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Denis/Documents/Publis/Benchmarks-2025/SI-Files/"/>
    </mc:Choice>
  </mc:AlternateContent>
  <xr:revisionPtr revIDLastSave="0" documentId="13_ncr:1_{D67FAA95-EDF8-C841-9F86-D87C1CEF64D8}" xr6:coauthVersionLast="47" xr6:coauthVersionMax="47" xr10:uidLastSave="{00000000-0000-0000-0000-000000000000}"/>
  <bookViews>
    <workbookView xWindow="0" yWindow="4320" windowWidth="30240" windowHeight="14360" firstSheet="16" activeTab="20" xr2:uid="{243CE0D0-E45B-AE42-9190-660A76D79A56}"/>
  </bookViews>
  <sheets>
    <sheet name="AlCH2" sheetId="34" r:id="rId1"/>
    <sheet name="Allyl" sheetId="1" r:id="rId2"/>
    <sheet name="BeF" sheetId="28" r:id="rId3"/>
    <sheet name="BeH" sheetId="27" r:id="rId4"/>
    <sheet name="BH2" sheetId="4" r:id="rId5"/>
    <sheet name="BO2" sheetId="33" r:id="rId6"/>
    <sheet name="CH" sheetId="16" r:id="rId7"/>
    <sheet name="CH2N" sheetId="26" r:id="rId8"/>
    <sheet name="CH2O+" sheetId="29" r:id="rId9"/>
    <sheet name="CH3" sheetId="13" r:id="rId10"/>
    <sheet name="ClO2" sheetId="15" r:id="rId11"/>
    <sheet name="CN" sheetId="17" r:id="rId12"/>
    <sheet name="CNO" sheetId="30" r:id="rId13"/>
    <sheet name="CO+" sheetId="22" r:id="rId14"/>
    <sheet name="CON" sheetId="31" r:id="rId15"/>
    <sheet name="Ethynyl" sheetId="2" r:id="rId16"/>
    <sheet name="F2BO" sheetId="8" r:id="rId17"/>
    <sheet name="F2BS" sheetId="9" r:id="rId18"/>
    <sheet name="HBCl" sheetId="32" r:id="rId19"/>
    <sheet name="H2BO" sheetId="10" r:id="rId20"/>
    <sheet name="HCO" sheetId="20" r:id="rId21"/>
    <sheet name="HOC" sheetId="21" r:id="rId22"/>
    <sheet name="H2PO" sheetId="11" r:id="rId23"/>
    <sheet name="H2PS" sheetId="12" r:id="rId24"/>
    <sheet name="N2+" sheetId="24" r:id="rId25"/>
    <sheet name="NCO" sheetId="25" r:id="rId26"/>
    <sheet name="NH2" sheetId="6" r:id="rId27"/>
    <sheet name="Nitromethyl" sheetId="7" r:id="rId28"/>
    <sheet name="NO" sheetId="23" r:id="rId29"/>
    <sheet name="NO2" sheetId="14" r:id="rId30"/>
    <sheet name="PH2" sheetId="5" r:id="rId31"/>
    <sheet name="OH" sheetId="19" r:id="rId32"/>
    <sheet name="Vinyl" sheetId="3" r:id="rId3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13" i="20" l="1"/>
  <c r="Q8" i="20"/>
  <c r="R8" i="20" s="1"/>
  <c r="Q7" i="20"/>
  <c r="R7" i="20" s="1"/>
  <c r="Q6" i="20"/>
  <c r="R6" i="20" s="1"/>
  <c r="Q5" i="20"/>
  <c r="R5" i="20" s="1"/>
  <c r="K12" i="7"/>
  <c r="L12" i="14"/>
  <c r="P9" i="29"/>
  <c r="Q12" i="20"/>
  <c r="Q11" i="20" l="1"/>
  <c r="V5" i="13" l="1"/>
  <c r="P15" i="34" l="1"/>
  <c r="P14" i="34" l="1"/>
  <c r="E1" i="34" l="1"/>
  <c r="Q5" i="28"/>
  <c r="R12" i="12" l="1"/>
  <c r="R10" i="12" l="1"/>
  <c r="S12" i="12"/>
  <c r="R11" i="12" l="1"/>
  <c r="S11" i="12" s="1"/>
  <c r="P13" i="34"/>
  <c r="P17" i="34"/>
  <c r="P12" i="34"/>
  <c r="P11" i="34"/>
  <c r="P10" i="34" l="1"/>
  <c r="P8" i="34"/>
  <c r="S9" i="24"/>
  <c r="S8" i="24"/>
  <c r="S7" i="24"/>
  <c r="S8" i="22" l="1"/>
  <c r="S7" i="22"/>
  <c r="P18" i="34"/>
  <c r="P16" i="34"/>
  <c r="P5" i="34"/>
  <c r="P9" i="34" l="1"/>
  <c r="P6" i="34" l="1"/>
  <c r="Q10" i="20"/>
  <c r="B20" i="9"/>
  <c r="B21" i="9"/>
  <c r="B22" i="9"/>
  <c r="B23" i="9"/>
  <c r="B24" i="9"/>
  <c r="L9" i="9"/>
  <c r="R14" i="12" l="1"/>
  <c r="S14" i="12" s="1"/>
  <c r="B32" i="34"/>
  <c r="Q14" i="34"/>
  <c r="R16" i="12" l="1"/>
  <c r="S16" i="12" s="1"/>
  <c r="P7" i="29"/>
  <c r="P7" i="34" l="1"/>
  <c r="L8" i="9" l="1"/>
  <c r="L7" i="9"/>
  <c r="P6" i="29" l="1"/>
  <c r="S11" i="24" l="1"/>
  <c r="S10" i="24"/>
  <c r="R15" i="12" l="1"/>
  <c r="S15" i="12" s="1"/>
  <c r="S10" i="12" l="1"/>
  <c r="T6" i="24"/>
  <c r="T7" i="24"/>
  <c r="T8" i="24"/>
  <c r="T9" i="24"/>
  <c r="T10" i="24"/>
  <c r="T11" i="24"/>
  <c r="T5" i="24"/>
  <c r="B25" i="25"/>
  <c r="B24" i="25"/>
  <c r="L10" i="25"/>
  <c r="M10" i="25" s="1"/>
  <c r="L9" i="25"/>
  <c r="M9" i="25" s="1"/>
  <c r="V7" i="6"/>
  <c r="V12" i="6"/>
  <c r="V11" i="6"/>
  <c r="V10" i="6"/>
  <c r="V9" i="6"/>
  <c r="V8" i="6"/>
  <c r="V6" i="6"/>
  <c r="V5" i="6"/>
  <c r="R14" i="11"/>
  <c r="S14" i="11" s="1"/>
  <c r="R12" i="11"/>
  <c r="S12" i="11" s="1"/>
  <c r="B30" i="11"/>
  <c r="B31" i="11"/>
  <c r="B32" i="11"/>
  <c r="Q9" i="20"/>
  <c r="Q6" i="29"/>
  <c r="Q7" i="29"/>
  <c r="R17" i="11" l="1"/>
  <c r="S17" i="11" s="1"/>
  <c r="R18" i="11"/>
  <c r="S18" i="11" s="1"/>
  <c r="Q6" i="34" l="1"/>
  <c r="Q7" i="34"/>
  <c r="Q8" i="34"/>
  <c r="Q9" i="34"/>
  <c r="Q10" i="34"/>
  <c r="Q11" i="34"/>
  <c r="Q12" i="34"/>
  <c r="Q13" i="34"/>
  <c r="Q15" i="34"/>
  <c r="Q16" i="34"/>
  <c r="Q17" i="34"/>
  <c r="Q18" i="34"/>
  <c r="B33" i="34"/>
  <c r="N5" i="32"/>
  <c r="M6" i="32"/>
  <c r="N6" i="32" s="1"/>
  <c r="M7" i="32"/>
  <c r="N7" i="32" s="1"/>
  <c r="M8" i="32"/>
  <c r="N8" i="32" s="1"/>
  <c r="M9" i="32"/>
  <c r="N9" i="32" s="1"/>
  <c r="M10" i="32"/>
  <c r="N10" i="32" s="1"/>
  <c r="M11" i="32"/>
  <c r="N11" i="32" s="1"/>
  <c r="M12" i="32"/>
  <c r="N12" i="32" s="1"/>
  <c r="M13" i="32"/>
  <c r="N13" i="32" s="1"/>
  <c r="M5" i="32"/>
  <c r="E1" i="32"/>
  <c r="R13" i="12" l="1"/>
  <c r="S13" i="12" s="1"/>
  <c r="K6" i="7"/>
  <c r="K7" i="7"/>
  <c r="K9" i="7"/>
  <c r="K8" i="7"/>
  <c r="K10" i="7"/>
  <c r="K11" i="7"/>
  <c r="K13" i="7"/>
  <c r="K15" i="7"/>
  <c r="K14" i="7"/>
  <c r="K16" i="7"/>
  <c r="K5" i="7"/>
  <c r="B28" i="34"/>
  <c r="B36" i="34"/>
  <c r="B24" i="34" l="1"/>
  <c r="B25" i="34"/>
  <c r="B35" i="34"/>
  <c r="B34" i="34"/>
  <c r="A34" i="34"/>
  <c r="B31" i="34"/>
  <c r="B30" i="34"/>
  <c r="B29" i="34"/>
  <c r="B27" i="34"/>
  <c r="B26" i="34"/>
  <c r="B23" i="34"/>
  <c r="A23" i="34"/>
  <c r="Q5" i="34"/>
  <c r="M6" i="33"/>
  <c r="N6" i="33"/>
  <c r="M7" i="33"/>
  <c r="N7" i="33" s="1"/>
  <c r="M8" i="33"/>
  <c r="N8" i="33" s="1"/>
  <c r="M5" i="33"/>
  <c r="N5" i="33" s="1"/>
  <c r="E1" i="33"/>
  <c r="B17" i="33"/>
  <c r="B16" i="33"/>
  <c r="B15" i="33"/>
  <c r="B14" i="33"/>
  <c r="B26" i="32" l="1"/>
  <c r="B19" i="32"/>
  <c r="B20" i="32"/>
  <c r="B21" i="32"/>
  <c r="B22" i="32"/>
  <c r="B23" i="32"/>
  <c r="B24" i="32"/>
  <c r="B25" i="32"/>
  <c r="A25" i="32"/>
  <c r="B18" i="32"/>
  <c r="A18" i="32"/>
  <c r="E1" i="12"/>
  <c r="R15" i="11"/>
  <c r="S15" i="11" s="1"/>
  <c r="E1" i="11"/>
  <c r="R13" i="11"/>
  <c r="S13" i="11" s="1"/>
  <c r="R9" i="12" l="1"/>
  <c r="S9" i="12" s="1"/>
  <c r="B28" i="7" l="1"/>
  <c r="B29" i="7"/>
  <c r="B23" i="7" l="1"/>
  <c r="B25" i="7"/>
  <c r="B24" i="7"/>
  <c r="B26" i="7"/>
  <c r="B27" i="7"/>
  <c r="B31" i="7"/>
  <c r="B30" i="7"/>
  <c r="B32" i="7"/>
  <c r="E1" i="7"/>
  <c r="R10" i="11"/>
  <c r="S10" i="11" s="1"/>
  <c r="R11" i="11"/>
  <c r="S11" i="11" s="1"/>
  <c r="R16" i="11" l="1"/>
  <c r="S16" i="11" s="1"/>
  <c r="R8" i="11"/>
  <c r="S8" i="11" s="1"/>
  <c r="R9" i="11"/>
  <c r="S9" i="11" s="1"/>
  <c r="B26" i="21" l="1"/>
  <c r="P9" i="21"/>
  <c r="Q9" i="21" s="1"/>
  <c r="R5" i="10"/>
  <c r="S5" i="10" s="1"/>
  <c r="E1" i="10"/>
  <c r="L6" i="30"/>
  <c r="M6" i="30" s="1"/>
  <c r="L7" i="30"/>
  <c r="M7" i="30" s="1"/>
  <c r="L8" i="30"/>
  <c r="M8" i="30" s="1"/>
  <c r="L9" i="30"/>
  <c r="M9" i="30" s="1"/>
  <c r="L10" i="30"/>
  <c r="M10" i="30" s="1"/>
  <c r="L11" i="30"/>
  <c r="M11" i="30" s="1"/>
  <c r="L12" i="30"/>
  <c r="M12" i="30" s="1"/>
  <c r="L13" i="30"/>
  <c r="M13" i="30" s="1"/>
  <c r="L14" i="30"/>
  <c r="M14" i="30" s="1"/>
  <c r="L15" i="30"/>
  <c r="M15" i="30" s="1"/>
  <c r="L5" i="30"/>
  <c r="M5" i="30" s="1"/>
  <c r="T6" i="22"/>
  <c r="T7" i="22"/>
  <c r="T8" i="22"/>
  <c r="T9" i="22"/>
  <c r="T10" i="22"/>
  <c r="T5" i="22"/>
  <c r="L6" i="31" l="1"/>
  <c r="M6" i="31" s="1"/>
  <c r="L7" i="31"/>
  <c r="M7" i="31" s="1"/>
  <c r="L8" i="31"/>
  <c r="M8" i="31" s="1"/>
  <c r="L9" i="31"/>
  <c r="M9" i="31" s="1"/>
  <c r="L10" i="31"/>
  <c r="M10" i="31" s="1"/>
  <c r="L11" i="31"/>
  <c r="M11" i="31" s="1"/>
  <c r="L5" i="31"/>
  <c r="M5" i="31" s="1"/>
  <c r="T7" i="2"/>
  <c r="T6" i="2"/>
  <c r="T9" i="2"/>
  <c r="T10" i="2"/>
  <c r="T5" i="2"/>
  <c r="S11" i="2"/>
  <c r="T11" i="2" s="1"/>
  <c r="S8" i="2"/>
  <c r="T8" i="2" s="1"/>
  <c r="L6" i="9" l="1"/>
  <c r="L11" i="9"/>
  <c r="L10" i="9"/>
  <c r="L12" i="9"/>
  <c r="L13" i="9"/>
  <c r="L14" i="9"/>
  <c r="L5" i="9"/>
  <c r="B27" i="3"/>
  <c r="O12" i="3"/>
  <c r="U8" i="5"/>
  <c r="U9" i="5"/>
  <c r="U10" i="5"/>
  <c r="U11" i="5"/>
  <c r="U12" i="5"/>
  <c r="U13" i="5"/>
  <c r="U14" i="5"/>
  <c r="U15" i="5"/>
  <c r="U7" i="5"/>
  <c r="U6" i="5"/>
  <c r="U5" i="5"/>
  <c r="W5" i="19"/>
  <c r="W9" i="19"/>
  <c r="W7" i="19"/>
  <c r="W6" i="19"/>
  <c r="L9" i="14"/>
  <c r="L8" i="14"/>
  <c r="B22" i="14" l="1"/>
  <c r="B23" i="14"/>
  <c r="B24" i="14"/>
  <c r="B25" i="14"/>
  <c r="B26" i="14"/>
  <c r="B27" i="14"/>
  <c r="B28" i="14"/>
  <c r="B29" i="14"/>
  <c r="B30" i="14"/>
  <c r="B31" i="14"/>
  <c r="B32" i="14"/>
  <c r="B22" i="23"/>
  <c r="B21" i="23"/>
  <c r="B20" i="23"/>
  <c r="S9" i="17" l="1"/>
  <c r="S8" i="17"/>
  <c r="S13" i="17"/>
  <c r="S12" i="17"/>
  <c r="S11" i="17"/>
  <c r="S10" i="17"/>
  <c r="S6" i="17"/>
  <c r="S5" i="17"/>
  <c r="R7" i="17"/>
  <c r="S7" i="17" s="1"/>
  <c r="V9" i="13"/>
  <c r="V8" i="13"/>
  <c r="V7" i="13"/>
  <c r="V6" i="13"/>
  <c r="W11" i="16"/>
  <c r="X11" i="16" s="1"/>
  <c r="W10" i="16"/>
  <c r="X10" i="16" s="1"/>
  <c r="W9" i="16"/>
  <c r="X9" i="16" s="1"/>
  <c r="W8" i="16"/>
  <c r="X8" i="16" s="1"/>
  <c r="W7" i="16"/>
  <c r="X7" i="16" s="1"/>
  <c r="W6" i="16"/>
  <c r="X6" i="16" s="1"/>
  <c r="W5" i="16"/>
  <c r="X5" i="16" s="1"/>
  <c r="T12" i="4" l="1"/>
  <c r="U12" i="4" s="1"/>
  <c r="U13" i="4"/>
  <c r="U6" i="4"/>
  <c r="U7" i="4"/>
  <c r="U8" i="4"/>
  <c r="U9" i="4"/>
  <c r="U10" i="4"/>
  <c r="U11" i="4"/>
  <c r="T5" i="4"/>
  <c r="U5" i="4" s="1"/>
  <c r="S9" i="27"/>
  <c r="S10" i="27"/>
  <c r="S5" i="27"/>
  <c r="R6" i="27"/>
  <c r="S6" i="27" s="1"/>
  <c r="R7" i="27"/>
  <c r="S7" i="27" s="1"/>
  <c r="R8" i="27"/>
  <c r="S8" i="27" s="1"/>
  <c r="R9" i="27"/>
  <c r="R10" i="27"/>
  <c r="R11" i="27"/>
  <c r="S11" i="27" s="1"/>
  <c r="R12" i="27"/>
  <c r="S12" i="27" s="1"/>
  <c r="R13" i="27"/>
  <c r="S13" i="27" s="1"/>
  <c r="R14" i="27"/>
  <c r="S14" i="27" s="1"/>
  <c r="R15" i="27"/>
  <c r="S15" i="27" s="1"/>
  <c r="R5" i="27"/>
  <c r="Q9" i="28"/>
  <c r="R9" i="28" s="1"/>
  <c r="Q8" i="28"/>
  <c r="R8" i="28" s="1"/>
  <c r="Q7" i="28"/>
  <c r="R7" i="28" s="1"/>
  <c r="Q6" i="28"/>
  <c r="R6" i="28" s="1"/>
  <c r="R5" i="28"/>
  <c r="R13" i="23" l="1"/>
  <c r="S13" i="23" s="1"/>
  <c r="R12" i="23"/>
  <c r="S12" i="23" s="1"/>
  <c r="R11" i="23"/>
  <c r="S11" i="23" s="1"/>
  <c r="R10" i="23"/>
  <c r="S10" i="23" s="1"/>
  <c r="R9" i="23"/>
  <c r="S9" i="23" s="1"/>
  <c r="R7" i="23"/>
  <c r="S7" i="23" s="1"/>
  <c r="R6" i="23"/>
  <c r="S6" i="23" s="1"/>
  <c r="R8" i="23"/>
  <c r="S8" i="23" s="1"/>
  <c r="R5" i="23"/>
  <c r="S5" i="23" s="1"/>
  <c r="B19" i="31"/>
  <c r="L6" i="25" l="1"/>
  <c r="M6" i="25" s="1"/>
  <c r="L7" i="25"/>
  <c r="M7" i="25" s="1"/>
  <c r="L8" i="25"/>
  <c r="M8" i="25" s="1"/>
  <c r="L11" i="25"/>
  <c r="M11" i="25" s="1"/>
  <c r="L12" i="25"/>
  <c r="L13" i="25"/>
  <c r="L14" i="25"/>
  <c r="L5" i="25"/>
  <c r="M5" i="25" s="1"/>
  <c r="B18" i="31"/>
  <c r="B20" i="31"/>
  <c r="B21" i="31"/>
  <c r="B23" i="31"/>
  <c r="B22" i="31"/>
  <c r="B17" i="31"/>
  <c r="B24" i="26"/>
  <c r="B25" i="26"/>
  <c r="B26" i="26"/>
  <c r="B20" i="26"/>
  <c r="B21" i="26"/>
  <c r="B22" i="26"/>
  <c r="B23" i="26"/>
  <c r="O8" i="26"/>
  <c r="P8" i="26" s="1"/>
  <c r="O14" i="26"/>
  <c r="P14" i="26" s="1"/>
  <c r="O13" i="26"/>
  <c r="P13" i="26" s="1"/>
  <c r="O10" i="26"/>
  <c r="P10" i="26" s="1"/>
  <c r="O12" i="26"/>
  <c r="P12" i="26" s="1"/>
  <c r="O11" i="26"/>
  <c r="P11" i="26" s="1"/>
  <c r="O9" i="26"/>
  <c r="P9" i="26" s="1"/>
  <c r="O7" i="26"/>
  <c r="P7" i="26" s="1"/>
  <c r="O6" i="26"/>
  <c r="P6" i="26" s="1"/>
  <c r="O5" i="26"/>
  <c r="P5" i="26" s="1"/>
  <c r="P10" i="29"/>
  <c r="Q10" i="29" s="1"/>
  <c r="Q9" i="29"/>
  <c r="P8" i="29"/>
  <c r="Q8" i="29" s="1"/>
  <c r="P5" i="29"/>
  <c r="Q5" i="29" s="1"/>
  <c r="B31" i="30"/>
  <c r="B29" i="30"/>
  <c r="B30" i="30"/>
  <c r="B28" i="30"/>
  <c r="B27" i="30"/>
  <c r="B26" i="30"/>
  <c r="B25" i="30"/>
  <c r="B24" i="30"/>
  <c r="B23" i="30"/>
  <c r="B22" i="30"/>
  <c r="B21" i="30"/>
  <c r="E1" i="16"/>
  <c r="E1" i="19"/>
  <c r="E1" i="29"/>
  <c r="B20" i="29"/>
  <c r="A19" i="29"/>
  <c r="B19" i="29"/>
  <c r="B18" i="29"/>
  <c r="B17" i="29"/>
  <c r="B16" i="29"/>
  <c r="B15" i="29"/>
  <c r="A15" i="29"/>
  <c r="B18" i="28" l="1"/>
  <c r="B17" i="28"/>
  <c r="B16" i="28"/>
  <c r="B15" i="28"/>
  <c r="B14" i="28"/>
  <c r="A14" i="28"/>
  <c r="E1" i="28"/>
  <c r="E1" i="27"/>
  <c r="B29" i="27"/>
  <c r="B28" i="27"/>
  <c r="B27" i="27"/>
  <c r="B25" i="27"/>
  <c r="B26" i="27"/>
  <c r="B30" i="27"/>
  <c r="A30" i="27"/>
  <c r="B24" i="27"/>
  <c r="B23" i="27"/>
  <c r="B22" i="27"/>
  <c r="B21" i="27"/>
  <c r="B20" i="27"/>
  <c r="A20" i="27"/>
  <c r="E1" i="26"/>
  <c r="E1" i="4"/>
  <c r="E1" i="1"/>
  <c r="B28" i="26"/>
  <c r="B27" i="26"/>
  <c r="B19" i="26"/>
  <c r="A27" i="26"/>
  <c r="A19" i="26"/>
  <c r="E1" i="23" l="1"/>
  <c r="E1" i="24"/>
  <c r="E1" i="15"/>
  <c r="B21" i="25"/>
  <c r="B22" i="25"/>
  <c r="B23" i="25"/>
  <c r="B26" i="25"/>
  <c r="B27" i="25"/>
  <c r="B28" i="25"/>
  <c r="B29" i="25"/>
  <c r="B20" i="25"/>
  <c r="E1" i="9"/>
  <c r="B22" i="24" l="1"/>
  <c r="B21" i="24"/>
  <c r="B20" i="24"/>
  <c r="B19" i="24" l="1"/>
  <c r="B18" i="24"/>
  <c r="B17" i="24"/>
  <c r="B16" i="24"/>
  <c r="R11" i="10"/>
  <c r="S11" i="10" s="1"/>
  <c r="P5" i="21"/>
  <c r="Q5" i="21" s="1"/>
  <c r="P6" i="21"/>
  <c r="Q6" i="21" s="1"/>
  <c r="P7" i="21"/>
  <c r="Q7" i="21" s="1"/>
  <c r="P8" i="21"/>
  <c r="Q8" i="21" s="1"/>
  <c r="P10" i="21"/>
  <c r="Q10" i="21" s="1"/>
  <c r="P11" i="21"/>
  <c r="Q11" i="21" s="1"/>
  <c r="P17" i="21"/>
  <c r="P16" i="21"/>
  <c r="P14" i="21"/>
  <c r="P15" i="21"/>
  <c r="Q15" i="21" s="1"/>
  <c r="B26" i="9"/>
  <c r="B27" i="9"/>
  <c r="B28" i="9"/>
  <c r="B24" i="23"/>
  <c r="B23" i="23"/>
  <c r="P13" i="21"/>
  <c r="Q13" i="21" s="1"/>
  <c r="P12" i="21"/>
  <c r="Q12" i="21" s="1"/>
  <c r="B25" i="9" l="1"/>
  <c r="E1" i="3"/>
  <c r="E1" i="5"/>
  <c r="E1" i="22"/>
  <c r="E1" i="17"/>
  <c r="E1" i="13"/>
  <c r="E1" i="20"/>
  <c r="R11" i="20"/>
  <c r="A26" i="9"/>
  <c r="O11" i="3"/>
  <c r="P11" i="3" s="1"/>
  <c r="B27" i="23"/>
  <c r="B26" i="23"/>
  <c r="B25" i="23"/>
  <c r="B19" i="23"/>
  <c r="B20" i="22"/>
  <c r="B19" i="22"/>
  <c r="B18" i="22"/>
  <c r="A18" i="22"/>
  <c r="B17" i="22"/>
  <c r="B16" i="22"/>
  <c r="B15" i="22"/>
  <c r="A15" i="22"/>
  <c r="E1" i="8"/>
  <c r="L9" i="8"/>
  <c r="L8" i="8"/>
  <c r="L7" i="8"/>
  <c r="L6" i="8"/>
  <c r="L5" i="8"/>
  <c r="B18" i="8"/>
  <c r="B16" i="8"/>
  <c r="B17" i="8"/>
  <c r="L13" i="15"/>
  <c r="L12" i="15"/>
  <c r="L11" i="15"/>
  <c r="L10" i="15"/>
  <c r="L6" i="15"/>
  <c r="L9" i="15"/>
  <c r="L8" i="15"/>
  <c r="L7" i="15"/>
  <c r="L5" i="15"/>
  <c r="B28" i="12"/>
  <c r="B30" i="12"/>
  <c r="B32" i="12" l="1"/>
  <c r="B31" i="12"/>
  <c r="B29" i="12"/>
  <c r="A29" i="12"/>
  <c r="B26" i="12"/>
  <c r="B27" i="12"/>
  <c r="B25" i="12"/>
  <c r="E1" i="21"/>
  <c r="B34" i="21" l="1"/>
  <c r="B31" i="21"/>
  <c r="B29" i="21"/>
  <c r="B33" i="21"/>
  <c r="B32" i="21"/>
  <c r="A32" i="21"/>
  <c r="B30" i="21"/>
  <c r="B28" i="21"/>
  <c r="B27" i="21"/>
  <c r="B25" i="21"/>
  <c r="B24" i="21"/>
  <c r="B23" i="21"/>
  <c r="B22" i="21"/>
  <c r="A22" i="21"/>
  <c r="R10" i="20"/>
  <c r="R12" i="20"/>
  <c r="R13" i="20"/>
  <c r="Q14" i="20"/>
  <c r="R14" i="20" s="1"/>
  <c r="B28" i="20"/>
  <c r="B27" i="20"/>
  <c r="A27" i="20"/>
  <c r="B26" i="20"/>
  <c r="B25" i="20"/>
  <c r="B24" i="20"/>
  <c r="B23" i="20"/>
  <c r="B22" i="20"/>
  <c r="B21" i="20"/>
  <c r="B20" i="20"/>
  <c r="B19" i="20"/>
  <c r="A19" i="20"/>
  <c r="B36" i="11"/>
  <c r="B35" i="11"/>
  <c r="B33" i="11"/>
  <c r="B29" i="11"/>
  <c r="B34" i="11"/>
  <c r="A34" i="11"/>
  <c r="B28" i="11"/>
  <c r="B27" i="11"/>
  <c r="B26" i="11"/>
  <c r="L16" i="14"/>
  <c r="L15" i="14"/>
  <c r="L13" i="14"/>
  <c r="L14" i="14"/>
  <c r="L11" i="14"/>
  <c r="L10" i="14"/>
  <c r="L7" i="14"/>
  <c r="L6" i="14"/>
  <c r="L5" i="14"/>
  <c r="B19" i="19" l="1"/>
  <c r="B18" i="19"/>
  <c r="B17" i="19"/>
  <c r="B16" i="19"/>
  <c r="B15" i="19"/>
  <c r="R8" i="12"/>
  <c r="S8" i="12" s="1"/>
  <c r="R7" i="12"/>
  <c r="S7" i="12" s="1"/>
  <c r="R6" i="12"/>
  <c r="S6" i="12" s="1"/>
  <c r="R5" i="12"/>
  <c r="S5" i="12" s="1"/>
  <c r="R7" i="11"/>
  <c r="S7" i="11" s="1"/>
  <c r="R6" i="11"/>
  <c r="S6" i="11" s="1"/>
  <c r="R5" i="11"/>
  <c r="S5" i="11" s="1"/>
  <c r="B28" i="5"/>
  <c r="B24" i="5"/>
  <c r="R12" i="10"/>
  <c r="S12" i="10" s="1"/>
  <c r="R10" i="10"/>
  <c r="S10" i="10" s="1"/>
  <c r="R9" i="10"/>
  <c r="S9" i="10" s="1"/>
  <c r="R8" i="10"/>
  <c r="S8" i="10" s="1"/>
  <c r="R7" i="10"/>
  <c r="S7" i="10" s="1"/>
  <c r="R6" i="10"/>
  <c r="S6" i="10" s="1"/>
  <c r="B22" i="10" l="1"/>
  <c r="B23" i="10"/>
  <c r="B19" i="10"/>
  <c r="B20" i="10"/>
  <c r="B21" i="10"/>
  <c r="B24" i="10"/>
  <c r="A23" i="10"/>
  <c r="L14" i="1" l="1"/>
  <c r="L13" i="1"/>
  <c r="L12" i="1"/>
  <c r="L11" i="1"/>
  <c r="L10" i="1"/>
  <c r="B27" i="5" l="1"/>
  <c r="B26" i="5"/>
  <c r="B25" i="5"/>
  <c r="B30" i="5"/>
  <c r="B29" i="5"/>
  <c r="A29" i="5"/>
  <c r="B23" i="5"/>
  <c r="B22" i="5"/>
  <c r="B29" i="1" l="1"/>
  <c r="B27" i="1"/>
  <c r="B28" i="1"/>
  <c r="B30" i="1"/>
  <c r="B26" i="1"/>
  <c r="B26" i="3" l="1"/>
  <c r="O10" i="3"/>
  <c r="P10" i="3" s="1"/>
  <c r="B25" i="3"/>
  <c r="O15" i="3" l="1"/>
  <c r="P15" i="3" s="1"/>
  <c r="O14" i="3"/>
  <c r="P14" i="3" s="1"/>
  <c r="O13" i="3"/>
  <c r="O9" i="3"/>
  <c r="P9" i="3" s="1"/>
  <c r="O8" i="3"/>
  <c r="P8" i="3" s="1"/>
  <c r="O7" i="3"/>
  <c r="O6" i="3"/>
  <c r="P6" i="3" s="1"/>
  <c r="O5" i="3"/>
  <c r="P5" i="3" s="1"/>
  <c r="B28" i="3"/>
  <c r="B23" i="16"/>
  <c r="B21" i="16"/>
  <c r="B25" i="4"/>
  <c r="B25" i="1"/>
  <c r="B21" i="17"/>
  <c r="B23" i="17" l="1"/>
  <c r="B26" i="17"/>
  <c r="B25" i="17" l="1"/>
  <c r="A24" i="17"/>
  <c r="B24" i="17"/>
  <c r="B22" i="17"/>
  <c r="B20" i="17"/>
  <c r="B19" i="17"/>
  <c r="B18" i="17"/>
  <c r="A18" i="17"/>
  <c r="A22" i="16" l="1"/>
  <c r="B22" i="16"/>
  <c r="B20" i="16"/>
  <c r="B19" i="16"/>
  <c r="B18" i="16"/>
  <c r="B17" i="16"/>
  <c r="A17" i="16"/>
  <c r="B24" i="15" l="1"/>
  <c r="B25" i="15"/>
  <c r="B26" i="15"/>
  <c r="B22" i="15"/>
  <c r="B23" i="15"/>
  <c r="B21" i="15"/>
  <c r="B20" i="15"/>
  <c r="B19" i="15"/>
  <c r="B18" i="15"/>
  <c r="E1" i="2" l="1"/>
  <c r="E1" i="14"/>
  <c r="B21" i="14"/>
  <c r="B18" i="13" l="1"/>
  <c r="B17" i="13"/>
  <c r="B16" i="13"/>
  <c r="B15" i="13"/>
  <c r="B14" i="13"/>
  <c r="A14" i="13"/>
  <c r="B30" i="3"/>
  <c r="L15" i="1" l="1"/>
  <c r="B22" i="3" l="1"/>
  <c r="B29" i="3"/>
  <c r="A29" i="3"/>
  <c r="B24" i="3"/>
  <c r="B23" i="3"/>
  <c r="B21" i="3"/>
  <c r="B20" i="3"/>
  <c r="A20" i="3"/>
  <c r="E1" i="6" l="1"/>
  <c r="B24" i="12" l="1"/>
  <c r="B23" i="12"/>
  <c r="B22" i="12"/>
  <c r="B21" i="12"/>
  <c r="A21" i="12"/>
  <c r="L5" i="1"/>
  <c r="B25" i="11" l="1"/>
  <c r="B24" i="11"/>
  <c r="B23" i="11"/>
  <c r="A23" i="11"/>
  <c r="B18" i="10"/>
  <c r="B17" i="10"/>
  <c r="A17" i="10"/>
  <c r="B19" i="9" l="1"/>
  <c r="A19" i="9"/>
  <c r="B15" i="8"/>
  <c r="B14" i="8"/>
  <c r="A14" i="8"/>
  <c r="B22" i="7" l="1"/>
  <c r="L9" i="1"/>
  <c r="L8" i="1"/>
  <c r="L7" i="1"/>
  <c r="L6" i="1"/>
  <c r="B21" i="7" l="1"/>
  <c r="A21" i="7"/>
  <c r="B21" i="4"/>
  <c r="B22" i="4"/>
  <c r="B23" i="4"/>
  <c r="B24" i="6" l="1"/>
  <c r="B23" i="6"/>
  <c r="A23" i="6"/>
  <c r="B22" i="6"/>
  <c r="B21" i="6"/>
  <c r="B20" i="6"/>
  <c r="B19" i="6"/>
  <c r="B18" i="6"/>
  <c r="B17" i="6"/>
  <c r="A17" i="6"/>
  <c r="B21" i="5"/>
  <c r="B20" i="5"/>
  <c r="A20" i="5"/>
  <c r="B19" i="4"/>
  <c r="B20" i="4"/>
  <c r="A26" i="4"/>
  <c r="B24" i="4"/>
  <c r="B26" i="4"/>
  <c r="B18" i="4" l="1"/>
  <c r="A18" i="4"/>
  <c r="B17" i="2" l="1"/>
  <c r="B18" i="2"/>
  <c r="B19" i="2"/>
  <c r="B20" i="2"/>
  <c r="B21" i="2"/>
  <c r="B22" i="2"/>
  <c r="A20" i="2"/>
  <c r="B16" i="2"/>
  <c r="A16" i="2"/>
  <c r="A30" i="1"/>
  <c r="B24" i="1"/>
  <c r="B23" i="1"/>
  <c r="B22" i="1"/>
  <c r="B21" i="1"/>
  <c r="B20" i="1"/>
  <c r="A20" i="1"/>
</calcChain>
</file>

<file path=xl/sharedStrings.xml><?xml version="1.0" encoding="utf-8"?>
<sst xmlns="http://schemas.openxmlformats.org/spreadsheetml/2006/main" count="5472" uniqueCount="1377">
  <si>
    <t>Geom: U-CCSD(T,Full)/aug-cc-pVTZ</t>
  </si>
  <si>
    <t>Frozen-Core</t>
  </si>
  <si>
    <t>States</t>
  </si>
  <si>
    <t>Original work: JCTC 26 2020 3720</t>
  </si>
  <si>
    <t>&lt;r2&gt;=179</t>
  </si>
  <si>
    <t>TBE Search</t>
  </si>
  <si>
    <t>Psi4</t>
  </si>
  <si>
    <t>MRCC</t>
  </si>
  <si>
    <t>QP</t>
  </si>
  <si>
    <t>Gaussian</t>
  </si>
  <si>
    <t>Q-Chem</t>
  </si>
  <si>
    <t>RO-CC3</t>
  </si>
  <si>
    <t>RO-CCSDT</t>
  </si>
  <si>
    <t>LR-U-CCSD</t>
  </si>
  <si>
    <t>RO-ADC(2)</t>
  </si>
  <si>
    <t>U-CCSD</t>
  </si>
  <si>
    <t>6-31+G(d)</t>
  </si>
  <si>
    <t>AVDZ</t>
  </si>
  <si>
    <t>AVTZ</t>
  </si>
  <si>
    <t>CIPSI/AVDZ</t>
  </si>
  <si>
    <t>TBE/AVTZ</t>
  </si>
  <si>
    <t>Doublet</t>
  </si>
  <si>
    <t>B1 (Val)</t>
  </si>
  <si>
    <t>3.42(2)</t>
  </si>
  <si>
    <t>3.44(4)</t>
  </si>
  <si>
    <t>f=0.001</t>
  </si>
  <si>
    <t>&lt;r2&gt;=180</t>
  </si>
  <si>
    <t>12a=&gt;29a/11b=&gt;17b/11b=&gt;25b/12a=&gt;21a</t>
  </si>
  <si>
    <t>A1 (Ryd)</t>
  </si>
  <si>
    <t>5.18(1)</t>
  </si>
  <si>
    <t>4.91(4)</t>
  </si>
  <si>
    <t>&lt;r2&gt;=217</t>
  </si>
  <si>
    <t>12a=&gt;13a/12a=&gt;25a</t>
  </si>
  <si>
    <t>&lt;r2&gt;=223</t>
  </si>
  <si>
    <t>12a=&gt;15a/12a=&gt;26a/12a=&gt;24a</t>
  </si>
  <si>
    <t>B2 (Ryd)</t>
  </si>
  <si>
    <t>f=0.025</t>
  </si>
  <si>
    <t>&lt;r2&gt;=237</t>
  </si>
  <si>
    <t>12a=&gt;14a/12a=&gt;22a</t>
  </si>
  <si>
    <t>f=0.256</t>
  </si>
  <si>
    <t>&lt;r2&gt;=200</t>
  </si>
  <si>
    <t>12a=&gt;18a/11b=&gt;17b/12a=&gt;29a/11b=&gt;25b</t>
  </si>
  <si>
    <t>A2 (Val)</t>
  </si>
  <si>
    <t>11a=&gt;29a/11b=&gt;30b/11b=&gt;18b/11a=&gt;21a/12a,11b=&gt;29a,17b</t>
  </si>
  <si>
    <t>QC</t>
  </si>
  <si>
    <t>TM</t>
  </si>
  <si>
    <t>U-ADC(2)</t>
  </si>
  <si>
    <t>U-ADC(3)</t>
  </si>
  <si>
    <t>RO-ADC(3)</t>
  </si>
  <si>
    <t>U-CC2</t>
  </si>
  <si>
    <t>RO-CC2</t>
  </si>
  <si>
    <t>RO-CCSD</t>
  </si>
  <si>
    <t>U-CC3</t>
  </si>
  <si>
    <t>Original work: Unpublished</t>
  </si>
  <si>
    <t>7a=&gt;16a/6a=&gt;17a/5b=&gt;16b/6b=&gt;17b</t>
  </si>
  <si>
    <t>5b=&gt;7b/5b=&gt;9b/5b=&gt;8b</t>
  </si>
  <si>
    <t>f=0.002</t>
  </si>
  <si>
    <t>f=0.000</t>
  </si>
  <si>
    <t>&lt;r2&gt;=50</t>
  </si>
  <si>
    <t>&lt;r2&gt;=52</t>
  </si>
  <si>
    <t>EOM-U-CCSD</t>
  </si>
  <si>
    <t>n_u,nl=3.00</t>
  </si>
  <si>
    <t>n_u,nl=1.04</t>
  </si>
  <si>
    <t>n_u,nl=2.14</t>
  </si>
  <si>
    <t>n_u,nl=1.74</t>
  </si>
  <si>
    <t>4a=&gt;5a/4a=&gt;10a</t>
  </si>
  <si>
    <t>3a=&gt;5a/3b=&gt;10b/3a=&gt;10a/3b=&gt;5b</t>
  </si>
  <si>
    <t>4a=&gt;6a/4a=&gt;11a/4a=&gt;12a</t>
  </si>
  <si>
    <t>3b=&gt;9b/3b=&gt;6b/3b=&gt;11b</t>
  </si>
  <si>
    <t>&lt;r2&gt;=191</t>
  </si>
  <si>
    <t>f=0.003</t>
  </si>
  <si>
    <t>4a=&gt;10a/4a=&gt;5a</t>
  </si>
  <si>
    <t>n_u,nl=1.01</t>
  </si>
  <si>
    <t>n_u,nl=1.00</t>
  </si>
  <si>
    <t>RO-CCSDTQ</t>
  </si>
  <si>
    <t>RO-CCSDTQP</t>
  </si>
  <si>
    <t>&lt;r2&gt;=28</t>
  </si>
  <si>
    <t>&lt;r2&gt;=83</t>
  </si>
  <si>
    <t>B1 (Ryd)</t>
  </si>
  <si>
    <t>4a=&gt;8a/4a=&gt;18a</t>
  </si>
  <si>
    <t>f=0.064</t>
  </si>
  <si>
    <t>&lt;r2&gt;=63</t>
  </si>
  <si>
    <t>&lt;r2&gt;=81</t>
  </si>
  <si>
    <t>n_u,nl=3.01</t>
  </si>
  <si>
    <t>&lt;r2&gt;=29</t>
  </si>
  <si>
    <t>4a=&gt;7a/4a=&gt;9a/4a=&gt;17a</t>
  </si>
  <si>
    <t>n_u,nl=1.19</t>
  </si>
  <si>
    <t>&lt;r2&gt;=78</t>
  </si>
  <si>
    <t>&lt;r2&gt;=33</t>
  </si>
  <si>
    <t>B2 (Val)</t>
  </si>
  <si>
    <t>AVQZ</t>
  </si>
  <si>
    <t>MRCC/QC</t>
  </si>
  <si>
    <t>dAVTZ</t>
  </si>
  <si>
    <t>A1 (Val)</t>
  </si>
  <si>
    <t>f=0.004</t>
  </si>
  <si>
    <t>n_u,nl=1.32</t>
  </si>
  <si>
    <t>n_u,nl=1.03</t>
  </si>
  <si>
    <t>&lt;r2&gt;=47</t>
  </si>
  <si>
    <t>&lt;r2&gt;=48</t>
  </si>
  <si>
    <t>n_u,nl=1.02</t>
  </si>
  <si>
    <t>n_u,nl=3.31</t>
  </si>
  <si>
    <t>n_u,nl=3.29</t>
  </si>
  <si>
    <t>n_u,nl=3.25</t>
  </si>
  <si>
    <t>4b=&gt;7b/4b=&gt;11b/4b=&gt;16b</t>
  </si>
  <si>
    <t>8b=&gt;9b/8b=&gt;14b</t>
  </si>
  <si>
    <t>3b=&gt;7b/3b=&gt;11b/3b=&gt;16b</t>
  </si>
  <si>
    <t>4b=&gt;5b/4b=&gt;9b/4b=&gt;8b</t>
  </si>
  <si>
    <t>4a=&gt;6a/4a=&gt;10a/4a=&gt;9a</t>
  </si>
  <si>
    <t>5a=&gt;6a/5a=&gt;10a/4b=&gt;5b</t>
  </si>
  <si>
    <t>4a=&gt;7a/4a=&gt;12a/4a=&gt;11a</t>
  </si>
  <si>
    <t>5a=&gt;7a/5a=&gt;11a/5a=&gt;12a</t>
  </si>
  <si>
    <t>4b=&gt;6b/4b=&gt;12b/4b=&gt;10b</t>
  </si>
  <si>
    <t>f=0.022</t>
  </si>
  <si>
    <t>f=0.033</t>
  </si>
  <si>
    <t>CISPI</t>
  </si>
  <si>
    <t>1.206 (1)</t>
  </si>
  <si>
    <t>5.710 (1)</t>
  </si>
  <si>
    <t>6.407 (1)</t>
  </si>
  <si>
    <t>6.560 (1)</t>
  </si>
  <si>
    <t>6.734 (1)</t>
  </si>
  <si>
    <t>6.880 (1)</t>
  </si>
  <si>
    <t>6.409 (1)</t>
  </si>
  <si>
    <t>5.291 (1)</t>
  </si>
  <si>
    <t>2.90(0)</t>
  </si>
  <si>
    <t>CIPSI/AVTZ</t>
  </si>
  <si>
    <t>2.39(1)</t>
  </si>
  <si>
    <t>14b=&gt;16b/14=&gt;19b</t>
  </si>
  <si>
    <t>13b=&gt;16b/13b=&gt;19b</t>
  </si>
  <si>
    <t>14a=&gt;21a/14b=&gt;21b/14a=&gt;19a/14b=&gt;19b</t>
  </si>
  <si>
    <t>15a=&gt;21q/15b=&gt;27b/15b=&gt;25b/15a=&gt;19a</t>
  </si>
  <si>
    <t>B2 (Val, n-pi*)</t>
  </si>
  <si>
    <t>A2 (Val, pi-pi*)</t>
  </si>
  <si>
    <t>A1 (Val, n-pi*)</t>
  </si>
  <si>
    <t>13a=&gt;21a/13a=&gt;19a</t>
  </si>
  <si>
    <t>B1 (Val, pi-pi*)</t>
  </si>
  <si>
    <t>16a=&gt;21a/16a=&gt;19a</t>
  </si>
  <si>
    <t>f=0.010</t>
  </si>
  <si>
    <t>f=0.077</t>
  </si>
  <si>
    <t>n_u,nl=1.07</t>
  </si>
  <si>
    <t>n_u,nl=1.18</t>
  </si>
  <si>
    <t>n_u,nl=1.40</t>
  </si>
  <si>
    <t>n_u,nl=2.76</t>
  </si>
  <si>
    <t>n_u,nl=1.14</t>
  </si>
  <si>
    <t>15b=&gt;16b/15a=&gt;21a/15b=&gt;19b</t>
  </si>
  <si>
    <t>f=0.008</t>
  </si>
  <si>
    <t>0.72(0)</t>
  </si>
  <si>
    <t>2.87(0)</t>
  </si>
  <si>
    <t>0.74(2)</t>
  </si>
  <si>
    <t>2.88(0)</t>
  </si>
  <si>
    <t>B1 (Val, pi-n)</t>
  </si>
  <si>
    <t>A1 (Val, sigma-n)</t>
  </si>
  <si>
    <t>&lt;r2&gt;=211</t>
  </si>
  <si>
    <t>15b=&gt;16b/15b=&gt;20b/15b=&gt;28b</t>
  </si>
  <si>
    <t>14b=&gt;16b/14b=&gt;20b/14b=&gt;28b</t>
  </si>
  <si>
    <t>0.48(0)</t>
  </si>
  <si>
    <t>3.06(3)</t>
  </si>
  <si>
    <t>0.53(0)</t>
  </si>
  <si>
    <t>3.02(1)</t>
  </si>
  <si>
    <t>&lt;r2&gt;=335</t>
  </si>
  <si>
    <t>19b=&gt;20b</t>
  </si>
  <si>
    <t>18b=&gt;20b</t>
  </si>
  <si>
    <t>2.28(0)</t>
  </si>
  <si>
    <t>3.62(0)</t>
  </si>
  <si>
    <t>2.23(0)</t>
  </si>
  <si>
    <t>3.60(1)</t>
  </si>
  <si>
    <t>2.15(1)</t>
  </si>
  <si>
    <t>3.49(1)</t>
  </si>
  <si>
    <t>&lt;r2&gt;=66</t>
  </si>
  <si>
    <t>&lt;r2&gt;=67</t>
  </si>
  <si>
    <t>6b=&gt;12b/6b=&gt;13b/6b=&gt;10b</t>
  </si>
  <si>
    <t>5b=&gt;12b/4b=&gt;12b/5b=&gt;13b/5b=&gt;10b/4b=&gt;13b</t>
  </si>
  <si>
    <t>2.145(1)</t>
  </si>
  <si>
    <t>6.558(1)</t>
  </si>
  <si>
    <t>7.626(1)</t>
  </si>
  <si>
    <t>7.630(1)</t>
  </si>
  <si>
    <t>9.054(1)</t>
  </si>
  <si>
    <t>9.306(1)</t>
  </si>
  <si>
    <t>7.151(1)</t>
  </si>
  <si>
    <t>8.764(1)</t>
  </si>
  <si>
    <t>1.184(1)</t>
  </si>
  <si>
    <t>5.720(1)</t>
  </si>
  <si>
    <t>6.384(1)</t>
  </si>
  <si>
    <t>6.586(1)</t>
  </si>
  <si>
    <t>6.748(1)</t>
  </si>
  <si>
    <t>6.873(1)</t>
  </si>
  <si>
    <t>5.355(1)</t>
  </si>
  <si>
    <t>11b=&gt;13b/11b=&gt;17b</t>
  </si>
  <si>
    <t>12b=&gt;13b/10b=&gt;13b</t>
  </si>
  <si>
    <t>13a=&gt;16a/13a=&gt;20a/13a=&gt;22a</t>
  </si>
  <si>
    <t>f=0.037</t>
  </si>
  <si>
    <t>f=0.007</t>
  </si>
  <si>
    <t>A' (Val, pi-pi*)</t>
  </si>
  <si>
    <t>A" (Val, n-pi*)</t>
  </si>
  <si>
    <t>A' (Ryd, pi*-R)</t>
  </si>
  <si>
    <t>n_u,nl=1.10</t>
  </si>
  <si>
    <t>n_u,nl=1.08</t>
  </si>
  <si>
    <t>&lt;r2&gt;=106</t>
  </si>
  <si>
    <t>&lt;r2&gt;=107</t>
  </si>
  <si>
    <t>&lt;r2&gt;=108</t>
  </si>
  <si>
    <t>&lt;r2&gt;=113</t>
  </si>
  <si>
    <t>2.88(1)</t>
  </si>
  <si>
    <t>4.31(0)</t>
  </si>
  <si>
    <t>2.82(2)</t>
  </si>
  <si>
    <t>4.28(2)</t>
  </si>
  <si>
    <t>2.80(2)</t>
  </si>
  <si>
    <t>4.19(4)</t>
  </si>
  <si>
    <t>&lt;r2&gt;=22</t>
  </si>
  <si>
    <t>&lt;r2&gt;=42</t>
  </si>
  <si>
    <t>6.413(1)</t>
  </si>
  <si>
    <t>8.894(4)</t>
  </si>
  <si>
    <t>2.119(1)</t>
  </si>
  <si>
    <t>6.479(1)</t>
  </si>
  <si>
    <t>7.689(1)</t>
  </si>
  <si>
    <t>7.758(1)</t>
  </si>
  <si>
    <t>9.171(1)</t>
  </si>
  <si>
    <t>9.355(1)</t>
  </si>
  <si>
    <t>7.294(3)</t>
  </si>
  <si>
    <t>&lt;r2&gt;=23</t>
  </si>
  <si>
    <t>&lt;r2&gt;=58</t>
  </si>
  <si>
    <t>Sigma^+ (Val, pi-pi*)</t>
  </si>
  <si>
    <t>Delta (Val, pi-pi*)</t>
  </si>
  <si>
    <t>Sigma^- (Val, pi-pi*)</t>
  </si>
  <si>
    <t>&lt;r2&gt;=53</t>
  </si>
  <si>
    <t>AVT2</t>
  </si>
  <si>
    <t>&lt;r2&gt;=44</t>
  </si>
  <si>
    <t>At CC3 level, uneasy to attribute the D/Q for the A2 symmetry</t>
  </si>
  <si>
    <t>&lt;r2&gt;=60</t>
  </si>
  <si>
    <t>A2 (Ryd)</t>
  </si>
  <si>
    <t>2.790(1)</t>
  </si>
  <si>
    <t>5.256(1)</t>
  </si>
  <si>
    <t>0.766(1)</t>
  </si>
  <si>
    <t>7.038(1)</t>
  </si>
  <si>
    <t>7.576(1)</t>
  </si>
  <si>
    <t>3b=&gt;10b/3a=&gt;5a/3b=&gt;5b/3b=&gt;10b</t>
  </si>
  <si>
    <t>5.101(11)</t>
  </si>
  <si>
    <t>6.160(6)</t>
  </si>
  <si>
    <t>6.895(7)</t>
  </si>
  <si>
    <t>2.184(0)</t>
  </si>
  <si>
    <t>6.846(0)</t>
  </si>
  <si>
    <t>8.009(0)</t>
  </si>
  <si>
    <t>8.207(0)</t>
  </si>
  <si>
    <t>7.495(0</t>
  </si>
  <si>
    <t>9.556(0)</t>
  </si>
  <si>
    <t>10.017(1)</t>
  </si>
  <si>
    <t>CIPSI</t>
  </si>
  <si>
    <t>1.11(0)</t>
  </si>
  <si>
    <t>1.17(0)</t>
  </si>
  <si>
    <t>2.80(0)</t>
  </si>
  <si>
    <t>1.16(1)</t>
  </si>
  <si>
    <t>2.72(2)</t>
  </si>
  <si>
    <t>16b=&gt;17b</t>
  </si>
  <si>
    <t>15b=&gt;17b</t>
  </si>
  <si>
    <t>14b=&gt;17b</t>
  </si>
  <si>
    <t>17a=&gt;20a/17a=&gt;26a</t>
  </si>
  <si>
    <t>f=0.042</t>
  </si>
  <si>
    <t>f=0.012</t>
  </si>
  <si>
    <t>f=0.020</t>
  </si>
  <si>
    <t>n_u,nl=1.06</t>
  </si>
  <si>
    <t>n_u,nl=1.15</t>
  </si>
  <si>
    <t>&lt;r2&gt;=198</t>
  </si>
  <si>
    <t>&lt;r2&gt;=199</t>
  </si>
  <si>
    <t>&lt;r2&gt;=208</t>
  </si>
  <si>
    <t>n_u,nl=3.30</t>
  </si>
  <si>
    <t>n_u,nl=3.28</t>
  </si>
  <si>
    <t>n_u,nl=1.61</t>
  </si>
  <si>
    <t>6b=&gt;16b/5b=&gt;17b/7a=&gt;16a/6a=&gt;17a</t>
  </si>
  <si>
    <t>6b=&gt;16b/5b=&gt;17b/6b=&gt;12b/5b=&gt;11b/7a=&gt;16a/6a=&gt;17a</t>
  </si>
  <si>
    <t>4b=&gt;7b/4b=&gt;9b/4b=&gt;8b (large doubles at high CC levels)</t>
  </si>
  <si>
    <t>&lt;r2&gt;=54</t>
  </si>
  <si>
    <t>&lt;r2&gt;=55</t>
  </si>
  <si>
    <t>&lt;r2&gt;=51</t>
  </si>
  <si>
    <t>EOM-RO-CCSD</t>
  </si>
  <si>
    <t>S^2=2.63</t>
  </si>
  <si>
    <t>S^2=0.75</t>
  </si>
  <si>
    <t>S^2=3.21</t>
  </si>
  <si>
    <t>S^2=0.78</t>
  </si>
  <si>
    <t>S^2=3.45</t>
  </si>
  <si>
    <t>S^2=3.43</t>
  </si>
  <si>
    <t>S^2=3.26</t>
  </si>
  <si>
    <t>S^2=0.89</t>
  </si>
  <si>
    <t>S^2=0.76</t>
  </si>
  <si>
    <t>S^2=0.94</t>
  </si>
  <si>
    <t>S^2=3.51</t>
  </si>
  <si>
    <t>S^2=0.85</t>
  </si>
  <si>
    <t>S^2=0.84</t>
  </si>
  <si>
    <t>S^2=1.46</t>
  </si>
  <si>
    <t>S^2=2.30</t>
  </si>
  <si>
    <t>S^2=1.79</t>
  </si>
  <si>
    <t>S^2=0.96</t>
  </si>
  <si>
    <t>S^2=1.84</t>
  </si>
  <si>
    <t>7b=&gt;11b/7b=&gt;15b/7b=&gt;17b</t>
  </si>
  <si>
    <t>S^2=3.19</t>
  </si>
  <si>
    <t>7b=&gt;19b/7a=&gt;19a/7a=&gt;12/7a=&gt;13a</t>
  </si>
  <si>
    <t>8a=&gt;19a/8a=&gt;12a/8a=&gt;14a</t>
  </si>
  <si>
    <t>8a=&gt;9a/8a=&gt;17a</t>
  </si>
  <si>
    <t>f=0.006</t>
  </si>
  <si>
    <t>f=0.013</t>
  </si>
  <si>
    <t>8a=&gt;10a/8a=&gt;16a</t>
  </si>
  <si>
    <t>n_u,nl=1.13</t>
  </si>
  <si>
    <t>n_u,nl=1.11</t>
  </si>
  <si>
    <t>A" (Val, pi-n)</t>
  </si>
  <si>
    <t>A'  (Val, pi-pi*)</t>
  </si>
  <si>
    <t>A' (Ryd, n-3s)</t>
  </si>
  <si>
    <t>A' (Ryd, n-3p)</t>
  </si>
  <si>
    <t>A'  (Val, dou, pi-pi*)</t>
  </si>
  <si>
    <t>&lt;r2&gt;=73</t>
  </si>
  <si>
    <t>&lt;r2&gt;=75</t>
  </si>
  <si>
    <t>0.775(1)</t>
  </si>
  <si>
    <t>7.120(1)</t>
  </si>
  <si>
    <t>7.767(1)</t>
  </si>
  <si>
    <t>S^2=0.91</t>
  </si>
  <si>
    <t>S^2=1.95</t>
  </si>
  <si>
    <t>S^2=1.19</t>
  </si>
  <si>
    <t>S^2=2.82</t>
  </si>
  <si>
    <t>S^2=2.35</t>
  </si>
  <si>
    <t>7b=&gt;8b</t>
  </si>
  <si>
    <t>E' (Ryd)</t>
  </si>
  <si>
    <t>C2v Sym</t>
  </si>
  <si>
    <t>A1</t>
  </si>
  <si>
    <t>A1,B1</t>
  </si>
  <si>
    <t>B2</t>
  </si>
  <si>
    <t>5a=&gt;6a/5a=&gt;12a</t>
  </si>
  <si>
    <t>4b=&gt;8b/4b=&gt;12b/5a=&gt;7a &amp; sym.</t>
  </si>
  <si>
    <t>5a=&gt;7a/5a=&gt;10a/4b=&gt;8b/4b=&gt;12b &amp; sym.</t>
  </si>
  <si>
    <t>5a=&gt;9a</t>
  </si>
  <si>
    <t>Quartet</t>
  </si>
  <si>
    <t>f=0.045</t>
  </si>
  <si>
    <t>n_u,nl=1.29</t>
  </si>
  <si>
    <t>n_u,nl=1.22</t>
  </si>
  <si>
    <t>&lt;r2&gt;=30</t>
  </si>
  <si>
    <t>&lt;r2&gt;=57</t>
  </si>
  <si>
    <t>&lt;r2&gt;=41</t>
  </si>
  <si>
    <t>&lt;r2&gt;=64</t>
  </si>
  <si>
    <t>A1' (Ryd)</t>
  </si>
  <si>
    <t>A2" (Ryd)</t>
  </si>
  <si>
    <t>&lt;r2&gt;=116</t>
  </si>
  <si>
    <t>Double assignement is tentative with ADC(3) methods</t>
  </si>
  <si>
    <t>5a=&gt;10a/5a=&gt;13a &amp; sym.</t>
  </si>
  <si>
    <t>2.766(1)</t>
  </si>
  <si>
    <t>5.165(1)</t>
  </si>
  <si>
    <t>&lt;r2&gt;=109</t>
  </si>
  <si>
    <t>S^2=2.87</t>
  </si>
  <si>
    <t>S^2=1.04</t>
  </si>
  <si>
    <t>12a=&gt;13a</t>
  </si>
  <si>
    <t>11b=&gt;12b/11b=&gt;13b</t>
  </si>
  <si>
    <t>11b=&gt;15b/10a=&gt;13a</t>
  </si>
  <si>
    <t>11a=&gt;13a/10b=&gt;15b</t>
  </si>
  <si>
    <t>10a=&gt;13a/11b=&gt;15b</t>
  </si>
  <si>
    <t>11a=&gt;13a/10b=&gt;15b/7b=&gt;12b</t>
  </si>
  <si>
    <t>12a=&gt;14a/9b=&gt;12b/12a=&gt;16a</t>
  </si>
  <si>
    <t>9b=&gt;12b/12a=&gt;14a/9a=&gt;13a/9b=&gt;13b</t>
  </si>
  <si>
    <t>8b=&gt;12b/8b=&gt;13b</t>
  </si>
  <si>
    <t>n_u,nl=1.35</t>
  </si>
  <si>
    <t>n_u,nl=1.51</t>
  </si>
  <si>
    <t>S^2=0.79</t>
  </si>
  <si>
    <t>S^2=0.77</t>
  </si>
  <si>
    <t>S^2=3.00</t>
  </si>
  <si>
    <t>n_u,nl=1.12</t>
  </si>
  <si>
    <t>n_u,nl=2.82</t>
  </si>
  <si>
    <t>f=0.009</t>
  </si>
  <si>
    <t>f=0.183</t>
  </si>
  <si>
    <t>f=0.039</t>
  </si>
  <si>
    <t>10b=&gt;12b/10b=&gt;13b</t>
  </si>
  <si>
    <t>17a=&gt;22a/17a=&gt;18a/27a=&gt;28a</t>
  </si>
  <si>
    <t>17a=&gt;26a/17a=&gt;19a/17a=&gt;23a</t>
  </si>
  <si>
    <t>16b=&gt;23b/16b=&gt;27b/16b=&gt;18b</t>
  </si>
  <si>
    <t>15a=&gt;22a/14b=&gt;20b/14b=&gt;27b/15a=&gt;18a</t>
  </si>
  <si>
    <t>S^2=2.60</t>
  </si>
  <si>
    <t>16a=&gt;22a/15b=&gt;23b/15b=&gt;27b/16a=&gt;18a</t>
  </si>
  <si>
    <t>17a=&gt;20a/17a=&gt;28a</t>
  </si>
  <si>
    <t>n_u,nl=3.63</t>
  </si>
  <si>
    <t>S^2=2.97</t>
  </si>
  <si>
    <t>n_u,nl=1.09</t>
  </si>
  <si>
    <t>n_u,nl=3.02</t>
  </si>
  <si>
    <t>S^2=2.95</t>
  </si>
  <si>
    <t>f=0.040</t>
  </si>
  <si>
    <t>5.084(1)</t>
  </si>
  <si>
    <t>6.241(1)</t>
  </si>
  <si>
    <t>0.709(3)</t>
  </si>
  <si>
    <t>5.150(6)</t>
  </si>
  <si>
    <t>6.119(5)</t>
  </si>
  <si>
    <t>7.000(4)</t>
  </si>
  <si>
    <t>7.452(7)</t>
  </si>
  <si>
    <t>5.88(0)</t>
  </si>
  <si>
    <t>6.96(0)</t>
  </si>
  <si>
    <t>S^2=3.57</t>
  </si>
  <si>
    <t>3a=&gt;5a/3b=&gt;5b/3b=&gt;8b/3b=&gt;9a</t>
  </si>
  <si>
    <t>4a3b=&gt;5a5b &amp; other doubles</t>
  </si>
  <si>
    <t>n_u,nl=1.27</t>
  </si>
  <si>
    <t>Non-D</t>
  </si>
  <si>
    <t>The first line provides the "other" ground-state of Pi nature, indicating some of the errors of SR theories. This value is essentially 0 for CCSDT and above</t>
  </si>
  <si>
    <t>3b=&gt;6b/3b=&gt;10b</t>
  </si>
  <si>
    <t>4a3b=&gt;5a6b &amp; other doubles</t>
  </si>
  <si>
    <t>f=0.005</t>
  </si>
  <si>
    <t>n_u,nl=1.25</t>
  </si>
  <si>
    <t>&lt;r2&gt;=20</t>
  </si>
  <si>
    <t>&lt;r2&gt;=19</t>
  </si>
  <si>
    <t>Given the Pi (degenerate) ground-state, one obtains two different Delta states, an error decreasing with improvement of the CC level.</t>
  </si>
  <si>
    <t>2.91(0)</t>
  </si>
  <si>
    <t>3.29(0)</t>
  </si>
  <si>
    <t>3.98(0)</t>
  </si>
  <si>
    <t>3.96(0)</t>
  </si>
  <si>
    <t>3.28(0)</t>
  </si>
  <si>
    <t>Delta [1] (Val)</t>
  </si>
  <si>
    <t>Delta [2] (Val)</t>
  </si>
  <si>
    <t>Sigma^- (Val)</t>
  </si>
  <si>
    <t xml:space="preserve"> </t>
  </si>
  <si>
    <t>&lt;r2&gt;=163</t>
  </si>
  <si>
    <t>&lt;r2&gt;=166</t>
  </si>
  <si>
    <t>&lt;r2&gt;=164</t>
  </si>
  <si>
    <t>&lt;r2&gt;=165</t>
  </si>
  <si>
    <t>&lt;r2&gt;=181</t>
  </si>
  <si>
    <t>B1, B2</t>
  </si>
  <si>
    <t>6b=&gt;7b/6b=&gt;11b &amp; sym</t>
  </si>
  <si>
    <t>4b=&gt;7b/4b=&gt;11b</t>
  </si>
  <si>
    <t>A1, A2</t>
  </si>
  <si>
    <t>6a=&gt;12a/7a=&gt;13a/6b=&gt;15b/6b=&gt;16b &amp; sym</t>
  </si>
  <si>
    <t>S^2=3.44</t>
  </si>
  <si>
    <t>S^2=3.36</t>
  </si>
  <si>
    <t>S^2=1.15</t>
  </si>
  <si>
    <t>n_u,nl=3.22</t>
  </si>
  <si>
    <t>n_u,nl=3.26</t>
  </si>
  <si>
    <t>n_u,nl=1.70</t>
  </si>
  <si>
    <t>6a=&gt;12a/6a=&gt;16a/7a=&gt;13a/7a=&gt;15a</t>
  </si>
  <si>
    <t>5b=&gt;16b/6b=&gt;15b/6b=&gt;9b/5b=&gt;10b</t>
  </si>
  <si>
    <t>5b=&gt;16b/6a=&gt;12a/7a=&gt;13a/6a=&gt;16a &amp; sym</t>
  </si>
  <si>
    <t>n_u,nl=3.18</t>
  </si>
  <si>
    <t>n_u,nl=3.34</t>
  </si>
  <si>
    <t>A2</t>
  </si>
  <si>
    <t>S^2=3.04</t>
  </si>
  <si>
    <t>S^2=1.06</t>
  </si>
  <si>
    <t>5a=&gt;13a/5a=&gt;15a/5b=&gt;10a &amp; sym</t>
  </si>
  <si>
    <t>&lt;r2&gt;=40</t>
  </si>
  <si>
    <t>4a6b=&gt;16a7b/4a5b=&gt;15a7b/…</t>
  </si>
  <si>
    <t>n_u,nl=3.19</t>
  </si>
  <si>
    <t>S^2=1.08</t>
  </si>
  <si>
    <t>iCIPT2</t>
  </si>
  <si>
    <t>TBE</t>
  </si>
  <si>
    <t>10b=&gt;17b/10b=&gt;25b/12a=&gt;16a</t>
  </si>
  <si>
    <t>12a=&gt;17a/12a=&gt;27a/9b=&gt;25b</t>
  </si>
  <si>
    <t>12a=&gt;21a/12a=&gt;18a/11b=&gt;17b/12a=&gt;29a</t>
  </si>
  <si>
    <t>n_u,nl=1.76</t>
  </si>
  <si>
    <t>S^2=1.01</t>
  </si>
  <si>
    <t>4a3b=&gt;5a9b/4a3b=&gt;10a9b</t>
  </si>
  <si>
    <t>A2 (Val, dou)</t>
  </si>
  <si>
    <t>n_u,nl=2.99</t>
  </si>
  <si>
    <t>Significant doubles in the highest A2 doublet, with varying admixture depending on method and basis set</t>
  </si>
  <si>
    <t>4a=&gt;6a/4a=&gt;10a</t>
  </si>
  <si>
    <t>Sigma^+ (Ryd)</t>
  </si>
  <si>
    <t>3b=&gt;4b/3b=&gt;9b</t>
  </si>
  <si>
    <t>8a=&gt;14a/8a=&gt;12a/7a=&gt;9a</t>
  </si>
  <si>
    <t>f=0.021</t>
  </si>
  <si>
    <t>&lt;r2&gt;=105</t>
  </si>
  <si>
    <t>A" (Ryd)</t>
  </si>
  <si>
    <t>Pi (Ryd)</t>
  </si>
  <si>
    <t>8a=11a/8a=&gt;13a/8a=&gt;18a</t>
  </si>
  <si>
    <t>f=0.069</t>
  </si>
  <si>
    <t>&lt;r2&gt;=117</t>
  </si>
  <si>
    <t>A' (Ryd)</t>
  </si>
  <si>
    <t>7a=&gt;9a/8a=&gt;14a/8a=&gt;12a</t>
  </si>
  <si>
    <t>f=0.038</t>
  </si>
  <si>
    <t>6b=&gt;11b/6b=&gt;15b/6b=&gt;17b</t>
  </si>
  <si>
    <t>A' (Val)</t>
  </si>
  <si>
    <t>n_u,nl=2.96</t>
  </si>
  <si>
    <t>S^2=1.44</t>
  </si>
  <si>
    <t>n_u,nl=1.73</t>
  </si>
  <si>
    <t>&lt;r2&gt;=43</t>
  </si>
  <si>
    <t>5b=&gt;15b/6b=&gt;16b/6a=&gt;15a/6a=&gt;13a/7a=&gt;12a/7a=&gt;16a</t>
  </si>
  <si>
    <t>Pi (Val)</t>
  </si>
  <si>
    <t>Sigma^+ (Val)</t>
  </si>
  <si>
    <t>Sigma^+ (Val, dou)</t>
  </si>
  <si>
    <t>Delta (Val)</t>
  </si>
  <si>
    <t>f=0.054</t>
  </si>
  <si>
    <t>n_u,nl=1.30</t>
  </si>
  <si>
    <t>n_u,nl=1.21</t>
  </si>
  <si>
    <t>9b=&gt;17b/9b=&gt;25b/12a=&gt;17a</t>
  </si>
  <si>
    <t>&lt;r2&gt;=230</t>
  </si>
  <si>
    <t>&lt;r2&gt;=194</t>
  </si>
  <si>
    <t>&lt;r2&gt;=247</t>
  </si>
  <si>
    <t>12a=&gt;16a/10b=&gt;17b/12a=&gt;20a/10b=&gt;25b</t>
  </si>
  <si>
    <t>9a=&gt;14a/9a=&gt;16a/7b=&gt;9b</t>
  </si>
  <si>
    <t>9a=&gt;10a/9a=&gt;15a</t>
  </si>
  <si>
    <t>8b=&gt;16b/8b=&gt;13b/8a=&gt;16/8a=&gt;14a</t>
  </si>
  <si>
    <t>8b=&gt;10b/8b=&gt;15b/8a=&gt;10a/8a=&gt;15a</t>
  </si>
  <si>
    <t>n_u,nl=1.31</t>
  </si>
  <si>
    <t>S^2=3.07</t>
  </si>
  <si>
    <t>A1 (Mix)</t>
  </si>
  <si>
    <t>The lowest E' state has a mixed V/R character</t>
  </si>
  <si>
    <t>B1 (Mix)</t>
  </si>
  <si>
    <t>7.579(74)</t>
  </si>
  <si>
    <t>3.426(7)</t>
  </si>
  <si>
    <t>4.961(1)</t>
  </si>
  <si>
    <t>5.745(5)</t>
  </si>
  <si>
    <t>6.484(14)</t>
  </si>
  <si>
    <t>6.876(13)</t>
  </si>
  <si>
    <t>7.274(7)</t>
  </si>
  <si>
    <t>7.826(36)</t>
  </si>
  <si>
    <t>4.526(23)</t>
  </si>
  <si>
    <t>3.342(6)</t>
  </si>
  <si>
    <t>4.783(10)</t>
  </si>
  <si>
    <t>5.672(10)</t>
  </si>
  <si>
    <t>6.150(25)</t>
  </si>
  <si>
    <t>6.739(17)</t>
  </si>
  <si>
    <t>7.023(82)</t>
  </si>
  <si>
    <t>2.917(11)</t>
  </si>
  <si>
    <t>3.370(20)</t>
  </si>
  <si>
    <t>3.743(10)</t>
  </si>
  <si>
    <t>5.578(4)</t>
  </si>
  <si>
    <t>6.019(2)</t>
  </si>
  <si>
    <t>6.203(66)</t>
  </si>
  <si>
    <t>2.906(22)</t>
  </si>
  <si>
    <t>2.935(28)</t>
  </si>
  <si>
    <t>3.239(67)</t>
  </si>
  <si>
    <t>4.587(53)</t>
  </si>
  <si>
    <t>4.507(4)</t>
  </si>
  <si>
    <t>6.868(10)</t>
  </si>
  <si>
    <t>7b=&gt;12b/6b=&gt;10b</t>
  </si>
  <si>
    <t>8a=&gt;15a/8a=&gt;10a/8a=&gt;23a</t>
  </si>
  <si>
    <t>6b=&gt;15b/7a=&gt;15a/6b=&gt;9b/7a=&gt;10a</t>
  </si>
  <si>
    <t>S^2=0.95</t>
  </si>
  <si>
    <t>4b=&gt;12b/5b=&gt;12b/4b=&gt;13b/4b=&gt;10b</t>
  </si>
  <si>
    <t>7b=&gt;15b/7b=&gt;9b/7b=&gt;22b</t>
  </si>
  <si>
    <t>f=0.055</t>
  </si>
  <si>
    <t>S^2=2.26</t>
  </si>
  <si>
    <t>&lt;r2&gt;=68</t>
  </si>
  <si>
    <t>&lt;r2&gt;=65</t>
  </si>
  <si>
    <t>&lt;r2&gt;=71</t>
  </si>
  <si>
    <t>With CC3, the two lowest A' doublet are mixed.</t>
  </si>
  <si>
    <t>f=0.090</t>
  </si>
  <si>
    <t>9a=&gt;17a/9a=&gt;12a/9a=&gt;10a</t>
  </si>
  <si>
    <t>5.999(1)</t>
  </si>
  <si>
    <t>7.174(2)</t>
  </si>
  <si>
    <t>7.925(3)</t>
  </si>
  <si>
    <t>1.379(1)</t>
  </si>
  <si>
    <t>3.226(1)</t>
  </si>
  <si>
    <t>7.921(1)</t>
  </si>
  <si>
    <t>8.439(1)</t>
  </si>
  <si>
    <t>8.671(1)</t>
  </si>
  <si>
    <t>8.816(2)</t>
  </si>
  <si>
    <t>S^2=3.28</t>
  </si>
  <si>
    <t>7b=&gt;9b/7b=&gt;14b</t>
  </si>
  <si>
    <t>9a=&gt;11a/9a=&gt;14a</t>
  </si>
  <si>
    <t>&lt;r2&gt;=94</t>
  </si>
  <si>
    <t>9a=&gt;13a/8a=&gt;10a/8b=&gt;10b</t>
  </si>
  <si>
    <t>n_u,nl=2.43</t>
  </si>
  <si>
    <t>S^2=0.87</t>
  </si>
  <si>
    <t>f=0.076</t>
  </si>
  <si>
    <t>f=0.061</t>
  </si>
  <si>
    <t>n_u,nl=2.10</t>
  </si>
  <si>
    <t>S^2=0.92</t>
  </si>
  <si>
    <t>In many levels, the two highest doublet B1 are mixed and have been listed in energy order.</t>
  </si>
  <si>
    <t>&lt;r2&gt;=84</t>
  </si>
  <si>
    <t>3b=&gt;6b/3b=&gt;10b/3b=&gt;13b</t>
  </si>
  <si>
    <t>4b=&gt;5b/4b=&gt;9b/4b=&gt;7b</t>
  </si>
  <si>
    <t>5a=&gt;6a/5a=&gt;7a/5a=&gt;10a</t>
  </si>
  <si>
    <t>4a=&gt;6a/4a=&gt;7a/4a=&gt;10a</t>
  </si>
  <si>
    <t>4b=&gt;7b/4b=&gt;5b/4b=&gt;11b</t>
  </si>
  <si>
    <t>f=0.035</t>
  </si>
  <si>
    <t>S^2=2.61</t>
  </si>
  <si>
    <t>S^2=1.43</t>
  </si>
  <si>
    <t>S^2=2.13</t>
  </si>
  <si>
    <t>&lt;r2&gt;=16</t>
  </si>
  <si>
    <t>&lt;r2&gt;=34</t>
  </si>
  <si>
    <t>&lt;r2&gt;=32</t>
  </si>
  <si>
    <t>6.037(9)</t>
  </si>
  <si>
    <t>7.126(7)</t>
  </si>
  <si>
    <t>7.879(2)</t>
  </si>
  <si>
    <t>1.335(2)</t>
  </si>
  <si>
    <t>3.219(1)</t>
  </si>
  <si>
    <t>8.380(5)</t>
  </si>
  <si>
    <t>8.535(4)</t>
  </si>
  <si>
    <t>8.704(4)</t>
  </si>
  <si>
    <t>5.829(1)</t>
  </si>
  <si>
    <t>5.883(1)</t>
  </si>
  <si>
    <t>7.218(1)</t>
  </si>
  <si>
    <t>7.339(1)</t>
  </si>
  <si>
    <t>7.461(1)</t>
  </si>
  <si>
    <t>6.182(1)</t>
  </si>
  <si>
    <t>6.825(1)</t>
  </si>
  <si>
    <t>6.161(1)</t>
  </si>
  <si>
    <t>6.955(1)</t>
  </si>
  <si>
    <t>5.903(1)</t>
  </si>
  <si>
    <t>7.106(1)</t>
  </si>
  <si>
    <t>5.754(1)</t>
  </si>
  <si>
    <t>7.877(12)</t>
  </si>
  <si>
    <t>4.281(1)</t>
  </si>
  <si>
    <t>8.830(1)</t>
  </si>
  <si>
    <t>10b=&gt;13b/13a=&gt;14a/13a=&gt;19a/10b=&gt;17b</t>
  </si>
  <si>
    <t>13a=&gt;14a/10b=&gt;13b/13a=&gt;19a</t>
  </si>
  <si>
    <t>f=0.016</t>
  </si>
  <si>
    <t>n_u,nl=2.09</t>
  </si>
  <si>
    <t>11b=&gt;16b/12a=&gt;16a/11b=&gt;20b/12a=&gt;20a</t>
  </si>
  <si>
    <t>S^2=2.91</t>
  </si>
  <si>
    <t>12a=&gt;16a/11b=&gt;16b/12a=&gt;20a/9b=13b</t>
  </si>
  <si>
    <t>f=0.015</t>
  </si>
  <si>
    <t>n_u,nl=2.97</t>
  </si>
  <si>
    <t>4.161(1)</t>
  </si>
  <si>
    <t>7.882(1)</t>
  </si>
  <si>
    <t>7.336(1)</t>
  </si>
  <si>
    <t>&lt;r2&gt;=133</t>
  </si>
  <si>
    <t>With ADC(3) and CCSD, the 3rd and 4th A' states are highly mixed, which is less the case for other levels of theory for which the 3rd is "alpha" and 4th is "beta"</t>
  </si>
  <si>
    <t>&lt;r2&gt;=114</t>
  </si>
  <si>
    <t>13a=&gt;22a/13a=&gt;20a/13a=&gt;17a/13a=&gt;14a</t>
  </si>
  <si>
    <t>13a=&gt;17a/12a=&gt;22a/13a=&gt;20a</t>
  </si>
  <si>
    <t>f=0.029</t>
  </si>
  <si>
    <t>&lt;r2&gt;=128</t>
  </si>
  <si>
    <t>&lt;r2&gt;=136</t>
  </si>
  <si>
    <t>12b=&gt;16b/12b=&gt;20b/12b=&gt;21b/11a=&gt;16a</t>
  </si>
  <si>
    <t>12a=&gt;21a/11b=&gt;22b/21a=&gt;18a/11b=&gt;18b</t>
  </si>
  <si>
    <t>S^2=2.86</t>
  </si>
  <si>
    <t>&lt;r2&gt;=118</t>
  </si>
  <si>
    <t>8a=&gt;13a/8a=&gt;10a</t>
  </si>
  <si>
    <t>8a=&gt;9a/8a=&gt;14a</t>
  </si>
  <si>
    <t>7b=&gt;9b/7b=&gt;12b/7a=&gt;13a/7b=&gt;13b/8a=&gt;12a</t>
  </si>
  <si>
    <t>8a=&gt;11a/8a=&gt;19a</t>
  </si>
  <si>
    <t>7b=&gt;14b/7b=&gt;10b/6a=&gt;13a/8a=&gt;10a/6a=&gt;10a</t>
  </si>
  <si>
    <t>n_u,nl=1.57</t>
  </si>
  <si>
    <t>S^2=0.93</t>
  </si>
  <si>
    <t>n_u,nl=2.92</t>
  </si>
  <si>
    <t>S^2=2.74</t>
  </si>
  <si>
    <t>f=0.034</t>
  </si>
  <si>
    <t>8a=&gt;12a</t>
  </si>
  <si>
    <t>8a=&gt;10a/8a=&gt;13a</t>
  </si>
  <si>
    <t>n_u,nl=1.28</t>
  </si>
  <si>
    <t>6b=&gt;9b/6b=&gt;12b/6b=&gt;13b</t>
  </si>
  <si>
    <t>6b=&gt;14b/7a=&gt;13a+6b=&gt;10b/7a=&gt;10a/</t>
  </si>
  <si>
    <t>f=0.023</t>
  </si>
  <si>
    <t>n_u,nl=2.89</t>
  </si>
  <si>
    <t>S^2=1.16</t>
  </si>
  <si>
    <t>S^2=1.03</t>
  </si>
  <si>
    <t>6a=&gt;13a/6a=&gt;10a/7b=&gt;14b/7b=&gt;10b</t>
  </si>
  <si>
    <t>S^2=0.99</t>
  </si>
  <si>
    <t>With CC2, the ordering of the second and third A' doublets could be subject to discussion.</t>
  </si>
  <si>
    <t>&lt;r2&gt;=61</t>
  </si>
  <si>
    <t>&lt;r2&gt;=77</t>
  </si>
  <si>
    <t>&lt;r2&gt;=82</t>
  </si>
  <si>
    <t>7.860(48)</t>
  </si>
  <si>
    <t>8a=&gt;14a/8a=&gt;10a/8a=&gt;17a</t>
  </si>
  <si>
    <t>8a=&gt;9a/8a=&gt;15a/8a=&gt;13a/8a=&gt;12a</t>
  </si>
  <si>
    <t>7b=&gt;17b/7b=&gt;15b/7b=&gt;10b/7b=&gt;12b</t>
  </si>
  <si>
    <t>8a=&gt;11a/8a=&gt;12a/8a=13a</t>
  </si>
  <si>
    <t>f=0.051</t>
  </si>
  <si>
    <t>f=0.018</t>
  </si>
  <si>
    <t>8a=&gt;10a/8a=&gt;14a</t>
  </si>
  <si>
    <t>7b=&gt;14b/7a=&gt;14a/7b=&gt;9b/7a=&gt;10a</t>
  </si>
  <si>
    <t>7b=&gt;14b/7a=&gt;14a/7b=&gt;9b/7a=10a</t>
  </si>
  <si>
    <t>S^2=0.82</t>
  </si>
  <si>
    <t>8a=&gt;13a/8a=&gt;9a/8a=16a</t>
  </si>
  <si>
    <t>8a=&gt;15a/8a=&gt;12a</t>
  </si>
  <si>
    <t>7b=&gt;8b/6a=&gt;14a/7b=&gt;13b/6a=&gt;10a</t>
  </si>
  <si>
    <t>n_u,nl=3.24</t>
  </si>
  <si>
    <t>7b=&gt;8b/6a=&gt;14a/6a=&gt;10a/6b=&gt;14b</t>
  </si>
  <si>
    <t>S^2=2.51</t>
  </si>
  <si>
    <t>S^2=2.72</t>
  </si>
  <si>
    <t>n_u,nl=2.84</t>
  </si>
  <si>
    <t>7.855(1)</t>
  </si>
  <si>
    <t>Sigma^+ (Mix)</t>
  </si>
  <si>
    <t>&lt;r2&gt;=56</t>
  </si>
  <si>
    <t>&lt;r2&gt;=87</t>
  </si>
  <si>
    <t>&lt;r2&gt;=92</t>
  </si>
  <si>
    <t>&lt;r2&gt;=69</t>
  </si>
  <si>
    <t>&lt;r2&gt;=59</t>
  </si>
  <si>
    <t>The second and third A" doublets tend to be mixed with several methods/basis sets, taken in energy order</t>
  </si>
  <si>
    <t>17a=&gt;18a/17a=&gt;26a/17a=&gt;27a</t>
  </si>
  <si>
    <t>17a=&gt;28a/17a=&gt;23a</t>
  </si>
  <si>
    <t>16b=&gt;28b/16a=&gt;28a/16b=&gt;23b/16a=&gt;23a</t>
  </si>
  <si>
    <t>16b=&gt;20b/16b=&gt;27b/16a=&gt;20a/16a=&gt;27a</t>
  </si>
  <si>
    <t>16b=&gt;27b/16b=&gt;20b/16a=&gt;20a/16a=&gt;27a</t>
  </si>
  <si>
    <t>f=0.030</t>
  </si>
  <si>
    <t>n_u,nl=3.06</t>
  </si>
  <si>
    <t>n_u,nl=3.49</t>
  </si>
  <si>
    <t>n_u,nl=1.34</t>
  </si>
  <si>
    <t>S^2=2.92</t>
  </si>
  <si>
    <t>S^2=2.77</t>
  </si>
  <si>
    <t>S^2=1.22</t>
  </si>
  <si>
    <t>15b=&gt;20b/15b=&gt;27b/16b=&gt;18b/15a=&gt;27a</t>
  </si>
  <si>
    <t>n_u,nl=3.04</t>
  </si>
  <si>
    <t>S^2=2.98</t>
  </si>
  <si>
    <t>16b=&gt;18b/16b=&gt;18b/16b=&gt;22b</t>
  </si>
  <si>
    <t>S^2=2.50</t>
  </si>
  <si>
    <t>16a=&gt;18a/16a=&gt;26a</t>
  </si>
  <si>
    <t>S^2=1.14</t>
  </si>
  <si>
    <t>B2 (Val, dou)</t>
  </si>
  <si>
    <t>13b=&gt;16b/13b=&gt;20b</t>
  </si>
  <si>
    <t>12b=&gt;16b/12b=&gt;20b</t>
  </si>
  <si>
    <t>10b=&gt;16b/10b=20b/14b=&gt;16b</t>
  </si>
  <si>
    <t>f=0.011</t>
  </si>
  <si>
    <t>&lt;r2&gt;=213</t>
  </si>
  <si>
    <t>5b=&gt;7b &amp; 6b=&gt;7b</t>
  </si>
  <si>
    <t>4b=&gt;7b</t>
  </si>
  <si>
    <t>6b=&gt;9b/5b=&gt;8b/6a=&gt;9a/7a=&gt;8a</t>
  </si>
  <si>
    <t>5a=&gt;8a/5a=&gt;9a</t>
  </si>
  <si>
    <t>6a=&gt;8a/7a=&gt;9a</t>
  </si>
  <si>
    <t>6a=&gt;8a/7a=&gt;9a/6b=&gt;8b/5b=&gt;9b &amp; sym</t>
  </si>
  <si>
    <t>S^2=0.81</t>
  </si>
  <si>
    <t>S^2=3.47</t>
  </si>
  <si>
    <t>S^2=3.30</t>
  </si>
  <si>
    <t>n_u,nl=3.15</t>
  </si>
  <si>
    <t>S^2=0.90</t>
  </si>
  <si>
    <t>n_u,nl=1.37</t>
  </si>
  <si>
    <t>&lt;r2&gt;=31</t>
  </si>
  <si>
    <t>9.813(1)</t>
  </si>
  <si>
    <t>8a=&gt;10a/8a=&gt;11a/8a=&gt;17a</t>
  </si>
  <si>
    <t>6a=&gt;9a/6b=&gt;8b/6b=&gt;12b/6b=&gt;15b</t>
  </si>
  <si>
    <t>n_u,nl=3.20</t>
  </si>
  <si>
    <t>S^2=3.24</t>
  </si>
  <si>
    <t>7a=&gt;9a/5b=&gt;8b/5b=&gt;12b</t>
  </si>
  <si>
    <t>7b=&gt;8b/8a=&gt;13a/7b=&gt;12b/5a=&gt;9a</t>
  </si>
  <si>
    <t>n_u,nl=2.69</t>
  </si>
  <si>
    <t>S^2=2.80</t>
  </si>
  <si>
    <t>S^2=2.25</t>
  </si>
  <si>
    <t>8a=&gt;11a/8a=&gt;10a/8a=&gt;14a</t>
  </si>
  <si>
    <t>8a=&gt;12a/8a=&gt;15a</t>
  </si>
  <si>
    <t>8a=&gt;13a/7b=&gt;8b/5a=&gt;9a</t>
  </si>
  <si>
    <t>n_u,nl=1.87</t>
  </si>
  <si>
    <t>S^2=0.97</t>
  </si>
  <si>
    <t>S^2=1.64</t>
  </si>
  <si>
    <t>&lt;r2&gt;=62</t>
  </si>
  <si>
    <t>In ADC(3) the mixing prevents straightfoward attributions of the Pi states.</t>
  </si>
  <si>
    <t>Sigma^+ (Ryd, n-R)</t>
  </si>
  <si>
    <t>Pi [1] (Val, pi-pi*)</t>
  </si>
  <si>
    <t>Pi [2] (Val, pi-pi*)</t>
  </si>
  <si>
    <t>19b=&gt;28b/20a=&gt;29a/19b=&gt;26b</t>
  </si>
  <si>
    <t>20a=&gt;21a/20a=&gt;30a/19b=&gt;21b</t>
  </si>
  <si>
    <t>20a=&gt;29a/17b=&gt;20b/19b=&gt;28b/20a=&gt;27a</t>
  </si>
  <si>
    <t>f=0.091</t>
  </si>
  <si>
    <t>f=0.108</t>
  </si>
  <si>
    <t>S^2=2.94</t>
  </si>
  <si>
    <t>S^2=0.88</t>
  </si>
  <si>
    <t>S^2=1.28</t>
  </si>
  <si>
    <t>S^2=2.67</t>
  </si>
  <si>
    <t>13a=&gt;21a/13a=&gt;18a/13a=&gt;15a</t>
  </si>
  <si>
    <t>Pi (Val, n-pi*)</t>
  </si>
  <si>
    <t>17b=&gt;20b/20a=&gt;29a</t>
  </si>
  <si>
    <t>16b=&gt;20b</t>
  </si>
  <si>
    <t>n_u,nl=1.26</t>
  </si>
  <si>
    <t>f=0.071</t>
  </si>
  <si>
    <t>n_u,nl=1.05</t>
  </si>
  <si>
    <t>5a=&gt;9a/7b=&gt;8b/7b=&gt;12b/5a=&gt;13a/5a=&gt;16a</t>
  </si>
  <si>
    <t>7b=&gt;10b/7b=&gt;16b/7b=&gt;13b</t>
  </si>
  <si>
    <t>n_u,nl=1.80</t>
  </si>
  <si>
    <t>19b=&gt;25b/19b=&gt;33b/20a=&gt;25a/19b=&gt;28b/20a=&gt;33a</t>
  </si>
  <si>
    <t>At CCSDT/AVTZ level, the highest state (8.086 eV) is not a perfectly converged calculation</t>
  </si>
  <si>
    <t>&lt;r2&gt;=336</t>
  </si>
  <si>
    <t>B2 (Val, n-n)</t>
  </si>
  <si>
    <t>A2 (Val, pi-n)</t>
  </si>
  <si>
    <t>A' (Ryd, n-R)</t>
  </si>
  <si>
    <t>A" (Mix)</t>
  </si>
  <si>
    <t>A' (Mix)</t>
  </si>
  <si>
    <t>D2h Sym</t>
  </si>
  <si>
    <t>B2u, B3u</t>
  </si>
  <si>
    <t>6b=&gt;7b &amp; 5b=&gt;7b</t>
  </si>
  <si>
    <t>4b=&gt;7b/6a=&gt;8a/6a=&gt;9a</t>
  </si>
  <si>
    <t>6b=&gt;8b/5b=&gt;9b/6a=&gt;8a/7a=&gt;9a</t>
  </si>
  <si>
    <t>S^2=3.34</t>
  </si>
  <si>
    <t>B1u</t>
  </si>
  <si>
    <t>f=0.044</t>
  </si>
  <si>
    <t>B2g, B3g</t>
  </si>
  <si>
    <t>Au, B1u</t>
  </si>
  <si>
    <t>n_u,nl=3.14</t>
  </si>
  <si>
    <t>S^2=3.29</t>
  </si>
  <si>
    <t>Au</t>
  </si>
  <si>
    <t>S^2=3.27</t>
  </si>
  <si>
    <t>5a=&gt;8a &amp; 5a=&gt;9a</t>
  </si>
  <si>
    <t>6b=&gt;8b/5b=&gt;9b/6a=&gt;8a/7a=&gt;9a &amp; sym</t>
  </si>
  <si>
    <t>6b=&gt;9b/5b=&gt;8b/6a=&gt;9a/6a=&gt;8a</t>
  </si>
  <si>
    <t>S^2=3.76</t>
  </si>
  <si>
    <t>Pure double</t>
  </si>
  <si>
    <t>&lt;r2&gt;=359</t>
  </si>
  <si>
    <t>&lt;r2&gt;=348</t>
  </si>
  <si>
    <t>8b=&gt;11b</t>
  </si>
  <si>
    <t>S^2=0.80</t>
  </si>
  <si>
    <t>6b=&gt;11b</t>
  </si>
  <si>
    <t>7b=&gt;11b</t>
  </si>
  <si>
    <t>9b=&gt;11b</t>
  </si>
  <si>
    <t>S^2=0.83</t>
  </si>
  <si>
    <t>10b=&gt;19b/11a=&gt;20a/10b=&gt;23b/11a=&gt;24a</t>
  </si>
  <si>
    <t>11a=&gt;19a/11a=&gt;23a/10b=&gt;27b</t>
  </si>
  <si>
    <t>S^2=2.89</t>
  </si>
  <si>
    <t>S^2=2.58</t>
  </si>
  <si>
    <t>10b=&gt;12b/10b=&gt;22b/10b=&gt;20b</t>
  </si>
  <si>
    <t>11a=&gt;12a/11a=&gt;21a/11a=&gt;22a</t>
  </si>
  <si>
    <t>S^2=2.53</t>
  </si>
  <si>
    <t>S^2=1.25</t>
  </si>
  <si>
    <t>10a=&gt;19a/11a=&gt;20a/11a=&gt;24a</t>
  </si>
  <si>
    <t>10b=&gt;27b/10b=&gt;21b/11a=&gt;19a</t>
  </si>
  <si>
    <t>n_u,nl=2.11</t>
  </si>
  <si>
    <t>S^2=1.36</t>
  </si>
  <si>
    <t>&lt;r2&gt;=115</t>
  </si>
  <si>
    <t>&lt;r2&gt;=127</t>
  </si>
  <si>
    <t>Sigma^- (Ryd, pi-R)</t>
  </si>
  <si>
    <t>B2 (Val, pi-pi*)</t>
  </si>
  <si>
    <t>7b=&gt;12b/7b=&gt;17b/8a=&gt;15a/8a=&gt;11a/8a=&gt;18a</t>
  </si>
  <si>
    <t>6b=&gt;12b/6b=&gt;17b</t>
  </si>
  <si>
    <t>8a=&gt;15a/7b=&gt;12b/8a=&gt;11a/8a=&gt;18a</t>
  </si>
  <si>
    <t>7b=&gt;13b/7b=&gt;18b/7a=&gt;15a/7a=&gt;18a/7a=&gt;11a</t>
  </si>
  <si>
    <t>S^2=3.13</t>
  </si>
  <si>
    <t>n_u,nl=1.86</t>
  </si>
  <si>
    <t>n_u,nl=1.84</t>
  </si>
  <si>
    <t>6b=&gt;13b/6b=&gt;18b/6b=&gt;11b/6a=&gt;15a/6a=&gt;18a</t>
  </si>
  <si>
    <t>8a=&gt;9a/8a=&gt;14a/8a=&gt;16a</t>
  </si>
  <si>
    <t>8a=&gt;12a/8a=&gt;20a</t>
  </si>
  <si>
    <t>6a=&gt;15a/6a=&gt;11a/6a=&gt;18a/6b=&gt;13b</t>
  </si>
  <si>
    <t>f=0.089</t>
  </si>
  <si>
    <t>n_u,nl=2.87</t>
  </si>
  <si>
    <t>Almost pure double</t>
  </si>
  <si>
    <t>S^2=1.29</t>
  </si>
  <si>
    <t>&lt;r2&gt;=93</t>
  </si>
  <si>
    <t>&lt;r2&gt;=104</t>
  </si>
  <si>
    <t>4.115(2)</t>
  </si>
  <si>
    <t>7.499(3)</t>
  </si>
  <si>
    <t>8.030(3)</t>
  </si>
  <si>
    <t>9.843(2)</t>
  </si>
  <si>
    <t>7.949(1)</t>
  </si>
  <si>
    <t>10.558(1)</t>
  </si>
  <si>
    <t>7.644(1)</t>
  </si>
  <si>
    <t>7.761(1)</t>
  </si>
  <si>
    <t>7.375(5)</t>
  </si>
  <si>
    <t>7.454(7)</t>
  </si>
  <si>
    <t>7.478(7)</t>
  </si>
  <si>
    <t>7.705(8)</t>
  </si>
  <si>
    <t>3a=&gt;8a/3a=&gt;5a/3a=&gt;18a &amp; sym.</t>
  </si>
  <si>
    <t>3a=&gt;7a/3a=&gt;16a/3a=&gt;6a</t>
  </si>
  <si>
    <t>2b=&gt;7b/2b=&gt;3b/3a=&gt;11a</t>
  </si>
  <si>
    <t>2b=&gt;8b/2a=&gt;9a/2a=&gt;4a/2b=&gt;18b/2a=&gt;19/2b=&gt;4b &amp; sym.</t>
  </si>
  <si>
    <t>3a=&gt;6a/3a=&gt;10a/2b=&gt;7b/2b=&gt;3b</t>
  </si>
  <si>
    <t>3a=&gt;4a/3a=&gt;9a/3a=&gt;19a &amp; sym.</t>
  </si>
  <si>
    <t>f=0.094</t>
  </si>
  <si>
    <t>f=0.048</t>
  </si>
  <si>
    <t>f=0.036</t>
  </si>
  <si>
    <t>f=0.024</t>
  </si>
  <si>
    <t>n_u,nl=2.03</t>
  </si>
  <si>
    <t>S^2=3.68</t>
  </si>
  <si>
    <t>3a=&gt;11a/3a=&gt;10a</t>
  </si>
  <si>
    <t>3a=&gt;12a &amp; sym.</t>
  </si>
  <si>
    <t>f=0.299</t>
  </si>
  <si>
    <t>f=0.233</t>
  </si>
  <si>
    <t>3a=&gt;10a/3a=&gt;6a/3a=&gt;11a</t>
  </si>
  <si>
    <t>2a=&gt;9a/2b=&gt;8b/2a=&gt;4a/2b=&gt;4b &amp; sym.</t>
  </si>
  <si>
    <t>3a=&gt;14a &amp; sym.</t>
  </si>
  <si>
    <t>f=0.450</t>
  </si>
  <si>
    <t>&lt;r2&gt;=25</t>
  </si>
  <si>
    <t>Full</t>
  </si>
  <si>
    <t>We use the EMSL (V1) basis set for Be. The V0 version delivers significantly different results for some states</t>
  </si>
  <si>
    <t>With five electrons, CCSDTQP=FCI</t>
  </si>
  <si>
    <t>7a=&gt;12a/7a=&gt;8a/7a=&gt;22a &amp; sym.</t>
  </si>
  <si>
    <t>7a=&gt;11a/7a=&gt;14a</t>
  </si>
  <si>
    <t>7a=&gt;10a/7a=&gt;11a/7a=&gt;14a/7a=&gt;20a</t>
  </si>
  <si>
    <t>7a=&gt;8a/7a=&gt;12a7a=&gt;22a &amp; sym.</t>
  </si>
  <si>
    <t>7a=&gt;10a/7a=&gt;14a/7a=&gt;11a/7a=&gt;19a</t>
  </si>
  <si>
    <t>f=0.362</t>
  </si>
  <si>
    <t>f=0.063</t>
  </si>
  <si>
    <t>f=0.120</t>
  </si>
  <si>
    <t>f=0.050</t>
  </si>
  <si>
    <t>&lt;r2&gt;=46</t>
  </si>
  <si>
    <t>&lt;r2&gt;=156</t>
  </si>
  <si>
    <t>&lt;r2&gt;=145</t>
  </si>
  <si>
    <t>With many approaches, the two lowest Sigma^+ are quite mixed</t>
  </si>
  <si>
    <t>Pi (Ryd, n-R)</t>
  </si>
  <si>
    <t>In 6-31+G(d), attributing the 7.688 eV Pi state to one of the states obtained with larger basis sets is not straightfoward.</t>
  </si>
  <si>
    <t>5b=&gt;8b/4b=&gt;8b</t>
  </si>
  <si>
    <t>8a=&gt;9a</t>
  </si>
  <si>
    <t>6b=&gt;8b/7a=&gt;9a</t>
  </si>
  <si>
    <t>7a=&gt;9a/7b=&gt;9b</t>
  </si>
  <si>
    <t>5b=&gt;9b/5a=&gt;9a</t>
  </si>
  <si>
    <t>S^2=3.08</t>
  </si>
  <si>
    <t>S^2=2.90</t>
  </si>
  <si>
    <t>&lt;r2&gt;=139</t>
  </si>
  <si>
    <t>Delta (Ryd)</t>
  </si>
  <si>
    <t>&lt;r2&gt;=97</t>
  </si>
  <si>
    <t>&lt;r2&gt;=161</t>
  </si>
  <si>
    <t>5.522(0)</t>
  </si>
  <si>
    <t>5.711(0)</t>
  </si>
  <si>
    <t>6.183(0)</t>
  </si>
  <si>
    <t>6.376(0)</t>
  </si>
  <si>
    <t>7.165(0)</t>
  </si>
  <si>
    <t>7.276(0)</t>
  </si>
  <si>
    <t>7.526(0)</t>
  </si>
  <si>
    <t>5.876(0)</t>
  </si>
  <si>
    <t>4.94(4)</t>
  </si>
  <si>
    <t>5.46(6)</t>
  </si>
  <si>
    <t>5.61(1)</t>
  </si>
  <si>
    <t>3.40(2)</t>
  </si>
  <si>
    <t>5.71(5)</t>
  </si>
  <si>
    <t>6.53(1)</t>
  </si>
  <si>
    <t>5.98(2)</t>
  </si>
  <si>
    <t>4.15(0)</t>
  </si>
  <si>
    <t>6.27(0)</t>
  </si>
  <si>
    <t>5.52(0)</t>
  </si>
  <si>
    <t>5.72(0)</t>
  </si>
  <si>
    <t>2.49(0)</t>
  </si>
  <si>
    <t>6.46(0)</t>
  </si>
  <si>
    <t>7.34(0)</t>
  </si>
  <si>
    <t>7.80(0)</t>
  </si>
  <si>
    <t>2.488(0)</t>
  </si>
  <si>
    <t>6.75(0)</t>
  </si>
  <si>
    <t>6.41(0)</t>
  </si>
  <si>
    <t>6.95(0)</t>
  </si>
  <si>
    <t>6.38(0)</t>
  </si>
  <si>
    <t>6.58(0)</t>
  </si>
  <si>
    <t>1.18(0)</t>
  </si>
  <si>
    <t>6.87(0)</t>
  </si>
  <si>
    <t>5.35(0)</t>
  </si>
  <si>
    <t>6.49(0)</t>
  </si>
  <si>
    <t>7.66(0)</t>
  </si>
  <si>
    <t>5.86(0)</t>
  </si>
  <si>
    <t>7.19(0)</t>
  </si>
  <si>
    <t>7.65(0)</t>
  </si>
  <si>
    <t>3.22(0)</t>
  </si>
  <si>
    <t>1.34(0)</t>
  </si>
  <si>
    <t>7.88(0)</t>
  </si>
  <si>
    <t>6.03(0)</t>
  </si>
  <si>
    <t>7.12(0)</t>
  </si>
  <si>
    <t>6.11(1)</t>
  </si>
  <si>
    <t>7.28(1)</t>
  </si>
  <si>
    <t>7.79(0)</t>
  </si>
  <si>
    <t>6.36(0)</t>
  </si>
  <si>
    <t>6.78(0)</t>
  </si>
  <si>
    <t>5.60(0)</t>
  </si>
  <si>
    <t>6.19(1)</t>
  </si>
  <si>
    <t>4.70(0)</t>
  </si>
  <si>
    <t>7.54(1)</t>
  </si>
  <si>
    <t>4.54(1)</t>
  </si>
  <si>
    <t>7.40(1)</t>
  </si>
  <si>
    <t>6.16(0)</t>
  </si>
  <si>
    <t>7.47(0)</t>
  </si>
  <si>
    <t>5.75(0)</t>
  </si>
  <si>
    <t>5.17(0)</t>
  </si>
  <si>
    <t>7.10(0)</t>
  </si>
  <si>
    <t>5.90(0)</t>
  </si>
  <si>
    <t>2.76(0)</t>
  </si>
  <si>
    <t>7.50(0)</t>
  </si>
  <si>
    <t>4.11(0)</t>
  </si>
  <si>
    <t>8.03(0)</t>
  </si>
  <si>
    <t>Given the degenerate ground-state, one obtains two different Pi states, an error decreasing with improvement of the CC level.</t>
  </si>
  <si>
    <t>The first line provides the "other" ground-state, indicating some of the errors of SR theories. This value is essentially 0 for CCSDT and above</t>
  </si>
  <si>
    <t>&lt;r2&gt;=111</t>
  </si>
  <si>
    <t>1.62(1)</t>
  </si>
  <si>
    <t>7b=&gt;11b/10b=&gt;24b</t>
  </si>
  <si>
    <t>n_u,nl=1.38</t>
  </si>
  <si>
    <t>n_u,nl=1.53</t>
  </si>
  <si>
    <t>S^2=1.12</t>
  </si>
  <si>
    <t>10b=&gt;19b/11a=&gt;20a/10b=&gt;13b/8b=&gt;11b/11a=&gt;14a</t>
  </si>
  <si>
    <t>11a=&gt;19a/11a=&gt;13a/7b=&gt;11b</t>
  </si>
  <si>
    <t>9a=&gt;19a/9a=&gt;13a</t>
  </si>
  <si>
    <t>n_u,nl=2.98</t>
  </si>
  <si>
    <t>S^2=2.68</t>
  </si>
  <si>
    <t>S^2=2.23</t>
  </si>
  <si>
    <t>5.48(1)</t>
  </si>
  <si>
    <t>5.70(1)</t>
  </si>
  <si>
    <t>10a=&gt;19a/11a=&gt;20a/10a=&gt;13a</t>
  </si>
  <si>
    <t>9b=&gt;19b/9a=&gt;20a.9b=&gt;13b</t>
  </si>
  <si>
    <t>10b=&gt;24b/10b=&gt;14b/7b=&gt;11b/10a=&gt;20a</t>
  </si>
  <si>
    <t>n_u,nl=1.95</t>
  </si>
  <si>
    <t>S^2=0.98</t>
  </si>
  <si>
    <t>S^2=1.26</t>
  </si>
  <si>
    <t>6.18(3)</t>
  </si>
  <si>
    <t>S^2=2.75</t>
  </si>
  <si>
    <t>B2 (Val, pi-n)</t>
  </si>
  <si>
    <t>A2 (Val, sig-pi*)</t>
  </si>
  <si>
    <t>B1 (Val, dou)</t>
  </si>
  <si>
    <t>The lowest quartet state is mixed with the double excited-state at U-ADC(3) level making assignment challenging.</t>
  </si>
  <si>
    <t>A2 (Val, par. dou.)</t>
  </si>
  <si>
    <t>B2 (Mix)</t>
  </si>
  <si>
    <t>S^2=3.10</t>
  </si>
  <si>
    <t>S^2=1.31</t>
  </si>
  <si>
    <t>10b=&gt;12b/10b=&gt;14b/10b=&gt;19b/10a=&gt;20a</t>
  </si>
  <si>
    <t>10b=&gt;20b/10b=&gt;18b/10b=&gt;14b/10b=&gt;23b</t>
  </si>
  <si>
    <t>n_u,nl=2.90</t>
  </si>
  <si>
    <t>3.80(2)</t>
  </si>
  <si>
    <t>n_u,nl=2.26</t>
  </si>
  <si>
    <t>2.74(0)</t>
  </si>
  <si>
    <t>2.87(1)</t>
  </si>
  <si>
    <t>7.03(2)</t>
  </si>
  <si>
    <t>4.72(1)</t>
  </si>
  <si>
    <t>7.43(3)</t>
  </si>
  <si>
    <t>6.79(1)</t>
  </si>
  <si>
    <t>3.47(1)</t>
  </si>
  <si>
    <t>B1 (Val, par. dou., n-pi*)</t>
  </si>
  <si>
    <t>10a=&gt;13a/10a=&gt;19a/10a=&gt;17a</t>
  </si>
  <si>
    <t>9b=&gt;11b/9b=&gt;18b/11a=&gt;19a/11a=&gt;17a</t>
  </si>
  <si>
    <t>n_u,nl=2.78</t>
  </si>
  <si>
    <t>n_u,nl=1.96</t>
  </si>
  <si>
    <t>9a=&gt;13a/10b=&gt;12b/9a=&gt;19a/9a=&gt;17a</t>
  </si>
  <si>
    <t>9a=&gt;20a/9a=&gt;14a/9a=&gt;23a</t>
  </si>
  <si>
    <t>5.45(0)</t>
  </si>
  <si>
    <t>6.15(0)</t>
  </si>
  <si>
    <t>2.09(0)</t>
  </si>
  <si>
    <t>7.07(1)</t>
  </si>
  <si>
    <t>7.73(1)</t>
  </si>
  <si>
    <t>6.37(1)</t>
  </si>
  <si>
    <t>6.75(1)</t>
  </si>
  <si>
    <t>2.77(1)</t>
  </si>
  <si>
    <t>7.79(12)</t>
  </si>
  <si>
    <t>6.94(7)</t>
  </si>
  <si>
    <t>6.53(11)</t>
  </si>
  <si>
    <t>0.70(4)</t>
  </si>
  <si>
    <t>7.27(0)</t>
  </si>
  <si>
    <t>3.27(0)</t>
  </si>
  <si>
    <t>5.80(0)</t>
  </si>
  <si>
    <t>10a=&gt;20a/10a=&gt;14a/9a=&gt;17a/9a=&gt;19a</t>
  </si>
  <si>
    <t>Given the Pi (degenerate) ground-state, one obtains two different Delta and Pi states, an error decreasing with improvement of the CC level.</t>
  </si>
  <si>
    <t>Given the Pi (degenerate) ground-state, one obtains two different Pi states, an error decreasing with improvement of the CC level.</t>
  </si>
  <si>
    <t>Unclear if the basis set used is the same as here.</t>
  </si>
  <si>
    <t>With 5 (non-core) electrons, CCSDTQP is FCI</t>
  </si>
  <si>
    <t>E' (Mix)</t>
  </si>
  <si>
    <t>B1 (Val, n-pi*)</t>
  </si>
  <si>
    <t>A2 (Val, n-pi*)</t>
  </si>
  <si>
    <t>&lt;r2&gt;=110</t>
  </si>
  <si>
    <t>B1 (Mix, par. dou)</t>
  </si>
  <si>
    <t>The assignments os some states are tentative with ADC(2), especially the A2 ones</t>
  </si>
  <si>
    <t>Sigma^- (Ryd)</t>
  </si>
  <si>
    <t>B2 (Val</t>
  </si>
  <si>
    <t>A2 (Mix)</t>
  </si>
  <si>
    <t>A2 (Mix, dou)</t>
  </si>
  <si>
    <t>TBE/AVQZ</t>
  </si>
  <si>
    <t>2.95(2)</t>
  </si>
  <si>
    <t>7.02(5)</t>
  </si>
  <si>
    <t>0.50(0)</t>
  </si>
  <si>
    <t>6.39(3)</t>
  </si>
  <si>
    <t>19a=&gt;29a/19a=&gt;27a</t>
  </si>
  <si>
    <t>19b=&gt;21b/19b=&gt;30b/20a=&gt;21a</t>
  </si>
  <si>
    <t>n_u,nl=2.88</t>
  </si>
  <si>
    <t>&lt;r2&gt;=112</t>
  </si>
  <si>
    <t>This system is strongly multi-reference making state identification very challenging, many tentative assignments.</t>
  </si>
  <si>
    <t>3.51(0)</t>
  </si>
  <si>
    <t>7.25(0)</t>
  </si>
  <si>
    <t>4.61(0)</t>
  </si>
  <si>
    <t>7.64(0)</t>
  </si>
  <si>
    <t>2.17(0)</t>
  </si>
  <si>
    <t>6.13(1)</t>
  </si>
  <si>
    <t>6.86(0)</t>
  </si>
  <si>
    <t>3.78(0)</t>
  </si>
  <si>
    <t>5.63(1)</t>
  </si>
  <si>
    <t>0.92(0)</t>
  </si>
  <si>
    <t>7.55(1)</t>
  </si>
  <si>
    <t>3.84(1)</t>
  </si>
  <si>
    <t>4.21(1)</t>
  </si>
  <si>
    <t>4.78(1)</t>
  </si>
  <si>
    <t>2.81(1)</t>
  </si>
  <si>
    <t>6.20(2)</t>
  </si>
  <si>
    <t>5.66(2)</t>
  </si>
  <si>
    <t>6.81(3)</t>
  </si>
  <si>
    <t>7.28(2)</t>
  </si>
  <si>
    <t>7.64(2)</t>
  </si>
  <si>
    <t>6.31(2)</t>
  </si>
  <si>
    <t>MP</t>
  </si>
  <si>
    <t>CASSCF</t>
  </si>
  <si>
    <t>CASPT2 (NOIPEA)</t>
  </si>
  <si>
    <t>CASPT2 (IPEA)</t>
  </si>
  <si>
    <t>SC-NEVPT2</t>
  </si>
  <si>
    <t>PC-NEVPT2</t>
  </si>
  <si>
    <t>CASPT3 (IPEA)</t>
  </si>
  <si>
    <t>CASPT3 (NOIPEA)</t>
  </si>
  <si>
    <t>MS-CASPT2 (IPEA)</t>
  </si>
  <si>
    <t>XMS-CASPT2 (IPEA)</t>
  </si>
  <si>
    <t>The lowest 2A2 and 4A2 states are not easy to distinguish at some levels of theory</t>
  </si>
  <si>
    <t>2.50(1)</t>
  </si>
  <si>
    <t>2.00(2)</t>
  </si>
  <si>
    <t>2.30(0)</t>
  </si>
  <si>
    <t>5.31(0)</t>
  </si>
  <si>
    <t>4.46(3)</t>
  </si>
  <si>
    <t>4.30(2)</t>
  </si>
  <si>
    <t>4.94(3)</t>
  </si>
  <si>
    <t>13b=&gt;19b/13b=&gt;25b/13b=&gt;27b</t>
  </si>
  <si>
    <t>15b=&gt;19b/15a=&gt;21a/15a=&gt;19a/15b=&gt;25b</t>
  </si>
  <si>
    <t>f=0.181</t>
  </si>
  <si>
    <t>14b=&gt;19b/14b=&gt;25b/14b=&gt;27b</t>
  </si>
  <si>
    <t>n_u,nl=2.55</t>
  </si>
  <si>
    <t>S^2=1.65</t>
  </si>
  <si>
    <t>4.66(2)</t>
  </si>
  <si>
    <t>5.20(1)</t>
  </si>
  <si>
    <t>S^2=1.72</t>
  </si>
  <si>
    <t>6.70(7)</t>
  </si>
  <si>
    <t>&lt;r2&gt;=212</t>
  </si>
  <si>
    <t>&lt;r2&gt;=214</t>
  </si>
  <si>
    <t>&lt;r2&gt;=215</t>
  </si>
  <si>
    <t>A2 (Val, par. dou., pi-pi*)</t>
  </si>
  <si>
    <t>A1 (Val, par. dou., n-pi*)</t>
  </si>
  <si>
    <t>B2 (Val, par. dou., n-pi*)</t>
  </si>
  <si>
    <t>12b=&gt;16b/12b=&gt;25b</t>
  </si>
  <si>
    <t>16a=&gt;17a/16a=&gt;22a/16a=&gt;24a</t>
  </si>
  <si>
    <t>f=0.017</t>
  </si>
  <si>
    <t>&lt;r2&gt;=210</t>
  </si>
  <si>
    <t>&lt;r2&gt;=246</t>
  </si>
  <si>
    <t>Phi [1] (Val, pi-pi*)</t>
  </si>
  <si>
    <t>Phi [2] (Val, pi-pi*)</t>
  </si>
  <si>
    <t>Sigma^+ (Val, sig-pi*)</t>
  </si>
  <si>
    <t>Pop</t>
  </si>
  <si>
    <t>1.403(1)</t>
  </si>
  <si>
    <t>3.282(1)</t>
  </si>
  <si>
    <t>8.854(3)</t>
  </si>
  <si>
    <t>6.600(1)</t>
  </si>
  <si>
    <t>8.093(2)</t>
  </si>
  <si>
    <t>8.995(2)</t>
  </si>
  <si>
    <t>9.038(1)</t>
  </si>
  <si>
    <t>A" (Val)</t>
  </si>
  <si>
    <t>7a=&gt;10a/8a=&gt;19a/7a=&gt;14a + many double</t>
  </si>
  <si>
    <t>A" (Val, par. dou)</t>
  </si>
  <si>
    <t>1.14(0)</t>
  </si>
  <si>
    <t>5.42(3)</t>
  </si>
  <si>
    <t>2.73(1)</t>
  </si>
  <si>
    <t>4.57(2)</t>
  </si>
  <si>
    <t>5.08(1)</t>
  </si>
  <si>
    <t>5.73(2)</t>
  </si>
  <si>
    <t>A' (Val, sig-pi*)</t>
  </si>
  <si>
    <t>&lt;r2&gt;=221</t>
  </si>
  <si>
    <t>FC (1 core)</t>
  </si>
  <si>
    <t>10b=&gt;12b/11a=&gt;12a/10b=&gt;20b/10b=&gt;22b</t>
  </si>
  <si>
    <t>&lt;r2&gt;=205</t>
  </si>
  <si>
    <t>12a=&gt;17a/12a=&gt;13a</t>
  </si>
  <si>
    <t>12a=&gt;14a/12a=&gt;22a/12a=&gt;15a/12a=&gt;19a</t>
  </si>
  <si>
    <t>12a=&gt;15a/12a=&gt;14a/12a=&gt;24a/12a=&gt;22a</t>
  </si>
  <si>
    <t>10a=&gt;17a/11b=&gt;17b/10a=&gt;13a/11b=&gt;13b</t>
  </si>
  <si>
    <t>12a=&gt;16a/11b=&gt;16b/11a=&gt;17a/11b=&gt;12b</t>
  </si>
  <si>
    <t>12a=&gt;16a/11a=&gt;17a/11a=&gt;13a/11b=&gt;16b</t>
  </si>
  <si>
    <t>12a=&gt;13a/12a=&gt;17a/12a=&gt;20a</t>
  </si>
  <si>
    <t>f=0.014</t>
  </si>
  <si>
    <t>n_u,nl=2.08</t>
  </si>
  <si>
    <t>S^2=1.00</t>
  </si>
  <si>
    <t>11b=&gt;17b/10a=&gt;17a/10a=&gt;13a/11b=&gt;13b</t>
  </si>
  <si>
    <t>&lt;r2&gt;=100</t>
  </si>
  <si>
    <t>&lt;r2&gt;=130</t>
  </si>
  <si>
    <t>&lt;r2&gt;=141</t>
  </si>
  <si>
    <t>&lt;r2&gt;=142</t>
  </si>
  <si>
    <t>&lt;r2&gt;=150</t>
  </si>
  <si>
    <t>n_u,nl=2.59</t>
  </si>
  <si>
    <t>10b=&gt;17b/11b=&gt;16b/11a=&gt;17a/11a=&gt;13a</t>
  </si>
  <si>
    <t>S^2=2.20</t>
  </si>
  <si>
    <t>The state mixing for the two highest 2A' &amp; the 4A' states is significant in several cases.</t>
  </si>
  <si>
    <t>10b=&gt;11b</t>
  </si>
  <si>
    <t>&lt;r2&gt;=129</t>
  </si>
  <si>
    <t>Pi_u [1] (Val, pi-pi*)</t>
  </si>
  <si>
    <t>Pi_u [2] (Val, pi-pi*)</t>
  </si>
  <si>
    <t>Sigma_u^+ (Val)</t>
  </si>
  <si>
    <t>10b=&gt;11b/10b=&gt;15b/10b=&gt;28b/10b=&gt;24b</t>
  </si>
  <si>
    <t>10b=&gt;12b/11a=&gt;12a/10b=&gt;17b/10b=&gt;16b/11a=&gt;17a/11a=&gt;16a</t>
  </si>
  <si>
    <t>11a=&gt;18a/11a=&gt;13a/10b=&gt;19b/10b=&gt;28b</t>
  </si>
  <si>
    <t>11a=&gt;12a/10b=&gt;12b/11a=&gt;17a/11a=&gt;16a/10b=&gt;17b/10b=&gt;16b</t>
  </si>
  <si>
    <t>S^2=3.03</t>
  </si>
  <si>
    <t>&lt;r2&gt;=134</t>
  </si>
  <si>
    <t>&lt;r2&gt;=135</t>
  </si>
  <si>
    <t>&lt;r2&gt;=138</t>
  </si>
  <si>
    <t>Strong mixing with ADC(3) methods</t>
  </si>
  <si>
    <t>10b=&gt;19b/11a=&gt;18a/11a=&gt;13a/10b=&gt;28b/10b=&gt;11b + many doubles</t>
  </si>
  <si>
    <t>S^2=1.55</t>
  </si>
  <si>
    <t>S^2=1.18</t>
  </si>
  <si>
    <t>f=0.121</t>
  </si>
  <si>
    <t>10a=&gt;12a/10a=&gt;17a/10a=&gt;16a</t>
  </si>
  <si>
    <t>&lt;r2&gt;=140</t>
  </si>
  <si>
    <t>9b=&gt;11b/9b=&gt;15b/9b=&gt;28b/11a=&gt;13a</t>
  </si>
  <si>
    <t>n_u,nl=2.27</t>
  </si>
  <si>
    <t>f=0.095</t>
  </si>
  <si>
    <t>f=0.206</t>
  </si>
  <si>
    <t>10b=&gt;13b/11a=&gt;14a/10b=&gt;22b/11a=&gt;22a</t>
  </si>
  <si>
    <t>10a=&gt;18a/10a=&gt;13a</t>
  </si>
  <si>
    <t>10b=&gt;14b/10b=&gt;18b/111a=&gt;15a/11a=&gt;19a</t>
  </si>
  <si>
    <t>10b=&gt;13b/11a=&gt;14a/11a=&gt;15a/10b=&gt;22b</t>
  </si>
  <si>
    <t>n_u,nl=1.24</t>
  </si>
  <si>
    <t>n_u,nl=2.93</t>
  </si>
  <si>
    <t>S^2=3.02</t>
  </si>
  <si>
    <t>S^2=1.09</t>
  </si>
  <si>
    <t>Same MOs as above, but with opposite sign for the double contributions</t>
  </si>
  <si>
    <t>Sigma^+ (Val, s-pi*)</t>
  </si>
  <si>
    <t>Sigma^+ (Val, nspi*)</t>
  </si>
  <si>
    <t>A1 (Val, s-n)</t>
  </si>
  <si>
    <t>A' Ryd)</t>
  </si>
  <si>
    <t>&lt;r2&gt;=143</t>
  </si>
  <si>
    <t>&lt;r2&gt;=144</t>
  </si>
  <si>
    <t>&lt;r2&gt;=154</t>
  </si>
  <si>
    <t>&lt;r2&gt;=187</t>
  </si>
  <si>
    <t>&lt;r2&gt;=172</t>
  </si>
  <si>
    <t>A1 (Val, par. dou)</t>
  </si>
  <si>
    <t>Delta [1] (Val, s-pi*)</t>
  </si>
  <si>
    <t>Delta [2] (Val, s-pi*)</t>
  </si>
  <si>
    <t>&lt;r2&gt;=125</t>
  </si>
  <si>
    <t>A' (Mixed)</t>
  </si>
  <si>
    <t>A" (Mixed)</t>
  </si>
  <si>
    <t>13a=&gt;15a/9b=&gt;13b/13a=&gt;18a</t>
  </si>
  <si>
    <t>n_u,nl=2.01</t>
  </si>
  <si>
    <t>n_u,nl=2.05</t>
  </si>
  <si>
    <t>&lt;r2&gt;=146</t>
  </si>
  <si>
    <t>5.74(1)</t>
  </si>
  <si>
    <t>6.02(1)</t>
  </si>
  <si>
    <t>5.467(1)</t>
  </si>
  <si>
    <t>6.314(4)</t>
  </si>
  <si>
    <t>2.174(1)</t>
  </si>
  <si>
    <t>6.198(4)</t>
  </si>
  <si>
    <t>6.759(2)</t>
  </si>
  <si>
    <t>6.373(26)</t>
  </si>
  <si>
    <t>6.986(2)</t>
  </si>
  <si>
    <t>6.987(6)</t>
  </si>
  <si>
    <t>7.250(6)</t>
  </si>
  <si>
    <t>7.935(2)</t>
  </si>
  <si>
    <t>2.120(2)</t>
  </si>
  <si>
    <t>5.335(4)</t>
  </si>
  <si>
    <t>6.165(8)</t>
  </si>
  <si>
    <t>6.289(6)</t>
  </si>
  <si>
    <t>6.381(78)</t>
  </si>
  <si>
    <t>6.760(31)</t>
  </si>
  <si>
    <t>6.948(13)</t>
  </si>
  <si>
    <t>6.956(20)</t>
  </si>
  <si>
    <t>7.178(27)</t>
  </si>
  <si>
    <t>7.832(34)</t>
  </si>
  <si>
    <t>2.099(3)</t>
  </si>
  <si>
    <t>5.518(81)</t>
  </si>
  <si>
    <t>6.413(37)</t>
  </si>
  <si>
    <t>6.736(177)</t>
  </si>
  <si>
    <t>0.988(1)</t>
  </si>
  <si>
    <t>3.838(2)</t>
  </si>
  <si>
    <t>5.754(2)</t>
  </si>
  <si>
    <t>6.220(4)</t>
  </si>
  <si>
    <t>6.348(9)</t>
  </si>
  <si>
    <t>6.462(3)</t>
  </si>
  <si>
    <t>3.733(2)</t>
  </si>
  <si>
    <t>6.337(4)</t>
  </si>
  <si>
    <t>7.687(5)</t>
  </si>
  <si>
    <t>7.759(4)</t>
  </si>
  <si>
    <t>6.432(76)</t>
  </si>
  <si>
    <t>6.158(96)</t>
  </si>
  <si>
    <t>7.079(33)</t>
  </si>
  <si>
    <t>0.956(1)</t>
  </si>
  <si>
    <t>3.694(5)</t>
  </si>
  <si>
    <t>5.663(7)</t>
  </si>
  <si>
    <t>6.173(80)</t>
  </si>
  <si>
    <t>6.200(8)</t>
  </si>
  <si>
    <t>6.287(8)</t>
  </si>
  <si>
    <t>7.077(21)</t>
  </si>
  <si>
    <t>7.632(9)</t>
  </si>
  <si>
    <t>3.751(44)</t>
  </si>
  <si>
    <t>7.596(11)</t>
  </si>
  <si>
    <t>0.927(4)</t>
  </si>
  <si>
    <t>3.804(29)</t>
  </si>
  <si>
    <t>3.849(22)</t>
  </si>
  <si>
    <t>5.637(48)</t>
  </si>
  <si>
    <t>6.134(23)</t>
  </si>
  <si>
    <t>6.147(15)</t>
  </si>
  <si>
    <t>6.290(34)</t>
  </si>
  <si>
    <t>6.307(24)</t>
  </si>
  <si>
    <t>7.113(32)</t>
  </si>
  <si>
    <t>7.543(35)</t>
  </si>
  <si>
    <t>7.592(64)</t>
  </si>
  <si>
    <t>Sigma^- (Ryd, pi-2s)</t>
  </si>
  <si>
    <t>The highest quartet is a Rydberg according to the CC calcs, yet MR methods found a valence sig-pi* state lower (6.962 eV at XMS-CASPT2 level)</t>
  </si>
  <si>
    <t>For the two 2B2 states, the mixing is significant at many levels/took by energy order, though there seems to be a revsersal between the CCSD and CC3 results.</t>
  </si>
  <si>
    <t>See below comments, applicable here as well</t>
  </si>
  <si>
    <t>B2 (Val, par. dou, sig-pi*)</t>
  </si>
  <si>
    <t>2.12(0</t>
  </si>
  <si>
    <t>7.69(0)</t>
  </si>
  <si>
    <t>6.48(0)</t>
  </si>
  <si>
    <t>7.75(0)</t>
  </si>
  <si>
    <t>7.29(0)</t>
  </si>
  <si>
    <t>f=0.079</t>
  </si>
  <si>
    <t>The B1 D/Q are a bit unclear at several levels of theory as illustrated by the S2 obtained at CCSD level.</t>
  </si>
  <si>
    <t>At all theory levels, attribution of the D/Q in A2 sym unsure.</t>
  </si>
  <si>
    <t>Sigma_u^+ (Val, sig-pi*)</t>
  </si>
  <si>
    <t>Sigma_g^+ (Val, sig-pi*)</t>
  </si>
  <si>
    <t>Pi_u (Val, pi-pi*)</t>
  </si>
  <si>
    <t>Pi_g (Val, sig-sig*)</t>
  </si>
  <si>
    <t>Sigma_u^+  (Val, pi-pi*)</t>
  </si>
  <si>
    <t>Delta_u (Val, pi-pi*)</t>
  </si>
  <si>
    <t>Sigma_u^- (Val, pi-pi*)</t>
  </si>
  <si>
    <t>Pi_g (dou)</t>
  </si>
  <si>
    <t>B2 (Val, sigma-n)</t>
  </si>
  <si>
    <t>B1 (Val, sig-pi*)</t>
  </si>
  <si>
    <t>&lt;r2&gt;=209</t>
  </si>
  <si>
    <t>For the two A' quartets, mixing is strong with almost all "low-level" methods. Starting from CC3, the lowest (highest) state gets a clearer dominant A"=&gt;A" (A'=&gt;A') MO character</t>
  </si>
  <si>
    <t>1.381(1)</t>
  </si>
  <si>
    <t>3.299(1)</t>
  </si>
  <si>
    <t>8.854(1)</t>
  </si>
  <si>
    <t>6.610(1)</t>
  </si>
  <si>
    <t>8.082(1)</t>
  </si>
  <si>
    <t>Delta [1] (Ryd, par. dou)</t>
  </si>
  <si>
    <t>Delta [2] (Ryd, par. dou)</t>
  </si>
  <si>
    <t>All states have some partial double character (likely as a result of the MR character)</t>
  </si>
  <si>
    <t>Pi [1] (Val, pi-pi*, par. dou)</t>
  </si>
  <si>
    <t>Pi [2] (Val, pi-pi*, par. dou)</t>
  </si>
  <si>
    <t>B2 (Val, s-n)</t>
  </si>
  <si>
    <t>A2 (Val, s-pi*)</t>
  </si>
  <si>
    <t>In CC3 the assignments of the D and Q A" states is very tentative, mixing is a nightmare</t>
  </si>
  <si>
    <t>B1 (Val, par. dou)</t>
  </si>
  <si>
    <t>B2 (Ryd, dou)</t>
  </si>
  <si>
    <t>5.820(1)</t>
  </si>
  <si>
    <t>9.383(1)</t>
  </si>
  <si>
    <t>3.329(1)</t>
  </si>
  <si>
    <t>7.217(1)</t>
  </si>
  <si>
    <t>8.452(1)</t>
  </si>
  <si>
    <t>3.330(1)</t>
  </si>
  <si>
    <t>5.901(1)</t>
  </si>
  <si>
    <t>9.398(1)</t>
  </si>
  <si>
    <t>7.247(1)</t>
  </si>
  <si>
    <t>8.453(1)</t>
  </si>
  <si>
    <t>9.240(1)</t>
  </si>
  <si>
    <t>1.323(2)</t>
  </si>
  <si>
    <t>3.301(4)</t>
  </si>
  <si>
    <t>6.655(6)</t>
  </si>
  <si>
    <t>1.015(1)</t>
  </si>
  <si>
    <t>2.356(1)</t>
  </si>
  <si>
    <t>3.528(1)</t>
  </si>
  <si>
    <t>3.669(1)</t>
  </si>
  <si>
    <t>2.042(1)</t>
  </si>
  <si>
    <t>2.562(1)</t>
  </si>
  <si>
    <t>For the highest states of B2 sym, the CC3 mixing is stong making assignment difficult.</t>
  </si>
  <si>
    <t>3.277(2)</t>
  </si>
  <si>
    <t>5.811(2)</t>
  </si>
  <si>
    <t>7.277(4)</t>
  </si>
  <si>
    <t>8.391(2)</t>
  </si>
  <si>
    <t>9.169(2)</t>
  </si>
  <si>
    <t>9.271(4)</t>
  </si>
  <si>
    <t>8.015(6)</t>
  </si>
  <si>
    <t>8.805(17)</t>
  </si>
  <si>
    <t>6.107(3)</t>
  </si>
  <si>
    <t>6.359(6)</t>
  </si>
  <si>
    <t>6.802(2)</t>
  </si>
  <si>
    <t>7.448(4)</t>
  </si>
  <si>
    <t>7.589(4)</t>
  </si>
  <si>
    <t>8.021(2)</t>
  </si>
  <si>
    <t>4.150(1)</t>
  </si>
  <si>
    <t>7.130(5)</t>
  </si>
  <si>
    <t>7.764(5)</t>
  </si>
  <si>
    <t>6.021(5)</t>
  </si>
  <si>
    <t>6.343(3)</t>
  </si>
  <si>
    <t>6.799(4)</t>
  </si>
  <si>
    <t>7.267(4)</t>
  </si>
  <si>
    <t>7.345(6)</t>
  </si>
  <si>
    <t>7.900(3)</t>
  </si>
  <si>
    <t>Ref. [1]</t>
  </si>
  <si>
    <t>[1]: 10.1021/acs.jctc.4c01143</t>
  </si>
  <si>
    <t>The lowest Sigma^+ and Sigma^- states need double contributions to be described by CC approaches due to the degenerated ground-state. However, CASSCF reveals no significant double character.</t>
  </si>
  <si>
    <t>3.050 (1)</t>
  </si>
  <si>
    <t>3.353 (1)</t>
  </si>
  <si>
    <t>4.096 (1)</t>
  </si>
  <si>
    <t>6.506 (1)</t>
  </si>
  <si>
    <t>0.521 (1)</t>
  </si>
  <si>
    <t>7.607 (1)</t>
  </si>
  <si>
    <t>2.990 (1)</t>
  </si>
  <si>
    <t>3.325 (1)</t>
  </si>
  <si>
    <t>4.033 (1)</t>
  </si>
  <si>
    <t>0.638 (1)</t>
  </si>
  <si>
    <t>7.531 (1)</t>
  </si>
  <si>
    <t>2.911 (1)</t>
  </si>
  <si>
    <t>3.295 (1)</t>
  </si>
  <si>
    <t>3.981 (1)</t>
  </si>
  <si>
    <t>6.494 (1)</t>
  </si>
  <si>
    <t>0.720 (1)</t>
  </si>
  <si>
    <t>7.660 (3)</t>
  </si>
  <si>
    <t>5.996(1)</t>
  </si>
  <si>
    <t>7.280(1)</t>
  </si>
  <si>
    <t>7.429(1)</t>
  </si>
  <si>
    <t>7.8093(1)</t>
  </si>
  <si>
    <t>5.785(1)</t>
  </si>
  <si>
    <t>7.014(1)</t>
  </si>
  <si>
    <t>7.175(1)</t>
  </si>
  <si>
    <t>7.762(1)</t>
  </si>
  <si>
    <t>With ADC(3) several additional states come low, tentative assignments.</t>
  </si>
  <si>
    <t>A1 (Val, sig-n)</t>
  </si>
  <si>
    <t>A1 (Ryd, n-3s)</t>
  </si>
  <si>
    <t>B1 (Ryd, n-3p)</t>
  </si>
  <si>
    <t>A1 (Ryd, n-3p)</t>
  </si>
  <si>
    <t>A" (Ryd, pi-3s)</t>
  </si>
  <si>
    <t>A' (Val, sig-n)</t>
  </si>
  <si>
    <t>A" (Ryd, n-3p)</t>
  </si>
  <si>
    <t>B2 (Val, pi-sig*)</t>
  </si>
  <si>
    <t>A2 (Val, n-sig*)</t>
  </si>
  <si>
    <t>B1 (Val, n-sig*)</t>
  </si>
  <si>
    <t>5.860(1)</t>
  </si>
  <si>
    <t>6.966(1)</t>
  </si>
  <si>
    <t>7.193(2)</t>
  </si>
  <si>
    <t>7.656(2)</t>
  </si>
  <si>
    <t>8.516(3)</t>
  </si>
  <si>
    <t>Pi (Val, pi-sig)</t>
  </si>
  <si>
    <t>Sigma^+ (Val, pi-pi*, par. dou.)</t>
  </si>
  <si>
    <t>Pi [1] (Ryd)</t>
  </si>
  <si>
    <t>Pi [2] (Ryd)</t>
  </si>
  <si>
    <t>Pi [1] (Val, pi-pi*, par. dou.)</t>
  </si>
  <si>
    <t>Pi [2] (Val, pi-pi*, par. dou.)</t>
  </si>
  <si>
    <t>The two highest doublet are valence (pi-n and n-n) with CAS approaches.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</si>
</sst>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7" x14ac:knownFonts="1">
    <font>
      <sz val="12"/>
      <color theme="1"/>
      <name val="Calibri"/>
      <family val="2"/>
      <scheme val="minor"/>
    </font>
    <font>
      <b/>
      <sz val="12"/>
      <color theme="1"/>
      <name val="Calibri"/>
      <family val="2"/>
      <scheme val="minor"/>
    </font>
    <font>
      <b/>
      <sz val="12"/>
      <color rgb="FF000000"/>
      <name val="Calibri"/>
      <family val="2"/>
      <scheme val="minor"/>
    </font>
    <font>
      <sz val="12"/>
      <color theme="9" tint="-0.249977111117893"/>
      <name val="Calibri"/>
      <family val="2"/>
      <scheme val="minor"/>
    </font>
    <font>
      <sz val="12"/>
      <color rgb="FF000000"/>
      <name val="Calibri"/>
      <family val="2"/>
      <scheme val="minor"/>
    </font>
    <font>
      <i/>
      <sz val="12"/>
      <color theme="1"/>
      <name val="Calibri"/>
      <family val="2"/>
      <scheme val="minor"/>
    </font>
    <font>
      <sz val="12"/>
      <color theme="1"/>
      <name val="Calibri"/>
      <family val="2"/>
    </font>
    <font>
      <sz val="12"/>
      <color rgb="FF000000"/>
      <name val="Calibri"/>
      <family val="2"/>
      <charset val="129"/>
      <scheme val="minor"/>
    </font>
    <font>
      <i/>
      <sz val="12"/>
      <color rgb="FF000000"/>
      <name val="Calibri"/>
      <family val="2"/>
      <scheme val="minor"/>
    </font>
    <font>
      <b/>
      <i/>
      <sz val="12"/>
      <color theme="1"/>
      <name val="Calibri"/>
      <family val="2"/>
      <scheme val="minor"/>
    </font>
    <font>
      <b/>
      <i/>
      <sz val="12"/>
      <color rgb="FF000000"/>
      <name val="Calibri"/>
      <family val="2"/>
      <scheme val="minor"/>
    </font>
    <font>
      <sz val="12"/>
      <color rgb="FF548235"/>
      <name val="Calibri"/>
      <family val="2"/>
      <scheme val="minor"/>
    </font>
    <font>
      <sz val="12"/>
      <name val="Calibri"/>
      <family val="2"/>
      <scheme val="minor"/>
    </font>
    <font>
      <sz val="12"/>
      <color rgb="FF000000"/>
      <name val="Calibri"/>
      <family val="2"/>
    </font>
    <font>
      <sz val="12"/>
      <color theme="1"/>
      <name val="Calibri (Corps)"/>
    </font>
    <font>
      <sz val="11"/>
      <color theme="1"/>
      <name val="Times New Roman"/>
      <family val="1"/>
    </font>
    <font>
      <sz val="11"/>
      <color rgb="FF000000"/>
      <name val="Times New Roman"/>
      <family val="1"/>
    </font>
  </fonts>
  <fills count="18">
    <fill>
      <patternFill patternType="none"/>
    </fill>
    <fill>
      <patternFill patternType="gray125"/>
    </fill>
    <fill>
      <patternFill patternType="solid">
        <fgColor rgb="FFFFF2CC"/>
        <bgColor rgb="FF000000"/>
      </patternFill>
    </fill>
    <fill>
      <patternFill patternType="solid">
        <fgColor rgb="FF00B050"/>
        <bgColor rgb="FF000000"/>
      </patternFill>
    </fill>
    <fill>
      <patternFill patternType="solid">
        <fgColor theme="7" tint="0.39997558519241921"/>
        <bgColor indexed="64"/>
      </patternFill>
    </fill>
    <fill>
      <patternFill patternType="solid">
        <fgColor theme="2" tint="-9.9978637043366805E-2"/>
        <bgColor rgb="FF000000"/>
      </patternFill>
    </fill>
    <fill>
      <patternFill patternType="solid">
        <fgColor theme="2" tint="-9.9978637043366805E-2"/>
        <bgColor indexed="64"/>
      </patternFill>
    </fill>
    <fill>
      <patternFill patternType="solid">
        <fgColor rgb="FFFFD966"/>
        <bgColor rgb="FF000000"/>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79998168889431442"/>
        <bgColor rgb="FF000000"/>
      </patternFill>
    </fill>
    <fill>
      <patternFill patternType="solid">
        <fgColor theme="0" tint="-0.14999847407452621"/>
        <bgColor indexed="64"/>
      </patternFill>
    </fill>
    <fill>
      <patternFill patternType="solid">
        <fgColor rgb="FFD0CECE"/>
        <bgColor rgb="FF000000"/>
      </patternFill>
    </fill>
    <fill>
      <patternFill patternType="solid">
        <fgColor rgb="FFE2EFDA"/>
        <bgColor rgb="FF000000"/>
      </patternFill>
    </fill>
    <fill>
      <patternFill patternType="solid">
        <fgColor theme="6" tint="0.79998168889431442"/>
        <bgColor indexed="64"/>
      </patternFill>
    </fill>
    <fill>
      <patternFill patternType="solid">
        <fgColor rgb="FFEDEDED"/>
        <bgColor rgb="FF000000"/>
      </patternFill>
    </fill>
    <fill>
      <patternFill patternType="solid">
        <fgColor theme="5" tint="0.79998168889431442"/>
        <bgColor indexed="64"/>
      </patternFill>
    </fill>
    <fill>
      <patternFill patternType="solid">
        <fgColor theme="2"/>
        <bgColor indexed="64"/>
      </patternFill>
    </fill>
  </fills>
  <borders count="2">
    <border>
      <left/>
      <right/>
      <top/>
      <bottom/>
      <diagonal/>
    </border>
    <border>
      <left/>
      <right/>
      <top/>
      <bottom style="thin">
        <color indexed="64"/>
      </bottom>
      <diagonal/>
    </border>
  </borders>
  <cellStyleXfs count="1">
    <xf numFmtId="0" fontId="0" fillId="0" borderId="0"/>
  </cellStyleXfs>
  <cellXfs count="66">
    <xf numFmtId="0" fontId="0" fillId="0" borderId="0" xfId="0"/>
    <xf numFmtId="0" fontId="2" fillId="2" borderId="0" xfId="0" applyFont="1" applyFill="1"/>
    <xf numFmtId="0" fontId="3" fillId="3" borderId="0" xfId="0" applyFont="1" applyFill="1"/>
    <xf numFmtId="0" fontId="4" fillId="0" borderId="0" xfId="0" applyFont="1"/>
    <xf numFmtId="0" fontId="2" fillId="0" borderId="0" xfId="0" applyFont="1"/>
    <xf numFmtId="0" fontId="5" fillId="0" borderId="0" xfId="0" applyFont="1"/>
    <xf numFmtId="0" fontId="1" fillId="4" borderId="0" xfId="0" applyFont="1" applyFill="1"/>
    <xf numFmtId="0" fontId="0" fillId="4" borderId="0" xfId="0" applyFill="1"/>
    <xf numFmtId="0" fontId="4" fillId="5" borderId="0" xfId="0" applyFont="1" applyFill="1"/>
    <xf numFmtId="0" fontId="1" fillId="6" borderId="0" xfId="0" applyFont="1" applyFill="1"/>
    <xf numFmtId="0" fontId="1" fillId="4" borderId="0" xfId="0" applyFont="1" applyFill="1" applyAlignment="1">
      <alignment horizontal="center"/>
    </xf>
    <xf numFmtId="0" fontId="2" fillId="7" borderId="0" xfId="0" applyFont="1" applyFill="1"/>
    <xf numFmtId="0" fontId="5" fillId="4" borderId="0" xfId="0" applyFont="1" applyFill="1"/>
    <xf numFmtId="164" fontId="6" fillId="0" borderId="0" xfId="0" applyNumberFormat="1" applyFont="1"/>
    <xf numFmtId="164" fontId="0" fillId="0" borderId="0" xfId="0" applyNumberFormat="1"/>
    <xf numFmtId="164" fontId="5" fillId="0" borderId="0" xfId="0" applyNumberFormat="1" applyFont="1"/>
    <xf numFmtId="0" fontId="8" fillId="0" borderId="0" xfId="0" applyFont="1"/>
    <xf numFmtId="2" fontId="5" fillId="0" borderId="0" xfId="0" applyNumberFormat="1" applyFont="1"/>
    <xf numFmtId="0" fontId="0" fillId="8" borderId="0" xfId="0" applyFill="1" applyAlignment="1">
      <alignment horizontal="right"/>
    </xf>
    <xf numFmtId="0" fontId="0" fillId="9" borderId="0" xfId="0" applyFill="1" applyAlignment="1">
      <alignment horizontal="right"/>
    </xf>
    <xf numFmtId="2" fontId="7" fillId="10" borderId="0" xfId="0" applyNumberFormat="1" applyFont="1" applyFill="1" applyAlignment="1">
      <alignment horizontal="right"/>
    </xf>
    <xf numFmtId="164" fontId="1" fillId="0" borderId="0" xfId="0" applyNumberFormat="1" applyFont="1"/>
    <xf numFmtId="164" fontId="0" fillId="11" borderId="0" xfId="0" applyNumberFormat="1" applyFill="1"/>
    <xf numFmtId="0" fontId="0" fillId="0" borderId="0" xfId="0" quotePrefix="1"/>
    <xf numFmtId="0" fontId="1" fillId="0" borderId="0" xfId="0" applyFont="1"/>
    <xf numFmtId="2" fontId="8" fillId="0" borderId="0" xfId="0" applyNumberFormat="1" applyFont="1"/>
    <xf numFmtId="0" fontId="10" fillId="5" borderId="0" xfId="0" applyFont="1" applyFill="1"/>
    <xf numFmtId="0" fontId="4" fillId="7" borderId="0" xfId="0" applyFont="1" applyFill="1"/>
    <xf numFmtId="0" fontId="4" fillId="12" borderId="0" xfId="0" applyFont="1" applyFill="1"/>
    <xf numFmtId="0" fontId="2" fillId="12" borderId="0" xfId="0" applyFont="1" applyFill="1"/>
    <xf numFmtId="0" fontId="2" fillId="7" borderId="0" xfId="0" applyFont="1" applyFill="1" applyAlignment="1">
      <alignment horizontal="center"/>
    </xf>
    <xf numFmtId="0" fontId="8" fillId="7" borderId="0" xfId="0" applyFont="1" applyFill="1"/>
    <xf numFmtId="164" fontId="4" fillId="0" borderId="0" xfId="0" applyNumberFormat="1" applyFont="1"/>
    <xf numFmtId="164" fontId="8" fillId="0" borderId="0" xfId="0" applyNumberFormat="1" applyFont="1"/>
    <xf numFmtId="1" fontId="4" fillId="0" borderId="0" xfId="0" applyNumberFormat="1" applyFont="1"/>
    <xf numFmtId="0" fontId="10" fillId="0" borderId="0" xfId="0" applyFont="1"/>
    <xf numFmtId="2" fontId="0" fillId="0" borderId="0" xfId="0" applyNumberFormat="1"/>
    <xf numFmtId="164" fontId="0" fillId="0" borderId="1" xfId="0" applyNumberFormat="1" applyBorder="1"/>
    <xf numFmtId="164" fontId="12" fillId="0" borderId="0" xfId="0" applyNumberFormat="1" applyFont="1"/>
    <xf numFmtId="0" fontId="11" fillId="3" borderId="0" xfId="0" applyFont="1" applyFill="1"/>
    <xf numFmtId="2" fontId="4" fillId="0" borderId="0" xfId="0" applyNumberFormat="1" applyFont="1"/>
    <xf numFmtId="0" fontId="10" fillId="12" borderId="0" xfId="0" applyFont="1" applyFill="1"/>
    <xf numFmtId="1" fontId="5" fillId="0" borderId="0" xfId="0" applyNumberFormat="1" applyFont="1"/>
    <xf numFmtId="0" fontId="4" fillId="13" borderId="0" xfId="0" applyFont="1" applyFill="1" applyAlignment="1">
      <alignment horizontal="right"/>
    </xf>
    <xf numFmtId="2" fontId="0" fillId="14" borderId="0" xfId="0" applyNumberFormat="1" applyFill="1"/>
    <xf numFmtId="2" fontId="4" fillId="15" borderId="0" xfId="0" applyNumberFormat="1" applyFont="1" applyFill="1" applyAlignment="1">
      <alignment horizontal="right"/>
    </xf>
    <xf numFmtId="2" fontId="0" fillId="0" borderId="0" xfId="0" applyNumberFormat="1" applyAlignment="1">
      <alignment horizontal="right"/>
    </xf>
    <xf numFmtId="0" fontId="6" fillId="0" borderId="0" xfId="0" applyFont="1" applyAlignment="1">
      <alignment vertical="center" wrapText="1"/>
    </xf>
    <xf numFmtId="0" fontId="13" fillId="0" borderId="0" xfId="0" applyFont="1" applyAlignment="1">
      <alignment vertical="center" wrapText="1"/>
    </xf>
    <xf numFmtId="164" fontId="0" fillId="0" borderId="0" xfId="0" applyNumberFormat="1" applyAlignment="1">
      <alignment vertical="center" wrapText="1"/>
    </xf>
    <xf numFmtId="164" fontId="4" fillId="0" borderId="0" xfId="0" applyNumberFormat="1" applyFont="1" applyAlignment="1">
      <alignment vertical="center" wrapText="1"/>
    </xf>
    <xf numFmtId="164" fontId="6" fillId="0" borderId="0" xfId="0" applyNumberFormat="1" applyFont="1" applyAlignment="1">
      <alignment vertical="center" wrapText="1"/>
    </xf>
    <xf numFmtId="164" fontId="13" fillId="0" borderId="0" xfId="0" applyNumberFormat="1" applyFont="1" applyAlignment="1">
      <alignment vertical="center" wrapText="1"/>
    </xf>
    <xf numFmtId="164" fontId="14" fillId="0" borderId="0" xfId="0" applyNumberFormat="1" applyFont="1" applyAlignment="1">
      <alignment vertical="center" wrapText="1"/>
    </xf>
    <xf numFmtId="0" fontId="0" fillId="16" borderId="0" xfId="0" applyFill="1"/>
    <xf numFmtId="0" fontId="1" fillId="16" borderId="0" xfId="0" applyFont="1" applyFill="1"/>
    <xf numFmtId="2" fontId="4" fillId="17" borderId="0" xfId="0" applyNumberFormat="1" applyFont="1" applyFill="1" applyAlignment="1">
      <alignment horizontal="right"/>
    </xf>
    <xf numFmtId="0" fontId="9" fillId="0" borderId="0" xfId="0" applyFont="1"/>
    <xf numFmtId="164" fontId="6" fillId="0" borderId="0" xfId="0" applyNumberFormat="1" applyFont="1" applyAlignment="1">
      <alignment horizontal="right" vertical="center" wrapText="1"/>
    </xf>
    <xf numFmtId="164" fontId="13" fillId="0" borderId="0" xfId="0" applyNumberFormat="1" applyFont="1" applyAlignment="1">
      <alignment horizontal="right" vertical="center" wrapText="1"/>
    </xf>
    <xf numFmtId="164" fontId="14" fillId="11" borderId="0" xfId="0" applyNumberFormat="1" applyFont="1" applyFill="1"/>
    <xf numFmtId="0" fontId="14" fillId="0" borderId="0" xfId="0" applyFont="1"/>
    <xf numFmtId="164" fontId="14" fillId="0" borderId="0" xfId="0" applyNumberFormat="1" applyFont="1"/>
    <xf numFmtId="0" fontId="14" fillId="0" borderId="0" xfId="0" applyFont="1" applyAlignment="1">
      <alignment vertical="center" wrapText="1"/>
    </xf>
    <xf numFmtId="164" fontId="15" fillId="0" borderId="0" xfId="0" applyNumberFormat="1" applyFont="1" applyAlignment="1">
      <alignment vertical="center" wrapText="1"/>
    </xf>
    <xf numFmtId="164" fontId="16" fillId="0" borderId="0" xfId="0" applyNumberFormat="1"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DEF72-6A52-AD4B-B8E1-B4613F5A829F}">
  <dimension ref="A1:AE38"/>
  <sheetViews>
    <sheetView zoomScale="80" zoomScaleNormal="80" workbookViewId="0">
      <selection activeCell="M14" sqref="M14:M15"/>
    </sheetView>
  </sheetViews>
  <sheetFormatPr baseColWidth="10" defaultRowHeight="16" x14ac:dyDescent="0.2"/>
  <cols>
    <col min="2" max="2" width="9" customWidth="1"/>
    <col min="21" max="21" width="10.5" customWidth="1"/>
  </cols>
  <sheetData>
    <row r="1" spans="1:31" x14ac:dyDescent="0.2">
      <c r="A1" s="1" t="s">
        <v>0</v>
      </c>
      <c r="B1" s="1"/>
      <c r="C1" s="1" t="s">
        <v>1</v>
      </c>
      <c r="D1" s="2"/>
      <c r="E1" s="3">
        <f>COUNT(G5:G18)</f>
        <v>14</v>
      </c>
      <c r="F1" s="4" t="s">
        <v>2</v>
      </c>
      <c r="G1" s="5" t="s">
        <v>53</v>
      </c>
      <c r="S1" s="5"/>
      <c r="U1" s="5" t="s">
        <v>1140</v>
      </c>
      <c r="AB1" s="5"/>
      <c r="AC1" s="5"/>
      <c r="AD1" s="5"/>
      <c r="AE1" s="5"/>
    </row>
    <row r="2" spans="1:31" x14ac:dyDescent="0.2">
      <c r="A2" s="6" t="s">
        <v>5</v>
      </c>
      <c r="B2" s="7"/>
      <c r="C2" s="7" t="s">
        <v>6</v>
      </c>
      <c r="D2" s="7" t="s">
        <v>6</v>
      </c>
      <c r="E2" s="7" t="s">
        <v>6</v>
      </c>
      <c r="F2" s="7" t="s">
        <v>6</v>
      </c>
      <c r="G2" s="7" t="s">
        <v>7</v>
      </c>
      <c r="H2" s="7" t="s">
        <v>7</v>
      </c>
      <c r="I2" s="7" t="s">
        <v>7</v>
      </c>
      <c r="J2" s="7" t="s">
        <v>7</v>
      </c>
      <c r="K2" s="7" t="s">
        <v>7</v>
      </c>
      <c r="L2" s="7" t="s">
        <v>7</v>
      </c>
      <c r="M2" s="7" t="s">
        <v>7</v>
      </c>
      <c r="N2" s="7" t="s">
        <v>7</v>
      </c>
      <c r="O2" s="7" t="s">
        <v>8</v>
      </c>
      <c r="P2" s="7"/>
      <c r="Q2" s="7"/>
      <c r="R2" s="8" t="s">
        <v>9</v>
      </c>
      <c r="S2" s="8" t="s">
        <v>44</v>
      </c>
      <c r="T2" s="8" t="s">
        <v>44</v>
      </c>
      <c r="U2" s="8" t="s">
        <v>44</v>
      </c>
      <c r="V2" s="8" t="s">
        <v>44</v>
      </c>
      <c r="W2" s="8" t="s">
        <v>9</v>
      </c>
    </row>
    <row r="3" spans="1:31" x14ac:dyDescent="0.2">
      <c r="A3" s="6"/>
      <c r="B3" s="7"/>
      <c r="C3" s="6" t="s">
        <v>11</v>
      </c>
      <c r="D3" s="6" t="s">
        <v>11</v>
      </c>
      <c r="E3" s="6" t="s">
        <v>11</v>
      </c>
      <c r="F3" s="6" t="s">
        <v>11</v>
      </c>
      <c r="G3" s="6" t="s">
        <v>12</v>
      </c>
      <c r="H3" s="6" t="s">
        <v>12</v>
      </c>
      <c r="I3" s="6" t="s">
        <v>12</v>
      </c>
      <c r="J3" s="6" t="s">
        <v>12</v>
      </c>
      <c r="K3" s="6" t="s">
        <v>74</v>
      </c>
      <c r="L3" s="6" t="s">
        <v>74</v>
      </c>
      <c r="M3" s="6" t="s">
        <v>74</v>
      </c>
      <c r="N3" s="6" t="s">
        <v>75</v>
      </c>
      <c r="O3" s="6" t="s">
        <v>244</v>
      </c>
      <c r="P3" s="10" t="s">
        <v>437</v>
      </c>
      <c r="Q3" s="10" t="s">
        <v>437</v>
      </c>
      <c r="R3" s="9" t="s">
        <v>13</v>
      </c>
      <c r="S3" s="9" t="s">
        <v>60</v>
      </c>
      <c r="T3" s="9" t="s">
        <v>271</v>
      </c>
      <c r="U3" s="9" t="s">
        <v>14</v>
      </c>
      <c r="V3" s="9" t="s">
        <v>14</v>
      </c>
      <c r="W3" s="9" t="s">
        <v>60</v>
      </c>
    </row>
    <row r="4" spans="1:31" x14ac:dyDescent="0.2">
      <c r="A4" s="7"/>
      <c r="B4" s="7"/>
      <c r="C4" s="6" t="s">
        <v>16</v>
      </c>
      <c r="D4" s="6" t="s">
        <v>17</v>
      </c>
      <c r="E4" s="6" t="s">
        <v>18</v>
      </c>
      <c r="F4" s="6" t="s">
        <v>90</v>
      </c>
      <c r="G4" s="6" t="s">
        <v>16</v>
      </c>
      <c r="H4" s="6" t="s">
        <v>17</v>
      </c>
      <c r="I4" s="6" t="s">
        <v>18</v>
      </c>
      <c r="J4" s="6" t="s">
        <v>90</v>
      </c>
      <c r="K4" s="6" t="s">
        <v>16</v>
      </c>
      <c r="L4" s="6" t="s">
        <v>17</v>
      </c>
      <c r="M4" s="6" t="s">
        <v>18</v>
      </c>
      <c r="N4" s="6" t="s">
        <v>16</v>
      </c>
      <c r="O4" s="6" t="s">
        <v>16</v>
      </c>
      <c r="P4" s="30" t="s">
        <v>18</v>
      </c>
      <c r="Q4" s="30" t="s">
        <v>90</v>
      </c>
      <c r="R4" s="9" t="s">
        <v>18</v>
      </c>
      <c r="S4" s="9" t="s">
        <v>18</v>
      </c>
      <c r="T4" s="9" t="s">
        <v>18</v>
      </c>
      <c r="U4" s="9" t="s">
        <v>18</v>
      </c>
      <c r="V4" s="9" t="s">
        <v>18</v>
      </c>
      <c r="W4" s="9" t="s">
        <v>18</v>
      </c>
    </row>
    <row r="5" spans="1:31" x14ac:dyDescent="0.2">
      <c r="A5" s="6" t="s">
        <v>21</v>
      </c>
      <c r="B5" s="12" t="s">
        <v>93</v>
      </c>
      <c r="C5" s="14">
        <v>1.0960000000000001</v>
      </c>
      <c r="D5" s="14">
        <v>1.0109999999999999</v>
      </c>
      <c r="E5" s="14">
        <v>1.0289999999999999</v>
      </c>
      <c r="F5" s="14">
        <v>1.022</v>
      </c>
      <c r="G5" s="14">
        <v>1.0229999999999999</v>
      </c>
      <c r="H5" s="14">
        <v>0.94599999999999995</v>
      </c>
      <c r="I5" s="14">
        <v>0.97099999999999997</v>
      </c>
      <c r="J5" s="14">
        <v>0.96599999999999997</v>
      </c>
      <c r="K5" s="14">
        <v>1.0149999999999999</v>
      </c>
      <c r="L5" s="14">
        <v>0.93400000000000005</v>
      </c>
      <c r="M5" s="14">
        <v>0.95499999999999996</v>
      </c>
      <c r="N5" s="14">
        <v>1.0149999999999999</v>
      </c>
      <c r="O5" s="18" t="s">
        <v>1296</v>
      </c>
      <c r="P5" s="14">
        <f t="shared" ref="P5:P15" si="0">M5+N5-K5</f>
        <v>0.95499999999999985</v>
      </c>
      <c r="Q5" s="14">
        <f t="shared" ref="Q5:Q18" si="1">P5+J5-I5</f>
        <v>0.94999999999999984</v>
      </c>
      <c r="R5" s="5" t="s">
        <v>70</v>
      </c>
      <c r="S5" s="17" t="s">
        <v>357</v>
      </c>
      <c r="T5" s="17" t="s">
        <v>284</v>
      </c>
      <c r="U5" s="5" t="s">
        <v>599</v>
      </c>
      <c r="V5" s="42">
        <v>-1</v>
      </c>
      <c r="W5" s="5" t="s">
        <v>1135</v>
      </c>
    </row>
    <row r="6" spans="1:31" x14ac:dyDescent="0.2">
      <c r="A6" s="6"/>
      <c r="B6" s="12" t="s">
        <v>444</v>
      </c>
      <c r="C6" s="14">
        <v>2.8029999999999999</v>
      </c>
      <c r="D6" s="14">
        <v>2.8570000000000002</v>
      </c>
      <c r="E6" s="14">
        <v>2.9159999999999999</v>
      </c>
      <c r="F6" s="14">
        <v>2.911</v>
      </c>
      <c r="G6" s="14">
        <v>2.4239999999999999</v>
      </c>
      <c r="H6" s="14">
        <v>2.4209999999999998</v>
      </c>
      <c r="I6" s="14">
        <v>2.4809999999999999</v>
      </c>
      <c r="J6" s="14">
        <v>2.4900000000000002</v>
      </c>
      <c r="K6" s="14">
        <v>2.3580000000000001</v>
      </c>
      <c r="L6" s="14">
        <v>2.3370000000000002</v>
      </c>
      <c r="M6" s="14">
        <v>2.367</v>
      </c>
      <c r="N6" s="14">
        <v>2.355</v>
      </c>
      <c r="O6" s="18" t="s">
        <v>1297</v>
      </c>
      <c r="P6" s="14">
        <f t="shared" si="0"/>
        <v>2.3639999999999994</v>
      </c>
      <c r="Q6" s="14">
        <f t="shared" si="1"/>
        <v>2.3729999999999993</v>
      </c>
      <c r="R6" s="5" t="s">
        <v>803</v>
      </c>
      <c r="S6" s="17" t="s">
        <v>61</v>
      </c>
      <c r="T6" s="17" t="s">
        <v>1145</v>
      </c>
      <c r="U6" s="5"/>
      <c r="V6" s="42"/>
      <c r="W6" s="5" t="s">
        <v>767</v>
      </c>
    </row>
    <row r="7" spans="1:31" x14ac:dyDescent="0.2">
      <c r="A7" s="6"/>
      <c r="B7" s="12" t="s">
        <v>1172</v>
      </c>
      <c r="C7" s="14">
        <v>3.718</v>
      </c>
      <c r="D7" s="14">
        <v>3.6589999999999998</v>
      </c>
      <c r="E7" s="14">
        <v>3.6629999999999998</v>
      </c>
      <c r="F7" s="14">
        <v>3.6579999999999999</v>
      </c>
      <c r="G7" s="14">
        <v>3.5590000000000002</v>
      </c>
      <c r="H7" s="14">
        <v>3.464</v>
      </c>
      <c r="I7" s="14">
        <v>3.464</v>
      </c>
      <c r="J7" s="14">
        <v>3.4649999999999999</v>
      </c>
      <c r="K7" s="14">
        <v>3.5289999999999999</v>
      </c>
      <c r="L7" s="14">
        <v>3.4249999999999998</v>
      </c>
      <c r="M7" s="14">
        <v>3.41</v>
      </c>
      <c r="N7" s="14">
        <v>3.528</v>
      </c>
      <c r="O7" s="18" t="s">
        <v>1298</v>
      </c>
      <c r="P7" s="14">
        <f t="shared" si="0"/>
        <v>3.4090000000000007</v>
      </c>
      <c r="Q7" s="14">
        <f t="shared" si="1"/>
        <v>3.4100000000000006</v>
      </c>
      <c r="R7" s="5" t="s">
        <v>70</v>
      </c>
      <c r="S7" s="17" t="s">
        <v>945</v>
      </c>
      <c r="T7" s="17" t="s">
        <v>1146</v>
      </c>
      <c r="U7" s="5"/>
      <c r="V7" s="42"/>
      <c r="W7" s="5" t="s">
        <v>1144</v>
      </c>
    </row>
    <row r="8" spans="1:31" x14ac:dyDescent="0.2">
      <c r="A8" s="7"/>
      <c r="B8" s="12" t="s">
        <v>42</v>
      </c>
      <c r="C8" s="14">
        <v>3.6930000000000001</v>
      </c>
      <c r="D8" s="14">
        <v>3.5539999999999998</v>
      </c>
      <c r="E8" s="14">
        <v>3.5659999999999998</v>
      </c>
      <c r="F8" s="14">
        <v>3.57</v>
      </c>
      <c r="G8" s="14">
        <v>3.673</v>
      </c>
      <c r="H8" s="14">
        <v>3.5350000000000001</v>
      </c>
      <c r="I8" s="14">
        <v>3.5489999999999999</v>
      </c>
      <c r="J8" s="14">
        <v>3.5539999999999998</v>
      </c>
      <c r="K8" s="14">
        <v>3.6680000000000001</v>
      </c>
      <c r="L8" s="14">
        <v>3.532</v>
      </c>
      <c r="M8" s="14">
        <v>3.544</v>
      </c>
      <c r="N8" s="14">
        <v>3.6680000000000001</v>
      </c>
      <c r="O8" s="18" t="s">
        <v>1299</v>
      </c>
      <c r="P8" s="14">
        <f t="shared" si="0"/>
        <v>3.5439999999999996</v>
      </c>
      <c r="Q8" s="14">
        <f t="shared" si="1"/>
        <v>3.548999999999999</v>
      </c>
      <c r="R8" s="5" t="s">
        <v>1147</v>
      </c>
      <c r="S8" s="17" t="s">
        <v>83</v>
      </c>
      <c r="T8" s="17" t="s">
        <v>771</v>
      </c>
      <c r="U8" s="5" t="s">
        <v>1142</v>
      </c>
      <c r="V8" s="42">
        <v>4</v>
      </c>
      <c r="W8" s="5" t="s">
        <v>1138</v>
      </c>
    </row>
    <row r="9" spans="1:31" x14ac:dyDescent="0.2">
      <c r="A9" s="7"/>
      <c r="B9" s="12" t="s">
        <v>1280</v>
      </c>
      <c r="C9" s="14">
        <v>4.3339999999999996</v>
      </c>
      <c r="D9" s="14">
        <v>4.2750000000000004</v>
      </c>
      <c r="E9" s="14">
        <v>4.2859999999999996</v>
      </c>
      <c r="F9" s="14">
        <v>4.2930000000000001</v>
      </c>
      <c r="G9" s="14">
        <v>4.1970000000000001</v>
      </c>
      <c r="H9" s="14">
        <v>4.1100000000000003</v>
      </c>
      <c r="I9" s="14">
        <v>4.1429999999999998</v>
      </c>
      <c r="J9" s="14">
        <v>4.1559999999999997</v>
      </c>
      <c r="K9" s="14">
        <v>4.0739999999999998</v>
      </c>
      <c r="L9" s="14">
        <v>3.9790000000000001</v>
      </c>
      <c r="M9" s="14">
        <v>3.9980000000000002</v>
      </c>
      <c r="N9" s="14">
        <v>4.0629999999999997</v>
      </c>
      <c r="O9" s="14"/>
      <c r="P9" s="14">
        <f t="shared" si="0"/>
        <v>3.9870000000000001</v>
      </c>
      <c r="Q9" s="14">
        <f t="shared" si="1"/>
        <v>4.0000000000000009</v>
      </c>
      <c r="S9" s="17" t="s">
        <v>737</v>
      </c>
      <c r="T9" s="17" t="s">
        <v>280</v>
      </c>
      <c r="U9" s="5" t="s">
        <v>1149</v>
      </c>
      <c r="V9" s="42">
        <v>6</v>
      </c>
      <c r="W9" s="5" t="s">
        <v>1148</v>
      </c>
    </row>
    <row r="10" spans="1:31" x14ac:dyDescent="0.2">
      <c r="A10" s="7"/>
      <c r="B10" s="12" t="s">
        <v>1280</v>
      </c>
      <c r="C10" s="14">
        <v>5.2080000000000002</v>
      </c>
      <c r="D10" s="14">
        <v>5.0949999999999998</v>
      </c>
      <c r="E10" s="14">
        <v>5.1100000000000003</v>
      </c>
      <c r="F10" s="22"/>
      <c r="G10" s="14">
        <v>4.7320000000000002</v>
      </c>
      <c r="H10" s="14">
        <v>4.6429999999999998</v>
      </c>
      <c r="I10" s="14">
        <v>4.6740000000000004</v>
      </c>
      <c r="J10" s="14">
        <v>4.6840000000000002</v>
      </c>
      <c r="K10" s="14">
        <v>4.6070000000000002</v>
      </c>
      <c r="L10" s="14">
        <v>4.5350000000000001</v>
      </c>
      <c r="M10" s="14">
        <v>4.54</v>
      </c>
      <c r="N10" s="14">
        <v>4.5990000000000002</v>
      </c>
      <c r="O10" s="14"/>
      <c r="P10" s="14">
        <f t="shared" si="0"/>
        <v>4.5319999999999991</v>
      </c>
      <c r="Q10" s="14">
        <f t="shared" si="1"/>
        <v>4.5419999999999989</v>
      </c>
      <c r="S10" s="17"/>
      <c r="T10" s="17"/>
      <c r="U10" s="5"/>
      <c r="V10" s="42"/>
      <c r="W10" s="5" t="s">
        <v>1162</v>
      </c>
    </row>
    <row r="11" spans="1:31" x14ac:dyDescent="0.2">
      <c r="A11" s="7"/>
      <c r="B11" s="12" t="s">
        <v>93</v>
      </c>
      <c r="C11" s="14">
        <v>4.8559999999999999</v>
      </c>
      <c r="D11" s="14">
        <v>4.67</v>
      </c>
      <c r="E11" s="14">
        <v>4.6159999999999997</v>
      </c>
      <c r="F11" s="14">
        <v>4.6120000000000001</v>
      </c>
      <c r="G11" s="14">
        <v>4.8289999999999997</v>
      </c>
      <c r="H11" s="14">
        <v>4.641</v>
      </c>
      <c r="I11" s="14">
        <v>4.5919999999999996</v>
      </c>
      <c r="J11" s="14">
        <v>4.5880000000000001</v>
      </c>
      <c r="K11" s="14">
        <v>4.8220000000000001</v>
      </c>
      <c r="L11" s="14">
        <v>4.6340000000000003</v>
      </c>
      <c r="M11" s="14">
        <v>4.5819999999999999</v>
      </c>
      <c r="N11" s="14">
        <v>4.8120000000000003</v>
      </c>
      <c r="O11" s="14"/>
      <c r="P11" s="14">
        <f t="shared" si="0"/>
        <v>4.5720000000000001</v>
      </c>
      <c r="Q11" s="14">
        <f t="shared" si="1"/>
        <v>4.5680000000000005</v>
      </c>
      <c r="R11" s="5" t="s">
        <v>1152</v>
      </c>
      <c r="S11" s="17" t="s">
        <v>1151</v>
      </c>
      <c r="T11" s="17" t="s">
        <v>283</v>
      </c>
      <c r="U11" s="5" t="s">
        <v>1167</v>
      </c>
      <c r="V11" s="42">
        <v>9</v>
      </c>
      <c r="W11" s="5" t="s">
        <v>1150</v>
      </c>
    </row>
    <row r="12" spans="1:31" x14ac:dyDescent="0.2">
      <c r="A12" s="7"/>
      <c r="B12" s="12" t="s">
        <v>963</v>
      </c>
      <c r="C12" s="14">
        <v>4.9770000000000003</v>
      </c>
      <c r="D12" s="14">
        <v>4.9029999999999996</v>
      </c>
      <c r="E12" s="14">
        <v>4.907</v>
      </c>
      <c r="F12" s="14">
        <v>4.9130000000000003</v>
      </c>
      <c r="G12" s="14">
        <v>4.9349999999999996</v>
      </c>
      <c r="H12" s="14">
        <v>4.835</v>
      </c>
      <c r="I12" s="14">
        <v>4.8419999999999996</v>
      </c>
      <c r="J12" s="14">
        <v>4.851</v>
      </c>
      <c r="K12" s="14">
        <v>4.915</v>
      </c>
      <c r="L12" s="14">
        <v>4.806</v>
      </c>
      <c r="M12" s="14">
        <v>4.798</v>
      </c>
      <c r="N12" s="14">
        <v>4.9139999999999997</v>
      </c>
      <c r="O12" s="14"/>
      <c r="P12" s="14">
        <f t="shared" si="0"/>
        <v>4.7969999999999997</v>
      </c>
      <c r="Q12" s="14">
        <f t="shared" si="1"/>
        <v>4.806</v>
      </c>
      <c r="R12" s="5" t="s">
        <v>190</v>
      </c>
      <c r="S12" s="17" t="s">
        <v>1158</v>
      </c>
      <c r="T12" s="17" t="s">
        <v>280</v>
      </c>
      <c r="U12" s="5" t="s">
        <v>1168</v>
      </c>
      <c r="V12" s="42">
        <v>10</v>
      </c>
      <c r="W12" s="5" t="s">
        <v>1155</v>
      </c>
    </row>
    <row r="13" spans="1:31" x14ac:dyDescent="0.2">
      <c r="A13" s="7"/>
      <c r="B13" s="12" t="s">
        <v>1281</v>
      </c>
      <c r="C13" s="22"/>
      <c r="D13" s="22"/>
      <c r="E13" s="22"/>
      <c r="F13" s="22"/>
      <c r="G13" s="14">
        <v>5.319</v>
      </c>
      <c r="H13" s="14">
        <v>5.2619999999999996</v>
      </c>
      <c r="I13" s="14">
        <v>5.2919999999999998</v>
      </c>
      <c r="J13" s="14">
        <v>5.2919999999999998</v>
      </c>
      <c r="K13" s="14">
        <v>5.2409999999999997</v>
      </c>
      <c r="L13" s="14">
        <v>5.1760000000000002</v>
      </c>
      <c r="M13" s="14">
        <v>5.1749999999999998</v>
      </c>
      <c r="N13" s="14">
        <v>5.2370000000000001</v>
      </c>
      <c r="O13" s="14"/>
      <c r="P13" s="14">
        <f t="shared" si="0"/>
        <v>5.1709999999999994</v>
      </c>
      <c r="Q13" s="14">
        <f t="shared" si="1"/>
        <v>5.1709999999999994</v>
      </c>
    </row>
    <row r="14" spans="1:31" x14ac:dyDescent="0.2">
      <c r="A14" s="7"/>
      <c r="B14" s="12" t="s">
        <v>35</v>
      </c>
      <c r="C14" s="14">
        <v>5.5419999999999998</v>
      </c>
      <c r="D14" s="14">
        <v>5.46</v>
      </c>
      <c r="E14" s="14">
        <v>5.5090000000000003</v>
      </c>
      <c r="F14" s="14">
        <v>5.4980000000000002</v>
      </c>
      <c r="G14" s="14">
        <v>5.532</v>
      </c>
      <c r="H14" s="14">
        <v>5.4370000000000003</v>
      </c>
      <c r="I14" s="14">
        <v>5.5090000000000003</v>
      </c>
      <c r="J14" s="14">
        <v>5.5039999999999996</v>
      </c>
      <c r="K14" s="14">
        <v>5.5</v>
      </c>
      <c r="L14" s="14">
        <v>5.4080000000000004</v>
      </c>
      <c r="M14" s="14">
        <v>5.4770000000000003</v>
      </c>
      <c r="N14" s="14">
        <v>5.4980000000000002</v>
      </c>
      <c r="O14" s="14"/>
      <c r="P14" s="14">
        <f t="shared" si="0"/>
        <v>5.4750000000000014</v>
      </c>
      <c r="Q14" s="14">
        <f t="shared" si="1"/>
        <v>5.4700000000000006</v>
      </c>
      <c r="R14" s="5" t="s">
        <v>94</v>
      </c>
      <c r="S14" s="17" t="s">
        <v>61</v>
      </c>
      <c r="T14" s="17" t="s">
        <v>679</v>
      </c>
      <c r="U14" s="5" t="s">
        <v>1170</v>
      </c>
      <c r="V14" s="42">
        <v>43</v>
      </c>
      <c r="W14" s="5" t="s">
        <v>1156</v>
      </c>
    </row>
    <row r="15" spans="1:31" x14ac:dyDescent="0.2">
      <c r="A15" s="7"/>
      <c r="B15" s="12" t="s">
        <v>89</v>
      </c>
      <c r="C15" s="14">
        <v>5.5919999999999996</v>
      </c>
      <c r="D15" s="14">
        <v>5.49</v>
      </c>
      <c r="E15" s="14">
        <v>5.5510000000000002</v>
      </c>
      <c r="F15" s="14">
        <v>5.5469999999999997</v>
      </c>
      <c r="G15" s="14">
        <v>5.6619999999999999</v>
      </c>
      <c r="H15" s="14">
        <v>5.5679999999999996</v>
      </c>
      <c r="I15" s="14">
        <v>5.5990000000000002</v>
      </c>
      <c r="J15" s="14">
        <v>5.5910000000000002</v>
      </c>
      <c r="K15" s="14">
        <v>5.6360000000000001</v>
      </c>
      <c r="L15" s="14">
        <v>5.5519999999999996</v>
      </c>
      <c r="M15" s="14">
        <v>5.5789999999999997</v>
      </c>
      <c r="N15" s="14">
        <v>5.6340000000000003</v>
      </c>
      <c r="O15" s="14"/>
      <c r="P15" s="14">
        <f t="shared" si="0"/>
        <v>5.5770000000000008</v>
      </c>
      <c r="Q15" s="14">
        <f t="shared" si="1"/>
        <v>5.5690000000000008</v>
      </c>
      <c r="R15" s="5" t="s">
        <v>1153</v>
      </c>
      <c r="S15" s="17" t="s">
        <v>1159</v>
      </c>
      <c r="T15" s="17" t="s">
        <v>1161</v>
      </c>
      <c r="U15" s="5" t="s">
        <v>1171</v>
      </c>
      <c r="V15" s="42">
        <v>38</v>
      </c>
      <c r="W15" s="5" t="s">
        <v>1157</v>
      </c>
    </row>
    <row r="16" spans="1:31" x14ac:dyDescent="0.2">
      <c r="A16" s="6" t="s">
        <v>325</v>
      </c>
      <c r="B16" s="12" t="s">
        <v>42</v>
      </c>
      <c r="C16" s="14">
        <v>2.12</v>
      </c>
      <c r="D16" s="14">
        <v>2.1059999999999999</v>
      </c>
      <c r="E16" s="14">
        <v>2.1539999999999999</v>
      </c>
      <c r="F16" s="14">
        <v>2.1619999999999999</v>
      </c>
      <c r="G16" s="14">
        <v>2.0680000000000001</v>
      </c>
      <c r="H16" s="14">
        <v>2.0630000000000002</v>
      </c>
      <c r="I16" s="14">
        <v>2.12</v>
      </c>
      <c r="J16" s="14">
        <v>2.1309999999999998</v>
      </c>
      <c r="K16" s="14">
        <v>2.0430000000000001</v>
      </c>
      <c r="L16" s="14">
        <v>2.0350000000000001</v>
      </c>
      <c r="M16" s="14">
        <v>2.0870000000000002</v>
      </c>
      <c r="N16" s="14">
        <v>2.0409999999999999</v>
      </c>
      <c r="O16" s="18" t="s">
        <v>1300</v>
      </c>
      <c r="P16" s="14">
        <f>M16+N16-K16</f>
        <v>2.085</v>
      </c>
      <c r="Q16" s="14">
        <f t="shared" si="1"/>
        <v>2.0959999999999992</v>
      </c>
      <c r="S16" s="17" t="s">
        <v>61</v>
      </c>
      <c r="T16" s="17" t="s">
        <v>592</v>
      </c>
      <c r="U16" s="5" t="s">
        <v>1141</v>
      </c>
      <c r="V16" s="42">
        <v>1</v>
      </c>
      <c r="W16" s="5" t="s">
        <v>1136</v>
      </c>
    </row>
    <row r="17" spans="1:29" x14ac:dyDescent="0.2">
      <c r="A17" s="7"/>
      <c r="B17" s="12" t="s">
        <v>93</v>
      </c>
      <c r="C17" s="14">
        <v>2.7050000000000001</v>
      </c>
      <c r="D17" s="14">
        <v>2.6859999999999999</v>
      </c>
      <c r="E17" s="14">
        <v>2.7250000000000001</v>
      </c>
      <c r="F17" s="14">
        <v>2.7280000000000002</v>
      </c>
      <c r="G17" s="14">
        <v>2.59</v>
      </c>
      <c r="H17" s="14">
        <v>2.57</v>
      </c>
      <c r="I17" s="14">
        <v>2.6190000000000002</v>
      </c>
      <c r="J17" s="14">
        <v>2.6259999999999999</v>
      </c>
      <c r="K17" s="14">
        <v>2.5630000000000002</v>
      </c>
      <c r="L17" s="14">
        <v>2.5369999999999999</v>
      </c>
      <c r="M17" s="14">
        <v>2.5760000000000001</v>
      </c>
      <c r="N17" s="14">
        <v>2.5619999999999998</v>
      </c>
      <c r="O17" s="18" t="s">
        <v>1301</v>
      </c>
      <c r="P17" s="14">
        <f>M17+N17-K17</f>
        <v>2.5749999999999997</v>
      </c>
      <c r="Q17" s="14">
        <f t="shared" si="1"/>
        <v>2.5819999999999994</v>
      </c>
      <c r="R17" s="5"/>
      <c r="S17" s="17" t="s">
        <v>463</v>
      </c>
      <c r="T17" s="17" t="s">
        <v>1139</v>
      </c>
      <c r="U17" s="5" t="s">
        <v>606</v>
      </c>
      <c r="V17" s="42">
        <v>2</v>
      </c>
      <c r="W17" s="5" t="s">
        <v>1137</v>
      </c>
    </row>
    <row r="18" spans="1:29" x14ac:dyDescent="0.2">
      <c r="A18" s="7"/>
      <c r="B18" s="12" t="s">
        <v>963</v>
      </c>
      <c r="C18" s="14">
        <v>4.8120000000000003</v>
      </c>
      <c r="D18" s="14">
        <v>4.7960000000000003</v>
      </c>
      <c r="E18" s="14">
        <v>4.827</v>
      </c>
      <c r="F18" s="14">
        <v>4.8310000000000004</v>
      </c>
      <c r="G18" s="14">
        <v>4.726</v>
      </c>
      <c r="H18" s="14">
        <v>4.7149999999999999</v>
      </c>
      <c r="I18" s="14">
        <v>4.7569999999999997</v>
      </c>
      <c r="J18" s="14">
        <v>4.766</v>
      </c>
      <c r="K18" s="14">
        <v>4.6859999999999999</v>
      </c>
      <c r="L18" s="14">
        <v>4.6740000000000004</v>
      </c>
      <c r="M18" s="14">
        <v>4.7060000000000004</v>
      </c>
      <c r="N18" s="14">
        <v>4.6829999999999998</v>
      </c>
      <c r="O18" s="14"/>
      <c r="P18" s="14">
        <f>M18+N18-K18</f>
        <v>4.7029999999999994</v>
      </c>
      <c r="Q18" s="14">
        <f t="shared" si="1"/>
        <v>4.7119999999999997</v>
      </c>
      <c r="R18" s="5"/>
      <c r="S18" s="17" t="s">
        <v>61</v>
      </c>
      <c r="T18" s="17" t="s">
        <v>1160</v>
      </c>
      <c r="U18" s="5" t="s">
        <v>1169</v>
      </c>
      <c r="V18" s="42">
        <v>20</v>
      </c>
      <c r="W18" s="5" t="s">
        <v>1154</v>
      </c>
    </row>
    <row r="19" spans="1:29" x14ac:dyDescent="0.2">
      <c r="C19" s="5" t="s">
        <v>1302</v>
      </c>
    </row>
    <row r="20" spans="1:29" x14ac:dyDescent="0.2">
      <c r="B20" s="5"/>
      <c r="C20" s="5"/>
      <c r="I20" s="5"/>
      <c r="J20" s="14"/>
      <c r="K20" s="14"/>
      <c r="L20" s="14"/>
      <c r="M20" s="14"/>
      <c r="N20" s="14"/>
      <c r="O20" s="14"/>
      <c r="P20" s="14"/>
      <c r="Q20" s="14"/>
      <c r="R20" s="14"/>
      <c r="S20" s="14"/>
      <c r="X20" s="17"/>
      <c r="AC20" s="17"/>
    </row>
    <row r="21" spans="1:29" x14ac:dyDescent="0.2">
      <c r="A21" s="6" t="s">
        <v>18</v>
      </c>
      <c r="B21" s="7"/>
      <c r="C21" s="7" t="s">
        <v>44</v>
      </c>
      <c r="D21" s="7" t="s">
        <v>44</v>
      </c>
      <c r="E21" s="7" t="s">
        <v>44</v>
      </c>
      <c r="F21" s="7" t="s">
        <v>44</v>
      </c>
      <c r="G21" s="7" t="s">
        <v>44</v>
      </c>
      <c r="H21" s="7" t="s">
        <v>44</v>
      </c>
      <c r="I21" s="7" t="s">
        <v>9</v>
      </c>
      <c r="J21" s="7" t="s">
        <v>6</v>
      </c>
      <c r="K21" s="7" t="s">
        <v>6</v>
      </c>
      <c r="L21" s="7" t="s">
        <v>6</v>
      </c>
      <c r="M21" s="54" t="s">
        <v>1046</v>
      </c>
      <c r="N21" s="54" t="s">
        <v>1046</v>
      </c>
      <c r="O21" s="54" t="s">
        <v>1046</v>
      </c>
      <c r="P21" s="54" t="s">
        <v>1046</v>
      </c>
      <c r="Q21" s="54" t="s">
        <v>1046</v>
      </c>
      <c r="R21" s="54" t="s">
        <v>1046</v>
      </c>
      <c r="S21" s="54" t="s">
        <v>1046</v>
      </c>
      <c r="T21" s="54" t="s">
        <v>1046</v>
      </c>
      <c r="U21" s="54" t="s">
        <v>1046</v>
      </c>
      <c r="X21" s="17"/>
    </row>
    <row r="22" spans="1:29" x14ac:dyDescent="0.2">
      <c r="A22" s="6"/>
      <c r="B22" s="7"/>
      <c r="C22" s="6" t="s">
        <v>46</v>
      </c>
      <c r="D22" s="6" t="s">
        <v>14</v>
      </c>
      <c r="E22" s="6" t="s">
        <v>47</v>
      </c>
      <c r="F22" s="6" t="s">
        <v>48</v>
      </c>
      <c r="G22" s="6" t="s">
        <v>49</v>
      </c>
      <c r="H22" s="6" t="s">
        <v>50</v>
      </c>
      <c r="I22" s="6" t="s">
        <v>15</v>
      </c>
      <c r="J22" s="6" t="s">
        <v>51</v>
      </c>
      <c r="K22" s="6" t="s">
        <v>52</v>
      </c>
      <c r="L22" s="6" t="s">
        <v>11</v>
      </c>
      <c r="M22" s="55" t="s">
        <v>1047</v>
      </c>
      <c r="N22" s="55" t="s">
        <v>1048</v>
      </c>
      <c r="O22" s="55" t="s">
        <v>1049</v>
      </c>
      <c r="P22" s="55" t="s">
        <v>1050</v>
      </c>
      <c r="Q22" s="55" t="s">
        <v>1051</v>
      </c>
      <c r="R22" s="55" t="s">
        <v>1053</v>
      </c>
      <c r="S22" s="55" t="s">
        <v>1052</v>
      </c>
      <c r="T22" s="55" t="s">
        <v>1054</v>
      </c>
      <c r="U22" s="55" t="s">
        <v>1055</v>
      </c>
      <c r="W22" s="17"/>
    </row>
    <row r="23" spans="1:29" x14ac:dyDescent="0.2">
      <c r="A23" s="6" t="str">
        <f>A5</f>
        <v>Doublet</v>
      </c>
      <c r="B23" s="12" t="str">
        <f>B5</f>
        <v>A1 (Val)</v>
      </c>
      <c r="C23" s="14">
        <v>1.29</v>
      </c>
      <c r="D23" s="14">
        <v>1.1399999999999999</v>
      </c>
      <c r="E23" s="14">
        <v>0.91300000000000003</v>
      </c>
      <c r="F23" s="14">
        <v>0.69799999999999995</v>
      </c>
      <c r="G23" s="14">
        <v>1.2569999999999999</v>
      </c>
      <c r="H23" s="14">
        <v>1.2130000000000001</v>
      </c>
      <c r="I23" s="14">
        <v>1.1870000000000001</v>
      </c>
      <c r="J23" s="14">
        <v>1.1599999999999999</v>
      </c>
      <c r="K23" s="14">
        <v>1.0429999999999999</v>
      </c>
      <c r="L23" s="14">
        <v>1.0289999999999999</v>
      </c>
      <c r="M23" s="53">
        <v>1.052</v>
      </c>
      <c r="N23" s="53">
        <v>0.89700000000000002</v>
      </c>
      <c r="O23" s="53">
        <v>0.91400000000000003</v>
      </c>
      <c r="P23" s="53">
        <v>0.96199999999999997</v>
      </c>
      <c r="Q23" s="53">
        <v>0.96399999999999997</v>
      </c>
      <c r="R23" s="53">
        <v>0.94399999999999995</v>
      </c>
      <c r="S23" s="53">
        <v>0.94799999999999995</v>
      </c>
      <c r="T23" s="60"/>
      <c r="U23" s="60"/>
      <c r="W23" s="17"/>
    </row>
    <row r="24" spans="1:29" x14ac:dyDescent="0.2">
      <c r="A24" s="6"/>
      <c r="B24" s="12" t="str">
        <f t="shared" ref="B24:B33" si="2">B6</f>
        <v>A2 (Val, dou)</v>
      </c>
      <c r="C24" s="22"/>
      <c r="D24" s="22"/>
      <c r="E24" s="14">
        <v>1.6639999999999999</v>
      </c>
      <c r="F24" s="14">
        <v>1.2829999999999999</v>
      </c>
      <c r="G24" s="22"/>
      <c r="H24" s="22"/>
      <c r="I24" s="14">
        <v>4.4720000000000004</v>
      </c>
      <c r="J24" s="14">
        <v>4.2949999999999999</v>
      </c>
      <c r="K24" s="14">
        <v>2.9990000000000001</v>
      </c>
      <c r="L24" s="14">
        <v>2.9159999999999999</v>
      </c>
      <c r="M24" s="53">
        <v>1.99</v>
      </c>
      <c r="N24" s="53">
        <v>2.1840000000000002</v>
      </c>
      <c r="O24" s="53">
        <v>2.2509999999999999</v>
      </c>
      <c r="P24" s="53">
        <v>2.206</v>
      </c>
      <c r="Q24" s="53">
        <v>2.2120000000000002</v>
      </c>
      <c r="R24" s="53">
        <v>2.2549999999999999</v>
      </c>
      <c r="S24" s="53">
        <v>2.2799999999999998</v>
      </c>
      <c r="T24" s="60"/>
      <c r="U24" s="60"/>
      <c r="W24" s="17"/>
    </row>
    <row r="25" spans="1:29" x14ac:dyDescent="0.2">
      <c r="A25" s="6"/>
      <c r="B25" s="12" t="str">
        <f t="shared" si="2"/>
        <v>A1 (Val, par. dou)</v>
      </c>
      <c r="C25" s="22"/>
      <c r="D25" s="22"/>
      <c r="E25" s="14">
        <v>3.0790000000000002</v>
      </c>
      <c r="F25" s="14">
        <v>2.9729999999999999</v>
      </c>
      <c r="G25" s="22"/>
      <c r="H25" s="22"/>
      <c r="I25" s="14">
        <v>4.3570000000000002</v>
      </c>
      <c r="J25" s="14">
        <v>4.2969999999999997</v>
      </c>
      <c r="K25" s="14">
        <v>3.702</v>
      </c>
      <c r="L25" s="14">
        <v>3.6629999999999998</v>
      </c>
      <c r="M25" s="53">
        <v>3.8929999999999998</v>
      </c>
      <c r="N25" s="53">
        <v>3.27</v>
      </c>
      <c r="O25" s="53">
        <v>3.5579999999999998</v>
      </c>
      <c r="P25" s="53">
        <v>3.5920000000000001</v>
      </c>
      <c r="Q25" s="53">
        <v>3.49</v>
      </c>
      <c r="R25" s="53">
        <v>3.4710000000000001</v>
      </c>
      <c r="S25" s="53">
        <v>3.5630000000000002</v>
      </c>
      <c r="T25" s="60"/>
      <c r="U25" s="60"/>
      <c r="W25" s="17"/>
    </row>
    <row r="26" spans="1:29" x14ac:dyDescent="0.2">
      <c r="A26" s="6"/>
      <c r="B26" s="12" t="str">
        <f t="shared" si="2"/>
        <v>A2 (Val)</v>
      </c>
      <c r="C26" s="14">
        <v>3.6160000000000001</v>
      </c>
      <c r="D26" s="14">
        <v>3.62</v>
      </c>
      <c r="E26" s="14">
        <v>3.371</v>
      </c>
      <c r="F26" s="14">
        <v>3.3690000000000002</v>
      </c>
      <c r="G26" s="14">
        <v>3.6120000000000001</v>
      </c>
      <c r="H26" s="14">
        <v>3.617</v>
      </c>
      <c r="I26" s="14">
        <v>3.5760000000000001</v>
      </c>
      <c r="J26" s="14">
        <v>3.5739999999999998</v>
      </c>
      <c r="K26" s="14">
        <v>3.569</v>
      </c>
      <c r="L26" s="14">
        <v>3.5659999999999998</v>
      </c>
      <c r="M26" s="53">
        <v>3.63</v>
      </c>
      <c r="N26" s="53">
        <v>3.3149999999999999</v>
      </c>
      <c r="O26" s="53">
        <v>3.6059999999999999</v>
      </c>
      <c r="P26" s="53">
        <v>3.5990000000000002</v>
      </c>
      <c r="Q26" s="53">
        <v>3.532</v>
      </c>
      <c r="R26" s="53">
        <v>3.4980000000000002</v>
      </c>
      <c r="S26" s="53">
        <v>3.605</v>
      </c>
      <c r="T26" s="60"/>
      <c r="U26" s="60"/>
    </row>
    <row r="27" spans="1:29" x14ac:dyDescent="0.2">
      <c r="A27" s="6"/>
      <c r="B27" s="12" t="str">
        <f t="shared" si="2"/>
        <v>B1 (Val, par. dou)</v>
      </c>
      <c r="C27" s="14">
        <v>4.7290000000000001</v>
      </c>
      <c r="D27" s="14">
        <v>4.5490000000000004</v>
      </c>
      <c r="E27" s="14">
        <v>3.8650000000000002</v>
      </c>
      <c r="F27" s="14">
        <v>3.726</v>
      </c>
      <c r="G27" s="14">
        <v>4.6680000000000001</v>
      </c>
      <c r="H27" s="14">
        <v>4.6289999999999996</v>
      </c>
      <c r="I27" s="14">
        <v>4.508</v>
      </c>
      <c r="J27" s="14">
        <v>4.49</v>
      </c>
      <c r="K27" s="14">
        <v>4.2939999999999996</v>
      </c>
      <c r="L27" s="14">
        <v>4.2859999999999996</v>
      </c>
      <c r="M27" s="61">
        <v>3.8839999999999999</v>
      </c>
      <c r="N27" s="61">
        <v>3.7759999999999998</v>
      </c>
      <c r="O27" s="62">
        <v>3.996</v>
      </c>
      <c r="P27" s="53">
        <v>4.04</v>
      </c>
      <c r="Q27" s="53">
        <v>4</v>
      </c>
      <c r="R27" s="53">
        <v>3.9849999999999999</v>
      </c>
      <c r="S27" s="53">
        <v>4.0359999999999996</v>
      </c>
      <c r="T27" s="53">
        <v>3.996</v>
      </c>
      <c r="U27" s="53">
        <v>3.9950000000000001</v>
      </c>
    </row>
    <row r="28" spans="1:29" x14ac:dyDescent="0.2">
      <c r="A28" s="6"/>
      <c r="B28" s="12" t="str">
        <f t="shared" si="2"/>
        <v>B1 (Val, par. dou)</v>
      </c>
      <c r="C28" s="22"/>
      <c r="D28" s="22"/>
      <c r="E28" s="14">
        <v>4.4969999999999999</v>
      </c>
      <c r="F28" s="14">
        <v>4.3319999999999999</v>
      </c>
      <c r="G28" s="22"/>
      <c r="H28" s="22"/>
      <c r="I28" s="22"/>
      <c r="J28" s="22"/>
      <c r="K28" s="14">
        <v>5.1369999999999996</v>
      </c>
      <c r="L28" s="14">
        <v>5.1100000000000003</v>
      </c>
      <c r="M28" s="63">
        <v>4.5119999999999996</v>
      </c>
      <c r="N28" s="63">
        <v>4.383</v>
      </c>
      <c r="O28" s="63">
        <v>4.6440000000000001</v>
      </c>
      <c r="P28" s="63">
        <v>4.6449999999999996</v>
      </c>
      <c r="Q28" s="63">
        <v>4.5830000000000002</v>
      </c>
      <c r="R28" s="63">
        <v>4.5460000000000003</v>
      </c>
      <c r="S28" s="63">
        <v>4.6340000000000003</v>
      </c>
      <c r="T28" s="63">
        <v>4.633</v>
      </c>
      <c r="U28" s="63">
        <v>4.6390000000000002</v>
      </c>
    </row>
    <row r="29" spans="1:29" x14ac:dyDescent="0.2">
      <c r="A29" s="6"/>
      <c r="B29" s="12" t="str">
        <f t="shared" si="2"/>
        <v>A1 (Val)</v>
      </c>
      <c r="C29" s="14">
        <v>4.6420000000000003</v>
      </c>
      <c r="D29" s="14">
        <v>4.5979999999999999</v>
      </c>
      <c r="E29" s="14">
        <v>4.4359999999999999</v>
      </c>
      <c r="F29" s="14">
        <v>4.38</v>
      </c>
      <c r="G29" s="22"/>
      <c r="H29" s="22"/>
      <c r="I29" s="14">
        <v>4.7750000000000004</v>
      </c>
      <c r="J29" s="14">
        <v>4.7430000000000003</v>
      </c>
      <c r="K29" s="14">
        <v>4.6210000000000004</v>
      </c>
      <c r="L29" s="14">
        <v>4.6159999999999997</v>
      </c>
      <c r="M29" s="47">
        <v>5.4660000000000002</v>
      </c>
      <c r="N29" s="47">
        <v>4.4749999999999996</v>
      </c>
      <c r="O29" s="47">
        <v>4.8460000000000001</v>
      </c>
      <c r="P29" s="47">
        <v>4.8230000000000004</v>
      </c>
      <c r="Q29" s="47">
        <v>4.6520000000000001</v>
      </c>
      <c r="R29" s="47">
        <v>4.681</v>
      </c>
      <c r="S29" s="47">
        <v>4.8170000000000002</v>
      </c>
      <c r="T29" s="47">
        <v>4.8470000000000004</v>
      </c>
      <c r="U29" s="47">
        <v>4.851</v>
      </c>
    </row>
    <row r="30" spans="1:29" x14ac:dyDescent="0.2">
      <c r="A30" s="6"/>
      <c r="B30" s="12" t="str">
        <f t="shared" si="2"/>
        <v>B2 (Mix)</v>
      </c>
      <c r="C30" s="14">
        <v>5.2969999999999997</v>
      </c>
      <c r="D30" s="14">
        <v>5.1760000000000002</v>
      </c>
      <c r="E30" s="22"/>
      <c r="F30" s="22"/>
      <c r="G30" s="14">
        <v>5.24</v>
      </c>
      <c r="H30" s="14">
        <v>5.2149999999999999</v>
      </c>
      <c r="I30" s="14">
        <v>5.0960000000000001</v>
      </c>
      <c r="J30" s="14">
        <v>5.0830000000000002</v>
      </c>
      <c r="K30" s="14">
        <v>4.9130000000000003</v>
      </c>
      <c r="L30" s="14">
        <v>4.907</v>
      </c>
      <c r="M30">
        <v>5.0350000000000001</v>
      </c>
      <c r="N30" s="14">
        <v>4.7690000000000001</v>
      </c>
      <c r="O30" s="14">
        <v>5.0510000000000002</v>
      </c>
      <c r="P30" s="53">
        <v>5.0490000000000004</v>
      </c>
      <c r="Q30" s="53">
        <v>4.9779999999999998</v>
      </c>
      <c r="R30" s="53">
        <v>4.9720000000000004</v>
      </c>
      <c r="S30" s="53">
        <v>5.0599999999999996</v>
      </c>
      <c r="T30" s="53">
        <v>5.0979999999999999</v>
      </c>
      <c r="U30" s="53">
        <v>4.9930000000000003</v>
      </c>
    </row>
    <row r="31" spans="1:29" x14ac:dyDescent="0.2">
      <c r="A31" s="6"/>
      <c r="B31" s="12" t="str">
        <f t="shared" si="2"/>
        <v>B2 (Ryd, dou)</v>
      </c>
      <c r="C31" s="22"/>
      <c r="D31" s="22"/>
      <c r="E31" s="22"/>
      <c r="F31" s="22"/>
      <c r="G31" s="22"/>
      <c r="H31" s="22"/>
      <c r="I31" s="22"/>
      <c r="J31" s="22"/>
      <c r="K31" s="22"/>
      <c r="L31" s="22"/>
      <c r="M31" s="14">
        <v>4.91</v>
      </c>
      <c r="N31" s="14">
        <v>5.0519999999999996</v>
      </c>
      <c r="O31" s="53">
        <v>5.1849999999999996</v>
      </c>
      <c r="P31" s="53">
        <v>5.165</v>
      </c>
      <c r="Q31" s="53">
        <v>5.1470000000000002</v>
      </c>
      <c r="R31" s="53">
        <v>5.1859999999999999</v>
      </c>
      <c r="S31" s="53">
        <v>5.2270000000000003</v>
      </c>
      <c r="T31" s="53">
        <v>5.1980000000000004</v>
      </c>
      <c r="U31" s="53">
        <v>5.1950000000000003</v>
      </c>
    </row>
    <row r="32" spans="1:29" x14ac:dyDescent="0.2">
      <c r="A32" s="6"/>
      <c r="B32" s="12" t="str">
        <f t="shared" si="2"/>
        <v>B2 (Ryd)</v>
      </c>
      <c r="C32">
        <v>5.4509999999999996</v>
      </c>
      <c r="D32">
        <v>5.4459999999999997</v>
      </c>
      <c r="E32" s="22"/>
      <c r="F32" s="22"/>
      <c r="G32" s="14">
        <v>5.4370000000000003</v>
      </c>
      <c r="H32" s="14">
        <v>5.4359999999999999</v>
      </c>
      <c r="I32" s="14">
        <v>5.5609999999999999</v>
      </c>
      <c r="J32" s="14">
        <v>5.5609999999999999</v>
      </c>
      <c r="K32" s="14">
        <v>5.516</v>
      </c>
      <c r="L32" s="14">
        <v>5.5090000000000003</v>
      </c>
      <c r="M32" s="47">
        <v>5.734</v>
      </c>
      <c r="N32" s="47">
        <v>5.3319999999999999</v>
      </c>
      <c r="O32" s="47">
        <v>5.6589999999999998</v>
      </c>
      <c r="P32" s="47">
        <v>5.6550000000000002</v>
      </c>
      <c r="Q32" s="47">
        <v>5.5439999999999996</v>
      </c>
      <c r="R32" s="47">
        <v>5.508</v>
      </c>
      <c r="S32" s="47">
        <v>5.625</v>
      </c>
      <c r="T32" s="47">
        <v>5.6790000000000003</v>
      </c>
      <c r="U32" s="47">
        <v>5.6920000000000002</v>
      </c>
    </row>
    <row r="33" spans="1:21" x14ac:dyDescent="0.2">
      <c r="A33" s="6"/>
      <c r="B33" s="12" t="str">
        <f t="shared" si="2"/>
        <v>B2 (Val)</v>
      </c>
      <c r="C33" s="14">
        <v>5.5960000000000001</v>
      </c>
      <c r="D33" s="14">
        <v>5.5759999999999996</v>
      </c>
      <c r="E33" s="22"/>
      <c r="F33" s="22"/>
      <c r="G33" s="14">
        <v>5.57</v>
      </c>
      <c r="H33" s="14">
        <v>5.5670000000000002</v>
      </c>
      <c r="I33" s="14">
        <v>5.6260000000000003</v>
      </c>
      <c r="J33" s="14">
        <v>5.625</v>
      </c>
      <c r="K33" s="14">
        <v>5.5549999999999997</v>
      </c>
      <c r="L33" s="14">
        <v>5.5510000000000002</v>
      </c>
      <c r="M33" s="14">
        <v>5.34</v>
      </c>
      <c r="N33" s="14">
        <v>5.29</v>
      </c>
      <c r="O33" s="14">
        <v>5.4720000000000004</v>
      </c>
      <c r="P33" s="53">
        <v>5.46</v>
      </c>
      <c r="Q33" s="53">
        <v>5.4219999999999997</v>
      </c>
      <c r="R33" s="53">
        <v>5.4580000000000002</v>
      </c>
      <c r="S33" s="53">
        <v>5.5090000000000003</v>
      </c>
      <c r="T33" s="53">
        <v>5.5</v>
      </c>
      <c r="U33" s="53">
        <v>5.0549999999999997</v>
      </c>
    </row>
    <row r="34" spans="1:21" x14ac:dyDescent="0.2">
      <c r="A34" s="6" t="str">
        <f>A16</f>
        <v>Quartet</v>
      </c>
      <c r="B34" s="12" t="str">
        <f t="shared" ref="B34:B35" si="3">B16</f>
        <v>A2 (Val)</v>
      </c>
      <c r="C34" s="14">
        <v>2.0289999999999999</v>
      </c>
      <c r="D34" s="14">
        <v>2.0270000000000001</v>
      </c>
      <c r="E34" s="14">
        <v>2.0590000000000002</v>
      </c>
      <c r="F34" s="14">
        <v>2.0339999999999998</v>
      </c>
      <c r="G34" s="14">
        <v>2.0299999999999998</v>
      </c>
      <c r="H34" s="14">
        <v>2.0310000000000001</v>
      </c>
      <c r="I34" s="14">
        <v>2.1659999999999999</v>
      </c>
      <c r="J34" s="14">
        <v>2.1659999999999999</v>
      </c>
      <c r="K34" s="14">
        <v>2.1560000000000001</v>
      </c>
      <c r="L34" s="14">
        <v>2.1539999999999999</v>
      </c>
      <c r="M34" s="51">
        <v>1.6910000000000001</v>
      </c>
      <c r="N34" s="51">
        <v>1.9259999999999999</v>
      </c>
      <c r="O34" s="51">
        <v>1.984</v>
      </c>
      <c r="P34" s="51">
        <v>1.9370000000000001</v>
      </c>
      <c r="Q34" s="51">
        <v>1.9470000000000001</v>
      </c>
      <c r="R34" s="51">
        <v>1.984</v>
      </c>
      <c r="S34" s="52">
        <v>2.0099999999999998</v>
      </c>
      <c r="T34" s="22"/>
      <c r="U34" s="22"/>
    </row>
    <row r="35" spans="1:21" x14ac:dyDescent="0.2">
      <c r="A35" s="6"/>
      <c r="B35" s="12" t="str">
        <f t="shared" si="3"/>
        <v>A1 (Val)</v>
      </c>
      <c r="C35" s="14">
        <v>2.9009999999999998</v>
      </c>
      <c r="D35" s="14">
        <v>2.8610000000000002</v>
      </c>
      <c r="E35">
        <v>2.2229999999999999</v>
      </c>
      <c r="F35" s="14">
        <v>2.032</v>
      </c>
      <c r="G35" s="14">
        <v>2.887</v>
      </c>
      <c r="H35" s="14">
        <v>2.879</v>
      </c>
      <c r="I35" s="14">
        <v>2.875</v>
      </c>
      <c r="J35" s="14">
        <v>2.863</v>
      </c>
      <c r="K35" s="14">
        <v>2.74</v>
      </c>
      <c r="L35" s="14">
        <v>2.7250000000000001</v>
      </c>
      <c r="M35" s="51">
        <v>2.48</v>
      </c>
      <c r="N35" s="51">
        <v>2.4990000000000001</v>
      </c>
      <c r="O35" s="51">
        <v>2.5550000000000002</v>
      </c>
      <c r="P35" s="51">
        <v>2.5550000000000002</v>
      </c>
      <c r="Q35" s="51">
        <v>2.5659999999999998</v>
      </c>
      <c r="R35" s="51">
        <v>2.5390000000000001</v>
      </c>
      <c r="S35" s="52">
        <v>2.5630000000000002</v>
      </c>
      <c r="T35" s="22"/>
      <c r="U35" s="22"/>
    </row>
    <row r="36" spans="1:21" x14ac:dyDescent="0.2">
      <c r="A36" s="6"/>
      <c r="B36" s="12" t="str">
        <f t="shared" ref="B36" si="4">B18</f>
        <v>B2 (Mix)</v>
      </c>
      <c r="C36">
        <v>4.8819999999999997</v>
      </c>
      <c r="D36" s="14">
        <v>4.8730000000000002</v>
      </c>
      <c r="E36" s="22"/>
      <c r="F36" s="22"/>
      <c r="G36" s="14">
        <v>4.8559999999999999</v>
      </c>
      <c r="H36" s="14">
        <v>4.8529999999999998</v>
      </c>
      <c r="I36" s="14">
        <v>4.9109999999999996</v>
      </c>
      <c r="J36" s="14">
        <v>4.9080000000000004</v>
      </c>
      <c r="K36" s="14">
        <v>4.8319999999999999</v>
      </c>
      <c r="L36" s="14">
        <v>4.827</v>
      </c>
      <c r="M36" s="14">
        <v>4.4409999999999998</v>
      </c>
      <c r="N36" s="14">
        <v>4.5490000000000004</v>
      </c>
      <c r="O36" s="14">
        <v>4.6379999999999999</v>
      </c>
      <c r="P36" s="14">
        <v>4.6210000000000004</v>
      </c>
      <c r="Q36" s="14">
        <v>4.6070000000000002</v>
      </c>
      <c r="R36" s="14">
        <v>4.6390000000000002</v>
      </c>
      <c r="S36" s="14">
        <v>4.6689999999999996</v>
      </c>
      <c r="T36" s="22"/>
      <c r="U36" s="22"/>
    </row>
    <row r="37" spans="1:21" x14ac:dyDescent="0.2">
      <c r="E37" s="5" t="s">
        <v>1143</v>
      </c>
    </row>
    <row r="38" spans="1:21" x14ac:dyDescent="0.2">
      <c r="E38" s="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D72F5-22EA-B944-A5D1-E2836AF492BA}">
  <dimension ref="A1:AE19"/>
  <sheetViews>
    <sheetView zoomScale="80" zoomScaleNormal="80" workbookViewId="0">
      <selection activeCell="V6" sqref="V5:V9"/>
    </sheetView>
  </sheetViews>
  <sheetFormatPr baseColWidth="10" defaultRowHeight="16" x14ac:dyDescent="0.2"/>
  <cols>
    <col min="2" max="2" width="9" customWidth="1"/>
    <col min="19" max="19" width="10.5" customWidth="1"/>
    <col min="23" max="23" width="10.5" customWidth="1"/>
  </cols>
  <sheetData>
    <row r="1" spans="1:31" x14ac:dyDescent="0.2">
      <c r="A1" s="1" t="s">
        <v>0</v>
      </c>
      <c r="B1" s="1"/>
      <c r="C1" s="1" t="s">
        <v>1</v>
      </c>
      <c r="D1" s="2" t="s">
        <v>406</v>
      </c>
      <c r="E1" s="34">
        <f>COUNT(D5:D9)</f>
        <v>5</v>
      </c>
      <c r="F1" s="4" t="s">
        <v>2</v>
      </c>
      <c r="G1" s="5" t="s">
        <v>3</v>
      </c>
      <c r="W1" s="3"/>
      <c r="AB1" s="5" t="s">
        <v>329</v>
      </c>
      <c r="AD1" s="5"/>
      <c r="AE1" s="5"/>
    </row>
    <row r="2" spans="1:31" x14ac:dyDescent="0.2">
      <c r="A2" s="6" t="s">
        <v>5</v>
      </c>
      <c r="B2" s="7"/>
      <c r="C2" s="7" t="s">
        <v>6</v>
      </c>
      <c r="D2" s="7" t="s">
        <v>6</v>
      </c>
      <c r="E2" s="7" t="s">
        <v>6</v>
      </c>
      <c r="F2" s="7" t="s">
        <v>6</v>
      </c>
      <c r="G2" s="7" t="s">
        <v>91</v>
      </c>
      <c r="H2" s="7" t="s">
        <v>91</v>
      </c>
      <c r="I2" s="7" t="s">
        <v>91</v>
      </c>
      <c r="J2" s="7" t="s">
        <v>7</v>
      </c>
      <c r="K2" s="7" t="s">
        <v>7</v>
      </c>
      <c r="L2" s="7" t="s">
        <v>7</v>
      </c>
      <c r="M2" s="7" t="s">
        <v>7</v>
      </c>
      <c r="N2" s="7" t="s">
        <v>7</v>
      </c>
      <c r="O2" s="7" t="s">
        <v>7</v>
      </c>
      <c r="P2" s="7" t="s">
        <v>7</v>
      </c>
      <c r="Q2" s="7" t="s">
        <v>8</v>
      </c>
      <c r="R2" s="7" t="s">
        <v>8</v>
      </c>
      <c r="S2" s="7" t="s">
        <v>8</v>
      </c>
      <c r="T2" s="7" t="s">
        <v>8</v>
      </c>
      <c r="U2" s="7"/>
      <c r="V2" s="7"/>
      <c r="W2" s="6" t="s">
        <v>1326</v>
      </c>
      <c r="X2" s="8"/>
      <c r="Y2" s="8" t="s">
        <v>9</v>
      </c>
      <c r="Z2" s="8" t="s">
        <v>9</v>
      </c>
      <c r="AA2" s="8" t="s">
        <v>44</v>
      </c>
      <c r="AB2" s="8" t="s">
        <v>44</v>
      </c>
      <c r="AC2" s="8" t="s">
        <v>44</v>
      </c>
      <c r="AD2" s="8" t="s">
        <v>9</v>
      </c>
    </row>
    <row r="3" spans="1:31" x14ac:dyDescent="0.2">
      <c r="A3" s="6"/>
      <c r="B3" s="7"/>
      <c r="C3" s="6" t="s">
        <v>11</v>
      </c>
      <c r="D3" s="6" t="s">
        <v>11</v>
      </c>
      <c r="E3" s="6" t="s">
        <v>11</v>
      </c>
      <c r="F3" s="6" t="s">
        <v>11</v>
      </c>
      <c r="G3" s="6" t="s">
        <v>12</v>
      </c>
      <c r="H3" s="6" t="s">
        <v>12</v>
      </c>
      <c r="I3" s="6" t="s">
        <v>12</v>
      </c>
      <c r="J3" s="6" t="s">
        <v>12</v>
      </c>
      <c r="K3" s="6" t="s">
        <v>12</v>
      </c>
      <c r="L3" s="6" t="s">
        <v>74</v>
      </c>
      <c r="M3" s="6" t="s">
        <v>74</v>
      </c>
      <c r="N3" s="6" t="s">
        <v>74</v>
      </c>
      <c r="O3" s="6" t="s">
        <v>75</v>
      </c>
      <c r="P3" s="6" t="s">
        <v>75</v>
      </c>
      <c r="Q3" s="6" t="s">
        <v>114</v>
      </c>
      <c r="R3" s="6" t="s">
        <v>114</v>
      </c>
      <c r="S3" s="6" t="s">
        <v>114</v>
      </c>
      <c r="T3" s="6" t="s">
        <v>114</v>
      </c>
      <c r="U3" s="6" t="s">
        <v>437</v>
      </c>
      <c r="V3" s="6" t="s">
        <v>437</v>
      </c>
      <c r="W3" s="10" t="s">
        <v>436</v>
      </c>
      <c r="X3" s="8"/>
      <c r="Y3" s="9" t="s">
        <v>13</v>
      </c>
      <c r="Z3" s="9" t="s">
        <v>60</v>
      </c>
      <c r="AA3" s="9" t="s">
        <v>271</v>
      </c>
      <c r="AB3" s="9" t="s">
        <v>14</v>
      </c>
      <c r="AC3" s="9" t="s">
        <v>14</v>
      </c>
      <c r="AD3" s="9" t="s">
        <v>60</v>
      </c>
    </row>
    <row r="4" spans="1:31" x14ac:dyDescent="0.2">
      <c r="A4" s="7"/>
      <c r="B4" s="7"/>
      <c r="C4" s="6" t="s">
        <v>16</v>
      </c>
      <c r="D4" s="6" t="s">
        <v>17</v>
      </c>
      <c r="E4" s="6" t="s">
        <v>18</v>
      </c>
      <c r="F4" s="6" t="s">
        <v>90</v>
      </c>
      <c r="G4" s="6" t="s">
        <v>16</v>
      </c>
      <c r="H4" s="6" t="s">
        <v>17</v>
      </c>
      <c r="I4" s="6" t="s">
        <v>18</v>
      </c>
      <c r="J4" s="6" t="s">
        <v>92</v>
      </c>
      <c r="K4" s="6" t="s">
        <v>90</v>
      </c>
      <c r="L4" s="6" t="s">
        <v>16</v>
      </c>
      <c r="M4" s="6" t="s">
        <v>17</v>
      </c>
      <c r="N4" s="6" t="s">
        <v>18</v>
      </c>
      <c r="O4" s="6" t="s">
        <v>16</v>
      </c>
      <c r="P4" s="6" t="s">
        <v>17</v>
      </c>
      <c r="Q4" s="6" t="s">
        <v>16</v>
      </c>
      <c r="R4" s="11" t="s">
        <v>17</v>
      </c>
      <c r="S4" s="11" t="s">
        <v>18</v>
      </c>
      <c r="T4" s="11" t="s">
        <v>90</v>
      </c>
      <c r="U4" s="11" t="s">
        <v>18</v>
      </c>
      <c r="V4" s="11" t="s">
        <v>90</v>
      </c>
      <c r="W4" s="30" t="s">
        <v>18</v>
      </c>
      <c r="X4" s="26" t="s">
        <v>317</v>
      </c>
      <c r="Y4" s="9" t="s">
        <v>18</v>
      </c>
      <c r="Z4" s="9" t="s">
        <v>18</v>
      </c>
      <c r="AA4" s="9" t="s">
        <v>18</v>
      </c>
      <c r="AB4" s="9" t="s">
        <v>18</v>
      </c>
      <c r="AC4" s="9" t="s">
        <v>18</v>
      </c>
      <c r="AD4" s="9" t="s">
        <v>18</v>
      </c>
    </row>
    <row r="5" spans="1:31" x14ac:dyDescent="0.2">
      <c r="A5" s="6" t="s">
        <v>21</v>
      </c>
      <c r="B5" s="12" t="s">
        <v>333</v>
      </c>
      <c r="C5" s="14">
        <v>5.9790000000000001</v>
      </c>
      <c r="D5" s="14">
        <v>5.7750000000000004</v>
      </c>
      <c r="E5" s="14">
        <v>5.8529999999999998</v>
      </c>
      <c r="F5" s="14">
        <v>5.8710000000000004</v>
      </c>
      <c r="G5" s="14">
        <v>5.9950000000000001</v>
      </c>
      <c r="H5" s="14">
        <v>5.78</v>
      </c>
      <c r="I5" s="14">
        <v>5.8559999999999999</v>
      </c>
      <c r="J5" s="14">
        <v>5.8540000000000001</v>
      </c>
      <c r="K5" s="14">
        <v>5.8739999999999997</v>
      </c>
      <c r="L5" s="14">
        <v>5.9960000000000004</v>
      </c>
      <c r="M5" s="14">
        <v>5.7850000000000001</v>
      </c>
      <c r="N5" s="14">
        <v>5.8579999999999997</v>
      </c>
      <c r="O5" s="14">
        <v>5.9960000000000004</v>
      </c>
      <c r="P5" s="14">
        <v>5.7850000000000001</v>
      </c>
      <c r="Q5" s="18" t="s">
        <v>1346</v>
      </c>
      <c r="R5" s="18" t="s">
        <v>1350</v>
      </c>
      <c r="S5" s="18" t="s">
        <v>1365</v>
      </c>
      <c r="T5" s="20" t="s">
        <v>383</v>
      </c>
      <c r="U5" s="14">
        <v>5.86</v>
      </c>
      <c r="V5" s="14">
        <f>U5+K5-I5</f>
        <v>5.8780000000000001</v>
      </c>
      <c r="W5" s="45" t="s">
        <v>905</v>
      </c>
      <c r="X5" s="5" t="s">
        <v>318</v>
      </c>
      <c r="Y5" s="5" t="s">
        <v>326</v>
      </c>
      <c r="Z5" s="17" t="s">
        <v>73</v>
      </c>
      <c r="AA5" s="17" t="s">
        <v>273</v>
      </c>
      <c r="AB5" s="5" t="s">
        <v>330</v>
      </c>
      <c r="AC5" s="5">
        <v>27</v>
      </c>
      <c r="AD5" s="5" t="s">
        <v>321</v>
      </c>
    </row>
    <row r="6" spans="1:31" x14ac:dyDescent="0.2">
      <c r="A6" s="7"/>
      <c r="B6" s="12" t="s">
        <v>1005</v>
      </c>
      <c r="C6" s="14">
        <v>7.2750000000000004</v>
      </c>
      <c r="D6" s="14">
        <v>7.0129999999999999</v>
      </c>
      <c r="E6" s="14">
        <v>6.9690000000000003</v>
      </c>
      <c r="F6" s="14">
        <v>6.9630000000000001</v>
      </c>
      <c r="G6" s="14">
        <v>7.28</v>
      </c>
      <c r="H6" s="14">
        <v>7.0119999999999996</v>
      </c>
      <c r="I6" s="14">
        <v>6.9640000000000004</v>
      </c>
      <c r="J6" s="14">
        <v>6.96</v>
      </c>
      <c r="K6" s="14">
        <v>6.9580000000000002</v>
      </c>
      <c r="L6" s="14">
        <v>7.28</v>
      </c>
      <c r="M6" s="14">
        <v>7.0140000000000002</v>
      </c>
      <c r="N6" s="14">
        <v>6.9649999999999999</v>
      </c>
      <c r="O6" s="14">
        <v>7.28</v>
      </c>
      <c r="P6" s="14">
        <v>7.0140000000000002</v>
      </c>
      <c r="Q6" s="18" t="s">
        <v>1347</v>
      </c>
      <c r="R6" s="18" t="s">
        <v>1351</v>
      </c>
      <c r="S6" s="18" t="s">
        <v>1366</v>
      </c>
      <c r="T6" s="20" t="s">
        <v>384</v>
      </c>
      <c r="U6" s="14">
        <v>6.9660000000000002</v>
      </c>
      <c r="V6" s="14">
        <f>U6+K6-I6</f>
        <v>6.9599999999999991</v>
      </c>
      <c r="W6" s="45" t="s">
        <v>384</v>
      </c>
      <c r="X6" s="5" t="s">
        <v>319</v>
      </c>
      <c r="Z6" s="17" t="s">
        <v>327</v>
      </c>
      <c r="AA6" s="17" t="s">
        <v>273</v>
      </c>
      <c r="AB6" s="5" t="s">
        <v>331</v>
      </c>
      <c r="AC6" s="5">
        <v>11</v>
      </c>
      <c r="AD6" s="5" t="s">
        <v>322</v>
      </c>
    </row>
    <row r="7" spans="1:31" x14ac:dyDescent="0.2">
      <c r="A7" s="7"/>
      <c r="B7" s="12" t="s">
        <v>316</v>
      </c>
      <c r="C7" s="14">
        <v>7.4189999999999996</v>
      </c>
      <c r="D7" s="14">
        <v>7.1669999999999998</v>
      </c>
      <c r="E7" s="14">
        <v>7.1849999999999996</v>
      </c>
      <c r="F7" s="14">
        <v>7.1879999999999997</v>
      </c>
      <c r="G7" s="14">
        <v>7.4279999999999999</v>
      </c>
      <c r="H7" s="14">
        <v>7.17</v>
      </c>
      <c r="I7" s="14">
        <v>7.1870000000000003</v>
      </c>
      <c r="J7" s="14">
        <v>7.1420000000000003</v>
      </c>
      <c r="K7" s="14">
        <v>7.19</v>
      </c>
      <c r="L7" s="14">
        <v>7.4290000000000003</v>
      </c>
      <c r="M7" s="14">
        <v>7.1749999999999998</v>
      </c>
      <c r="N7" s="14">
        <v>7.1909999999999998</v>
      </c>
      <c r="O7" s="14">
        <v>7.4290000000000003</v>
      </c>
      <c r="P7" s="14">
        <v>7.1749999999999998</v>
      </c>
      <c r="Q7" s="18" t="s">
        <v>1348</v>
      </c>
      <c r="R7" s="18" t="s">
        <v>1352</v>
      </c>
      <c r="S7" s="18" t="s">
        <v>1367</v>
      </c>
      <c r="U7" s="14">
        <v>7.1929999999999996</v>
      </c>
      <c r="V7" s="14">
        <f>U7+K7-I7</f>
        <v>7.1959999999999988</v>
      </c>
      <c r="W7" s="45" t="s">
        <v>906</v>
      </c>
      <c r="X7" s="5" t="s">
        <v>319</v>
      </c>
      <c r="Z7" s="17" t="s">
        <v>328</v>
      </c>
      <c r="AA7" s="17" t="s">
        <v>273</v>
      </c>
      <c r="AB7" s="5" t="s">
        <v>332</v>
      </c>
      <c r="AC7" s="5">
        <v>34</v>
      </c>
      <c r="AD7" s="5" t="s">
        <v>323</v>
      </c>
    </row>
    <row r="8" spans="1:31" x14ac:dyDescent="0.2">
      <c r="A8" s="7"/>
      <c r="B8" s="12" t="s">
        <v>334</v>
      </c>
      <c r="C8" s="14">
        <v>7.7990000000000004</v>
      </c>
      <c r="D8" s="14">
        <v>7.7519999999999998</v>
      </c>
      <c r="E8" s="14">
        <v>7.6479999999999997</v>
      </c>
      <c r="F8" s="14">
        <v>7.5629999999999997</v>
      </c>
      <c r="G8" s="14">
        <v>7.8090000000000002</v>
      </c>
      <c r="H8" s="14">
        <v>7.7560000000000002</v>
      </c>
      <c r="I8" s="14">
        <v>7.6509999999999998</v>
      </c>
      <c r="J8" s="14">
        <v>7.3540000000000001</v>
      </c>
      <c r="K8" s="14">
        <v>7.5659999999999998</v>
      </c>
      <c r="L8" s="14">
        <v>7.8090000000000002</v>
      </c>
      <c r="M8" s="14">
        <v>7.7619999999999996</v>
      </c>
      <c r="N8" s="14">
        <v>7.6539999999999999</v>
      </c>
      <c r="O8" s="14">
        <v>7.8090000000000002</v>
      </c>
      <c r="P8" s="14">
        <v>7.7619999999999996</v>
      </c>
      <c r="Q8" s="18" t="s">
        <v>1349</v>
      </c>
      <c r="R8" s="18" t="s">
        <v>1353</v>
      </c>
      <c r="S8" s="18" t="s">
        <v>1368</v>
      </c>
      <c r="U8" s="14">
        <v>7.6559999999999997</v>
      </c>
      <c r="V8" s="14">
        <f>U8+K8-I8</f>
        <v>7.5709999999999997</v>
      </c>
      <c r="W8" s="45" t="s">
        <v>907</v>
      </c>
      <c r="X8" s="5" t="s">
        <v>320</v>
      </c>
      <c r="Z8" s="17" t="s">
        <v>73</v>
      </c>
      <c r="AA8" s="17" t="s">
        <v>273</v>
      </c>
      <c r="AB8" s="5" t="s">
        <v>332</v>
      </c>
      <c r="AC8" s="5">
        <v>34</v>
      </c>
      <c r="AD8" s="5" t="s">
        <v>324</v>
      </c>
    </row>
    <row r="9" spans="1:31" x14ac:dyDescent="0.2">
      <c r="A9" s="7"/>
      <c r="B9" s="12" t="s">
        <v>316</v>
      </c>
      <c r="C9" s="22"/>
      <c r="D9" s="14">
        <v>8.65</v>
      </c>
      <c r="E9" s="14">
        <v>8.5090000000000003</v>
      </c>
      <c r="F9" s="14">
        <v>8.3490000000000002</v>
      </c>
      <c r="G9" s="22"/>
      <c r="H9" s="14">
        <v>8.6549999999999994</v>
      </c>
      <c r="I9" s="14">
        <v>8.5109999999999992</v>
      </c>
      <c r="J9" s="22"/>
      <c r="K9" s="14">
        <v>8.5280000000000005</v>
      </c>
      <c r="L9" s="22"/>
      <c r="M9" s="14">
        <v>8.66</v>
      </c>
      <c r="N9" s="14">
        <v>8.5139999999999993</v>
      </c>
      <c r="O9" s="22"/>
      <c r="P9" s="14">
        <v>8.6609999999999996</v>
      </c>
      <c r="Q9" s="14"/>
      <c r="S9" s="18" t="s">
        <v>1369</v>
      </c>
      <c r="U9" s="14">
        <v>8.516</v>
      </c>
      <c r="V9" s="14">
        <f>U9+K9-I9</f>
        <v>8.5330000000000013</v>
      </c>
      <c r="W9" s="36"/>
      <c r="X9" s="5" t="s">
        <v>319</v>
      </c>
      <c r="Z9" s="17" t="s">
        <v>73</v>
      </c>
      <c r="AA9" s="17" t="s">
        <v>273</v>
      </c>
      <c r="AB9" s="5" t="s">
        <v>218</v>
      </c>
      <c r="AC9" s="5">
        <v>28</v>
      </c>
      <c r="AD9" s="5" t="s">
        <v>337</v>
      </c>
    </row>
    <row r="10" spans="1:31" x14ac:dyDescent="0.2">
      <c r="B10" s="5" t="s">
        <v>487</v>
      </c>
      <c r="C10" s="14"/>
      <c r="D10" s="14"/>
      <c r="E10" s="14"/>
      <c r="F10" s="14"/>
      <c r="G10" s="14"/>
      <c r="H10" s="14"/>
      <c r="I10" s="14"/>
      <c r="J10" s="14"/>
      <c r="K10" s="14"/>
      <c r="L10" s="14"/>
      <c r="M10" s="14"/>
      <c r="N10" s="14"/>
      <c r="O10" s="14"/>
      <c r="P10" s="14"/>
      <c r="Q10" s="14"/>
      <c r="W10" t="s">
        <v>1327</v>
      </c>
    </row>
    <row r="11" spans="1:31" x14ac:dyDescent="0.2">
      <c r="W11" s="36"/>
    </row>
    <row r="12" spans="1:31" x14ac:dyDescent="0.2">
      <c r="A12" s="6" t="s">
        <v>18</v>
      </c>
      <c r="B12" s="7"/>
      <c r="C12" s="7" t="s">
        <v>44</v>
      </c>
      <c r="D12" s="7" t="s">
        <v>44</v>
      </c>
      <c r="E12" s="7" t="s">
        <v>44</v>
      </c>
      <c r="F12" s="7" t="s">
        <v>44</v>
      </c>
      <c r="G12" s="7" t="s">
        <v>9</v>
      </c>
      <c r="H12" s="7" t="s">
        <v>6</v>
      </c>
      <c r="I12" s="7" t="s">
        <v>6</v>
      </c>
      <c r="J12" s="7" t="s">
        <v>6</v>
      </c>
      <c r="K12" s="54" t="s">
        <v>1046</v>
      </c>
      <c r="L12" s="54" t="s">
        <v>1046</v>
      </c>
      <c r="M12" s="54" t="s">
        <v>1046</v>
      </c>
      <c r="N12" s="54" t="s">
        <v>1046</v>
      </c>
      <c r="O12" s="54" t="s">
        <v>1046</v>
      </c>
      <c r="P12" s="54" t="s">
        <v>1046</v>
      </c>
      <c r="Q12" s="54" t="s">
        <v>1046</v>
      </c>
      <c r="R12" s="54" t="s">
        <v>1046</v>
      </c>
      <c r="S12" s="54" t="s">
        <v>1046</v>
      </c>
      <c r="U12" s="36"/>
    </row>
    <row r="13" spans="1:31" x14ac:dyDescent="0.2">
      <c r="A13" s="6"/>
      <c r="B13" s="7"/>
      <c r="C13" s="6" t="s">
        <v>46</v>
      </c>
      <c r="D13" s="6" t="s">
        <v>47</v>
      </c>
      <c r="E13" s="6" t="s">
        <v>49</v>
      </c>
      <c r="F13" s="6" t="s">
        <v>50</v>
      </c>
      <c r="G13" s="6" t="s">
        <v>15</v>
      </c>
      <c r="H13" s="6" t="s">
        <v>51</v>
      </c>
      <c r="I13" s="6" t="s">
        <v>52</v>
      </c>
      <c r="J13" s="6" t="s">
        <v>11</v>
      </c>
      <c r="K13" s="55" t="s">
        <v>1047</v>
      </c>
      <c r="L13" s="55" t="s">
        <v>1048</v>
      </c>
      <c r="M13" s="55" t="s">
        <v>1049</v>
      </c>
      <c r="N13" s="55" t="s">
        <v>1050</v>
      </c>
      <c r="O13" s="55" t="s">
        <v>1051</v>
      </c>
      <c r="P13" s="55" t="s">
        <v>1053</v>
      </c>
      <c r="Q13" s="55" t="s">
        <v>1052</v>
      </c>
      <c r="R13" s="55" t="s">
        <v>1054</v>
      </c>
      <c r="S13" s="55" t="s">
        <v>1055</v>
      </c>
      <c r="U13" s="36"/>
    </row>
    <row r="14" spans="1:31" x14ac:dyDescent="0.2">
      <c r="A14" s="6" t="str">
        <f>A5</f>
        <v>Doublet</v>
      </c>
      <c r="B14" s="12" t="str">
        <f>B5</f>
        <v>A1' (Ryd)</v>
      </c>
      <c r="C14" s="14">
        <v>6.0049999999999999</v>
      </c>
      <c r="D14" s="14">
        <v>5.8230000000000004</v>
      </c>
      <c r="E14" s="14">
        <v>5.9279999999999999</v>
      </c>
      <c r="F14" s="14">
        <v>5.8819999999999997</v>
      </c>
      <c r="G14" s="14">
        <v>5.8879999999999999</v>
      </c>
      <c r="H14" s="14">
        <v>5.8739999999999997</v>
      </c>
      <c r="I14" s="14">
        <v>5.8570000000000002</v>
      </c>
      <c r="J14" s="14">
        <v>5.8529999999999998</v>
      </c>
      <c r="K14" s="51">
        <v>5.2270000000000003</v>
      </c>
      <c r="L14" s="51">
        <v>5.9169999999999998</v>
      </c>
      <c r="M14" s="51">
        <v>5.867</v>
      </c>
      <c r="N14" s="51">
        <v>5.7990000000000004</v>
      </c>
      <c r="O14" s="51">
        <v>5.8019999999999996</v>
      </c>
      <c r="P14" s="51">
        <v>5.8929999999999998</v>
      </c>
      <c r="Q14" s="52">
        <v>5.8789999999999996</v>
      </c>
      <c r="R14" s="22"/>
      <c r="S14" s="22"/>
      <c r="U14" s="36"/>
    </row>
    <row r="15" spans="1:31" x14ac:dyDescent="0.2">
      <c r="A15" s="6"/>
      <c r="B15" s="12" t="str">
        <f>B6</f>
        <v>E' (Mix)</v>
      </c>
      <c r="C15" s="14">
        <v>7.3360000000000003</v>
      </c>
      <c r="D15" s="14">
        <v>6.9269999999999996</v>
      </c>
      <c r="E15" s="14">
        <v>7.1289999999999996</v>
      </c>
      <c r="F15" s="14">
        <v>7.0750000000000002</v>
      </c>
      <c r="G15" s="14">
        <v>7.0039999999999996</v>
      </c>
      <c r="H15" s="14">
        <v>6.984</v>
      </c>
      <c r="I15" s="14">
        <v>6.9740000000000002</v>
      </c>
      <c r="J15" s="14">
        <v>6.9690000000000003</v>
      </c>
      <c r="K15" s="51">
        <v>7.6109999999999998</v>
      </c>
      <c r="L15" s="51">
        <v>7.0869999999999997</v>
      </c>
      <c r="M15" s="51">
        <v>7.09</v>
      </c>
      <c r="N15" s="51">
        <v>7.0830000000000002</v>
      </c>
      <c r="O15" s="51">
        <v>7.0359999999999996</v>
      </c>
      <c r="P15" s="51">
        <v>7.0789999999999997</v>
      </c>
      <c r="Q15" s="52">
        <v>7.0830000000000002</v>
      </c>
      <c r="R15" s="22"/>
      <c r="S15" s="22"/>
      <c r="U15" s="36"/>
    </row>
    <row r="16" spans="1:31" x14ac:dyDescent="0.2">
      <c r="A16" s="6"/>
      <c r="B16" s="12" t="str">
        <f>B7</f>
        <v>E' (Ryd)</v>
      </c>
      <c r="C16" s="14">
        <v>7.1870000000000003</v>
      </c>
      <c r="D16" s="14">
        <v>7.1639999999999997</v>
      </c>
      <c r="E16" s="14">
        <v>7.2869999999999999</v>
      </c>
      <c r="F16" s="14">
        <v>7.2270000000000003</v>
      </c>
      <c r="G16" s="14">
        <v>7.2110000000000003</v>
      </c>
      <c r="H16" s="14">
        <v>7.1970000000000001</v>
      </c>
      <c r="I16" s="14">
        <v>7.1879999999999997</v>
      </c>
      <c r="J16" s="14">
        <v>7.1849999999999996</v>
      </c>
      <c r="K16" s="51">
        <v>6.32</v>
      </c>
      <c r="L16" s="51">
        <v>7.16</v>
      </c>
      <c r="M16" s="51">
        <v>7.0940000000000003</v>
      </c>
      <c r="N16" s="51">
        <v>7.032</v>
      </c>
      <c r="O16" s="51">
        <v>7.04</v>
      </c>
      <c r="P16" s="51">
        <v>7.1529999999999996</v>
      </c>
      <c r="Q16" s="52">
        <v>7.1289999999999996</v>
      </c>
      <c r="R16" s="22"/>
      <c r="S16" s="22"/>
    </row>
    <row r="17" spans="1:19" x14ac:dyDescent="0.2">
      <c r="A17" s="6"/>
      <c r="B17" s="12" t="str">
        <f>B8</f>
        <v>A2" (Ryd)</v>
      </c>
      <c r="C17" s="14">
        <v>7.7469999999999999</v>
      </c>
      <c r="D17" s="14">
        <v>7.61</v>
      </c>
      <c r="E17" s="14">
        <v>7.6749999999999998</v>
      </c>
      <c r="F17" s="14">
        <v>7.64</v>
      </c>
      <c r="G17" s="14">
        <v>7.6689999999999996</v>
      </c>
      <c r="H17" s="14">
        <v>7.6580000000000004</v>
      </c>
      <c r="I17" s="14">
        <v>7.65</v>
      </c>
      <c r="J17" s="14">
        <v>7.6479999999999997</v>
      </c>
      <c r="K17" s="51">
        <v>6.9740000000000002</v>
      </c>
      <c r="L17" s="51">
        <v>7.67</v>
      </c>
      <c r="M17" s="51">
        <v>7.6210000000000004</v>
      </c>
      <c r="N17" s="51">
        <v>7.548</v>
      </c>
      <c r="O17" s="51">
        <v>7.5549999999999997</v>
      </c>
      <c r="P17" s="51">
        <v>7.6559999999999997</v>
      </c>
      <c r="Q17" s="52">
        <v>7.641</v>
      </c>
      <c r="R17" s="22"/>
      <c r="S17" s="22"/>
    </row>
    <row r="18" spans="1:19" x14ac:dyDescent="0.2">
      <c r="A18" s="6"/>
      <c r="B18" s="12" t="str">
        <f>B9</f>
        <v>E' (Ryd)</v>
      </c>
      <c r="C18" s="14">
        <v>8.6920000000000002</v>
      </c>
      <c r="D18" s="14">
        <v>8.484</v>
      </c>
      <c r="E18" s="14">
        <v>8.609</v>
      </c>
      <c r="F18" s="14">
        <v>8.5589999999999993</v>
      </c>
      <c r="G18" s="14">
        <v>8.548</v>
      </c>
      <c r="H18" s="14">
        <v>8.5329999999999995</v>
      </c>
      <c r="I18" s="14">
        <v>8.5120000000000005</v>
      </c>
      <c r="J18" s="14">
        <v>8.5090000000000003</v>
      </c>
      <c r="K18" s="51">
        <v>7.9219999999999997</v>
      </c>
      <c r="L18" s="51">
        <v>7.944</v>
      </c>
      <c r="M18" s="51">
        <v>8.0180000000000007</v>
      </c>
      <c r="N18" s="51">
        <v>8.0129999999999999</v>
      </c>
      <c r="O18" s="51">
        <v>7.9560000000000004</v>
      </c>
      <c r="P18" s="51">
        <v>8.0359999999999996</v>
      </c>
      <c r="Q18" s="52">
        <v>8.0530000000000008</v>
      </c>
      <c r="R18" s="51">
        <v>8.3550000000000004</v>
      </c>
      <c r="S18" s="51">
        <v>8.4529999999999994</v>
      </c>
    </row>
    <row r="19" spans="1:19" x14ac:dyDescent="0.2">
      <c r="A19" s="14"/>
      <c r="B19" s="14"/>
      <c r="C19" s="14"/>
      <c r="D19" s="14"/>
      <c r="E19" s="14"/>
      <c r="F19" s="14"/>
      <c r="G19" s="14"/>
      <c r="H19" s="14"/>
      <c r="I19" s="14"/>
      <c r="J19" s="14"/>
      <c r="K19" s="14"/>
      <c r="L19" s="1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F118F-63BE-D94F-9E32-2E05E3DF0CAC}">
  <dimension ref="A1:U27"/>
  <sheetViews>
    <sheetView zoomScale="80" zoomScaleNormal="80" workbookViewId="0">
      <selection activeCell="M36" sqref="M36"/>
    </sheetView>
  </sheetViews>
  <sheetFormatPr baseColWidth="10" defaultRowHeight="16" x14ac:dyDescent="0.2"/>
  <sheetData>
    <row r="1" spans="1:21" x14ac:dyDescent="0.2">
      <c r="A1" s="1" t="s">
        <v>0</v>
      </c>
      <c r="B1" s="1"/>
      <c r="C1" s="1" t="s">
        <v>1</v>
      </c>
      <c r="D1" s="2" t="s">
        <v>406</v>
      </c>
      <c r="E1" s="34">
        <f>COUNT(D5:D13)</f>
        <v>9</v>
      </c>
      <c r="F1" s="4" t="s">
        <v>2</v>
      </c>
      <c r="G1" s="16" t="s">
        <v>53</v>
      </c>
      <c r="H1" s="16"/>
      <c r="I1" s="16"/>
      <c r="J1" s="16"/>
      <c r="K1" s="3"/>
      <c r="L1" s="3"/>
      <c r="M1" s="3"/>
      <c r="N1" s="3"/>
      <c r="O1" s="3"/>
      <c r="P1" s="16" t="s">
        <v>407</v>
      </c>
      <c r="Q1" s="3"/>
      <c r="R1" s="3"/>
      <c r="S1" s="16"/>
      <c r="T1" s="16"/>
    </row>
    <row r="2" spans="1:21" x14ac:dyDescent="0.2">
      <c r="A2" s="11" t="s">
        <v>5</v>
      </c>
      <c r="B2" s="27"/>
      <c r="C2" s="27" t="s">
        <v>6</v>
      </c>
      <c r="D2" s="27" t="s">
        <v>6</v>
      </c>
      <c r="E2" s="27" t="s">
        <v>6</v>
      </c>
      <c r="F2" s="27" t="s">
        <v>91</v>
      </c>
      <c r="G2" s="27" t="s">
        <v>7</v>
      </c>
      <c r="H2" s="27" t="s">
        <v>7</v>
      </c>
      <c r="I2" s="27" t="s">
        <v>7</v>
      </c>
      <c r="J2" s="27" t="s">
        <v>7</v>
      </c>
      <c r="K2" s="27" t="s">
        <v>8</v>
      </c>
      <c r="L2" s="27"/>
      <c r="M2" s="28" t="s">
        <v>9</v>
      </c>
      <c r="N2" s="28" t="s">
        <v>44</v>
      </c>
      <c r="O2" s="28" t="s">
        <v>44</v>
      </c>
      <c r="P2" s="28" t="s">
        <v>44</v>
      </c>
      <c r="Q2" s="28" t="s">
        <v>44</v>
      </c>
      <c r="R2" s="28" t="s">
        <v>9</v>
      </c>
      <c r="S2" s="3"/>
      <c r="T2" s="3"/>
    </row>
    <row r="3" spans="1:21" x14ac:dyDescent="0.2">
      <c r="A3" s="11"/>
      <c r="B3" s="27"/>
      <c r="C3" s="11" t="s">
        <v>11</v>
      </c>
      <c r="D3" s="11" t="s">
        <v>11</v>
      </c>
      <c r="E3" s="11" t="s">
        <v>11</v>
      </c>
      <c r="F3" s="11" t="s">
        <v>12</v>
      </c>
      <c r="G3" s="11" t="s">
        <v>12</v>
      </c>
      <c r="H3" s="11" t="s">
        <v>12</v>
      </c>
      <c r="I3" s="11" t="s">
        <v>74</v>
      </c>
      <c r="J3" s="11" t="s">
        <v>74</v>
      </c>
      <c r="K3" s="11" t="s">
        <v>244</v>
      </c>
      <c r="L3" s="27"/>
      <c r="M3" s="29" t="s">
        <v>13</v>
      </c>
      <c r="N3" s="29" t="s">
        <v>60</v>
      </c>
      <c r="O3" s="29" t="s">
        <v>271</v>
      </c>
      <c r="P3" s="29" t="s">
        <v>14</v>
      </c>
      <c r="Q3" s="29" t="s">
        <v>14</v>
      </c>
      <c r="R3" s="29" t="s">
        <v>60</v>
      </c>
      <c r="S3" s="3"/>
      <c r="T3" s="3"/>
    </row>
    <row r="4" spans="1:21" x14ac:dyDescent="0.2">
      <c r="A4" s="27"/>
      <c r="B4" s="27"/>
      <c r="C4" s="11" t="s">
        <v>16</v>
      </c>
      <c r="D4" s="11" t="s">
        <v>17</v>
      </c>
      <c r="E4" s="11" t="s">
        <v>18</v>
      </c>
      <c r="F4" s="11" t="s">
        <v>16</v>
      </c>
      <c r="G4" s="11" t="s">
        <v>17</v>
      </c>
      <c r="H4" s="11" t="s">
        <v>18</v>
      </c>
      <c r="I4" s="30" t="s">
        <v>16</v>
      </c>
      <c r="J4" s="11" t="s">
        <v>17</v>
      </c>
      <c r="K4" s="30" t="s">
        <v>16</v>
      </c>
      <c r="L4" s="11" t="s">
        <v>20</v>
      </c>
      <c r="M4" s="29" t="s">
        <v>18</v>
      </c>
      <c r="N4" s="29" t="s">
        <v>18</v>
      </c>
      <c r="O4" s="29" t="s">
        <v>18</v>
      </c>
      <c r="P4" s="29" t="s">
        <v>18</v>
      </c>
      <c r="Q4" s="29" t="s">
        <v>18</v>
      </c>
      <c r="R4" s="29" t="s">
        <v>18</v>
      </c>
      <c r="S4" s="3"/>
      <c r="T4" s="3"/>
    </row>
    <row r="5" spans="1:21" x14ac:dyDescent="0.2">
      <c r="A5" s="11" t="s">
        <v>21</v>
      </c>
      <c r="B5" s="31" t="s">
        <v>130</v>
      </c>
      <c r="C5" s="32">
        <v>2.9409999999999998</v>
      </c>
      <c r="D5" s="32">
        <v>2.9620000000000002</v>
      </c>
      <c r="E5" s="32">
        <v>2.9969999999999999</v>
      </c>
      <c r="F5" s="32">
        <v>2.9020000000000001</v>
      </c>
      <c r="G5" s="32">
        <v>2.9220000000000002</v>
      </c>
      <c r="H5" s="32">
        <v>2.9590000000000001</v>
      </c>
      <c r="I5" s="32">
        <v>2.9020000000000001</v>
      </c>
      <c r="J5" s="32">
        <v>2.9220000000000002</v>
      </c>
      <c r="K5" s="18" t="s">
        <v>510</v>
      </c>
      <c r="L5" s="32">
        <f t="shared" ref="L5:L13" si="0">H5+J5-G5</f>
        <v>2.9590000000000001</v>
      </c>
      <c r="M5" s="16"/>
      <c r="N5" s="25" t="s">
        <v>72</v>
      </c>
      <c r="O5" s="25" t="s">
        <v>273</v>
      </c>
      <c r="P5" s="16" t="s">
        <v>407</v>
      </c>
      <c r="Q5" s="16">
        <v>0</v>
      </c>
      <c r="R5" s="16" t="s">
        <v>252</v>
      </c>
      <c r="S5" s="16"/>
      <c r="T5" s="16"/>
    </row>
    <row r="6" spans="1:21" x14ac:dyDescent="0.2">
      <c r="A6" s="27"/>
      <c r="B6" s="31" t="s">
        <v>132</v>
      </c>
      <c r="C6" s="32">
        <v>2.97</v>
      </c>
      <c r="D6" s="32">
        <v>2.972</v>
      </c>
      <c r="E6" s="32">
        <v>3.0209999999999999</v>
      </c>
      <c r="F6" s="32">
        <v>2.9409999999999998</v>
      </c>
      <c r="G6" s="32">
        <v>2.944</v>
      </c>
      <c r="H6" s="32">
        <v>2.9929999999999999</v>
      </c>
      <c r="I6" s="32">
        <v>2.9380000000000002</v>
      </c>
      <c r="J6" s="32">
        <v>2.94</v>
      </c>
      <c r="K6" s="18" t="s">
        <v>511</v>
      </c>
      <c r="L6" s="32">
        <f t="shared" si="0"/>
        <v>2.9889999999999999</v>
      </c>
      <c r="M6" s="16" t="s">
        <v>57</v>
      </c>
      <c r="N6" s="25" t="s">
        <v>96</v>
      </c>
      <c r="O6" s="25" t="s">
        <v>273</v>
      </c>
      <c r="P6" s="16" t="s">
        <v>407</v>
      </c>
      <c r="Q6" s="16">
        <v>0</v>
      </c>
      <c r="R6" s="16" t="s">
        <v>251</v>
      </c>
      <c r="S6" s="16"/>
      <c r="T6" s="16"/>
    </row>
    <row r="7" spans="1:21" x14ac:dyDescent="0.2">
      <c r="A7" s="27"/>
      <c r="B7" s="31" t="s">
        <v>131</v>
      </c>
      <c r="C7" s="32">
        <v>3.2189999999999999</v>
      </c>
      <c r="D7" s="32">
        <v>3.2759999999999998</v>
      </c>
      <c r="E7" s="32">
        <v>3.31</v>
      </c>
      <c r="F7" s="32">
        <v>3.2309999999999999</v>
      </c>
      <c r="G7" s="32">
        <v>3.28</v>
      </c>
      <c r="H7" s="32">
        <v>3.3109999999999999</v>
      </c>
      <c r="I7" s="32">
        <v>3.2229999999999999</v>
      </c>
      <c r="J7" s="32">
        <v>3.27</v>
      </c>
      <c r="K7" s="18" t="s">
        <v>512</v>
      </c>
      <c r="L7" s="32">
        <f t="shared" si="0"/>
        <v>3.3009999999999997</v>
      </c>
      <c r="M7" s="16" t="s">
        <v>375</v>
      </c>
      <c r="N7" s="25" t="s">
        <v>372</v>
      </c>
      <c r="O7" s="25" t="s">
        <v>273</v>
      </c>
      <c r="P7" s="16" t="s">
        <v>407</v>
      </c>
      <c r="Q7" s="16">
        <v>0</v>
      </c>
      <c r="R7" s="16" t="s">
        <v>250</v>
      </c>
      <c r="S7" s="16"/>
      <c r="T7" s="16"/>
    </row>
    <row r="8" spans="1:21" x14ac:dyDescent="0.2">
      <c r="A8" s="27"/>
      <c r="B8" s="31" t="s">
        <v>486</v>
      </c>
      <c r="C8" s="32">
        <v>4.5670000000000002</v>
      </c>
      <c r="D8" s="32">
        <v>4.5750000000000002</v>
      </c>
      <c r="E8" s="32">
        <v>4.492</v>
      </c>
      <c r="F8" s="32">
        <v>4.5679999999999996</v>
      </c>
      <c r="G8" s="32">
        <v>4.569</v>
      </c>
      <c r="H8" s="32">
        <v>4.4889999999999999</v>
      </c>
      <c r="I8" s="32">
        <v>4.5629999999999997</v>
      </c>
      <c r="J8" s="32">
        <v>4.5599999999999996</v>
      </c>
      <c r="K8" s="18" t="s">
        <v>513</v>
      </c>
      <c r="L8" s="32">
        <f t="shared" si="0"/>
        <v>4.4799999999999995</v>
      </c>
      <c r="M8" s="16" t="s">
        <v>57</v>
      </c>
      <c r="N8" s="25" t="s">
        <v>372</v>
      </c>
      <c r="O8" s="25" t="s">
        <v>273</v>
      </c>
      <c r="P8" s="16" t="s">
        <v>410</v>
      </c>
      <c r="Q8" s="16">
        <v>2</v>
      </c>
      <c r="R8" s="16" t="s">
        <v>363</v>
      </c>
      <c r="S8" s="16"/>
      <c r="T8" s="3"/>
    </row>
    <row r="9" spans="1:21" x14ac:dyDescent="0.2">
      <c r="A9" s="27"/>
      <c r="B9" s="31" t="s">
        <v>963</v>
      </c>
      <c r="C9" s="32">
        <v>5.4569999999999999</v>
      </c>
      <c r="D9" s="32">
        <v>5.5270000000000001</v>
      </c>
      <c r="E9" s="32">
        <v>5.4160000000000004</v>
      </c>
      <c r="F9" s="32">
        <v>5.4630000000000001</v>
      </c>
      <c r="G9" s="32">
        <v>5.5270000000000001</v>
      </c>
      <c r="H9" s="32">
        <v>5.4219999999999997</v>
      </c>
      <c r="I9" s="32">
        <v>5.4610000000000003</v>
      </c>
      <c r="J9" s="32">
        <v>5.5190000000000001</v>
      </c>
      <c r="K9" s="16"/>
      <c r="L9" s="32">
        <f t="shared" si="0"/>
        <v>5.4139999999999988</v>
      </c>
      <c r="M9" s="16"/>
      <c r="N9" s="25" t="s">
        <v>194</v>
      </c>
      <c r="O9" s="25" t="s">
        <v>275</v>
      </c>
      <c r="P9" s="16" t="s">
        <v>408</v>
      </c>
      <c r="Q9" s="16">
        <v>3</v>
      </c>
      <c r="R9" s="16" t="s">
        <v>364</v>
      </c>
      <c r="S9" s="16"/>
      <c r="T9" s="16"/>
    </row>
    <row r="10" spans="1:21" x14ac:dyDescent="0.2">
      <c r="A10" s="27"/>
      <c r="B10" s="31" t="s">
        <v>28</v>
      </c>
      <c r="C10" s="22"/>
      <c r="D10" s="32">
        <v>7.1349999999999998</v>
      </c>
      <c r="E10" s="32">
        <v>7.1769999999999996</v>
      </c>
      <c r="F10" s="22"/>
      <c r="G10" s="32">
        <v>7.141</v>
      </c>
      <c r="H10" s="32">
        <v>7.1920000000000002</v>
      </c>
      <c r="I10" s="22"/>
      <c r="J10" s="32">
        <v>7.1589999999999998</v>
      </c>
      <c r="K10" s="22"/>
      <c r="L10" s="32">
        <f t="shared" si="0"/>
        <v>7.2099999999999991</v>
      </c>
      <c r="M10" s="16" t="s">
        <v>56</v>
      </c>
      <c r="N10" s="25" t="s">
        <v>372</v>
      </c>
      <c r="O10" s="25" t="s">
        <v>273</v>
      </c>
      <c r="P10" s="16" t="s">
        <v>411</v>
      </c>
      <c r="Q10" s="16">
        <v>18</v>
      </c>
      <c r="R10" s="16" t="s">
        <v>369</v>
      </c>
      <c r="S10" s="16"/>
      <c r="T10" s="16"/>
    </row>
    <row r="11" spans="1:21" x14ac:dyDescent="0.2">
      <c r="A11" s="11" t="s">
        <v>325</v>
      </c>
      <c r="B11" s="31" t="s">
        <v>1362</v>
      </c>
      <c r="C11" s="32">
        <v>6.3129999999999997</v>
      </c>
      <c r="D11" s="32">
        <v>6.423</v>
      </c>
      <c r="E11" s="32">
        <v>6.4269999999999996</v>
      </c>
      <c r="F11" s="32">
        <v>6.2320000000000002</v>
      </c>
      <c r="G11" s="32">
        <v>6.335</v>
      </c>
      <c r="H11" s="32">
        <v>6.3520000000000003</v>
      </c>
      <c r="I11" s="32">
        <v>6.1340000000000003</v>
      </c>
      <c r="J11" s="32">
        <v>6.2220000000000004</v>
      </c>
      <c r="K11" s="18" t="s">
        <v>509</v>
      </c>
      <c r="L11" s="32">
        <f t="shared" si="0"/>
        <v>6.2390000000000017</v>
      </c>
      <c r="M11" s="16"/>
      <c r="N11" s="25" t="s">
        <v>61</v>
      </c>
      <c r="O11" s="25" t="s">
        <v>367</v>
      </c>
      <c r="P11" s="16" t="s">
        <v>409</v>
      </c>
      <c r="Q11" s="16">
        <v>1</v>
      </c>
      <c r="R11" s="16" t="s">
        <v>365</v>
      </c>
      <c r="S11" s="16"/>
      <c r="T11" s="16"/>
    </row>
    <row r="12" spans="1:21" x14ac:dyDescent="0.2">
      <c r="A12" s="27"/>
      <c r="B12" s="31" t="s">
        <v>1363</v>
      </c>
      <c r="C12" s="32">
        <v>6.4779999999999998</v>
      </c>
      <c r="D12" s="32">
        <v>6.5069999999999997</v>
      </c>
      <c r="E12" s="32">
        <v>6.5090000000000003</v>
      </c>
      <c r="F12" s="32">
        <v>6.3810000000000002</v>
      </c>
      <c r="G12" s="32">
        <v>6.4130000000000003</v>
      </c>
      <c r="H12" s="32">
        <v>6.4329999999999998</v>
      </c>
      <c r="I12" s="32">
        <v>6.2789999999999999</v>
      </c>
      <c r="J12" s="32">
        <v>6.3029999999999999</v>
      </c>
      <c r="K12" s="16"/>
      <c r="L12" s="32">
        <f t="shared" si="0"/>
        <v>6.3230000000000004</v>
      </c>
      <c r="M12" s="16"/>
      <c r="N12" s="25" t="s">
        <v>373</v>
      </c>
      <c r="O12" s="25" t="s">
        <v>374</v>
      </c>
      <c r="P12" s="16" t="s">
        <v>409</v>
      </c>
      <c r="Q12" s="16">
        <v>1</v>
      </c>
      <c r="R12" s="16" t="s">
        <v>366</v>
      </c>
      <c r="S12" s="16"/>
      <c r="T12" s="16"/>
    </row>
    <row r="13" spans="1:21" x14ac:dyDescent="0.2">
      <c r="A13" s="27"/>
      <c r="B13" s="31" t="s">
        <v>1364</v>
      </c>
      <c r="C13" s="32">
        <v>6.6859999999999999</v>
      </c>
      <c r="D13" s="32">
        <v>6.6840000000000002</v>
      </c>
      <c r="E13" s="32">
        <v>6.68</v>
      </c>
      <c r="F13" s="32">
        <v>6.5979999999999999</v>
      </c>
      <c r="G13" s="32">
        <v>6.5990000000000002</v>
      </c>
      <c r="H13" s="32">
        <v>6.6139999999999999</v>
      </c>
      <c r="I13" s="32">
        <v>6.4859999999999998</v>
      </c>
      <c r="J13" s="32">
        <v>6.4790000000000001</v>
      </c>
      <c r="K13" s="16"/>
      <c r="L13" s="32">
        <f t="shared" si="0"/>
        <v>6.4939999999999998</v>
      </c>
      <c r="M13" s="16"/>
      <c r="N13" s="25" t="s">
        <v>370</v>
      </c>
      <c r="O13" s="25" t="s">
        <v>371</v>
      </c>
      <c r="P13" s="16" t="s">
        <v>409</v>
      </c>
      <c r="Q13" s="16">
        <v>1</v>
      </c>
      <c r="R13" s="16" t="s">
        <v>368</v>
      </c>
      <c r="S13" s="16"/>
      <c r="T13" s="16"/>
    </row>
    <row r="14" spans="1:21" x14ac:dyDescent="0.2">
      <c r="A14" s="3"/>
      <c r="B14" s="16"/>
      <c r="C14" s="33"/>
      <c r="D14" s="33"/>
      <c r="E14" s="33"/>
      <c r="F14" s="33"/>
      <c r="G14" s="33"/>
      <c r="H14" s="33"/>
      <c r="I14" s="16"/>
      <c r="J14" s="16"/>
      <c r="K14" s="16"/>
      <c r="L14" s="16"/>
      <c r="M14" s="16"/>
      <c r="N14" s="16"/>
      <c r="O14" s="3"/>
      <c r="P14" s="3"/>
      <c r="Q14" s="3"/>
      <c r="R14" s="3"/>
      <c r="S14" s="3"/>
      <c r="T14" s="3"/>
      <c r="U14" s="3"/>
    </row>
    <row r="15" spans="1:21" x14ac:dyDescent="0.2">
      <c r="A15" s="3"/>
      <c r="B15" s="3"/>
      <c r="C15" s="3"/>
      <c r="D15" s="3"/>
      <c r="E15" s="3"/>
      <c r="F15" s="3"/>
      <c r="G15" s="3"/>
      <c r="H15" s="3"/>
      <c r="I15" s="16"/>
      <c r="J15" s="3"/>
      <c r="K15" s="33"/>
      <c r="L15" s="3"/>
      <c r="M15" s="3"/>
      <c r="N15" s="3"/>
      <c r="O15" s="3"/>
      <c r="P15" s="3"/>
      <c r="Q15" s="3"/>
      <c r="R15" s="3"/>
      <c r="S15" s="3"/>
      <c r="T15" s="3"/>
      <c r="U15" s="3"/>
    </row>
    <row r="16" spans="1:21" x14ac:dyDescent="0.2">
      <c r="A16" s="11" t="s">
        <v>18</v>
      </c>
      <c r="B16" s="27"/>
      <c r="C16" s="27" t="s">
        <v>44</v>
      </c>
      <c r="D16" s="27" t="s">
        <v>44</v>
      </c>
      <c r="E16" s="27" t="s">
        <v>44</v>
      </c>
      <c r="F16" s="27" t="s">
        <v>44</v>
      </c>
      <c r="G16" s="27" t="s">
        <v>9</v>
      </c>
      <c r="H16" s="27" t="s">
        <v>6</v>
      </c>
      <c r="I16" s="27" t="s">
        <v>6</v>
      </c>
      <c r="J16" s="27" t="s">
        <v>6</v>
      </c>
      <c r="K16" s="54" t="s">
        <v>1046</v>
      </c>
      <c r="L16" s="54" t="s">
        <v>1046</v>
      </c>
      <c r="M16" s="54" t="s">
        <v>1046</v>
      </c>
      <c r="N16" s="54" t="s">
        <v>1046</v>
      </c>
      <c r="O16" s="54" t="s">
        <v>1046</v>
      </c>
      <c r="P16" s="54" t="s">
        <v>1046</v>
      </c>
      <c r="Q16" s="54" t="s">
        <v>1046</v>
      </c>
      <c r="R16" s="3"/>
    </row>
    <row r="17" spans="1:18" x14ac:dyDescent="0.2">
      <c r="A17" s="11"/>
      <c r="B17" s="27"/>
      <c r="C17" s="11" t="s">
        <v>46</v>
      </c>
      <c r="D17" s="11" t="s">
        <v>47</v>
      </c>
      <c r="E17" s="11" t="s">
        <v>49</v>
      </c>
      <c r="F17" s="11" t="s">
        <v>50</v>
      </c>
      <c r="G17" s="11" t="s">
        <v>15</v>
      </c>
      <c r="H17" s="11" t="s">
        <v>51</v>
      </c>
      <c r="I17" s="11" t="s">
        <v>52</v>
      </c>
      <c r="J17" s="11" t="s">
        <v>11</v>
      </c>
      <c r="K17" s="55" t="s">
        <v>1047</v>
      </c>
      <c r="L17" s="55" t="s">
        <v>1048</v>
      </c>
      <c r="M17" s="55" t="s">
        <v>1049</v>
      </c>
      <c r="N17" s="55" t="s">
        <v>1050</v>
      </c>
      <c r="O17" s="55" t="s">
        <v>1051</v>
      </c>
      <c r="P17" s="55" t="s">
        <v>1053</v>
      </c>
      <c r="Q17" s="55" t="s">
        <v>1052</v>
      </c>
      <c r="R17" s="3"/>
    </row>
    <row r="18" spans="1:18" x14ac:dyDescent="0.2">
      <c r="A18" s="11" t="s">
        <v>21</v>
      </c>
      <c r="B18" s="31" t="str">
        <f t="shared" ref="B18:B23" si="1">B5</f>
        <v>B2 (Val, n-pi*)</v>
      </c>
      <c r="C18" s="32">
        <v>3.1459999999999999</v>
      </c>
      <c r="D18" s="32">
        <v>2.7130000000000001</v>
      </c>
      <c r="E18" s="32">
        <v>3.2309999999999999</v>
      </c>
      <c r="F18" s="32">
        <v>3.24</v>
      </c>
      <c r="G18" s="32">
        <v>3.032</v>
      </c>
      <c r="H18" s="32">
        <v>2.996</v>
      </c>
      <c r="I18" s="32">
        <v>2.9950000000000001</v>
      </c>
      <c r="J18" s="32">
        <v>2.9969999999999999</v>
      </c>
      <c r="K18" s="51">
        <v>2.7309999999999999</v>
      </c>
      <c r="L18" s="51">
        <v>3.093</v>
      </c>
      <c r="M18" s="51">
        <v>3.0089999999999999</v>
      </c>
      <c r="N18" s="51">
        <v>2.992</v>
      </c>
      <c r="O18" s="51">
        <v>3.0779999999999998</v>
      </c>
      <c r="P18" s="51">
        <v>2.964</v>
      </c>
      <c r="Q18" s="52">
        <v>2.94</v>
      </c>
      <c r="R18" s="3"/>
    </row>
    <row r="19" spans="1:18" x14ac:dyDescent="0.2">
      <c r="A19" s="11"/>
      <c r="B19" s="31" t="str">
        <f t="shared" si="1"/>
        <v>A1 (Val, n-pi*)</v>
      </c>
      <c r="C19" s="32">
        <v>3.2160000000000002</v>
      </c>
      <c r="D19" s="32">
        <v>2.6779999999999999</v>
      </c>
      <c r="E19" s="32">
        <v>3.2669999999999999</v>
      </c>
      <c r="F19" s="32">
        <v>3.2770000000000001</v>
      </c>
      <c r="G19" s="32">
        <v>3.0630000000000002</v>
      </c>
      <c r="H19" s="32">
        <v>3.028</v>
      </c>
      <c r="I19" s="32">
        <v>3.0209999999999999</v>
      </c>
      <c r="J19" s="32">
        <v>3.02</v>
      </c>
      <c r="K19" s="51">
        <v>2.9079999999999999</v>
      </c>
      <c r="L19" s="51">
        <v>3.1360000000000001</v>
      </c>
      <c r="M19" s="51">
        <v>3.0760000000000001</v>
      </c>
      <c r="N19" s="51">
        <v>3.0550000000000002</v>
      </c>
      <c r="O19" s="51">
        <v>3.1240000000000001</v>
      </c>
      <c r="P19" s="51">
        <v>3.0270000000000001</v>
      </c>
      <c r="Q19" s="52">
        <v>3.012</v>
      </c>
      <c r="R19" s="3"/>
    </row>
    <row r="20" spans="1:18" x14ac:dyDescent="0.2">
      <c r="A20" s="11"/>
      <c r="B20" s="31" t="str">
        <f t="shared" si="1"/>
        <v>A2 (Val, pi-pi*)</v>
      </c>
      <c r="C20" s="32">
        <v>3.629</v>
      </c>
      <c r="D20" s="32">
        <v>2.7709999999999999</v>
      </c>
      <c r="E20" s="32">
        <v>3.8</v>
      </c>
      <c r="F20" s="32">
        <v>3.8410000000000002</v>
      </c>
      <c r="G20" s="32">
        <v>3.2919999999999998</v>
      </c>
      <c r="H20" s="32">
        <v>3.286</v>
      </c>
      <c r="I20" s="32">
        <v>3.306</v>
      </c>
      <c r="J20" s="32">
        <v>3.31</v>
      </c>
      <c r="K20" s="51">
        <v>3.2250000000000001</v>
      </c>
      <c r="L20" s="51">
        <v>3.3079999999999998</v>
      </c>
      <c r="M20" s="51">
        <v>3.319</v>
      </c>
      <c r="N20" s="51">
        <v>3.4159999999999999</v>
      </c>
      <c r="O20" s="51">
        <v>3.448</v>
      </c>
      <c r="P20" s="51">
        <v>3.3370000000000002</v>
      </c>
      <c r="Q20" s="52">
        <v>3.3149999999999999</v>
      </c>
      <c r="R20" s="3"/>
    </row>
    <row r="21" spans="1:18" x14ac:dyDescent="0.2">
      <c r="A21" s="11"/>
      <c r="B21" s="31" t="str">
        <f t="shared" si="1"/>
        <v>A1 (Mix)</v>
      </c>
      <c r="C21" s="32">
        <v>4.5030000000000001</v>
      </c>
      <c r="D21" s="32">
        <v>4.5999999999999996</v>
      </c>
      <c r="E21" s="32">
        <v>4.4660000000000002</v>
      </c>
      <c r="F21" s="32">
        <v>4.4050000000000002</v>
      </c>
      <c r="G21" s="32">
        <v>4.7210000000000001</v>
      </c>
      <c r="H21" s="32">
        <v>4.6820000000000004</v>
      </c>
      <c r="I21" s="32">
        <v>4.5010000000000003</v>
      </c>
      <c r="J21" s="32">
        <v>4.492</v>
      </c>
      <c r="K21" s="51">
        <v>4.7430000000000003</v>
      </c>
      <c r="L21" s="51">
        <v>4.33</v>
      </c>
      <c r="M21" s="51">
        <v>4.524</v>
      </c>
      <c r="N21" s="51">
        <v>4.6470000000000002</v>
      </c>
      <c r="O21" s="51">
        <v>4.5679999999999996</v>
      </c>
      <c r="P21" s="51">
        <v>4.5149999999999997</v>
      </c>
      <c r="Q21" s="52">
        <v>4.548</v>
      </c>
      <c r="R21" s="3"/>
    </row>
    <row r="22" spans="1:18" x14ac:dyDescent="0.2">
      <c r="A22" s="11"/>
      <c r="B22" s="31" t="str">
        <f t="shared" si="1"/>
        <v>B2 (Mix)</v>
      </c>
      <c r="C22" s="32">
        <v>5.3890000000000002</v>
      </c>
      <c r="D22" s="32">
        <v>5.5869999999999997</v>
      </c>
      <c r="E22" s="32">
        <v>5.3730000000000002</v>
      </c>
      <c r="F22" s="32">
        <v>5.3049999999999997</v>
      </c>
      <c r="G22" s="32">
        <v>5.6660000000000004</v>
      </c>
      <c r="H22" s="32">
        <v>5.625</v>
      </c>
      <c r="I22" s="32">
        <v>5.4269999999999996</v>
      </c>
      <c r="J22" s="32">
        <v>5.4160000000000004</v>
      </c>
      <c r="K22" s="51">
        <v>5.5640000000000001</v>
      </c>
      <c r="L22" s="51">
        <v>5.1920000000000002</v>
      </c>
      <c r="M22" s="51">
        <v>5.3129999999999997</v>
      </c>
      <c r="N22" s="51">
        <v>5.4329999999999998</v>
      </c>
      <c r="O22" s="51">
        <v>5.3639999999999999</v>
      </c>
      <c r="P22" s="51">
        <v>5.3570000000000002</v>
      </c>
      <c r="Q22" s="52">
        <v>5.3579999999999997</v>
      </c>
      <c r="R22" s="3"/>
    </row>
    <row r="23" spans="1:18" x14ac:dyDescent="0.2">
      <c r="A23" s="11"/>
      <c r="B23" s="31" t="str">
        <f t="shared" si="1"/>
        <v>A1 (Ryd)</v>
      </c>
      <c r="C23" s="32">
        <v>6.9119999999999999</v>
      </c>
      <c r="D23" s="32">
        <v>7.6050000000000004</v>
      </c>
      <c r="E23" s="32">
        <v>6.7389999999999999</v>
      </c>
      <c r="F23" s="32">
        <v>6.6749999999999998</v>
      </c>
      <c r="G23" s="32">
        <v>7.44</v>
      </c>
      <c r="H23" s="32">
        <v>7.407</v>
      </c>
      <c r="I23" s="32">
        <v>7.1909999999999998</v>
      </c>
      <c r="J23" s="32">
        <v>7.1769999999999996</v>
      </c>
      <c r="K23" s="51">
        <v>6.7279999999999998</v>
      </c>
      <c r="L23" s="51">
        <v>7.0609999999999999</v>
      </c>
      <c r="M23" s="51">
        <v>7.2430000000000003</v>
      </c>
      <c r="N23" s="51">
        <v>7.2969999999999997</v>
      </c>
      <c r="O23" s="51">
        <v>7.2930000000000001</v>
      </c>
      <c r="P23" s="51">
        <v>7.2039999999999997</v>
      </c>
      <c r="Q23" s="52">
        <v>7.1829999999999998</v>
      </c>
      <c r="R23" s="3"/>
    </row>
    <row r="24" spans="1:18" x14ac:dyDescent="0.2">
      <c r="A24" s="11" t="s">
        <v>325</v>
      </c>
      <c r="B24" s="31" t="str">
        <f t="shared" ref="B24:B26" si="2">B11</f>
        <v>B2 (Val, pi-sig*)</v>
      </c>
      <c r="C24" s="32">
        <v>6.6769999999999996</v>
      </c>
      <c r="D24" s="32">
        <v>5.8209999999999997</v>
      </c>
      <c r="E24" s="32">
        <v>6.9349999999999996</v>
      </c>
      <c r="F24" s="32">
        <v>6.9050000000000002</v>
      </c>
      <c r="G24" s="32">
        <v>6.6180000000000003</v>
      </c>
      <c r="H24" s="32">
        <v>6.6429999999999998</v>
      </c>
      <c r="I24" s="32">
        <v>6.44</v>
      </c>
      <c r="J24" s="32">
        <v>6.4269999999999996</v>
      </c>
      <c r="K24" s="51">
        <v>5.907</v>
      </c>
      <c r="L24" s="51">
        <v>6.0250000000000004</v>
      </c>
      <c r="M24" s="51">
        <v>6.1840000000000002</v>
      </c>
      <c r="N24" s="51">
        <v>6.2880000000000003</v>
      </c>
      <c r="O24" s="51">
        <v>6.3579999999999997</v>
      </c>
      <c r="P24" s="51">
        <v>6.1079999999999997</v>
      </c>
      <c r="Q24" s="52">
        <v>6.133</v>
      </c>
      <c r="R24" s="3"/>
    </row>
    <row r="25" spans="1:18" x14ac:dyDescent="0.2">
      <c r="A25" s="11"/>
      <c r="B25" s="31" t="str">
        <f t="shared" si="2"/>
        <v>A2 (Val, n-sig*)</v>
      </c>
      <c r="C25" s="32">
        <v>6.4740000000000002</v>
      </c>
      <c r="D25" s="22"/>
      <c r="E25" s="32">
        <v>6.6559999999999997</v>
      </c>
      <c r="F25" s="32">
        <v>6.6150000000000002</v>
      </c>
      <c r="G25" s="32">
        <v>6.6879999999999997</v>
      </c>
      <c r="H25" s="32">
        <v>6.6790000000000003</v>
      </c>
      <c r="I25" s="32">
        <v>6.5229999999999997</v>
      </c>
      <c r="J25" s="32">
        <v>6.5090000000000003</v>
      </c>
      <c r="K25" s="51">
        <v>6.2649999999999997</v>
      </c>
      <c r="L25" s="51">
        <v>5.9539999999999997</v>
      </c>
      <c r="M25" s="51">
        <v>6.2220000000000004</v>
      </c>
      <c r="N25" s="51">
        <v>6.4169999999999998</v>
      </c>
      <c r="O25" s="51">
        <v>6.44</v>
      </c>
      <c r="P25" s="51">
        <v>6.2590000000000003</v>
      </c>
      <c r="Q25" s="52">
        <v>6.2779999999999996</v>
      </c>
      <c r="R25" s="3"/>
    </row>
    <row r="26" spans="1:18" x14ac:dyDescent="0.2">
      <c r="A26" s="11"/>
      <c r="B26" s="31" t="str">
        <f t="shared" si="2"/>
        <v>B1 (Val, n-sig*)</v>
      </c>
      <c r="C26" s="32">
        <v>6.7169999999999996</v>
      </c>
      <c r="D26" s="22"/>
      <c r="E26" s="32">
        <v>6.8730000000000002</v>
      </c>
      <c r="F26" s="32">
        <v>6.835</v>
      </c>
      <c r="G26" s="32">
        <v>6.9009999999999998</v>
      </c>
      <c r="H26" s="32">
        <v>6.8929999999999998</v>
      </c>
      <c r="I26" s="32">
        <v>6.694</v>
      </c>
      <c r="J26" s="32">
        <v>6.68</v>
      </c>
      <c r="K26" s="51">
        <v>6.5170000000000003</v>
      </c>
      <c r="L26" s="51">
        <v>6.149</v>
      </c>
      <c r="M26" s="51">
        <v>6.4480000000000004</v>
      </c>
      <c r="N26" s="51">
        <v>6.6369999999999996</v>
      </c>
      <c r="O26" s="51">
        <v>6.657</v>
      </c>
      <c r="P26" s="51">
        <v>6.4619999999999997</v>
      </c>
      <c r="Q26" s="52">
        <v>6.4889999999999999</v>
      </c>
      <c r="R26" s="3"/>
    </row>
    <row r="27" spans="1:18" x14ac:dyDescent="0.2">
      <c r="B27" s="2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11107-D6CE-1740-8BD0-7605EE55380D}">
  <dimension ref="A1:AB26"/>
  <sheetViews>
    <sheetView zoomScale="80" zoomScaleNormal="80" workbookViewId="0">
      <selection activeCell="E16" sqref="E16:E26"/>
    </sheetView>
  </sheetViews>
  <sheetFormatPr baseColWidth="10" defaultRowHeight="16" x14ac:dyDescent="0.2"/>
  <cols>
    <col min="2" max="2" width="9" customWidth="1"/>
  </cols>
  <sheetData>
    <row r="1" spans="1:28" x14ac:dyDescent="0.2">
      <c r="A1" s="1" t="s">
        <v>0</v>
      </c>
      <c r="B1" s="1"/>
      <c r="C1" s="1" t="s">
        <v>1</v>
      </c>
      <c r="D1" s="2" t="s">
        <v>406</v>
      </c>
      <c r="E1" s="34">
        <f>COUNT(C5:C13)</f>
        <v>9</v>
      </c>
      <c r="F1" s="4" t="s">
        <v>2</v>
      </c>
      <c r="G1" s="5" t="s">
        <v>3</v>
      </c>
      <c r="T1" s="3"/>
      <c r="Y1" s="5" t="s">
        <v>432</v>
      </c>
      <c r="AA1" s="5"/>
      <c r="AB1" s="5"/>
    </row>
    <row r="2" spans="1:28" x14ac:dyDescent="0.2">
      <c r="A2" s="6" t="s">
        <v>5</v>
      </c>
      <c r="B2" s="7"/>
      <c r="C2" s="7" t="s">
        <v>6</v>
      </c>
      <c r="D2" s="7" t="s">
        <v>6</v>
      </c>
      <c r="E2" s="7" t="s">
        <v>6</v>
      </c>
      <c r="F2" s="7" t="s">
        <v>6</v>
      </c>
      <c r="G2" s="7" t="s">
        <v>91</v>
      </c>
      <c r="H2" s="7" t="s">
        <v>91</v>
      </c>
      <c r="I2" s="7" t="s">
        <v>91</v>
      </c>
      <c r="J2" s="7" t="s">
        <v>7</v>
      </c>
      <c r="K2" s="7" t="s">
        <v>7</v>
      </c>
      <c r="L2" s="7" t="s">
        <v>7</v>
      </c>
      <c r="M2" s="7" t="s">
        <v>7</v>
      </c>
      <c r="N2" s="7" t="s">
        <v>7</v>
      </c>
      <c r="O2" s="7" t="s">
        <v>7</v>
      </c>
      <c r="P2" s="7" t="s">
        <v>8</v>
      </c>
      <c r="Q2" s="7" t="s">
        <v>8</v>
      </c>
      <c r="R2" s="7"/>
      <c r="S2" s="7"/>
      <c r="T2" s="6" t="s">
        <v>1326</v>
      </c>
      <c r="U2" s="8"/>
      <c r="V2" s="8" t="s">
        <v>9</v>
      </c>
      <c r="W2" s="8" t="s">
        <v>9</v>
      </c>
      <c r="X2" s="8" t="s">
        <v>44</v>
      </c>
      <c r="Y2" s="8" t="s">
        <v>44</v>
      </c>
      <c r="Z2" s="8" t="s">
        <v>44</v>
      </c>
      <c r="AA2" s="8" t="s">
        <v>9</v>
      </c>
    </row>
    <row r="3" spans="1:28" x14ac:dyDescent="0.2">
      <c r="A3" s="6"/>
      <c r="B3" s="7"/>
      <c r="C3" s="6" t="s">
        <v>11</v>
      </c>
      <c r="D3" s="6" t="s">
        <v>11</v>
      </c>
      <c r="E3" s="6" t="s">
        <v>11</v>
      </c>
      <c r="F3" s="6" t="s">
        <v>11</v>
      </c>
      <c r="G3" s="6" t="s">
        <v>12</v>
      </c>
      <c r="H3" s="6" t="s">
        <v>12</v>
      </c>
      <c r="I3" s="6" t="s">
        <v>12</v>
      </c>
      <c r="J3" s="6" t="s">
        <v>12</v>
      </c>
      <c r="K3" s="6" t="s">
        <v>74</v>
      </c>
      <c r="L3" s="6" t="s">
        <v>74</v>
      </c>
      <c r="M3" s="6" t="s">
        <v>74</v>
      </c>
      <c r="N3" s="6" t="s">
        <v>75</v>
      </c>
      <c r="O3" s="6" t="s">
        <v>75</v>
      </c>
      <c r="P3" s="6" t="s">
        <v>114</v>
      </c>
      <c r="Q3" s="6" t="s">
        <v>114</v>
      </c>
      <c r="R3" s="6" t="s">
        <v>437</v>
      </c>
      <c r="S3" s="6" t="s">
        <v>437</v>
      </c>
      <c r="T3" s="10" t="s">
        <v>436</v>
      </c>
      <c r="U3" s="8"/>
      <c r="V3" s="9" t="s">
        <v>13</v>
      </c>
      <c r="W3" s="9" t="s">
        <v>60</v>
      </c>
      <c r="X3" s="9" t="s">
        <v>271</v>
      </c>
      <c r="Y3" s="9" t="s">
        <v>14</v>
      </c>
      <c r="Z3" s="9" t="s">
        <v>14</v>
      </c>
      <c r="AA3" s="9" t="s">
        <v>60</v>
      </c>
    </row>
    <row r="4" spans="1:28" x14ac:dyDescent="0.2">
      <c r="A4" s="7"/>
      <c r="B4" s="7"/>
      <c r="C4" s="6" t="s">
        <v>16</v>
      </c>
      <c r="D4" s="6" t="s">
        <v>17</v>
      </c>
      <c r="E4" s="6" t="s">
        <v>18</v>
      </c>
      <c r="F4" s="6" t="s">
        <v>90</v>
      </c>
      <c r="G4" s="6" t="s">
        <v>16</v>
      </c>
      <c r="H4" s="6" t="s">
        <v>17</v>
      </c>
      <c r="I4" s="6" t="s">
        <v>18</v>
      </c>
      <c r="J4" s="6" t="s">
        <v>90</v>
      </c>
      <c r="K4" s="6" t="s">
        <v>16</v>
      </c>
      <c r="L4" s="6" t="s">
        <v>17</v>
      </c>
      <c r="M4" s="6" t="s">
        <v>18</v>
      </c>
      <c r="N4" s="6" t="s">
        <v>16</v>
      </c>
      <c r="O4" s="6" t="s">
        <v>17</v>
      </c>
      <c r="P4" s="11" t="s">
        <v>17</v>
      </c>
      <c r="Q4" s="11" t="s">
        <v>18</v>
      </c>
      <c r="R4" s="6" t="s">
        <v>18</v>
      </c>
      <c r="S4" s="6" t="s">
        <v>90</v>
      </c>
      <c r="T4" s="30" t="s">
        <v>18</v>
      </c>
      <c r="U4" s="26" t="s">
        <v>317</v>
      </c>
      <c r="V4" s="9" t="s">
        <v>18</v>
      </c>
      <c r="W4" s="9" t="s">
        <v>18</v>
      </c>
      <c r="X4" s="9" t="s">
        <v>18</v>
      </c>
      <c r="Y4" s="9" t="s">
        <v>18</v>
      </c>
      <c r="Z4" s="9" t="s">
        <v>18</v>
      </c>
      <c r="AA4" s="9" t="s">
        <v>18</v>
      </c>
    </row>
    <row r="5" spans="1:28" x14ac:dyDescent="0.2">
      <c r="A5" s="6" t="s">
        <v>21</v>
      </c>
      <c r="B5" s="12" t="s">
        <v>468</v>
      </c>
      <c r="C5" s="14">
        <v>1.411</v>
      </c>
      <c r="D5" s="14">
        <v>1.4</v>
      </c>
      <c r="E5" s="14">
        <v>1.3640000000000001</v>
      </c>
      <c r="F5">
        <v>1.3640000000000001</v>
      </c>
      <c r="G5" s="14">
        <v>1.415</v>
      </c>
      <c r="H5" s="14">
        <v>1.391</v>
      </c>
      <c r="I5" s="14">
        <v>1.3520000000000001</v>
      </c>
      <c r="J5" s="14">
        <v>1.3520000000000001</v>
      </c>
      <c r="K5" s="14">
        <v>1.4039999999999999</v>
      </c>
      <c r="L5" s="14">
        <v>1.38</v>
      </c>
      <c r="M5" s="14">
        <v>1.341</v>
      </c>
      <c r="N5" s="14">
        <v>1.403</v>
      </c>
      <c r="O5" s="14">
        <v>1.38</v>
      </c>
      <c r="P5" s="18" t="s">
        <v>533</v>
      </c>
      <c r="Q5" s="18" t="s">
        <v>567</v>
      </c>
      <c r="R5" s="14">
        <v>1.335</v>
      </c>
      <c r="S5" s="14">
        <f>R5+J5-I5</f>
        <v>1.3350000000000002</v>
      </c>
      <c r="T5" s="45" t="s">
        <v>909</v>
      </c>
      <c r="U5" s="5" t="s">
        <v>412</v>
      </c>
      <c r="V5" s="5" t="s">
        <v>295</v>
      </c>
      <c r="W5" s="25" t="s">
        <v>99</v>
      </c>
      <c r="X5" s="25" t="s">
        <v>273</v>
      </c>
      <c r="Y5" s="5" t="s">
        <v>207</v>
      </c>
      <c r="Z5" s="5">
        <v>2</v>
      </c>
      <c r="AA5" s="5" t="s">
        <v>413</v>
      </c>
    </row>
    <row r="6" spans="1:28" x14ac:dyDescent="0.2">
      <c r="A6" s="7"/>
      <c r="B6" s="12" t="s">
        <v>469</v>
      </c>
      <c r="C6" s="14">
        <v>3.2839999999999998</v>
      </c>
      <c r="D6" s="14">
        <v>3.274</v>
      </c>
      <c r="E6" s="14">
        <v>3.2629999999999999</v>
      </c>
      <c r="F6" s="14">
        <v>3.266</v>
      </c>
      <c r="G6" s="14">
        <v>3.23</v>
      </c>
      <c r="H6" s="14">
        <v>3.2349999999999999</v>
      </c>
      <c r="I6" s="14">
        <v>3.23</v>
      </c>
      <c r="J6" s="14">
        <v>3.234</v>
      </c>
      <c r="K6" s="14">
        <v>3.2280000000000002</v>
      </c>
      <c r="L6" s="14">
        <v>3.2280000000000002</v>
      </c>
      <c r="M6" s="14">
        <v>3.2210000000000001</v>
      </c>
      <c r="N6" s="14">
        <v>3.2269999999999999</v>
      </c>
      <c r="O6" s="14">
        <v>3.226</v>
      </c>
      <c r="P6" s="18" t="s">
        <v>534</v>
      </c>
      <c r="Q6" s="18" t="s">
        <v>568</v>
      </c>
      <c r="R6" s="14">
        <v>3.2189999999999999</v>
      </c>
      <c r="S6" s="14">
        <f>R6+J6-I6</f>
        <v>3.2229999999999994</v>
      </c>
      <c r="T6" s="45" t="s">
        <v>908</v>
      </c>
      <c r="U6" s="5" t="s">
        <v>318</v>
      </c>
      <c r="V6" s="5" t="s">
        <v>375</v>
      </c>
      <c r="W6" s="25" t="s">
        <v>138</v>
      </c>
      <c r="X6" s="25" t="s">
        <v>355</v>
      </c>
      <c r="Y6" s="5" t="s">
        <v>331</v>
      </c>
      <c r="Z6" s="5">
        <v>1</v>
      </c>
      <c r="AA6" s="5" t="s">
        <v>414</v>
      </c>
    </row>
    <row r="7" spans="1:28" x14ac:dyDescent="0.2">
      <c r="A7" s="7"/>
      <c r="B7" s="12" t="s">
        <v>468</v>
      </c>
      <c r="C7" s="14">
        <v>8.0640000000000001</v>
      </c>
      <c r="D7" s="14">
        <v>7.992</v>
      </c>
      <c r="E7" s="14">
        <v>7.95</v>
      </c>
      <c r="F7" s="14">
        <v>7.9509999999999996</v>
      </c>
      <c r="G7" s="14">
        <v>8.0020000000000007</v>
      </c>
      <c r="H7" s="14">
        <v>7.9459999999999997</v>
      </c>
      <c r="I7" s="14">
        <v>7.91</v>
      </c>
      <c r="J7" s="14">
        <v>7.9130000000000003</v>
      </c>
      <c r="K7" s="14">
        <v>7.984</v>
      </c>
      <c r="L7" s="14">
        <v>7.9260000000000002</v>
      </c>
      <c r="M7" s="14">
        <v>7.8860000000000001</v>
      </c>
      <c r="N7" s="14">
        <v>7.9790000000000001</v>
      </c>
      <c r="O7" s="14">
        <v>7.9219999999999997</v>
      </c>
      <c r="P7" s="18" t="s">
        <v>535</v>
      </c>
      <c r="Q7" s="18" t="s">
        <v>584</v>
      </c>
      <c r="R7" s="14">
        <f>M7+O7-L7</f>
        <v>7.8819999999999997</v>
      </c>
      <c r="S7" s="14">
        <f>R7+J7-I7</f>
        <v>7.8849999999999998</v>
      </c>
      <c r="T7" s="45" t="s">
        <v>910</v>
      </c>
      <c r="U7" s="5" t="s">
        <v>412</v>
      </c>
      <c r="V7" s="5" t="s">
        <v>57</v>
      </c>
      <c r="W7" s="25" t="s">
        <v>422</v>
      </c>
      <c r="X7" s="25" t="s">
        <v>419</v>
      </c>
      <c r="Y7" s="5" t="s">
        <v>331</v>
      </c>
      <c r="Z7" s="5">
        <v>1</v>
      </c>
      <c r="AA7" s="5" t="s">
        <v>431</v>
      </c>
    </row>
    <row r="8" spans="1:28" x14ac:dyDescent="0.2">
      <c r="A8" s="7"/>
      <c r="B8" s="12" t="s">
        <v>470</v>
      </c>
      <c r="C8" s="14">
        <v>8.9559999999999995</v>
      </c>
      <c r="D8" s="14">
        <v>8.9320000000000004</v>
      </c>
      <c r="E8" s="14">
        <v>8.9320000000000004</v>
      </c>
      <c r="F8" s="14">
        <v>8.9320000000000004</v>
      </c>
      <c r="G8" s="14">
        <v>8.6219999999999999</v>
      </c>
      <c r="H8" s="14">
        <v>8.5779999999999994</v>
      </c>
      <c r="I8" s="14">
        <v>8.5640000000000001</v>
      </c>
      <c r="J8" s="22"/>
      <c r="K8" s="14">
        <v>8.4990000000000006</v>
      </c>
      <c r="L8" s="14">
        <v>8.4469999999999992</v>
      </c>
      <c r="M8" s="14">
        <v>8.39</v>
      </c>
      <c r="N8" s="14">
        <v>8.4930000000000003</v>
      </c>
      <c r="O8" s="14">
        <v>8.4390000000000001</v>
      </c>
      <c r="P8" s="18" t="s">
        <v>536</v>
      </c>
      <c r="Q8" s="18" t="s">
        <v>569</v>
      </c>
      <c r="R8" s="14">
        <v>8.3800000000000008</v>
      </c>
      <c r="S8" s="14">
        <f>R8+F8-E8</f>
        <v>8.3800000000000008</v>
      </c>
      <c r="T8" s="36"/>
      <c r="U8" s="5" t="s">
        <v>318</v>
      </c>
      <c r="V8" s="5" t="s">
        <v>359</v>
      </c>
      <c r="W8" s="25" t="s">
        <v>434</v>
      </c>
      <c r="X8" s="25" t="s">
        <v>435</v>
      </c>
      <c r="Y8" s="5"/>
      <c r="Z8" s="5"/>
      <c r="AA8" s="5" t="s">
        <v>433</v>
      </c>
    </row>
    <row r="9" spans="1:28" x14ac:dyDescent="0.2">
      <c r="A9" s="7"/>
      <c r="B9" s="12" t="s">
        <v>405</v>
      </c>
      <c r="C9" s="14">
        <v>8.782</v>
      </c>
      <c r="D9" s="14">
        <v>8.68</v>
      </c>
      <c r="E9" s="14">
        <v>8.5470000000000006</v>
      </c>
      <c r="F9" s="14">
        <v>8.5389999999999997</v>
      </c>
      <c r="G9" s="14">
        <v>8.7959999999999994</v>
      </c>
      <c r="H9" s="14">
        <v>8.6859999999999999</v>
      </c>
      <c r="I9" s="14">
        <v>8.5530000000000008</v>
      </c>
      <c r="J9" s="22"/>
      <c r="K9" s="14">
        <v>8.7789999999999999</v>
      </c>
      <c r="L9" s="14">
        <v>8.6709999999999994</v>
      </c>
      <c r="M9" s="14">
        <v>8.5350000000000001</v>
      </c>
      <c r="N9" s="14">
        <v>8.7780000000000005</v>
      </c>
      <c r="O9" s="14">
        <v>8.6709999999999994</v>
      </c>
      <c r="P9" s="18" t="s">
        <v>537</v>
      </c>
      <c r="Q9" s="18" t="s">
        <v>570</v>
      </c>
      <c r="R9" s="14">
        <v>8.5350000000000001</v>
      </c>
      <c r="S9" s="14">
        <f>R9+F9-E9</f>
        <v>8.5269999999999975</v>
      </c>
      <c r="T9" s="36"/>
      <c r="U9" s="5" t="s">
        <v>428</v>
      </c>
      <c r="W9" s="25" t="s">
        <v>427</v>
      </c>
      <c r="X9" s="25" t="s">
        <v>430</v>
      </c>
      <c r="Y9" s="5" t="s">
        <v>466</v>
      </c>
      <c r="Z9" s="5">
        <v>2</v>
      </c>
      <c r="AA9" s="5" t="s">
        <v>424</v>
      </c>
    </row>
    <row r="10" spans="1:28" x14ac:dyDescent="0.2">
      <c r="A10" s="7"/>
      <c r="B10" s="12" t="s">
        <v>471</v>
      </c>
      <c r="C10" s="14">
        <v>9.0779999999999994</v>
      </c>
      <c r="D10" s="14">
        <v>8.9760000000000009</v>
      </c>
      <c r="E10" s="14">
        <v>8.8740000000000006</v>
      </c>
      <c r="F10" s="14">
        <v>8.8620000000000001</v>
      </c>
      <c r="G10" s="14">
        <v>9.032</v>
      </c>
      <c r="H10" s="14">
        <v>8.9160000000000004</v>
      </c>
      <c r="I10" s="14">
        <v>8.82</v>
      </c>
      <c r="J10" s="14">
        <v>8.81</v>
      </c>
      <c r="K10" s="14">
        <v>8.9420000000000002</v>
      </c>
      <c r="L10" s="14">
        <v>8.8260000000000005</v>
      </c>
      <c r="M10" s="14">
        <v>8.7149999999999999</v>
      </c>
      <c r="N10" s="14">
        <v>8.9339999999999993</v>
      </c>
      <c r="O10" s="14">
        <v>8.8170000000000002</v>
      </c>
      <c r="P10" s="18" t="s">
        <v>538</v>
      </c>
      <c r="Q10" s="18" t="s">
        <v>571</v>
      </c>
      <c r="R10" s="14">
        <v>8.7040000000000006</v>
      </c>
      <c r="S10" s="14">
        <f>R10+J10-I10</f>
        <v>8.6940000000000026</v>
      </c>
      <c r="T10" s="36"/>
      <c r="U10" s="5" t="s">
        <v>415</v>
      </c>
      <c r="W10" s="25" t="s">
        <v>262</v>
      </c>
      <c r="X10" s="25" t="s">
        <v>354</v>
      </c>
      <c r="Y10" s="5" t="s">
        <v>466</v>
      </c>
      <c r="Z10" s="5">
        <v>2</v>
      </c>
      <c r="AA10" s="5" t="s">
        <v>425</v>
      </c>
    </row>
    <row r="11" spans="1:28" x14ac:dyDescent="0.2">
      <c r="A11" s="6" t="s">
        <v>325</v>
      </c>
      <c r="B11" s="12" t="s">
        <v>469</v>
      </c>
      <c r="C11" s="14">
        <v>6.1289999999999996</v>
      </c>
      <c r="D11" s="14">
        <v>6.1449999999999996</v>
      </c>
      <c r="E11" s="14">
        <v>6.2060000000000004</v>
      </c>
      <c r="F11" s="14">
        <v>6.2370000000000001</v>
      </c>
      <c r="G11" s="14">
        <v>6.0190000000000001</v>
      </c>
      <c r="H11" s="14">
        <v>6.0359999999999996</v>
      </c>
      <c r="I11" s="14">
        <v>6.0979999999999999</v>
      </c>
      <c r="J11" s="14">
        <v>6.1310000000000002</v>
      </c>
      <c r="K11" s="14">
        <v>5.976</v>
      </c>
      <c r="L11" s="14">
        <v>5.9930000000000003</v>
      </c>
      <c r="M11" s="14">
        <v>6.0389999999999997</v>
      </c>
      <c r="N11" s="14">
        <v>5.9749999999999996</v>
      </c>
      <c r="O11" s="14">
        <v>5.9909999999999997</v>
      </c>
      <c r="P11" s="18" t="s">
        <v>530</v>
      </c>
      <c r="Q11" s="18" t="s">
        <v>564</v>
      </c>
      <c r="R11" s="14">
        <v>6.0369999999999999</v>
      </c>
      <c r="S11" s="14">
        <f>R11+J11-I11</f>
        <v>6.0699999999999994</v>
      </c>
      <c r="T11" s="45" t="s">
        <v>911</v>
      </c>
      <c r="U11" s="5" t="s">
        <v>318</v>
      </c>
      <c r="W11" s="25" t="s">
        <v>420</v>
      </c>
      <c r="X11" s="25" t="s">
        <v>417</v>
      </c>
      <c r="Y11" s="5" t="s">
        <v>331</v>
      </c>
      <c r="Z11" s="5">
        <v>1</v>
      </c>
      <c r="AA11" s="5" t="s">
        <v>467</v>
      </c>
    </row>
    <row r="12" spans="1:28" x14ac:dyDescent="0.2">
      <c r="A12" s="6"/>
      <c r="B12" s="12" t="s">
        <v>471</v>
      </c>
      <c r="C12" s="14">
        <v>7.3819999999999997</v>
      </c>
      <c r="D12" s="14">
        <v>7.343</v>
      </c>
      <c r="E12" s="14">
        <v>7.3070000000000004</v>
      </c>
      <c r="F12" s="14">
        <v>7.3140000000000001</v>
      </c>
      <c r="G12" s="14">
        <v>7.3090000000000002</v>
      </c>
      <c r="H12" s="14">
        <v>7.266</v>
      </c>
      <c r="I12" s="14">
        <v>7.2309999999999999</v>
      </c>
      <c r="J12" s="14">
        <v>7.2409999999999997</v>
      </c>
      <c r="K12" s="14">
        <v>7.2229999999999999</v>
      </c>
      <c r="L12" s="14">
        <v>7.1820000000000004</v>
      </c>
      <c r="M12" s="14">
        <v>7.1349999999999998</v>
      </c>
      <c r="N12" s="14">
        <v>7.2160000000000002</v>
      </c>
      <c r="O12" s="14">
        <v>7.1740000000000004</v>
      </c>
      <c r="P12" s="18" t="s">
        <v>531</v>
      </c>
      <c r="Q12" s="18" t="s">
        <v>565</v>
      </c>
      <c r="R12" s="14">
        <v>7.1260000000000003</v>
      </c>
      <c r="S12" s="14">
        <f>R12+J12-I12</f>
        <v>7.136000000000001</v>
      </c>
      <c r="T12" s="45" t="s">
        <v>912</v>
      </c>
      <c r="U12" s="5" t="s">
        <v>415</v>
      </c>
      <c r="W12" s="25" t="s">
        <v>421</v>
      </c>
      <c r="X12" s="25" t="s">
        <v>418</v>
      </c>
      <c r="Y12" s="5" t="s">
        <v>207</v>
      </c>
      <c r="Z12" s="5">
        <v>2</v>
      </c>
      <c r="AA12" s="5" t="s">
        <v>416</v>
      </c>
    </row>
    <row r="13" spans="1:28" x14ac:dyDescent="0.2">
      <c r="A13" s="6"/>
      <c r="B13" s="12" t="s">
        <v>405</v>
      </c>
      <c r="C13" s="14">
        <v>8.1720000000000006</v>
      </c>
      <c r="D13" s="14">
        <v>8.1379999999999999</v>
      </c>
      <c r="E13" s="14">
        <v>8.0969999999999995</v>
      </c>
      <c r="F13" s="14">
        <v>8.0980000000000008</v>
      </c>
      <c r="G13" s="14">
        <v>8.0730000000000004</v>
      </c>
      <c r="H13" s="14">
        <v>8.0359999999999996</v>
      </c>
      <c r="I13" s="14">
        <v>8.0060000000000002</v>
      </c>
      <c r="J13" s="14">
        <v>8.0109999999999992</v>
      </c>
      <c r="K13" s="14">
        <v>7.97</v>
      </c>
      <c r="L13" s="14">
        <v>7.9359999999999999</v>
      </c>
      <c r="M13" s="14">
        <v>7.891</v>
      </c>
      <c r="N13" s="14">
        <v>7.9610000000000003</v>
      </c>
      <c r="O13" s="14">
        <v>7.9260000000000002</v>
      </c>
      <c r="P13" s="18" t="s">
        <v>532</v>
      </c>
      <c r="Q13" s="18" t="s">
        <v>566</v>
      </c>
      <c r="R13" s="14">
        <v>7.8789999999999996</v>
      </c>
      <c r="S13" s="14">
        <f>R13+J13-I13</f>
        <v>7.8839999999999986</v>
      </c>
      <c r="T13" s="45" t="s">
        <v>910</v>
      </c>
      <c r="U13" s="5" t="s">
        <v>428</v>
      </c>
      <c r="W13" s="25" t="s">
        <v>426</v>
      </c>
      <c r="X13" s="25" t="s">
        <v>429</v>
      </c>
      <c r="Y13" s="5" t="s">
        <v>207</v>
      </c>
      <c r="Z13" s="5">
        <v>2</v>
      </c>
      <c r="AA13" s="5" t="s">
        <v>423</v>
      </c>
    </row>
    <row r="14" spans="1:28" x14ac:dyDescent="0.2">
      <c r="B14" s="5"/>
      <c r="C14" s="14"/>
      <c r="D14" s="14"/>
      <c r="E14" s="14"/>
      <c r="F14" s="14"/>
      <c r="G14" s="14"/>
      <c r="H14" s="14"/>
      <c r="I14" s="14"/>
      <c r="J14" s="14"/>
      <c r="K14" s="14"/>
      <c r="L14" s="14"/>
      <c r="M14" s="14"/>
      <c r="N14" s="14"/>
      <c r="O14" s="14"/>
      <c r="T14" t="s">
        <v>1327</v>
      </c>
    </row>
    <row r="15" spans="1:28" x14ac:dyDescent="0.2">
      <c r="I15" s="14"/>
      <c r="J15" s="14"/>
      <c r="M15" s="14"/>
    </row>
    <row r="16" spans="1:28" x14ac:dyDescent="0.2">
      <c r="A16" s="6" t="s">
        <v>18</v>
      </c>
      <c r="B16" s="7"/>
      <c r="C16" s="7" t="s">
        <v>44</v>
      </c>
      <c r="D16" s="7" t="s">
        <v>44</v>
      </c>
      <c r="E16" s="7" t="s">
        <v>44</v>
      </c>
      <c r="F16" s="7" t="s">
        <v>44</v>
      </c>
      <c r="G16" s="7" t="s">
        <v>9</v>
      </c>
      <c r="H16" s="7" t="s">
        <v>6</v>
      </c>
      <c r="I16" s="7" t="s">
        <v>6</v>
      </c>
      <c r="J16" s="7" t="s">
        <v>6</v>
      </c>
      <c r="K16" s="54" t="s">
        <v>1046</v>
      </c>
      <c r="L16" s="54" t="s">
        <v>1046</v>
      </c>
      <c r="M16" s="54" t="s">
        <v>1046</v>
      </c>
      <c r="N16" s="54" t="s">
        <v>1046</v>
      </c>
      <c r="O16" s="54" t="s">
        <v>1046</v>
      </c>
      <c r="P16" s="54" t="s">
        <v>1046</v>
      </c>
      <c r="Q16" s="54" t="s">
        <v>1046</v>
      </c>
    </row>
    <row r="17" spans="1:17" x14ac:dyDescent="0.2">
      <c r="A17" s="6"/>
      <c r="B17" s="7"/>
      <c r="C17" s="6" t="s">
        <v>46</v>
      </c>
      <c r="D17" s="6" t="s">
        <v>47</v>
      </c>
      <c r="E17" s="6" t="s">
        <v>49</v>
      </c>
      <c r="F17" s="6" t="s">
        <v>50</v>
      </c>
      <c r="G17" s="6" t="s">
        <v>15</v>
      </c>
      <c r="H17" s="6" t="s">
        <v>51</v>
      </c>
      <c r="I17" s="6" t="s">
        <v>52</v>
      </c>
      <c r="J17" s="6" t="s">
        <v>11</v>
      </c>
      <c r="K17" s="55" t="s">
        <v>1047</v>
      </c>
      <c r="L17" s="55" t="s">
        <v>1048</v>
      </c>
      <c r="M17" s="55" t="s">
        <v>1049</v>
      </c>
      <c r="N17" s="55" t="s">
        <v>1050</v>
      </c>
      <c r="O17" s="55" t="s">
        <v>1051</v>
      </c>
      <c r="P17" s="55" t="s">
        <v>1053</v>
      </c>
      <c r="Q17" s="55" t="s">
        <v>1052</v>
      </c>
    </row>
    <row r="18" spans="1:17" x14ac:dyDescent="0.2">
      <c r="A18" s="6" t="str">
        <f>A5</f>
        <v>Doublet</v>
      </c>
      <c r="B18" s="12" t="str">
        <f>B5</f>
        <v>Pi (Val)</v>
      </c>
      <c r="C18" s="14">
        <v>2.0649999999999999</v>
      </c>
      <c r="D18" s="14">
        <v>1.089</v>
      </c>
      <c r="E18" s="14">
        <v>1.911</v>
      </c>
      <c r="F18" s="14">
        <v>1.76</v>
      </c>
      <c r="G18" s="14">
        <v>1.5620000000000001</v>
      </c>
      <c r="H18" s="14">
        <v>1.3420000000000001</v>
      </c>
      <c r="I18" s="14">
        <v>1.399</v>
      </c>
      <c r="J18" s="14">
        <v>1.3640000000000001</v>
      </c>
      <c r="K18" s="51">
        <v>1.427</v>
      </c>
      <c r="L18" s="51">
        <v>1.484</v>
      </c>
      <c r="M18" s="51">
        <v>1.4330000000000001</v>
      </c>
      <c r="N18" s="51">
        <v>1.3620000000000001</v>
      </c>
      <c r="O18" s="51">
        <v>1.3560000000000001</v>
      </c>
      <c r="P18" s="51">
        <v>1.3560000000000001</v>
      </c>
      <c r="Q18" s="52">
        <v>1.355</v>
      </c>
    </row>
    <row r="19" spans="1:17" x14ac:dyDescent="0.2">
      <c r="A19" s="6"/>
      <c r="B19" s="12" t="str">
        <f>B6</f>
        <v>Sigma^+ (Val)</v>
      </c>
      <c r="C19" s="14">
        <v>3.738</v>
      </c>
      <c r="D19" s="14">
        <v>3.42</v>
      </c>
      <c r="E19" s="14">
        <v>3.5819999999999999</v>
      </c>
      <c r="F19" s="14">
        <v>3.286</v>
      </c>
      <c r="G19" s="14">
        <v>3.5369999999999999</v>
      </c>
      <c r="H19" s="14">
        <v>3.3540000000000001</v>
      </c>
      <c r="I19" s="14">
        <v>3.3119999999999998</v>
      </c>
      <c r="J19" s="14">
        <v>3.2629999999999999</v>
      </c>
      <c r="K19" s="51">
        <v>3.2770000000000001</v>
      </c>
      <c r="L19" s="51">
        <v>3.2080000000000002</v>
      </c>
      <c r="M19" s="51">
        <v>3.2440000000000002</v>
      </c>
      <c r="N19" s="51">
        <v>3.319</v>
      </c>
      <c r="O19" s="51">
        <v>3.27</v>
      </c>
      <c r="P19" s="51">
        <v>3.24</v>
      </c>
      <c r="Q19" s="52">
        <v>3.2480000000000002</v>
      </c>
    </row>
    <row r="20" spans="1:17" x14ac:dyDescent="0.2">
      <c r="A20" s="6"/>
      <c r="B20" s="12" t="str">
        <f>B7</f>
        <v>Pi (Val)</v>
      </c>
      <c r="C20" s="14">
        <v>7.5869999999999997</v>
      </c>
      <c r="D20" s="14">
        <v>7.4029999999999996</v>
      </c>
      <c r="E20" s="14">
        <v>7.9269999999999996</v>
      </c>
      <c r="F20" s="14">
        <v>8.1319999999999997</v>
      </c>
      <c r="G20" s="14">
        <v>7.9</v>
      </c>
      <c r="H20" s="14">
        <v>8.0470000000000006</v>
      </c>
      <c r="I20" s="14">
        <v>7.944</v>
      </c>
      <c r="J20" s="14">
        <v>7.95</v>
      </c>
      <c r="K20" s="14">
        <v>8.2420000000000009</v>
      </c>
      <c r="L20" s="14">
        <v>7.7450000000000001</v>
      </c>
      <c r="M20" s="14">
        <v>7.9210000000000003</v>
      </c>
      <c r="N20" s="14">
        <v>8.0380000000000003</v>
      </c>
      <c r="O20" s="14">
        <v>7.9820000000000002</v>
      </c>
      <c r="P20" s="14">
        <v>7.9459999999999997</v>
      </c>
      <c r="Q20" s="14">
        <v>7.9569999999999999</v>
      </c>
    </row>
    <row r="21" spans="1:17" x14ac:dyDescent="0.2">
      <c r="A21" s="6"/>
      <c r="B21" s="12" t="str">
        <f>B8</f>
        <v>Sigma^+ (Val, dou)</v>
      </c>
      <c r="C21" s="22"/>
      <c r="D21" s="22"/>
      <c r="E21" s="22"/>
      <c r="F21" s="22"/>
      <c r="G21" s="14">
        <v>10.694000000000001</v>
      </c>
      <c r="H21" s="14">
        <v>10.342000000000001</v>
      </c>
      <c r="I21" s="14">
        <v>9.1379999999999999</v>
      </c>
      <c r="J21" s="14">
        <v>8.9320000000000004</v>
      </c>
      <c r="K21" s="14">
        <v>8.9789999999999992</v>
      </c>
      <c r="L21" s="14">
        <v>8.1129999999999995</v>
      </c>
      <c r="M21" s="14">
        <v>8.4819999999999993</v>
      </c>
      <c r="N21" s="14">
        <v>8.5980000000000008</v>
      </c>
      <c r="O21" s="14">
        <v>8.5050000000000008</v>
      </c>
      <c r="P21" s="14">
        <v>8.4030000000000005</v>
      </c>
      <c r="Q21" s="14">
        <v>8.4760000000000009</v>
      </c>
    </row>
    <row r="22" spans="1:17" x14ac:dyDescent="0.2">
      <c r="A22" s="6"/>
      <c r="B22" s="12" t="str">
        <f t="shared" ref="B22:B26" si="0">B9</f>
        <v>Sigma^- (Val)</v>
      </c>
      <c r="C22" s="14">
        <v>9.1050000000000004</v>
      </c>
      <c r="D22" s="22"/>
      <c r="E22" s="14">
        <v>9.0850000000000009</v>
      </c>
      <c r="F22" s="14">
        <v>9.1359999999999992</v>
      </c>
      <c r="G22" s="14">
        <v>8.7189999999999994</v>
      </c>
      <c r="H22" s="14">
        <v>8.6560000000000006</v>
      </c>
      <c r="I22" s="14">
        <v>8.548</v>
      </c>
      <c r="J22" s="14">
        <v>8.5470000000000006</v>
      </c>
      <c r="K22" s="51">
        <v>9.4390000000000001</v>
      </c>
      <c r="L22" s="51">
        <v>8.3190000000000008</v>
      </c>
      <c r="M22" s="51">
        <v>8.6720000000000006</v>
      </c>
      <c r="N22" s="51">
        <v>8.7590000000000003</v>
      </c>
      <c r="O22" s="51">
        <v>8.641</v>
      </c>
      <c r="P22" s="51">
        <v>8.5289999999999999</v>
      </c>
      <c r="Q22" s="52">
        <v>8.6259999999999994</v>
      </c>
    </row>
    <row r="23" spans="1:17" x14ac:dyDescent="0.2">
      <c r="A23" s="6"/>
      <c r="B23" s="12" t="str">
        <f t="shared" si="0"/>
        <v>Delta (Val)</v>
      </c>
      <c r="C23" s="14">
        <v>9.2279999999999998</v>
      </c>
      <c r="D23" s="22"/>
      <c r="E23" s="14">
        <v>9.3109999999999999</v>
      </c>
      <c r="F23" s="14">
        <v>9.4580000000000002</v>
      </c>
      <c r="G23" s="14">
        <v>9.048</v>
      </c>
      <c r="H23" s="14">
        <v>9.0169999999999995</v>
      </c>
      <c r="I23" s="14">
        <v>8.8840000000000003</v>
      </c>
      <c r="J23" s="14">
        <v>8.8740000000000006</v>
      </c>
      <c r="K23" s="51">
        <v>9.3789999999999996</v>
      </c>
      <c r="L23" s="51">
        <v>8.468</v>
      </c>
      <c r="M23" s="51">
        <v>8.7720000000000002</v>
      </c>
      <c r="N23" s="51">
        <v>8.875</v>
      </c>
      <c r="O23" s="51">
        <v>8.7899999999999991</v>
      </c>
      <c r="P23" s="51">
        <v>8.6809999999999992</v>
      </c>
      <c r="Q23" s="52">
        <v>8.7560000000000002</v>
      </c>
    </row>
    <row r="24" spans="1:17" x14ac:dyDescent="0.2">
      <c r="A24" s="6" t="str">
        <f>A11</f>
        <v>Quartet</v>
      </c>
      <c r="B24" s="12" t="str">
        <f t="shared" si="0"/>
        <v>Sigma^+ (Val)</v>
      </c>
      <c r="C24" s="14">
        <v>6.8609999999999998</v>
      </c>
      <c r="D24" s="14">
        <v>4.9939999999999998</v>
      </c>
      <c r="E24" s="14">
        <v>6.9909999999999997</v>
      </c>
      <c r="F24" s="14">
        <v>7.1859999999999999</v>
      </c>
      <c r="G24" s="14">
        <v>6.46</v>
      </c>
      <c r="H24" s="14">
        <v>6.36</v>
      </c>
      <c r="I24" s="14">
        <v>6.2539999999999996</v>
      </c>
      <c r="J24" s="14">
        <v>6.2060000000000004</v>
      </c>
      <c r="K24" s="51">
        <v>6.1029999999999998</v>
      </c>
      <c r="L24" s="51">
        <v>5.7850000000000001</v>
      </c>
      <c r="M24" s="51">
        <v>6.056</v>
      </c>
      <c r="N24" s="51">
        <v>6.1429999999999998</v>
      </c>
      <c r="O24" s="51">
        <v>6.0979999999999999</v>
      </c>
      <c r="P24" s="51">
        <v>6.03</v>
      </c>
      <c r="Q24" s="52">
        <v>6.0750000000000002</v>
      </c>
    </row>
    <row r="25" spans="1:17" x14ac:dyDescent="0.2">
      <c r="A25" s="6"/>
      <c r="B25" s="12" t="str">
        <f t="shared" si="0"/>
        <v>Delta (Val)</v>
      </c>
      <c r="C25" s="14">
        <v>7.7359999999999998</v>
      </c>
      <c r="D25" s="22"/>
      <c r="E25" s="14">
        <v>7.859</v>
      </c>
      <c r="F25" s="14">
        <v>8.0530000000000008</v>
      </c>
      <c r="G25" s="14">
        <v>7.5010000000000003</v>
      </c>
      <c r="H25" s="14">
        <v>7.45</v>
      </c>
      <c r="I25" s="14">
        <v>7.3380000000000001</v>
      </c>
      <c r="J25" s="14">
        <v>7.3070000000000004</v>
      </c>
      <c r="K25" s="51">
        <v>7.4829999999999997</v>
      </c>
      <c r="L25" s="51">
        <v>6.9139999999999997</v>
      </c>
      <c r="M25" s="51">
        <v>7.1689999999999996</v>
      </c>
      <c r="N25" s="51">
        <v>7.2439999999999998</v>
      </c>
      <c r="O25" s="51">
        <v>7.1890000000000001</v>
      </c>
      <c r="P25" s="51">
        <v>7.0990000000000002</v>
      </c>
      <c r="Q25" s="52">
        <v>7.1609999999999996</v>
      </c>
    </row>
    <row r="26" spans="1:17" x14ac:dyDescent="0.2">
      <c r="A26" s="6"/>
      <c r="B26" s="12" t="str">
        <f t="shared" si="0"/>
        <v>Sigma^- (Val)</v>
      </c>
      <c r="C26">
        <v>8.2490000000000006</v>
      </c>
      <c r="D26" s="22"/>
      <c r="E26">
        <v>8.4779999999999998</v>
      </c>
      <c r="F26">
        <v>8.7739999999999991</v>
      </c>
      <c r="G26" s="14">
        <v>8.3239999999999998</v>
      </c>
      <c r="H26" s="14">
        <v>8.2899999999999991</v>
      </c>
      <c r="I26">
        <v>8.1389999999999993</v>
      </c>
      <c r="J26" s="14">
        <v>8.0969999999999995</v>
      </c>
      <c r="K26" s="51">
        <v>8.2910000000000004</v>
      </c>
      <c r="L26" s="51">
        <v>7.6470000000000002</v>
      </c>
      <c r="M26" s="51">
        <v>7.9640000000000004</v>
      </c>
      <c r="N26" s="51">
        <v>8.1059999999999999</v>
      </c>
      <c r="O26" s="51">
        <v>8.01</v>
      </c>
      <c r="P26" s="51">
        <v>7.8789999999999996</v>
      </c>
      <c r="Q26" s="52">
        <v>7.9560000000000004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07D1-52DA-A844-8C04-F074DCE902B8}">
  <dimension ref="A1:AD41"/>
  <sheetViews>
    <sheetView zoomScale="80" zoomScaleNormal="80" workbookViewId="0">
      <selection activeCell="L1" sqref="L1:M17"/>
    </sheetView>
  </sheetViews>
  <sheetFormatPr baseColWidth="10" defaultRowHeight="16" x14ac:dyDescent="0.2"/>
  <sheetData>
    <row r="1" spans="1:27" x14ac:dyDescent="0.2">
      <c r="A1" s="1" t="s">
        <v>0</v>
      </c>
      <c r="B1" s="1"/>
      <c r="C1" s="1" t="s">
        <v>1</v>
      </c>
      <c r="D1" s="2" t="s">
        <v>406</v>
      </c>
      <c r="E1" s="34">
        <v>7</v>
      </c>
      <c r="F1" s="4" t="s">
        <v>2</v>
      </c>
      <c r="G1" s="16" t="s">
        <v>3</v>
      </c>
      <c r="H1" s="16"/>
      <c r="I1" s="16"/>
      <c r="J1" s="3"/>
      <c r="K1" s="3"/>
      <c r="L1" s="3"/>
      <c r="M1" s="3"/>
      <c r="N1" s="3"/>
      <c r="O1" s="3"/>
      <c r="P1" s="3"/>
      <c r="Q1" s="3"/>
      <c r="R1" s="16" t="s">
        <v>936</v>
      </c>
      <c r="S1" s="16"/>
      <c r="T1" s="3"/>
      <c r="U1" s="16"/>
      <c r="V1" s="16"/>
    </row>
    <row r="2" spans="1:27" x14ac:dyDescent="0.2">
      <c r="A2" s="11" t="s">
        <v>5</v>
      </c>
      <c r="B2" s="27"/>
      <c r="C2" s="27" t="s">
        <v>6</v>
      </c>
      <c r="D2" s="27" t="s">
        <v>6</v>
      </c>
      <c r="E2" s="27" t="s">
        <v>6</v>
      </c>
      <c r="F2" s="27" t="s">
        <v>6</v>
      </c>
      <c r="G2" s="27" t="s">
        <v>91</v>
      </c>
      <c r="H2" s="27" t="s">
        <v>91</v>
      </c>
      <c r="I2" s="27" t="s">
        <v>91</v>
      </c>
      <c r="J2" s="27" t="s">
        <v>7</v>
      </c>
      <c r="K2" s="27" t="s">
        <v>7</v>
      </c>
      <c r="L2" s="27"/>
      <c r="M2" s="27"/>
      <c r="N2" s="6" t="s">
        <v>1326</v>
      </c>
      <c r="O2" s="28" t="s">
        <v>9</v>
      </c>
      <c r="P2" s="28" t="s">
        <v>44</v>
      </c>
      <c r="Q2" s="28" t="s">
        <v>44</v>
      </c>
      <c r="R2" s="28" t="s">
        <v>44</v>
      </c>
      <c r="S2" s="28" t="s">
        <v>44</v>
      </c>
      <c r="T2" s="28" t="s">
        <v>9</v>
      </c>
      <c r="U2" s="3"/>
    </row>
    <row r="3" spans="1:27" x14ac:dyDescent="0.2">
      <c r="A3" s="11"/>
      <c r="B3" s="27"/>
      <c r="C3" s="11" t="s">
        <v>11</v>
      </c>
      <c r="D3" s="11" t="s">
        <v>11</v>
      </c>
      <c r="E3" s="11" t="s">
        <v>11</v>
      </c>
      <c r="F3" s="11" t="s">
        <v>11</v>
      </c>
      <c r="G3" s="11" t="s">
        <v>12</v>
      </c>
      <c r="H3" s="11" t="s">
        <v>12</v>
      </c>
      <c r="I3" s="11" t="s">
        <v>12</v>
      </c>
      <c r="J3" s="11" t="s">
        <v>74</v>
      </c>
      <c r="K3" s="11" t="s">
        <v>74</v>
      </c>
      <c r="L3" s="11" t="s">
        <v>437</v>
      </c>
      <c r="M3" s="11" t="s">
        <v>437</v>
      </c>
      <c r="N3" s="30" t="s">
        <v>436</v>
      </c>
      <c r="O3" s="29" t="s">
        <v>13</v>
      </c>
      <c r="P3" s="29" t="s">
        <v>60</v>
      </c>
      <c r="Q3" s="29" t="s">
        <v>271</v>
      </c>
      <c r="R3" s="29" t="s">
        <v>14</v>
      </c>
      <c r="S3" s="29" t="s">
        <v>14</v>
      </c>
      <c r="T3" s="29" t="s">
        <v>60</v>
      </c>
      <c r="U3" s="3"/>
    </row>
    <row r="4" spans="1:27" x14ac:dyDescent="0.2">
      <c r="A4" s="27"/>
      <c r="B4" s="27"/>
      <c r="C4" s="11" t="s">
        <v>16</v>
      </c>
      <c r="D4" s="11" t="s">
        <v>17</v>
      </c>
      <c r="E4" s="11" t="s">
        <v>18</v>
      </c>
      <c r="F4" s="11" t="s">
        <v>90</v>
      </c>
      <c r="G4" s="11" t="s">
        <v>16</v>
      </c>
      <c r="H4" s="11" t="s">
        <v>17</v>
      </c>
      <c r="I4" s="11" t="s">
        <v>18</v>
      </c>
      <c r="J4" s="11" t="s">
        <v>16</v>
      </c>
      <c r="K4" s="11" t="s">
        <v>17</v>
      </c>
      <c r="L4" s="11" t="s">
        <v>18</v>
      </c>
      <c r="M4" s="11" t="s">
        <v>90</v>
      </c>
      <c r="N4" s="30" t="s">
        <v>18</v>
      </c>
      <c r="O4" s="29" t="s">
        <v>18</v>
      </c>
      <c r="P4" s="29" t="s">
        <v>18</v>
      </c>
      <c r="Q4" s="29" t="s">
        <v>18</v>
      </c>
      <c r="R4" s="29" t="s">
        <v>18</v>
      </c>
      <c r="S4" s="29" t="s">
        <v>18</v>
      </c>
      <c r="T4" s="29" t="s">
        <v>18</v>
      </c>
      <c r="U4" s="3"/>
    </row>
    <row r="5" spans="1:27" x14ac:dyDescent="0.2">
      <c r="A5" s="11" t="s">
        <v>21</v>
      </c>
      <c r="B5" s="12" t="s">
        <v>1163</v>
      </c>
      <c r="C5" s="14">
        <v>1.77</v>
      </c>
      <c r="D5" s="14">
        <v>1.7370000000000001</v>
      </c>
      <c r="E5" s="32">
        <v>1.7729999999999999</v>
      </c>
      <c r="F5">
        <v>1.758</v>
      </c>
      <c r="G5" s="14">
        <v>1.6759999999999999</v>
      </c>
      <c r="H5" s="14">
        <v>1.6719999999999999</v>
      </c>
      <c r="I5" s="14">
        <v>1.7230000000000001</v>
      </c>
      <c r="J5" s="14">
        <v>1.59</v>
      </c>
      <c r="K5" s="14">
        <v>1.5880000000000001</v>
      </c>
      <c r="L5" s="14">
        <f t="shared" ref="L5:L15" si="0">K5+I5-H5</f>
        <v>1.639</v>
      </c>
      <c r="M5" s="14">
        <f t="shared" ref="M5:M15" si="1">L5+F5-E5</f>
        <v>1.6240000000000003</v>
      </c>
      <c r="N5" s="45" t="s">
        <v>937</v>
      </c>
      <c r="O5" s="5" t="s">
        <v>94</v>
      </c>
      <c r="P5" s="17" t="s">
        <v>257</v>
      </c>
      <c r="Q5" s="17" t="s">
        <v>771</v>
      </c>
      <c r="R5" s="16" t="s">
        <v>198</v>
      </c>
      <c r="S5" s="5">
        <v>-4</v>
      </c>
      <c r="T5" s="5" t="s">
        <v>774</v>
      </c>
    </row>
    <row r="6" spans="1:27" x14ac:dyDescent="0.2">
      <c r="A6" s="27"/>
      <c r="B6" s="31" t="s">
        <v>720</v>
      </c>
      <c r="C6" s="14">
        <v>5.5759999999999996</v>
      </c>
      <c r="D6" s="14">
        <v>5.5439999999999996</v>
      </c>
      <c r="E6" s="32">
        <v>5.51</v>
      </c>
      <c r="F6">
        <v>5.5090000000000003</v>
      </c>
      <c r="G6" s="14">
        <v>5.56</v>
      </c>
      <c r="H6" s="14">
        <v>5.5270000000000001</v>
      </c>
      <c r="I6" s="14">
        <v>5.4980000000000002</v>
      </c>
      <c r="J6">
        <v>5.548</v>
      </c>
      <c r="K6" s="14">
        <v>5.5129999999999999</v>
      </c>
      <c r="L6" s="14">
        <f t="shared" si="0"/>
        <v>5.4839999999999991</v>
      </c>
      <c r="M6" s="14">
        <f t="shared" si="1"/>
        <v>5.4829999999999988</v>
      </c>
      <c r="N6" s="45" t="s">
        <v>948</v>
      </c>
      <c r="O6" s="5" t="s">
        <v>256</v>
      </c>
      <c r="P6" s="17" t="s">
        <v>939</v>
      </c>
      <c r="Q6" s="17" t="s">
        <v>279</v>
      </c>
      <c r="R6" s="16" t="s">
        <v>199</v>
      </c>
      <c r="S6" s="5">
        <v>2</v>
      </c>
      <c r="T6" s="5" t="s">
        <v>770</v>
      </c>
    </row>
    <row r="7" spans="1:27" x14ac:dyDescent="0.2">
      <c r="A7" s="27"/>
      <c r="B7" s="31" t="s">
        <v>721</v>
      </c>
      <c r="C7" s="14">
        <v>5.6559999999999997</v>
      </c>
      <c r="D7" s="14">
        <v>5.6260000000000003</v>
      </c>
      <c r="E7" s="32">
        <v>5.59</v>
      </c>
      <c r="F7">
        <v>5.5869999999999997</v>
      </c>
      <c r="G7" s="14">
        <v>5.6130000000000004</v>
      </c>
      <c r="H7" s="14">
        <v>5.5810000000000004</v>
      </c>
      <c r="I7" s="14">
        <v>5.5549999999999997</v>
      </c>
      <c r="J7">
        <v>5.556</v>
      </c>
      <c r="K7" s="14">
        <v>5.5220000000000002</v>
      </c>
      <c r="L7" s="14">
        <f t="shared" si="0"/>
        <v>5.4959999999999996</v>
      </c>
      <c r="M7" s="14">
        <f t="shared" si="1"/>
        <v>5.4929999999999986</v>
      </c>
      <c r="O7" s="5" t="s">
        <v>57</v>
      </c>
      <c r="P7" s="17" t="s">
        <v>940</v>
      </c>
      <c r="Q7" s="17" t="s">
        <v>941</v>
      </c>
      <c r="R7" s="16" t="s">
        <v>199</v>
      </c>
      <c r="S7" s="5">
        <v>2</v>
      </c>
      <c r="T7" s="5" t="s">
        <v>938</v>
      </c>
    </row>
    <row r="8" spans="1:27" ht="16" customHeight="1" x14ac:dyDescent="0.2">
      <c r="A8" s="27"/>
      <c r="B8" s="31" t="s">
        <v>1275</v>
      </c>
      <c r="C8" s="14">
        <v>6.6230000000000002</v>
      </c>
      <c r="D8" s="14">
        <v>6.625</v>
      </c>
      <c r="E8" s="32">
        <v>6.61</v>
      </c>
      <c r="F8" s="32">
        <v>6.6150000000000002</v>
      </c>
      <c r="G8" s="14">
        <v>6.3849999999999998</v>
      </c>
      <c r="H8" s="14">
        <v>6.3890000000000002</v>
      </c>
      <c r="I8" s="14">
        <v>6.4080000000000004</v>
      </c>
      <c r="J8" s="14">
        <v>6.2450000000000001</v>
      </c>
      <c r="K8" s="14">
        <v>6.2309999999999999</v>
      </c>
      <c r="L8" s="14">
        <f t="shared" si="0"/>
        <v>6.2499999999999991</v>
      </c>
      <c r="M8" s="14">
        <f t="shared" si="1"/>
        <v>6.2549999999999981</v>
      </c>
      <c r="N8" s="45" t="s">
        <v>956</v>
      </c>
      <c r="O8" s="5" t="s">
        <v>70</v>
      </c>
      <c r="P8" s="17" t="s">
        <v>953</v>
      </c>
      <c r="Q8" s="17" t="s">
        <v>954</v>
      </c>
      <c r="R8" s="16" t="s">
        <v>788</v>
      </c>
      <c r="S8" s="5">
        <v>4</v>
      </c>
      <c r="T8" s="5" t="s">
        <v>950</v>
      </c>
    </row>
    <row r="9" spans="1:27" ht="15" customHeight="1" x14ac:dyDescent="0.2">
      <c r="A9" s="27"/>
      <c r="B9" s="31" t="s">
        <v>1276</v>
      </c>
      <c r="C9" s="14">
        <v>6.4729999999999999</v>
      </c>
      <c r="D9" s="14">
        <v>6.4660000000000002</v>
      </c>
      <c r="E9" s="32">
        <v>6.4450000000000003</v>
      </c>
      <c r="F9">
        <v>6.4509999999999996</v>
      </c>
      <c r="G9" s="14">
        <v>6.3470000000000004</v>
      </c>
      <c r="H9" s="14">
        <v>6.3410000000000002</v>
      </c>
      <c r="I9" s="14">
        <v>6.3369999999999997</v>
      </c>
      <c r="J9" s="14">
        <v>6.2430000000000003</v>
      </c>
      <c r="K9" s="14">
        <v>6.2290000000000001</v>
      </c>
      <c r="L9" s="14">
        <f t="shared" si="0"/>
        <v>6.2249999999999988</v>
      </c>
      <c r="M9" s="14">
        <f t="shared" si="1"/>
        <v>6.2309999999999981</v>
      </c>
      <c r="O9" s="5" t="s">
        <v>57</v>
      </c>
      <c r="P9" s="17" t="s">
        <v>618</v>
      </c>
      <c r="Q9" s="17" t="s">
        <v>955</v>
      </c>
      <c r="R9" s="16" t="s">
        <v>788</v>
      </c>
      <c r="S9" s="5">
        <v>4</v>
      </c>
      <c r="T9" s="5" t="s">
        <v>952</v>
      </c>
    </row>
    <row r="10" spans="1:27" x14ac:dyDescent="0.2">
      <c r="A10" s="11" t="s">
        <v>325</v>
      </c>
      <c r="B10" s="31" t="s">
        <v>720</v>
      </c>
      <c r="C10" s="14">
        <v>5.9020000000000001</v>
      </c>
      <c r="D10" s="14">
        <v>5.89</v>
      </c>
      <c r="E10" s="32">
        <v>5.8929999999999998</v>
      </c>
      <c r="F10">
        <v>5.9089999999999998</v>
      </c>
      <c r="G10" s="14">
        <v>5.8070000000000004</v>
      </c>
      <c r="H10" s="14">
        <v>5.8019999999999996</v>
      </c>
      <c r="I10" s="14">
        <v>5.819</v>
      </c>
      <c r="J10" s="14">
        <v>5.7220000000000004</v>
      </c>
      <c r="K10">
        <v>5.7110000000000003</v>
      </c>
      <c r="L10" s="14">
        <f t="shared" si="0"/>
        <v>5.7280000000000015</v>
      </c>
      <c r="M10" s="14">
        <f t="shared" si="1"/>
        <v>5.7440000000000007</v>
      </c>
      <c r="N10" s="45" t="s">
        <v>949</v>
      </c>
      <c r="P10" s="17" t="s">
        <v>595</v>
      </c>
      <c r="Q10" s="17" t="s">
        <v>946</v>
      </c>
      <c r="R10" s="16" t="s">
        <v>601</v>
      </c>
      <c r="S10" s="5">
        <v>3</v>
      </c>
      <c r="T10" s="5" t="s">
        <v>942</v>
      </c>
    </row>
    <row r="11" spans="1:27" x14ac:dyDescent="0.2">
      <c r="A11" s="11"/>
      <c r="B11" s="31" t="s">
        <v>721</v>
      </c>
      <c r="C11" s="14">
        <v>6.0220000000000002</v>
      </c>
      <c r="D11" s="32">
        <v>6.02</v>
      </c>
      <c r="E11" s="32">
        <v>6.03</v>
      </c>
      <c r="F11">
        <v>6.0419999999999998</v>
      </c>
      <c r="G11" s="32">
        <v>5.8760000000000003</v>
      </c>
      <c r="H11" s="32">
        <v>5.8760000000000003</v>
      </c>
      <c r="I11" s="32">
        <v>5.9089999999999998</v>
      </c>
      <c r="J11" s="14">
        <v>5.7290000000000001</v>
      </c>
      <c r="K11" s="14">
        <v>5.7190000000000003</v>
      </c>
      <c r="L11" s="14">
        <f t="shared" si="0"/>
        <v>5.7519999999999998</v>
      </c>
      <c r="M11" s="14">
        <f t="shared" si="1"/>
        <v>5.7640000000000002</v>
      </c>
      <c r="N11" s="3"/>
      <c r="O11" s="3"/>
      <c r="P11" s="17" t="s">
        <v>945</v>
      </c>
      <c r="Q11" s="17" t="s">
        <v>947</v>
      </c>
      <c r="R11" s="16" t="s">
        <v>601</v>
      </c>
      <c r="S11" s="5">
        <v>3</v>
      </c>
      <c r="T11" s="16" t="s">
        <v>943</v>
      </c>
      <c r="U11" s="16"/>
    </row>
    <row r="12" spans="1:27" ht="16" customHeight="1" x14ac:dyDescent="0.2">
      <c r="A12" s="27"/>
      <c r="B12" s="12" t="s">
        <v>1163</v>
      </c>
      <c r="C12" s="14">
        <v>6.3630000000000004</v>
      </c>
      <c r="D12" s="14">
        <v>6.3520000000000003</v>
      </c>
      <c r="E12" s="32">
        <v>6.3970000000000002</v>
      </c>
      <c r="F12" s="14">
        <v>6.4</v>
      </c>
      <c r="G12" s="14">
        <v>5.9960000000000004</v>
      </c>
      <c r="H12" s="14">
        <v>6.0339999999999998</v>
      </c>
      <c r="I12" s="14">
        <v>6.133</v>
      </c>
      <c r="J12" s="14">
        <v>5.6840000000000002</v>
      </c>
      <c r="K12" s="14">
        <v>5.7160000000000002</v>
      </c>
      <c r="L12" s="14">
        <f t="shared" si="0"/>
        <v>5.8150000000000004</v>
      </c>
      <c r="M12" s="14">
        <f t="shared" si="1"/>
        <v>5.8179999999999996</v>
      </c>
      <c r="O12" s="5"/>
      <c r="P12" s="17" t="s">
        <v>595</v>
      </c>
      <c r="Q12" s="17" t="s">
        <v>429</v>
      </c>
      <c r="R12" s="16" t="s">
        <v>340</v>
      </c>
      <c r="S12" s="5">
        <v>-3</v>
      </c>
      <c r="T12" s="5" t="s">
        <v>944</v>
      </c>
    </row>
    <row r="13" spans="1:27" ht="16" customHeight="1" x14ac:dyDescent="0.2">
      <c r="A13" s="27"/>
      <c r="B13" s="12" t="s">
        <v>1173</v>
      </c>
      <c r="C13" s="14">
        <v>7.6420000000000003</v>
      </c>
      <c r="D13" s="14">
        <v>7.6449999999999996</v>
      </c>
      <c r="E13" s="14">
        <v>7.7009999999999996</v>
      </c>
      <c r="F13" s="14">
        <v>7.6890000000000001</v>
      </c>
      <c r="G13" s="14">
        <v>6.891</v>
      </c>
      <c r="H13" s="14">
        <v>6.9009999999999998</v>
      </c>
      <c r="I13" s="14">
        <v>6.992</v>
      </c>
      <c r="J13">
        <v>6.5220000000000002</v>
      </c>
      <c r="K13">
        <v>6.5119999999999996</v>
      </c>
      <c r="L13" s="14">
        <f t="shared" si="0"/>
        <v>6.6029999999999998</v>
      </c>
      <c r="M13" s="14">
        <f t="shared" si="1"/>
        <v>6.5910000000000002</v>
      </c>
      <c r="O13" s="5"/>
      <c r="P13" s="17"/>
      <c r="Q13" s="17"/>
      <c r="R13" s="16"/>
      <c r="T13" s="5"/>
    </row>
    <row r="14" spans="1:27" ht="16" customHeight="1" x14ac:dyDescent="0.2">
      <c r="A14" s="27"/>
      <c r="B14" s="12" t="s">
        <v>1174</v>
      </c>
      <c r="C14" s="14">
        <v>6.9489999999999998</v>
      </c>
      <c r="D14" s="14">
        <v>6.91</v>
      </c>
      <c r="E14" s="3">
        <v>6.915</v>
      </c>
      <c r="F14">
        <v>6.9109999999999996</v>
      </c>
      <c r="G14" s="14">
        <v>6.7469999999999999</v>
      </c>
      <c r="H14" s="14">
        <v>6.7430000000000003</v>
      </c>
      <c r="I14" s="14">
        <v>6.7789999999999999</v>
      </c>
      <c r="J14">
        <v>6.516</v>
      </c>
      <c r="K14">
        <v>6.5049999999999999</v>
      </c>
      <c r="L14" s="14">
        <f t="shared" si="0"/>
        <v>6.5409999999999986</v>
      </c>
      <c r="M14" s="14">
        <f t="shared" si="1"/>
        <v>6.5369999999999981</v>
      </c>
      <c r="O14" s="5"/>
      <c r="P14" s="17" t="s">
        <v>61</v>
      </c>
      <c r="Q14" s="17" t="s">
        <v>677</v>
      </c>
      <c r="R14" s="16" t="s">
        <v>788</v>
      </c>
      <c r="S14" s="5">
        <v>4</v>
      </c>
      <c r="T14" s="5" t="s">
        <v>951</v>
      </c>
    </row>
    <row r="15" spans="1:27" ht="16" customHeight="1" x14ac:dyDescent="0.2">
      <c r="A15" s="27"/>
      <c r="B15" s="12" t="s">
        <v>1242</v>
      </c>
      <c r="C15" s="14">
        <v>7.41</v>
      </c>
      <c r="D15" s="14">
        <v>7.4340000000000002</v>
      </c>
      <c r="E15" s="3">
        <v>7.5540000000000003</v>
      </c>
      <c r="F15" s="3">
        <v>7.5919999999999996</v>
      </c>
      <c r="G15" s="14">
        <v>7.3380000000000001</v>
      </c>
      <c r="H15" s="14">
        <v>7.351</v>
      </c>
      <c r="I15" s="14">
        <v>7.51</v>
      </c>
      <c r="J15">
        <v>7.2629999999999999</v>
      </c>
      <c r="K15">
        <v>7.2729999999999997</v>
      </c>
      <c r="L15" s="14">
        <f t="shared" si="0"/>
        <v>7.4319999999999995</v>
      </c>
      <c r="M15" s="14">
        <f t="shared" si="1"/>
        <v>7.4699999999999989</v>
      </c>
      <c r="O15" s="5"/>
      <c r="P15" s="17" t="s">
        <v>61</v>
      </c>
      <c r="Q15" s="17" t="s">
        <v>957</v>
      </c>
      <c r="R15" s="16" t="s">
        <v>1175</v>
      </c>
      <c r="S15" s="5">
        <v>14</v>
      </c>
      <c r="T15" s="5" t="s">
        <v>1108</v>
      </c>
    </row>
    <row r="16" spans="1:27" x14ac:dyDescent="0.2">
      <c r="A16" s="3"/>
      <c r="B16" s="16"/>
      <c r="C16" s="15" t="s">
        <v>1001</v>
      </c>
      <c r="D16" s="33"/>
      <c r="E16" s="33"/>
      <c r="F16" s="33"/>
      <c r="G16" s="33"/>
      <c r="H16" s="33"/>
      <c r="I16" s="33"/>
      <c r="J16" s="33"/>
      <c r="K16" s="33"/>
      <c r="L16" s="32"/>
      <c r="M16" s="32"/>
      <c r="N16" t="s">
        <v>1327</v>
      </c>
      <c r="O16" s="32"/>
      <c r="P16" s="32"/>
      <c r="Q16" s="3"/>
      <c r="R16" s="3"/>
      <c r="S16" s="3"/>
      <c r="T16" s="40"/>
      <c r="U16" s="3"/>
      <c r="V16" s="3"/>
      <c r="W16" s="3"/>
      <c r="X16" s="3"/>
      <c r="Y16" s="3"/>
      <c r="Z16" s="3"/>
      <c r="AA16" s="3"/>
    </row>
    <row r="17" spans="1:30" x14ac:dyDescent="0.2">
      <c r="A17" s="3"/>
      <c r="B17" s="3"/>
      <c r="C17" s="4"/>
      <c r="D17" s="3"/>
      <c r="E17" s="3"/>
      <c r="F17" s="3"/>
      <c r="G17" s="32"/>
      <c r="H17" s="32"/>
      <c r="I17" s="32"/>
      <c r="J17" s="3"/>
      <c r="K17" s="33"/>
      <c r="L17" s="3"/>
      <c r="M17" s="3"/>
      <c r="N17" s="3"/>
      <c r="O17" s="3"/>
      <c r="P17" s="3"/>
      <c r="Q17" s="3"/>
      <c r="R17" s="3"/>
      <c r="S17" s="3"/>
      <c r="T17" s="3"/>
      <c r="U17" s="40"/>
      <c r="V17" s="3"/>
      <c r="W17" s="3"/>
      <c r="X17" s="3"/>
      <c r="Y17" s="3"/>
      <c r="Z17" s="3"/>
      <c r="AA17" s="3"/>
      <c r="AB17" s="3"/>
    </row>
    <row r="18" spans="1:30" x14ac:dyDescent="0.2">
      <c r="A18" s="11" t="s">
        <v>18</v>
      </c>
      <c r="B18" s="27"/>
      <c r="C18" s="27" t="s">
        <v>44</v>
      </c>
      <c r="D18" s="27" t="s">
        <v>44</v>
      </c>
      <c r="E18" s="27" t="s">
        <v>44</v>
      </c>
      <c r="F18" s="27" t="s">
        <v>44</v>
      </c>
      <c r="G18" s="27" t="s">
        <v>9</v>
      </c>
      <c r="H18" s="27" t="s">
        <v>6</v>
      </c>
      <c r="I18" s="27" t="s">
        <v>6</v>
      </c>
      <c r="J18" s="27" t="s">
        <v>6</v>
      </c>
      <c r="K18" s="54" t="s">
        <v>1046</v>
      </c>
      <c r="L18" s="54" t="s">
        <v>1046</v>
      </c>
      <c r="M18" s="54" t="s">
        <v>1046</v>
      </c>
      <c r="N18" s="54" t="s">
        <v>1046</v>
      </c>
      <c r="O18" s="54" t="s">
        <v>1046</v>
      </c>
      <c r="P18" s="54" t="s">
        <v>1046</v>
      </c>
      <c r="Q18" s="54" t="s">
        <v>1046</v>
      </c>
      <c r="R18" s="54" t="s">
        <v>1046</v>
      </c>
      <c r="S18" s="54" t="s">
        <v>1046</v>
      </c>
      <c r="T18" s="3"/>
      <c r="U18" s="40"/>
      <c r="V18" s="3"/>
      <c r="W18" s="3"/>
      <c r="X18" s="3"/>
      <c r="Y18" s="3"/>
      <c r="Z18" s="3"/>
      <c r="AA18" s="3"/>
      <c r="AB18" s="3"/>
    </row>
    <row r="19" spans="1:30" x14ac:dyDescent="0.2">
      <c r="A19" s="11"/>
      <c r="B19" s="27"/>
      <c r="C19" s="11" t="s">
        <v>46</v>
      </c>
      <c r="D19" s="11" t="s">
        <v>47</v>
      </c>
      <c r="E19" s="11" t="s">
        <v>49</v>
      </c>
      <c r="F19" s="11" t="s">
        <v>50</v>
      </c>
      <c r="G19" s="11" t="s">
        <v>15</v>
      </c>
      <c r="H19" s="11" t="s">
        <v>51</v>
      </c>
      <c r="I19" s="11" t="s">
        <v>52</v>
      </c>
      <c r="J19" s="11" t="s">
        <v>11</v>
      </c>
      <c r="K19" s="55" t="s">
        <v>1047</v>
      </c>
      <c r="L19" s="55" t="s">
        <v>1048</v>
      </c>
      <c r="M19" s="55" t="s">
        <v>1049</v>
      </c>
      <c r="N19" s="55" t="s">
        <v>1050</v>
      </c>
      <c r="O19" s="55" t="s">
        <v>1051</v>
      </c>
      <c r="P19" s="55" t="s">
        <v>1053</v>
      </c>
      <c r="Q19" s="55" t="s">
        <v>1052</v>
      </c>
      <c r="R19" s="55" t="s">
        <v>1054</v>
      </c>
      <c r="S19" s="55" t="s">
        <v>1055</v>
      </c>
      <c r="T19" s="3"/>
      <c r="U19" s="40"/>
      <c r="V19" s="3"/>
      <c r="W19" s="3"/>
      <c r="X19" s="3"/>
      <c r="Y19" s="3"/>
      <c r="Z19" s="3"/>
      <c r="AA19" s="3"/>
      <c r="AB19" s="3"/>
    </row>
    <row r="20" spans="1:30" x14ac:dyDescent="0.2">
      <c r="A20" s="11" t="s">
        <v>389</v>
      </c>
      <c r="B20" s="11"/>
      <c r="C20" s="32">
        <v>0.11600000000000001</v>
      </c>
      <c r="D20" s="32">
        <v>-0.23100000000000001</v>
      </c>
      <c r="E20" s="32">
        <v>0.11799999999999999</v>
      </c>
      <c r="F20" s="32">
        <v>9.9000000000000005E-2</v>
      </c>
      <c r="G20" s="32">
        <v>6.6000000000000003E-2</v>
      </c>
      <c r="H20" s="32">
        <v>4.2999999999999997E-2</v>
      </c>
      <c r="I20" s="32">
        <v>1.0999999999999999E-2</v>
      </c>
      <c r="J20" s="32">
        <v>1.2E-2</v>
      </c>
      <c r="K20" s="22"/>
      <c r="L20" s="22"/>
      <c r="M20" s="22"/>
      <c r="N20" s="22"/>
      <c r="O20" s="22"/>
      <c r="P20" s="22"/>
      <c r="Q20" s="22"/>
      <c r="R20" s="22"/>
      <c r="S20" s="22"/>
      <c r="T20" s="3"/>
      <c r="U20" s="3"/>
      <c r="V20" s="3"/>
      <c r="W20" s="3"/>
      <c r="X20" s="3"/>
      <c r="Y20" s="3"/>
      <c r="Z20" s="3"/>
      <c r="AA20" s="3"/>
      <c r="AB20" s="3"/>
    </row>
    <row r="21" spans="1:30" x14ac:dyDescent="0.2">
      <c r="A21" s="11" t="s">
        <v>21</v>
      </c>
      <c r="B21" s="31" t="str">
        <f>B5</f>
        <v>Sigma^+ (Val, s-pi*)</v>
      </c>
      <c r="C21" s="32">
        <v>2.4660000000000002</v>
      </c>
      <c r="D21" s="32">
        <v>1.96</v>
      </c>
      <c r="E21" s="32">
        <v>2.0249999999999999</v>
      </c>
      <c r="F21" s="32">
        <v>2.0550000000000002</v>
      </c>
      <c r="G21" s="32">
        <v>2.2429999999999999</v>
      </c>
      <c r="H21" s="32">
        <v>2.254</v>
      </c>
      <c r="I21" s="32">
        <v>1.754</v>
      </c>
      <c r="J21" s="32">
        <v>1.7729999999999999</v>
      </c>
      <c r="K21" s="51">
        <v>1.645</v>
      </c>
      <c r="L21" s="51">
        <v>1.508</v>
      </c>
      <c r="M21" s="51">
        <v>1.585</v>
      </c>
      <c r="N21" s="51">
        <v>1.6419999999999999</v>
      </c>
      <c r="O21" s="51">
        <v>1.613</v>
      </c>
      <c r="P21" s="51">
        <v>1.619</v>
      </c>
      <c r="Q21" s="52">
        <v>1.627</v>
      </c>
      <c r="R21" s="22"/>
      <c r="S21" s="22"/>
      <c r="T21" s="3"/>
      <c r="U21" s="3"/>
      <c r="V21" s="3"/>
      <c r="W21" s="3"/>
      <c r="X21" s="3"/>
      <c r="Y21" s="3"/>
      <c r="Z21" s="3"/>
      <c r="AA21" s="3"/>
      <c r="AB21" s="3"/>
    </row>
    <row r="22" spans="1:30" x14ac:dyDescent="0.2">
      <c r="A22" s="11"/>
      <c r="B22" s="31" t="str">
        <f>B6</f>
        <v>Pi [1] (Val, pi-pi*)</v>
      </c>
      <c r="C22" s="32">
        <v>5.6970000000000001</v>
      </c>
      <c r="D22" s="22"/>
      <c r="E22" s="32">
        <v>5.649</v>
      </c>
      <c r="F22" s="32">
        <v>5.5419999999999998</v>
      </c>
      <c r="G22" s="32">
        <v>5.6779999999999999</v>
      </c>
      <c r="H22" s="32">
        <v>5.6</v>
      </c>
      <c r="I22" s="32">
        <v>5.5229999999999997</v>
      </c>
      <c r="J22" s="32">
        <v>5.51</v>
      </c>
      <c r="K22" s="51">
        <v>5.6669999999999998</v>
      </c>
      <c r="L22" s="51">
        <v>5.391</v>
      </c>
      <c r="M22" s="51">
        <v>5.4690000000000003</v>
      </c>
      <c r="N22" s="51">
        <v>5.5469999999999997</v>
      </c>
      <c r="O22" s="51">
        <v>5.5149999999999997</v>
      </c>
      <c r="P22" s="51">
        <v>5.4969999999999999</v>
      </c>
      <c r="Q22" s="52">
        <v>5.4960000000000004</v>
      </c>
      <c r="R22" s="22"/>
      <c r="S22" s="22"/>
      <c r="T22" s="3"/>
      <c r="U22" s="3"/>
      <c r="V22" s="3"/>
      <c r="W22" s="3"/>
      <c r="X22" s="3"/>
      <c r="Y22" s="3"/>
      <c r="Z22" s="3"/>
      <c r="AA22" s="3"/>
      <c r="AB22" s="3"/>
    </row>
    <row r="23" spans="1:30" x14ac:dyDescent="0.2">
      <c r="A23" s="11"/>
      <c r="B23" s="31" t="str">
        <f>B7</f>
        <v>Pi [2] (Val, pi-pi*)</v>
      </c>
      <c r="C23" s="32">
        <v>5.9960000000000004</v>
      </c>
      <c r="D23" s="22"/>
      <c r="E23" s="32">
        <v>5.9930000000000003</v>
      </c>
      <c r="F23" s="32">
        <v>5.91</v>
      </c>
      <c r="G23" s="32">
        <v>5.7839999999999998</v>
      </c>
      <c r="H23" s="32">
        <v>5.7220000000000004</v>
      </c>
      <c r="I23" s="32">
        <v>5.6109999999999998</v>
      </c>
      <c r="J23" s="32">
        <v>5.59</v>
      </c>
      <c r="K23" s="22"/>
      <c r="L23" s="22"/>
      <c r="M23" s="22"/>
      <c r="N23" s="22"/>
      <c r="O23" s="22"/>
      <c r="P23" s="22"/>
      <c r="Q23" s="22"/>
      <c r="R23" s="22"/>
      <c r="S23" s="22"/>
      <c r="T23" s="3"/>
      <c r="U23" s="3"/>
      <c r="V23" s="3"/>
      <c r="W23" s="3"/>
      <c r="X23" s="3"/>
      <c r="Y23" s="3"/>
      <c r="Z23" s="3"/>
      <c r="AA23" s="3"/>
      <c r="AB23" s="3"/>
    </row>
    <row r="24" spans="1:30" x14ac:dyDescent="0.2">
      <c r="A24" s="11"/>
      <c r="B24" s="31" t="str">
        <f>B8</f>
        <v>Pi [1] (Val, pi-pi*, par. dou)</v>
      </c>
      <c r="C24" s="32">
        <v>7.3280000000000003</v>
      </c>
      <c r="D24" s="22"/>
      <c r="E24" s="32">
        <v>7.31</v>
      </c>
      <c r="F24" s="32">
        <v>7.3239999999999998</v>
      </c>
      <c r="G24" s="32">
        <v>6.9619999999999997</v>
      </c>
      <c r="H24" s="32">
        <v>6.9649999999999999</v>
      </c>
      <c r="I24" s="32">
        <v>6.6319999999999997</v>
      </c>
      <c r="J24" s="32">
        <v>6.61</v>
      </c>
      <c r="K24" s="51">
        <v>6.8079999999999998</v>
      </c>
      <c r="L24" s="51">
        <v>5.8250000000000002</v>
      </c>
      <c r="M24" s="51">
        <v>6.2489999999999997</v>
      </c>
      <c r="N24" s="51">
        <v>6.41</v>
      </c>
      <c r="O24" s="51">
        <v>6.2839999999999998</v>
      </c>
      <c r="P24" s="51">
        <v>6.2910000000000004</v>
      </c>
      <c r="Q24" s="52">
        <v>6.2969999999999997</v>
      </c>
      <c r="R24" s="22"/>
      <c r="S24" s="22"/>
      <c r="T24" s="3"/>
      <c r="U24" s="3"/>
      <c r="V24" s="3"/>
      <c r="W24" s="3"/>
      <c r="X24" s="3"/>
      <c r="Y24" s="3"/>
      <c r="Z24" s="3"/>
      <c r="AA24" s="3"/>
      <c r="AB24" s="3"/>
    </row>
    <row r="25" spans="1:30" x14ac:dyDescent="0.2">
      <c r="A25" s="11"/>
      <c r="B25" s="31" t="str">
        <f>B9</f>
        <v>Pi [2] (Val, pi-pi*, par. dou)</v>
      </c>
      <c r="C25" s="32">
        <v>7.4710000000000001</v>
      </c>
      <c r="D25" s="22"/>
      <c r="E25" s="32">
        <v>7.4080000000000004</v>
      </c>
      <c r="F25" s="32">
        <v>7.3579999999999997</v>
      </c>
      <c r="G25" s="32">
        <v>7.2110000000000003</v>
      </c>
      <c r="H25" s="32">
        <v>7.1589999999999998</v>
      </c>
      <c r="I25" s="32">
        <v>6.4660000000000002</v>
      </c>
      <c r="J25" s="32">
        <v>6.4450000000000003</v>
      </c>
      <c r="K25" s="22"/>
      <c r="L25" s="22"/>
      <c r="M25" s="22"/>
      <c r="N25" s="22"/>
      <c r="O25" s="22"/>
      <c r="P25" s="22"/>
      <c r="Q25" s="22"/>
      <c r="R25" s="22"/>
      <c r="S25" s="22"/>
      <c r="T25" s="3"/>
      <c r="U25" s="3"/>
      <c r="V25" s="3"/>
      <c r="W25" s="3"/>
      <c r="X25" s="3"/>
      <c r="Y25" s="3"/>
      <c r="Z25" s="3"/>
      <c r="AA25" s="3"/>
      <c r="AB25" s="3"/>
    </row>
    <row r="26" spans="1:30" x14ac:dyDescent="0.2">
      <c r="A26" s="11" t="s">
        <v>325</v>
      </c>
      <c r="B26" s="31" t="str">
        <f t="shared" ref="B26:B29" si="2">B10</f>
        <v>Pi [1] (Val, pi-pi*)</v>
      </c>
      <c r="C26" s="3">
        <v>6.1840000000000002</v>
      </c>
      <c r="D26" s="22"/>
      <c r="E26" s="32">
        <v>6.2069999999999999</v>
      </c>
      <c r="F26" s="32">
        <v>6.1970000000000001</v>
      </c>
      <c r="G26" s="32">
        <v>5.9749999999999996</v>
      </c>
      <c r="H26" s="32">
        <v>5.95</v>
      </c>
      <c r="I26" s="32">
        <v>5.9029999999999996</v>
      </c>
      <c r="J26" s="32">
        <v>5.8929999999999998</v>
      </c>
      <c r="K26" s="51">
        <v>6.1509999999999998</v>
      </c>
      <c r="L26" s="51">
        <v>5.484</v>
      </c>
      <c r="M26" s="51">
        <v>5.7480000000000002</v>
      </c>
      <c r="N26" s="51">
        <v>5.87</v>
      </c>
      <c r="O26" s="51">
        <v>5.7690000000000001</v>
      </c>
      <c r="P26" s="51">
        <v>5.7560000000000002</v>
      </c>
      <c r="Q26" s="52">
        <v>5.78</v>
      </c>
      <c r="R26" s="22"/>
      <c r="S26" s="22"/>
      <c r="T26" s="3"/>
      <c r="U26" s="3"/>
      <c r="V26" s="3"/>
      <c r="W26" s="3"/>
      <c r="X26" s="3"/>
      <c r="Y26" s="3"/>
      <c r="Z26" s="3"/>
      <c r="AA26" s="3"/>
      <c r="AB26" s="3"/>
    </row>
    <row r="27" spans="1:30" x14ac:dyDescent="0.2">
      <c r="A27" s="11"/>
      <c r="B27" s="31" t="str">
        <f t="shared" si="2"/>
        <v>Pi [2] (Val, pi-pi*)</v>
      </c>
      <c r="C27" s="3">
        <v>6.7809999999999997</v>
      </c>
      <c r="D27" s="22"/>
      <c r="E27" s="32">
        <v>6.72</v>
      </c>
      <c r="F27" s="32">
        <v>6.7279999999999998</v>
      </c>
      <c r="G27" s="32">
        <v>6.4790000000000001</v>
      </c>
      <c r="H27" s="32">
        <v>6.4909999999999997</v>
      </c>
      <c r="I27" s="32">
        <v>6.05</v>
      </c>
      <c r="J27" s="32">
        <v>6.03</v>
      </c>
      <c r="K27" s="22"/>
      <c r="L27" s="22"/>
      <c r="M27" s="22"/>
      <c r="N27" s="22"/>
      <c r="O27" s="22"/>
      <c r="P27" s="22"/>
      <c r="Q27" s="22"/>
      <c r="R27" s="22"/>
      <c r="S27" s="22"/>
      <c r="T27" s="3"/>
      <c r="U27" s="3"/>
      <c r="V27" s="3"/>
      <c r="W27" s="3"/>
      <c r="X27" s="3"/>
      <c r="Y27" s="3"/>
      <c r="Z27" s="3"/>
      <c r="AA27" s="3"/>
      <c r="AB27" s="3"/>
    </row>
    <row r="28" spans="1:30" x14ac:dyDescent="0.2">
      <c r="A28" s="11"/>
      <c r="B28" s="31" t="str">
        <f t="shared" si="2"/>
        <v>Sigma^+ (Val, s-pi*)</v>
      </c>
      <c r="C28" s="3">
        <v>7.1070000000000002</v>
      </c>
      <c r="D28" s="22"/>
      <c r="E28" s="32">
        <v>6.9980000000000002</v>
      </c>
      <c r="F28" s="32">
        <v>7.0129999999999999</v>
      </c>
      <c r="G28" s="32">
        <v>6.9160000000000004</v>
      </c>
      <c r="H28" s="32">
        <v>6.8929999999999998</v>
      </c>
      <c r="I28" s="32">
        <v>6.4009999999999998</v>
      </c>
      <c r="J28" s="32">
        <v>6.3970000000000002</v>
      </c>
      <c r="K28" s="51">
        <v>6.0010000000000003</v>
      </c>
      <c r="L28" s="51">
        <v>5.2629999999999999</v>
      </c>
      <c r="M28" s="51">
        <v>5.67</v>
      </c>
      <c r="N28" s="51">
        <v>5.8490000000000002</v>
      </c>
      <c r="O28" s="51">
        <v>5.7539999999999996</v>
      </c>
      <c r="P28" s="51">
        <v>5.766</v>
      </c>
      <c r="Q28" s="52">
        <v>5.7949999999999999</v>
      </c>
      <c r="R28" s="22"/>
      <c r="S28" s="22"/>
      <c r="T28" s="3"/>
      <c r="U28" s="3"/>
      <c r="V28" s="3"/>
      <c r="W28" s="3"/>
      <c r="X28" s="3"/>
      <c r="Y28" s="3"/>
      <c r="Z28" s="3"/>
      <c r="AA28" s="3"/>
      <c r="AB28" s="3"/>
    </row>
    <row r="29" spans="1:30" x14ac:dyDescent="0.2">
      <c r="A29" s="11"/>
      <c r="B29" s="31" t="str">
        <f t="shared" si="2"/>
        <v>Delta [1] (Val, s-pi*)</v>
      </c>
      <c r="C29" s="22"/>
      <c r="D29" s="22"/>
      <c r="E29" s="22"/>
      <c r="F29" s="22"/>
      <c r="G29" s="22"/>
      <c r="H29" s="22"/>
      <c r="I29" s="32">
        <v>7.734</v>
      </c>
      <c r="J29" s="32">
        <v>7.7009999999999996</v>
      </c>
      <c r="K29" s="51">
        <v>6.7510000000000003</v>
      </c>
      <c r="L29" s="51">
        <v>5.9160000000000004</v>
      </c>
      <c r="M29" s="51">
        <v>6.4139999999999997</v>
      </c>
      <c r="N29" s="51">
        <v>6.5910000000000002</v>
      </c>
      <c r="O29" s="51">
        <v>6.5259999999999998</v>
      </c>
      <c r="P29" s="51">
        <v>6.58</v>
      </c>
      <c r="Q29" s="52">
        <v>6.5279999999999996</v>
      </c>
      <c r="R29" s="22"/>
      <c r="S29" s="22"/>
      <c r="T29" s="3"/>
      <c r="U29" s="3"/>
      <c r="V29" s="3"/>
      <c r="W29" s="3"/>
      <c r="X29" s="3"/>
      <c r="Y29" s="3"/>
      <c r="Z29" s="3"/>
      <c r="AA29" s="3"/>
      <c r="AB29" s="3"/>
    </row>
    <row r="30" spans="1:30" x14ac:dyDescent="0.2">
      <c r="A30" s="11"/>
      <c r="B30" s="31" t="str">
        <f t="shared" ref="B30" si="3">B14</f>
        <v>Delta [2] (Val, s-pi*)</v>
      </c>
      <c r="C30" s="32">
        <v>7.14</v>
      </c>
      <c r="D30" s="22"/>
      <c r="E30" s="32">
        <v>7.16</v>
      </c>
      <c r="F30" s="32">
        <v>7.2370000000000001</v>
      </c>
      <c r="G30" s="32">
        <v>7.0449999999999999</v>
      </c>
      <c r="H30" s="32">
        <v>7.0979999999999999</v>
      </c>
      <c r="I30" s="32">
        <v>6.92</v>
      </c>
      <c r="J30" s="32">
        <v>6.915</v>
      </c>
      <c r="K30" s="22"/>
      <c r="L30" s="22"/>
      <c r="M30" s="22"/>
      <c r="N30" s="22"/>
      <c r="O30" s="22"/>
      <c r="P30" s="22"/>
      <c r="Q30" s="22"/>
      <c r="R30" s="22"/>
      <c r="S30" s="22"/>
      <c r="T30" s="3"/>
      <c r="U30" s="3"/>
      <c r="V30" s="3"/>
      <c r="W30" s="3"/>
      <c r="X30" s="3"/>
      <c r="Y30" s="3"/>
      <c r="Z30" s="3"/>
      <c r="AA30" s="3"/>
      <c r="AB30" s="3"/>
    </row>
    <row r="31" spans="1:30" x14ac:dyDescent="0.2">
      <c r="A31" s="11"/>
      <c r="B31" s="31" t="str">
        <f>B15</f>
        <v>Sigma^- (Ryd, pi-2s)</v>
      </c>
      <c r="C31" s="3">
        <v>7.5990000000000002</v>
      </c>
      <c r="D31" s="22"/>
      <c r="E31" s="32">
        <v>7.6120000000000001</v>
      </c>
      <c r="F31" s="32">
        <v>7.6120000000000001</v>
      </c>
      <c r="G31" s="32">
        <v>7.6870000000000003</v>
      </c>
      <c r="H31" s="32">
        <v>7.6970000000000001</v>
      </c>
      <c r="I31" s="32">
        <v>7.5629999999999997</v>
      </c>
      <c r="J31" s="32">
        <v>7.5540000000000003</v>
      </c>
      <c r="K31" s="51">
        <v>7.1829999999999998</v>
      </c>
      <c r="L31">
        <v>7.0060000000000002</v>
      </c>
      <c r="M31">
        <v>7.2530000000000001</v>
      </c>
      <c r="N31">
        <v>7.4340000000000002</v>
      </c>
      <c r="O31">
        <v>7.4020000000000001</v>
      </c>
      <c r="P31">
        <v>7.343</v>
      </c>
      <c r="Q31" s="52">
        <v>7.359</v>
      </c>
      <c r="R31" s="3">
        <v>7.1449999999999996</v>
      </c>
      <c r="S31" s="3">
        <v>7.1669999999999998</v>
      </c>
      <c r="T31" s="3"/>
      <c r="U31" s="3"/>
      <c r="V31" s="3"/>
      <c r="W31" s="3"/>
      <c r="X31" s="3"/>
      <c r="Y31" s="3"/>
      <c r="Z31" s="3"/>
      <c r="AA31" s="3"/>
      <c r="AB31" s="3"/>
    </row>
    <row r="32" spans="1:30" x14ac:dyDescent="0.2">
      <c r="A32" s="3"/>
      <c r="B32" s="32"/>
      <c r="C32" s="33" t="s">
        <v>935</v>
      </c>
      <c r="D32" s="33"/>
      <c r="E32" s="33"/>
      <c r="F32" s="33"/>
      <c r="G32" s="33"/>
      <c r="H32" s="33"/>
      <c r="I32" s="33"/>
      <c r="J32" s="33"/>
      <c r="K32" s="33"/>
      <c r="L32" s="33"/>
      <c r="M32" s="33"/>
      <c r="N32" s="33"/>
      <c r="O32" s="3"/>
      <c r="P32" s="3"/>
      <c r="Q32" s="3"/>
      <c r="R32" s="3"/>
      <c r="S32" s="3"/>
      <c r="T32" s="3"/>
      <c r="U32" s="3"/>
      <c r="V32" s="3"/>
      <c r="W32" s="3"/>
      <c r="X32" s="3"/>
      <c r="Y32" s="3"/>
      <c r="Z32" s="3"/>
      <c r="AA32" s="3"/>
      <c r="AB32" s="3"/>
      <c r="AC32" s="3"/>
      <c r="AD32" s="3"/>
    </row>
    <row r="33" spans="3:12" x14ac:dyDescent="0.2">
      <c r="C33" s="5" t="s">
        <v>1243</v>
      </c>
    </row>
    <row r="34" spans="3:12" x14ac:dyDescent="0.2">
      <c r="K34" s="5"/>
    </row>
    <row r="35" spans="3:12" x14ac:dyDescent="0.2">
      <c r="C35" s="14"/>
      <c r="D35" s="14"/>
      <c r="E35" s="14"/>
      <c r="F35" s="14"/>
      <c r="G35" s="14"/>
      <c r="H35" s="14"/>
      <c r="I35" s="14"/>
      <c r="J35" s="14"/>
      <c r="K35" s="14"/>
      <c r="L35" s="14"/>
    </row>
    <row r="36" spans="3:12" x14ac:dyDescent="0.2">
      <c r="C36" s="14"/>
      <c r="D36" s="14"/>
      <c r="E36" s="14"/>
      <c r="F36" s="14"/>
      <c r="G36" s="14"/>
      <c r="H36" s="14"/>
      <c r="I36" s="14"/>
      <c r="J36" s="14"/>
      <c r="K36" s="14"/>
      <c r="L36" s="14"/>
    </row>
    <row r="37" spans="3:12" x14ac:dyDescent="0.2">
      <c r="C37" s="14"/>
      <c r="D37" s="14"/>
      <c r="E37" s="14"/>
      <c r="F37" s="14"/>
      <c r="G37" s="14"/>
      <c r="H37" s="14"/>
      <c r="I37" s="14"/>
      <c r="J37" s="14"/>
      <c r="K37" s="14"/>
      <c r="L37" s="14"/>
    </row>
    <row r="38" spans="3:12" x14ac:dyDescent="0.2">
      <c r="C38" s="14"/>
      <c r="D38" s="14"/>
      <c r="E38" s="14"/>
      <c r="F38" s="14"/>
      <c r="G38" s="14"/>
      <c r="H38" s="14"/>
      <c r="I38" s="14"/>
      <c r="J38" s="14"/>
      <c r="K38" s="14"/>
      <c r="L38" s="14"/>
    </row>
    <row r="39" spans="3:12" x14ac:dyDescent="0.2">
      <c r="C39" s="14"/>
      <c r="D39" s="14"/>
      <c r="E39" s="14"/>
      <c r="F39" s="14"/>
      <c r="G39" s="14"/>
      <c r="H39" s="14"/>
      <c r="I39" s="14"/>
      <c r="J39" s="14"/>
      <c r="K39" s="14"/>
      <c r="L39" s="14"/>
    </row>
    <row r="40" spans="3:12" x14ac:dyDescent="0.2">
      <c r="C40" s="14"/>
      <c r="D40" s="14"/>
      <c r="E40" s="14"/>
      <c r="F40" s="14"/>
      <c r="G40" s="14"/>
      <c r="H40" s="14"/>
      <c r="I40" s="14"/>
      <c r="J40" s="14"/>
      <c r="K40" s="14"/>
      <c r="L40" s="14"/>
    </row>
    <row r="41" spans="3:12" x14ac:dyDescent="0.2">
      <c r="C41" s="14"/>
      <c r="D41" s="14"/>
      <c r="E41" s="14"/>
      <c r="F41" s="14"/>
      <c r="G41" s="14"/>
      <c r="H41" s="14"/>
      <c r="I41" s="14"/>
      <c r="J41" s="14"/>
      <c r="K41" s="14"/>
      <c r="L41" s="1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7CB9E-55D4-CB4A-9841-12308B31D20E}">
  <dimension ref="A1:AC22"/>
  <sheetViews>
    <sheetView zoomScale="80" zoomScaleNormal="80" workbookViewId="0">
      <selection activeCell="D22" sqref="D22"/>
    </sheetView>
  </sheetViews>
  <sheetFormatPr baseColWidth="10" defaultRowHeight="16" x14ac:dyDescent="0.2"/>
  <cols>
    <col min="2" max="2" width="9" customWidth="1"/>
  </cols>
  <sheetData>
    <row r="1" spans="1:29" x14ac:dyDescent="0.2">
      <c r="A1" s="1" t="s">
        <v>0</v>
      </c>
      <c r="B1" s="1"/>
      <c r="C1" s="1" t="s">
        <v>1</v>
      </c>
      <c r="D1" s="2"/>
      <c r="E1" s="34">
        <f>COUNT(C5:C10)</f>
        <v>6</v>
      </c>
      <c r="F1" s="4" t="s">
        <v>2</v>
      </c>
      <c r="G1" s="5" t="s">
        <v>3</v>
      </c>
      <c r="U1" s="3"/>
      <c r="Z1" s="5" t="s">
        <v>700</v>
      </c>
      <c r="AB1" s="5"/>
      <c r="AC1" s="5"/>
    </row>
    <row r="2" spans="1:29" x14ac:dyDescent="0.2">
      <c r="A2" s="6" t="s">
        <v>5</v>
      </c>
      <c r="B2" s="7"/>
      <c r="C2" s="7" t="s">
        <v>6</v>
      </c>
      <c r="D2" s="7" t="s">
        <v>6</v>
      </c>
      <c r="E2" s="7" t="s">
        <v>6</v>
      </c>
      <c r="F2" s="7" t="s">
        <v>6</v>
      </c>
      <c r="G2" s="7" t="s">
        <v>91</v>
      </c>
      <c r="H2" s="7" t="s">
        <v>91</v>
      </c>
      <c r="I2" s="7" t="s">
        <v>91</v>
      </c>
      <c r="J2" s="7" t="s">
        <v>7</v>
      </c>
      <c r="K2" s="7" t="s">
        <v>7</v>
      </c>
      <c r="L2" s="7" t="s">
        <v>7</v>
      </c>
      <c r="M2" s="7" t="s">
        <v>7</v>
      </c>
      <c r="N2" s="7" t="s">
        <v>7</v>
      </c>
      <c r="O2" s="7" t="s">
        <v>7</v>
      </c>
      <c r="P2" s="7" t="s">
        <v>8</v>
      </c>
      <c r="Q2" s="7" t="s">
        <v>8</v>
      </c>
      <c r="R2" s="7" t="s">
        <v>8</v>
      </c>
      <c r="S2" s="7"/>
      <c r="T2" s="7"/>
      <c r="U2" s="6" t="s">
        <v>1326</v>
      </c>
      <c r="V2" s="8"/>
      <c r="W2" s="8" t="s">
        <v>9</v>
      </c>
      <c r="X2" s="8" t="s">
        <v>9</v>
      </c>
      <c r="Y2" s="8" t="s">
        <v>44</v>
      </c>
      <c r="Z2" s="8" t="s">
        <v>44</v>
      </c>
      <c r="AA2" s="8" t="s">
        <v>44</v>
      </c>
      <c r="AB2" s="8" t="s">
        <v>9</v>
      </c>
    </row>
    <row r="3" spans="1:29" x14ac:dyDescent="0.2">
      <c r="A3" s="6"/>
      <c r="B3" s="7"/>
      <c r="C3" s="6" t="s">
        <v>11</v>
      </c>
      <c r="D3" s="6" t="s">
        <v>11</v>
      </c>
      <c r="E3" s="6" t="s">
        <v>11</v>
      </c>
      <c r="F3" s="6" t="s">
        <v>11</v>
      </c>
      <c r="G3" s="6" t="s">
        <v>12</v>
      </c>
      <c r="H3" s="6" t="s">
        <v>12</v>
      </c>
      <c r="I3" s="6" t="s">
        <v>12</v>
      </c>
      <c r="J3" s="6" t="s">
        <v>12</v>
      </c>
      <c r="K3" s="6" t="s">
        <v>74</v>
      </c>
      <c r="L3" s="6" t="s">
        <v>74</v>
      </c>
      <c r="M3" s="6" t="s">
        <v>74</v>
      </c>
      <c r="N3" s="6" t="s">
        <v>75</v>
      </c>
      <c r="O3" s="6" t="s">
        <v>75</v>
      </c>
      <c r="P3" s="6" t="s">
        <v>114</v>
      </c>
      <c r="Q3" s="6" t="s">
        <v>114</v>
      </c>
      <c r="R3" s="6" t="s">
        <v>114</v>
      </c>
      <c r="S3" s="6" t="s">
        <v>437</v>
      </c>
      <c r="T3" s="6" t="s">
        <v>437</v>
      </c>
      <c r="U3" s="10" t="s">
        <v>436</v>
      </c>
      <c r="V3" s="8"/>
      <c r="W3" s="9" t="s">
        <v>13</v>
      </c>
      <c r="X3" s="9" t="s">
        <v>60</v>
      </c>
      <c r="Y3" s="9" t="s">
        <v>271</v>
      </c>
      <c r="Z3" s="9" t="s">
        <v>14</v>
      </c>
      <c r="AA3" s="9" t="s">
        <v>14</v>
      </c>
      <c r="AB3" s="9" t="s">
        <v>60</v>
      </c>
    </row>
    <row r="4" spans="1:29" x14ac:dyDescent="0.2">
      <c r="A4" s="7"/>
      <c r="B4" s="7"/>
      <c r="C4" s="6" t="s">
        <v>16</v>
      </c>
      <c r="D4" s="6" t="s">
        <v>17</v>
      </c>
      <c r="E4" s="6" t="s">
        <v>18</v>
      </c>
      <c r="F4" s="6" t="s">
        <v>90</v>
      </c>
      <c r="G4" s="6" t="s">
        <v>16</v>
      </c>
      <c r="H4" s="6" t="s">
        <v>17</v>
      </c>
      <c r="I4" s="6" t="s">
        <v>18</v>
      </c>
      <c r="J4" s="6" t="s">
        <v>90</v>
      </c>
      <c r="K4" s="6" t="s">
        <v>16</v>
      </c>
      <c r="L4" s="6" t="s">
        <v>17</v>
      </c>
      <c r="M4" s="6" t="s">
        <v>18</v>
      </c>
      <c r="N4" s="6" t="s">
        <v>16</v>
      </c>
      <c r="O4" s="6" t="s">
        <v>17</v>
      </c>
      <c r="P4" s="11" t="s">
        <v>1088</v>
      </c>
      <c r="Q4" s="11" t="s">
        <v>17</v>
      </c>
      <c r="R4" s="11" t="s">
        <v>18</v>
      </c>
      <c r="S4" s="11" t="s">
        <v>18</v>
      </c>
      <c r="T4" s="11" t="s">
        <v>90</v>
      </c>
      <c r="U4" s="30" t="s">
        <v>18</v>
      </c>
      <c r="V4" s="26" t="s">
        <v>317</v>
      </c>
      <c r="W4" s="9" t="s">
        <v>18</v>
      </c>
      <c r="X4" s="9" t="s">
        <v>18</v>
      </c>
      <c r="Y4" s="9" t="s">
        <v>18</v>
      </c>
      <c r="Z4" s="9" t="s">
        <v>18</v>
      </c>
      <c r="AA4" s="9" t="s">
        <v>18</v>
      </c>
      <c r="AB4" s="9" t="s">
        <v>18</v>
      </c>
    </row>
    <row r="5" spans="1:29" x14ac:dyDescent="0.2">
      <c r="A5" s="6" t="s">
        <v>21</v>
      </c>
      <c r="B5" s="12" t="s">
        <v>468</v>
      </c>
      <c r="C5" s="14">
        <v>3.3210000000000002</v>
      </c>
      <c r="D5" s="14">
        <v>3.3439999999999999</v>
      </c>
      <c r="E5" s="14">
        <v>3.294</v>
      </c>
      <c r="F5" s="14">
        <v>3.3010000000000002</v>
      </c>
      <c r="G5" s="14">
        <v>3.2789999999999999</v>
      </c>
      <c r="H5" s="14">
        <v>3.2829999999999999</v>
      </c>
      <c r="I5" s="14">
        <v>3.234</v>
      </c>
      <c r="J5" s="14">
        <v>3.242</v>
      </c>
      <c r="K5" s="14">
        <v>3.323</v>
      </c>
      <c r="L5" s="14">
        <v>3.3239999999999998</v>
      </c>
      <c r="M5" s="14">
        <v>3.2730000000000001</v>
      </c>
      <c r="N5" s="14">
        <v>3.3290000000000002</v>
      </c>
      <c r="O5" s="14">
        <v>3.33</v>
      </c>
      <c r="P5" s="18" t="s">
        <v>1284</v>
      </c>
      <c r="Q5" s="18" t="s">
        <v>1287</v>
      </c>
      <c r="R5" s="18" t="s">
        <v>1303</v>
      </c>
      <c r="S5" s="14">
        <v>3.2770000000000001</v>
      </c>
      <c r="T5" s="14">
        <f t="shared" ref="T5:T10" si="0">S5+J5-I5</f>
        <v>3.2850000000000001</v>
      </c>
      <c r="U5" s="45" t="s">
        <v>998</v>
      </c>
      <c r="V5" s="5" t="s">
        <v>412</v>
      </c>
      <c r="W5" s="5" t="s">
        <v>144</v>
      </c>
      <c r="X5" s="25" t="s">
        <v>62</v>
      </c>
      <c r="Y5" s="25" t="s">
        <v>273</v>
      </c>
      <c r="Z5" s="5" t="s">
        <v>88</v>
      </c>
      <c r="AA5" s="5">
        <v>2</v>
      </c>
      <c r="AB5" s="5" t="s">
        <v>688</v>
      </c>
    </row>
    <row r="6" spans="1:29" x14ac:dyDescent="0.2">
      <c r="A6" s="7"/>
      <c r="B6" s="12" t="s">
        <v>469</v>
      </c>
      <c r="C6" s="14">
        <v>5.6829999999999998</v>
      </c>
      <c r="D6" s="14">
        <v>5.7729999999999997</v>
      </c>
      <c r="E6" s="14">
        <v>5.6790000000000003</v>
      </c>
      <c r="F6" s="14">
        <v>5.69</v>
      </c>
      <c r="G6" s="14">
        <v>5.6849999999999996</v>
      </c>
      <c r="H6" s="14">
        <v>5.774</v>
      </c>
      <c r="I6" s="14">
        <v>5.6920000000000002</v>
      </c>
      <c r="J6" s="14">
        <v>5.7069999999999999</v>
      </c>
      <c r="K6" s="14">
        <v>5.7919999999999998</v>
      </c>
      <c r="L6" s="14">
        <v>5.8730000000000002</v>
      </c>
      <c r="M6" s="14">
        <v>5.7830000000000004</v>
      </c>
      <c r="N6" s="14">
        <v>5.8170000000000002</v>
      </c>
      <c r="O6" s="14">
        <v>5.8979999999999997</v>
      </c>
      <c r="P6" s="18" t="s">
        <v>1282</v>
      </c>
      <c r="Q6" s="18" t="s">
        <v>1288</v>
      </c>
      <c r="R6" s="18" t="s">
        <v>1304</v>
      </c>
      <c r="S6" s="14">
        <v>5.8109999999999999</v>
      </c>
      <c r="T6" s="14">
        <f t="shared" si="0"/>
        <v>5.8260000000000005</v>
      </c>
      <c r="U6" s="45" t="s">
        <v>999</v>
      </c>
      <c r="V6" s="5" t="s">
        <v>318</v>
      </c>
      <c r="W6" s="5" t="s">
        <v>594</v>
      </c>
      <c r="X6" s="25" t="s">
        <v>138</v>
      </c>
      <c r="Y6" s="25" t="s">
        <v>694</v>
      </c>
      <c r="Z6" s="5" t="s">
        <v>88</v>
      </c>
      <c r="AA6" s="5">
        <v>2</v>
      </c>
      <c r="AB6" s="5" t="s">
        <v>689</v>
      </c>
    </row>
    <row r="7" spans="1:29" x14ac:dyDescent="0.2">
      <c r="A7" s="7"/>
      <c r="B7" s="12" t="s">
        <v>468</v>
      </c>
      <c r="C7" s="14">
        <v>9.4309999999999992</v>
      </c>
      <c r="D7" s="14">
        <v>9.4450000000000003</v>
      </c>
      <c r="E7" s="14">
        <v>9.3179999999999996</v>
      </c>
      <c r="F7" s="14">
        <v>9.3109999999999999</v>
      </c>
      <c r="G7" s="14">
        <v>9.3889999999999993</v>
      </c>
      <c r="H7" s="14">
        <v>9.4090000000000007</v>
      </c>
      <c r="I7" s="14">
        <v>9.2889999999999997</v>
      </c>
      <c r="J7" s="14">
        <v>9.2850000000000001</v>
      </c>
      <c r="K7" s="14">
        <v>9.3829999999999991</v>
      </c>
      <c r="L7" s="14">
        <v>9.3989999999999991</v>
      </c>
      <c r="M7" s="14">
        <v>9.2739999999999991</v>
      </c>
      <c r="N7" s="14">
        <v>9.3840000000000003</v>
      </c>
      <c r="O7" s="14">
        <v>9.3989999999999991</v>
      </c>
      <c r="P7" s="18" t="s">
        <v>1283</v>
      </c>
      <c r="Q7" s="18" t="s">
        <v>1289</v>
      </c>
      <c r="R7" s="18" t="s">
        <v>1308</v>
      </c>
      <c r="S7" s="14">
        <f>9.398+M7-L7</f>
        <v>9.2729999999999979</v>
      </c>
      <c r="T7" s="14">
        <f t="shared" si="0"/>
        <v>9.2690000000000001</v>
      </c>
      <c r="U7" s="17"/>
      <c r="V7" s="5" t="s">
        <v>412</v>
      </c>
      <c r="W7" s="5" t="s">
        <v>359</v>
      </c>
      <c r="X7" s="25" t="s">
        <v>699</v>
      </c>
      <c r="Y7" s="25" t="s">
        <v>698</v>
      </c>
      <c r="Z7" s="5" t="s">
        <v>700</v>
      </c>
      <c r="AA7" s="5">
        <v>0</v>
      </c>
      <c r="AB7" s="5" t="s">
        <v>691</v>
      </c>
    </row>
    <row r="8" spans="1:29" x14ac:dyDescent="0.2">
      <c r="A8" s="6" t="s">
        <v>325</v>
      </c>
      <c r="B8" s="12" t="s">
        <v>219</v>
      </c>
      <c r="C8" s="14">
        <v>7.3520000000000003</v>
      </c>
      <c r="D8" s="14">
        <v>7.3810000000000002</v>
      </c>
      <c r="E8" s="14">
        <v>7.4320000000000004</v>
      </c>
      <c r="F8" s="14">
        <v>7.4660000000000002</v>
      </c>
      <c r="G8" s="14">
        <v>7.22</v>
      </c>
      <c r="H8" s="14">
        <v>7.2560000000000002</v>
      </c>
      <c r="I8" s="14">
        <v>7.3040000000000003</v>
      </c>
      <c r="J8" s="14">
        <v>7.3390000000000004</v>
      </c>
      <c r="K8" s="14">
        <v>7.2169999999999996</v>
      </c>
      <c r="L8" s="14">
        <v>7.2469999999999999</v>
      </c>
      <c r="M8" s="14">
        <v>7.2770000000000001</v>
      </c>
      <c r="N8" s="14">
        <v>7.2169999999999996</v>
      </c>
      <c r="O8" s="14">
        <v>7.2469999999999999</v>
      </c>
      <c r="P8" s="18" t="s">
        <v>1285</v>
      </c>
      <c r="Q8" s="18" t="s">
        <v>1290</v>
      </c>
      <c r="R8" s="18" t="s">
        <v>1305</v>
      </c>
      <c r="S8" s="14">
        <f>7.247+M8-L8</f>
        <v>7.277000000000001</v>
      </c>
      <c r="T8" s="14">
        <f t="shared" si="0"/>
        <v>7.3120000000000012</v>
      </c>
      <c r="U8" s="45" t="s">
        <v>997</v>
      </c>
      <c r="V8" s="5" t="s">
        <v>318</v>
      </c>
      <c r="X8" s="25" t="s">
        <v>676</v>
      </c>
      <c r="Y8" s="25" t="s">
        <v>695</v>
      </c>
      <c r="Z8" s="5" t="s">
        <v>563</v>
      </c>
      <c r="AA8" s="5">
        <v>1</v>
      </c>
      <c r="AB8" s="5" t="s">
        <v>690</v>
      </c>
    </row>
    <row r="9" spans="1:29" x14ac:dyDescent="0.2">
      <c r="A9" s="6"/>
      <c r="B9" s="12" t="s">
        <v>220</v>
      </c>
      <c r="C9" s="14">
        <v>8.6219999999999999</v>
      </c>
      <c r="D9" s="14">
        <v>8.6229999999999993</v>
      </c>
      <c r="E9" s="14">
        <v>8.5760000000000005</v>
      </c>
      <c r="F9" s="14">
        <v>8.5850000000000009</v>
      </c>
      <c r="G9" s="14">
        <v>8.51</v>
      </c>
      <c r="H9" s="14">
        <v>8.516</v>
      </c>
      <c r="I9" s="14">
        <v>8.4689999999999994</v>
      </c>
      <c r="J9" s="14">
        <v>8.48</v>
      </c>
      <c r="K9" s="14">
        <v>8.4580000000000002</v>
      </c>
      <c r="L9" s="14">
        <v>8.4589999999999996</v>
      </c>
      <c r="M9" s="14">
        <v>8.3979999999999997</v>
      </c>
      <c r="N9" s="14">
        <v>8.452</v>
      </c>
      <c r="O9" s="14">
        <v>8.4529999999999994</v>
      </c>
      <c r="P9" s="18" t="s">
        <v>1286</v>
      </c>
      <c r="Q9" s="18" t="s">
        <v>1291</v>
      </c>
      <c r="R9" s="18" t="s">
        <v>1306</v>
      </c>
      <c r="S9" s="14">
        <v>8.391</v>
      </c>
      <c r="T9" s="14">
        <f t="shared" si="0"/>
        <v>8.4020000000000028</v>
      </c>
      <c r="U9" s="17"/>
      <c r="V9" s="5" t="s">
        <v>415</v>
      </c>
      <c r="X9" s="25" t="s">
        <v>434</v>
      </c>
      <c r="Y9" s="25" t="s">
        <v>696</v>
      </c>
      <c r="Z9" s="5" t="s">
        <v>563</v>
      </c>
      <c r="AA9" s="5">
        <v>1</v>
      </c>
      <c r="AB9" s="5" t="s">
        <v>693</v>
      </c>
    </row>
    <row r="10" spans="1:29" x14ac:dyDescent="0.2">
      <c r="A10" s="6"/>
      <c r="B10" s="12" t="s">
        <v>221</v>
      </c>
      <c r="C10" s="14">
        <v>9.44</v>
      </c>
      <c r="D10" s="14">
        <v>9.4459999999999997</v>
      </c>
      <c r="E10" s="14">
        <v>9.375</v>
      </c>
      <c r="F10" s="14">
        <v>9.3759999999999994</v>
      </c>
      <c r="G10" s="14">
        <v>9.3130000000000006</v>
      </c>
      <c r="H10" s="14">
        <v>9.3260000000000005</v>
      </c>
      <c r="I10" s="14">
        <v>9.2710000000000008</v>
      </c>
      <c r="J10" s="14">
        <v>9.2759999999999998</v>
      </c>
      <c r="K10" s="14">
        <v>9.2409999999999997</v>
      </c>
      <c r="L10" s="14">
        <v>9.2490000000000006</v>
      </c>
      <c r="M10" s="14">
        <v>9.1790000000000003</v>
      </c>
      <c r="N10" s="14">
        <v>9.2330000000000005</v>
      </c>
      <c r="O10" s="14">
        <v>9.2409999999999997</v>
      </c>
      <c r="P10" s="14"/>
      <c r="Q10" s="18" t="s">
        <v>1292</v>
      </c>
      <c r="R10" s="18" t="s">
        <v>1307</v>
      </c>
      <c r="S10" s="14">
        <v>9.1690000000000005</v>
      </c>
      <c r="T10" s="14">
        <f t="shared" si="0"/>
        <v>9.1739999999999995</v>
      </c>
      <c r="U10" s="17"/>
      <c r="V10" s="5" t="s">
        <v>428</v>
      </c>
      <c r="X10" s="25" t="s">
        <v>697</v>
      </c>
      <c r="Y10" s="25" t="s">
        <v>314</v>
      </c>
      <c r="Z10" s="5" t="s">
        <v>563</v>
      </c>
      <c r="AA10" s="5">
        <v>1</v>
      </c>
      <c r="AB10" s="5" t="s">
        <v>692</v>
      </c>
    </row>
    <row r="11" spans="1:29" x14ac:dyDescent="0.2">
      <c r="B11" s="5"/>
      <c r="C11" s="14"/>
      <c r="D11" s="14"/>
      <c r="E11" s="14"/>
      <c r="F11" s="14"/>
      <c r="G11" s="14"/>
      <c r="H11" s="14"/>
      <c r="I11" s="14"/>
      <c r="J11" s="14"/>
      <c r="K11" s="14"/>
      <c r="L11" s="14"/>
      <c r="M11" s="14"/>
      <c r="N11" s="14"/>
      <c r="O11" s="14"/>
      <c r="P11" s="14"/>
      <c r="U11" t="s">
        <v>1327</v>
      </c>
      <c r="V11" s="5"/>
    </row>
    <row r="12" spans="1:29" x14ac:dyDescent="0.2">
      <c r="I12" s="14"/>
      <c r="J12" s="14"/>
      <c r="M12" s="14"/>
      <c r="O12" s="14"/>
    </row>
    <row r="13" spans="1:29" x14ac:dyDescent="0.2">
      <c r="A13" s="6" t="s">
        <v>18</v>
      </c>
      <c r="B13" s="7"/>
      <c r="C13" s="7" t="s">
        <v>44</v>
      </c>
      <c r="D13" s="7" t="s">
        <v>44</v>
      </c>
      <c r="E13" s="7" t="s">
        <v>44</v>
      </c>
      <c r="F13" s="7" t="s">
        <v>44</v>
      </c>
      <c r="G13" s="7" t="s">
        <v>9</v>
      </c>
      <c r="H13" s="7" t="s">
        <v>6</v>
      </c>
      <c r="I13" s="7" t="s">
        <v>6</v>
      </c>
      <c r="J13" s="7" t="s">
        <v>6</v>
      </c>
      <c r="K13" s="54" t="s">
        <v>1046</v>
      </c>
      <c r="L13" s="54" t="s">
        <v>1046</v>
      </c>
      <c r="M13" s="54" t="s">
        <v>1046</v>
      </c>
      <c r="N13" s="54" t="s">
        <v>1046</v>
      </c>
      <c r="O13" s="54" t="s">
        <v>1046</v>
      </c>
      <c r="P13" s="54" t="s">
        <v>1046</v>
      </c>
      <c r="Q13" s="54" t="s">
        <v>1046</v>
      </c>
    </row>
    <row r="14" spans="1:29" x14ac:dyDescent="0.2">
      <c r="A14" s="6"/>
      <c r="B14" s="7"/>
      <c r="C14" s="6" t="s">
        <v>46</v>
      </c>
      <c r="D14" s="6" t="s">
        <v>47</v>
      </c>
      <c r="E14" s="6" t="s">
        <v>49</v>
      </c>
      <c r="F14" s="6" t="s">
        <v>50</v>
      </c>
      <c r="G14" s="6" t="s">
        <v>15</v>
      </c>
      <c r="H14" s="6" t="s">
        <v>51</v>
      </c>
      <c r="I14" s="6" t="s">
        <v>52</v>
      </c>
      <c r="J14" s="6" t="s">
        <v>11</v>
      </c>
      <c r="K14" s="55" t="s">
        <v>1047</v>
      </c>
      <c r="L14" s="55" t="s">
        <v>1048</v>
      </c>
      <c r="M14" s="55" t="s">
        <v>1049</v>
      </c>
      <c r="N14" s="55" t="s">
        <v>1050</v>
      </c>
      <c r="O14" s="55" t="s">
        <v>1051</v>
      </c>
      <c r="P14" s="55" t="s">
        <v>1053</v>
      </c>
      <c r="Q14" s="55" t="s">
        <v>1052</v>
      </c>
    </row>
    <row r="15" spans="1:29" x14ac:dyDescent="0.2">
      <c r="A15" s="6" t="str">
        <f>A5</f>
        <v>Doublet</v>
      </c>
      <c r="B15" s="12" t="str">
        <f>B5</f>
        <v>Pi (Val)</v>
      </c>
      <c r="C15" s="14">
        <v>3.7509999999999999</v>
      </c>
      <c r="D15" s="14">
        <v>3.774</v>
      </c>
      <c r="E15" s="14">
        <v>3.7749999999999999</v>
      </c>
      <c r="F15" s="14">
        <v>3.4849999999999999</v>
      </c>
      <c r="G15" s="14">
        <v>3.605</v>
      </c>
      <c r="H15" s="14">
        <v>3.2869999999999999</v>
      </c>
      <c r="I15" s="14">
        <v>3.3290000000000002</v>
      </c>
      <c r="J15" s="14">
        <v>3.294</v>
      </c>
      <c r="K15" s="51">
        <v>3.5350000000000001</v>
      </c>
      <c r="L15" s="51">
        <v>3.419</v>
      </c>
      <c r="M15" s="51">
        <v>3.3809999999999998</v>
      </c>
      <c r="N15" s="51">
        <v>3.32</v>
      </c>
      <c r="O15" s="51">
        <v>3.2930000000000001</v>
      </c>
      <c r="P15" s="51">
        <v>3.3130000000000002</v>
      </c>
      <c r="Q15" s="52">
        <v>3.3119999999999998</v>
      </c>
    </row>
    <row r="16" spans="1:29" x14ac:dyDescent="0.2">
      <c r="A16" s="6"/>
      <c r="B16" s="12" t="str">
        <f>B6</f>
        <v>Sigma^+ (Val)</v>
      </c>
      <c r="C16" s="14">
        <v>5.8630000000000004</v>
      </c>
      <c r="D16" s="14">
        <v>6.8470000000000004</v>
      </c>
      <c r="E16" s="14">
        <v>5.8120000000000003</v>
      </c>
      <c r="F16" s="14">
        <v>5.351</v>
      </c>
      <c r="G16" s="14">
        <v>6.2149999999999999</v>
      </c>
      <c r="H16" s="14">
        <v>6.0220000000000002</v>
      </c>
      <c r="I16" s="14">
        <v>5.758</v>
      </c>
      <c r="J16" s="14">
        <v>5.6790000000000003</v>
      </c>
      <c r="K16" s="51">
        <v>6.1580000000000004</v>
      </c>
      <c r="L16" s="51">
        <v>5.88</v>
      </c>
      <c r="M16" s="51">
        <v>5.891</v>
      </c>
      <c r="N16" s="51">
        <v>5.9420000000000002</v>
      </c>
      <c r="O16" s="51">
        <v>5.8869999999999996</v>
      </c>
      <c r="P16" s="51">
        <v>5.8689999999999998</v>
      </c>
      <c r="Q16" s="52">
        <v>5.8730000000000002</v>
      </c>
    </row>
    <row r="17" spans="1:17" x14ac:dyDescent="0.2">
      <c r="A17" s="6"/>
      <c r="B17" s="12" t="str">
        <f>B7</f>
        <v>Pi (Val)</v>
      </c>
      <c r="C17" s="14">
        <v>9.4090000000000007</v>
      </c>
      <c r="D17" s="14">
        <v>9.1690000000000005</v>
      </c>
      <c r="E17" s="14">
        <v>9.5129999999999999</v>
      </c>
      <c r="F17" s="14">
        <v>9.5210000000000008</v>
      </c>
      <c r="G17" s="14">
        <v>9.4130000000000003</v>
      </c>
      <c r="H17" s="14">
        <v>9.4550000000000001</v>
      </c>
      <c r="I17" s="14">
        <v>9.3379999999999992</v>
      </c>
      <c r="J17" s="14">
        <v>9.3179999999999996</v>
      </c>
      <c r="K17" s="14">
        <v>9.7769999999999992</v>
      </c>
      <c r="L17" s="14">
        <v>9.18</v>
      </c>
      <c r="M17" s="14">
        <v>9.3010000000000002</v>
      </c>
      <c r="N17" s="14">
        <v>9.3919999999999995</v>
      </c>
      <c r="O17" s="14">
        <v>9.3439999999999994</v>
      </c>
      <c r="P17" s="14">
        <v>9.3219999999999992</v>
      </c>
      <c r="Q17" s="14">
        <v>9.3279999999999994</v>
      </c>
    </row>
    <row r="18" spans="1:17" x14ac:dyDescent="0.2">
      <c r="A18" s="6" t="str">
        <f>A8</f>
        <v>Quartet</v>
      </c>
      <c r="B18" s="12" t="str">
        <f t="shared" ref="B18:B20" si="1">B8</f>
        <v>Sigma^+ (Val, pi-pi*)</v>
      </c>
      <c r="C18" s="14">
        <v>8.4559999999999995</v>
      </c>
      <c r="D18" s="14">
        <v>6.4219999999999997</v>
      </c>
      <c r="E18" s="14">
        <v>8.5850000000000009</v>
      </c>
      <c r="F18" s="14">
        <v>8.5690000000000008</v>
      </c>
      <c r="G18" s="14">
        <v>7.7960000000000003</v>
      </c>
      <c r="H18" s="14">
        <v>7.609</v>
      </c>
      <c r="I18" s="14">
        <v>7.4589999999999996</v>
      </c>
      <c r="J18" s="14">
        <v>7.4320000000000004</v>
      </c>
      <c r="K18" s="51">
        <v>7.3929999999999998</v>
      </c>
      <c r="L18" s="51">
        <v>7.048</v>
      </c>
      <c r="M18" s="51">
        <v>7.2460000000000004</v>
      </c>
      <c r="N18" s="51">
        <v>7.359</v>
      </c>
      <c r="O18" s="51">
        <v>7.32</v>
      </c>
      <c r="P18" s="51">
        <v>7.2549999999999999</v>
      </c>
      <c r="Q18" s="52">
        <v>7.2839999999999998</v>
      </c>
    </row>
    <row r="19" spans="1:17" x14ac:dyDescent="0.2">
      <c r="A19" s="6"/>
      <c r="B19" s="12" t="str">
        <f t="shared" si="1"/>
        <v>Delta (Val, pi-pi*)</v>
      </c>
      <c r="C19" s="14">
        <v>8.8710000000000004</v>
      </c>
      <c r="D19" s="14">
        <v>7.5730000000000004</v>
      </c>
      <c r="E19" s="14">
        <v>9.157</v>
      </c>
      <c r="F19" s="14">
        <v>9.3680000000000003</v>
      </c>
      <c r="G19" s="14">
        <v>8.7379999999999995</v>
      </c>
      <c r="H19" s="14">
        <v>8.6739999999999995</v>
      </c>
      <c r="I19" s="14">
        <v>8.6300000000000008</v>
      </c>
      <c r="J19" s="14">
        <v>8.5760000000000005</v>
      </c>
      <c r="K19" s="51">
        <v>8.6479999999999997</v>
      </c>
      <c r="L19" s="51">
        <v>8.1890000000000001</v>
      </c>
      <c r="M19" s="51">
        <v>8.3640000000000008</v>
      </c>
      <c r="N19" s="51">
        <v>8.4459999999999997</v>
      </c>
      <c r="O19" s="51">
        <v>8.4160000000000004</v>
      </c>
      <c r="P19" s="51">
        <v>8.3409999999999993</v>
      </c>
      <c r="Q19" s="52">
        <v>8.3759999999999994</v>
      </c>
    </row>
    <row r="20" spans="1:17" x14ac:dyDescent="0.2">
      <c r="A20" s="6"/>
      <c r="B20" s="12" t="str">
        <f t="shared" si="1"/>
        <v>Sigma^- (Val, pi-pi*)</v>
      </c>
      <c r="C20" s="14">
        <v>9.3130000000000006</v>
      </c>
      <c r="D20" s="14">
        <v>8.4890000000000008</v>
      </c>
      <c r="E20" s="14">
        <v>9.6519999999999992</v>
      </c>
      <c r="F20" s="14">
        <v>9.9290000000000003</v>
      </c>
      <c r="G20" s="14">
        <v>9.3740000000000006</v>
      </c>
      <c r="H20" s="14">
        <v>9.4109999999999996</v>
      </c>
      <c r="I20" s="14">
        <v>9.3759999999999994</v>
      </c>
      <c r="J20" s="14">
        <v>9.375</v>
      </c>
      <c r="K20" s="51">
        <v>9.4670000000000005</v>
      </c>
      <c r="L20" s="51">
        <v>8.9700000000000006</v>
      </c>
      <c r="M20" s="51">
        <v>9.1679999999999993</v>
      </c>
      <c r="N20" s="51">
        <v>9.2910000000000004</v>
      </c>
      <c r="O20" s="51">
        <v>9.23</v>
      </c>
      <c r="P20" s="51">
        <v>9.1349999999999998</v>
      </c>
      <c r="Q20" s="52">
        <v>9.1760000000000002</v>
      </c>
    </row>
    <row r="21" spans="1:17" x14ac:dyDescent="0.2">
      <c r="D21" s="5" t="s">
        <v>1354</v>
      </c>
      <c r="L21" s="14"/>
    </row>
    <row r="22" spans="1:17" x14ac:dyDescent="0.2">
      <c r="M22" s="14"/>
    </row>
  </sheetData>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46D89-39ED-9748-9C38-847FA20DDBEF}">
  <dimension ref="A1:AD31"/>
  <sheetViews>
    <sheetView zoomScale="80" zoomScaleNormal="80" workbookViewId="0">
      <selection activeCell="L1" sqref="L1:M12"/>
    </sheetView>
  </sheetViews>
  <sheetFormatPr baseColWidth="10" defaultRowHeight="16" x14ac:dyDescent="0.2"/>
  <sheetData>
    <row r="1" spans="1:30" x14ac:dyDescent="0.2">
      <c r="A1" s="1" t="s">
        <v>0</v>
      </c>
      <c r="B1" s="1"/>
      <c r="C1" s="1" t="s">
        <v>1</v>
      </c>
      <c r="D1" s="2"/>
      <c r="E1" s="34">
        <v>5</v>
      </c>
      <c r="F1" s="4" t="s">
        <v>2</v>
      </c>
      <c r="G1" s="16" t="s">
        <v>3</v>
      </c>
      <c r="H1" s="16"/>
      <c r="I1" s="16"/>
      <c r="J1" s="3"/>
      <c r="K1" s="3"/>
      <c r="N1" s="3"/>
      <c r="O1" s="3"/>
      <c r="P1" s="3"/>
      <c r="Q1" s="3"/>
      <c r="R1" s="16" t="s">
        <v>601</v>
      </c>
      <c r="S1" s="3"/>
      <c r="T1" s="16"/>
      <c r="U1" s="16"/>
    </row>
    <row r="2" spans="1:30" x14ac:dyDescent="0.2">
      <c r="A2" s="11" t="s">
        <v>5</v>
      </c>
      <c r="B2" s="27"/>
      <c r="C2" s="27" t="s">
        <v>6</v>
      </c>
      <c r="D2" s="27" t="s">
        <v>6</v>
      </c>
      <c r="E2" s="27" t="s">
        <v>6</v>
      </c>
      <c r="F2" s="27" t="s">
        <v>6</v>
      </c>
      <c r="G2" s="27" t="s">
        <v>91</v>
      </c>
      <c r="H2" s="27" t="s">
        <v>91</v>
      </c>
      <c r="I2" s="27" t="s">
        <v>91</v>
      </c>
      <c r="J2" s="27" t="s">
        <v>7</v>
      </c>
      <c r="K2" s="27" t="s">
        <v>7</v>
      </c>
      <c r="L2" s="7"/>
      <c r="M2" s="7"/>
      <c r="N2" s="6" t="s">
        <v>1326</v>
      </c>
      <c r="O2" s="28" t="s">
        <v>9</v>
      </c>
      <c r="P2" s="28" t="s">
        <v>44</v>
      </c>
      <c r="Q2" s="28" t="s">
        <v>44</v>
      </c>
      <c r="R2" s="28" t="s">
        <v>44</v>
      </c>
      <c r="S2" s="28" t="s">
        <v>44</v>
      </c>
      <c r="T2" s="28" t="s">
        <v>9</v>
      </c>
      <c r="U2" s="3"/>
    </row>
    <row r="3" spans="1:30" x14ac:dyDescent="0.2">
      <c r="A3" s="11"/>
      <c r="B3" s="27"/>
      <c r="C3" s="11" t="s">
        <v>11</v>
      </c>
      <c r="D3" s="11" t="s">
        <v>11</v>
      </c>
      <c r="E3" s="11" t="s">
        <v>11</v>
      </c>
      <c r="F3" s="11" t="s">
        <v>11</v>
      </c>
      <c r="G3" s="11" t="s">
        <v>12</v>
      </c>
      <c r="H3" s="11" t="s">
        <v>12</v>
      </c>
      <c r="I3" s="11" t="s">
        <v>12</v>
      </c>
      <c r="J3" s="11" t="s">
        <v>74</v>
      </c>
      <c r="K3" s="11" t="s">
        <v>74</v>
      </c>
      <c r="L3" s="6" t="s">
        <v>437</v>
      </c>
      <c r="M3" s="6" t="s">
        <v>437</v>
      </c>
      <c r="N3" s="30" t="s">
        <v>436</v>
      </c>
      <c r="O3" s="29" t="s">
        <v>13</v>
      </c>
      <c r="P3" s="29" t="s">
        <v>60</v>
      </c>
      <c r="Q3" s="29" t="s">
        <v>271</v>
      </c>
      <c r="R3" s="29" t="s">
        <v>14</v>
      </c>
      <c r="S3" s="29" t="s">
        <v>14</v>
      </c>
      <c r="T3" s="29" t="s">
        <v>60</v>
      </c>
      <c r="U3" s="3"/>
    </row>
    <row r="4" spans="1:30" x14ac:dyDescent="0.2">
      <c r="A4" s="27"/>
      <c r="B4" s="27"/>
      <c r="C4" s="11" t="s">
        <v>16</v>
      </c>
      <c r="D4" s="11" t="s">
        <v>17</v>
      </c>
      <c r="E4" s="11" t="s">
        <v>18</v>
      </c>
      <c r="F4" s="11" t="s">
        <v>90</v>
      </c>
      <c r="G4" s="11" t="s">
        <v>16</v>
      </c>
      <c r="H4" s="11" t="s">
        <v>17</v>
      </c>
      <c r="I4" s="11" t="s">
        <v>18</v>
      </c>
      <c r="J4" s="11" t="s">
        <v>16</v>
      </c>
      <c r="K4" s="11" t="s">
        <v>17</v>
      </c>
      <c r="L4" s="6" t="s">
        <v>18</v>
      </c>
      <c r="M4" s="6" t="s">
        <v>90</v>
      </c>
      <c r="N4" s="30" t="s">
        <v>18</v>
      </c>
      <c r="O4" s="29" t="s">
        <v>18</v>
      </c>
      <c r="P4" s="29" t="s">
        <v>18</v>
      </c>
      <c r="Q4" s="29" t="s">
        <v>18</v>
      </c>
      <c r="R4" s="29" t="s">
        <v>18</v>
      </c>
      <c r="S4" s="29" t="s">
        <v>18</v>
      </c>
      <c r="T4" s="29" t="s">
        <v>18</v>
      </c>
      <c r="U4" s="3"/>
    </row>
    <row r="5" spans="1:30" x14ac:dyDescent="0.2">
      <c r="A5" s="11" t="s">
        <v>21</v>
      </c>
      <c r="B5" s="31" t="s">
        <v>720</v>
      </c>
      <c r="C5" s="32">
        <v>3.9260000000000002</v>
      </c>
      <c r="D5" s="32">
        <v>3.9460000000000002</v>
      </c>
      <c r="E5" s="32">
        <v>3.9340000000000002</v>
      </c>
      <c r="F5" s="32">
        <v>3.9319999999999999</v>
      </c>
      <c r="G5" s="32">
        <v>3.6280000000000001</v>
      </c>
      <c r="H5" s="32">
        <v>3.65</v>
      </c>
      <c r="I5" s="32">
        <v>3.661</v>
      </c>
      <c r="J5" s="32">
        <v>3.4990000000000001</v>
      </c>
      <c r="K5" s="32">
        <v>3.5049999999999999</v>
      </c>
      <c r="L5" s="14">
        <f t="shared" ref="L5:L11" si="0">I5+K5-H5</f>
        <v>3.5160000000000005</v>
      </c>
      <c r="M5" s="14">
        <f t="shared" ref="M5:M11" si="1">L5+F5-E5</f>
        <v>3.5140000000000002</v>
      </c>
      <c r="N5" s="45" t="s">
        <v>977</v>
      </c>
      <c r="O5" s="5" t="s">
        <v>375</v>
      </c>
      <c r="P5" s="25" t="s">
        <v>981</v>
      </c>
      <c r="Q5" s="25" t="s">
        <v>310</v>
      </c>
      <c r="R5" s="16" t="s">
        <v>335</v>
      </c>
      <c r="S5" s="5">
        <v>2</v>
      </c>
      <c r="T5" s="5" t="s">
        <v>1000</v>
      </c>
    </row>
    <row r="6" spans="1:30" x14ac:dyDescent="0.2">
      <c r="A6" s="27"/>
      <c r="B6" s="31" t="s">
        <v>721</v>
      </c>
      <c r="C6" s="32">
        <v>3.6179999999999999</v>
      </c>
      <c r="D6" s="32">
        <v>3.6240000000000001</v>
      </c>
      <c r="E6" s="32">
        <v>3.601</v>
      </c>
      <c r="F6" s="32">
        <v>3.6</v>
      </c>
      <c r="G6" s="32">
        <v>3.5409999999999999</v>
      </c>
      <c r="H6" s="32">
        <v>3.5510000000000002</v>
      </c>
      <c r="I6" s="32">
        <v>3.54</v>
      </c>
      <c r="J6" s="3">
        <v>3.4889999999999999</v>
      </c>
      <c r="K6" s="32">
        <v>3.4940000000000002</v>
      </c>
      <c r="L6" s="14">
        <f t="shared" si="0"/>
        <v>3.4830000000000005</v>
      </c>
      <c r="M6" s="14">
        <f t="shared" si="1"/>
        <v>3.4820000000000002</v>
      </c>
      <c r="P6" s="25" t="s">
        <v>445</v>
      </c>
      <c r="Q6" s="25" t="s">
        <v>355</v>
      </c>
      <c r="R6" s="16" t="s">
        <v>335</v>
      </c>
      <c r="S6" s="5">
        <v>2</v>
      </c>
      <c r="T6" s="5" t="s">
        <v>979</v>
      </c>
    </row>
    <row r="7" spans="1:30" x14ac:dyDescent="0.2">
      <c r="A7" s="27"/>
      <c r="B7" s="12" t="s">
        <v>1087</v>
      </c>
      <c r="C7" s="32">
        <v>4.2960000000000003</v>
      </c>
      <c r="D7" s="32">
        <v>4.2699999999999996</v>
      </c>
      <c r="E7" s="32">
        <v>4.2990000000000004</v>
      </c>
      <c r="F7" s="32">
        <v>4.2939999999999996</v>
      </c>
      <c r="G7" s="32">
        <v>4.0449999999999999</v>
      </c>
      <c r="H7" s="32">
        <v>4.0540000000000003</v>
      </c>
      <c r="I7" s="32">
        <v>4.1150000000000002</v>
      </c>
      <c r="J7" s="3">
        <v>3.794</v>
      </c>
      <c r="K7" s="32">
        <v>3.8069999999999999</v>
      </c>
      <c r="L7" s="14">
        <f t="shared" si="0"/>
        <v>3.8680000000000003</v>
      </c>
      <c r="M7" s="14">
        <f t="shared" si="1"/>
        <v>3.8629999999999987</v>
      </c>
      <c r="N7" s="45" t="s">
        <v>969</v>
      </c>
      <c r="O7" s="5" t="s">
        <v>94</v>
      </c>
      <c r="P7" s="25" t="s">
        <v>970</v>
      </c>
      <c r="Q7" s="25" t="s">
        <v>965</v>
      </c>
      <c r="R7" s="16" t="s">
        <v>1023</v>
      </c>
      <c r="S7">
        <v>-2</v>
      </c>
      <c r="T7" s="5" t="s">
        <v>980</v>
      </c>
    </row>
    <row r="8" spans="1:30" x14ac:dyDescent="0.2">
      <c r="A8" s="27"/>
      <c r="B8" s="31" t="s">
        <v>1085</v>
      </c>
      <c r="C8" s="32">
        <v>5.3719999999999999</v>
      </c>
      <c r="D8" s="32">
        <v>5.3789999999999996</v>
      </c>
      <c r="E8" s="32">
        <v>5.35</v>
      </c>
      <c r="F8" s="32">
        <v>5.3410000000000002</v>
      </c>
      <c r="G8" s="32">
        <v>4.6210000000000004</v>
      </c>
      <c r="H8" s="32">
        <v>4.6310000000000002</v>
      </c>
      <c r="I8" s="32">
        <v>4.5670000000000002</v>
      </c>
      <c r="J8" s="32">
        <v>4.4409999999999998</v>
      </c>
      <c r="K8" s="32">
        <v>4.4340000000000002</v>
      </c>
      <c r="L8" s="14">
        <f t="shared" si="0"/>
        <v>4.370000000000001</v>
      </c>
      <c r="M8" s="14">
        <f t="shared" si="1"/>
        <v>4.3610000000000024</v>
      </c>
      <c r="P8" s="25" t="s">
        <v>982</v>
      </c>
      <c r="Q8" s="25" t="s">
        <v>275</v>
      </c>
      <c r="R8" s="16" t="s">
        <v>335</v>
      </c>
      <c r="S8" s="5">
        <v>2</v>
      </c>
      <c r="T8" s="5" t="s">
        <v>983</v>
      </c>
    </row>
    <row r="9" spans="1:30" ht="16" customHeight="1" x14ac:dyDescent="0.2">
      <c r="A9" s="27"/>
      <c r="B9" s="31" t="s">
        <v>1086</v>
      </c>
      <c r="C9" s="32">
        <v>4.851</v>
      </c>
      <c r="D9" s="32">
        <v>4.8550000000000004</v>
      </c>
      <c r="E9" s="32">
        <v>4.766</v>
      </c>
      <c r="F9" s="32">
        <v>4.7469999999999999</v>
      </c>
      <c r="G9" s="32">
        <v>4.6180000000000003</v>
      </c>
      <c r="H9" s="32">
        <v>4.6230000000000002</v>
      </c>
      <c r="I9" s="32">
        <v>4.5460000000000003</v>
      </c>
      <c r="J9" s="32">
        <v>4.4450000000000003</v>
      </c>
      <c r="K9" s="32">
        <v>4.4379999999999997</v>
      </c>
      <c r="L9" s="14">
        <f t="shared" si="0"/>
        <v>4.3609999999999998</v>
      </c>
      <c r="M9" s="14">
        <f t="shared" si="1"/>
        <v>4.3420000000000005</v>
      </c>
      <c r="P9" s="25" t="s">
        <v>372</v>
      </c>
      <c r="Q9" s="25" t="s">
        <v>275</v>
      </c>
      <c r="R9" s="16" t="s">
        <v>335</v>
      </c>
      <c r="S9" s="5">
        <v>2</v>
      </c>
      <c r="T9" s="5" t="s">
        <v>984</v>
      </c>
    </row>
    <row r="10" spans="1:30" x14ac:dyDescent="0.2">
      <c r="A10" s="11" t="s">
        <v>325</v>
      </c>
      <c r="B10" s="31" t="s">
        <v>720</v>
      </c>
      <c r="C10" s="32">
        <v>2.9510000000000001</v>
      </c>
      <c r="D10" s="32">
        <v>2.9630000000000001</v>
      </c>
      <c r="E10" s="32">
        <v>2.9830000000000001</v>
      </c>
      <c r="F10" s="32">
        <v>2.9950000000000001</v>
      </c>
      <c r="G10" s="32">
        <v>2.7810000000000001</v>
      </c>
      <c r="H10" s="32">
        <v>2.8029999999999999</v>
      </c>
      <c r="I10" s="32">
        <v>2.8319999999999999</v>
      </c>
      <c r="J10" s="32">
        <v>2.7080000000000002</v>
      </c>
      <c r="K10" s="32">
        <v>2.7240000000000002</v>
      </c>
      <c r="L10" s="14">
        <f t="shared" si="0"/>
        <v>2.7530000000000001</v>
      </c>
      <c r="M10" s="14">
        <f t="shared" si="1"/>
        <v>2.7650000000000001</v>
      </c>
      <c r="N10" s="45" t="s">
        <v>971</v>
      </c>
      <c r="P10" s="25" t="s">
        <v>968</v>
      </c>
      <c r="Q10" s="25" t="s">
        <v>592</v>
      </c>
      <c r="R10" s="16" t="s">
        <v>788</v>
      </c>
      <c r="S10" s="5">
        <v>1</v>
      </c>
      <c r="T10" s="5" t="s">
        <v>966</v>
      </c>
    </row>
    <row r="11" spans="1:30" x14ac:dyDescent="0.2">
      <c r="A11" s="11"/>
      <c r="B11" s="31" t="s">
        <v>721</v>
      </c>
      <c r="C11" s="32">
        <v>3.0089999999999999</v>
      </c>
      <c r="D11" s="32">
        <v>3.0289999999999999</v>
      </c>
      <c r="E11" s="32">
        <v>3.0489999999999999</v>
      </c>
      <c r="F11" s="32">
        <v>3.0569999999999999</v>
      </c>
      <c r="G11" s="32">
        <v>2.8530000000000002</v>
      </c>
      <c r="H11" s="32">
        <v>2.8769999999999998</v>
      </c>
      <c r="I11" s="32">
        <v>2.9169999999999998</v>
      </c>
      <c r="J11" s="32">
        <v>2.7160000000000002</v>
      </c>
      <c r="K11" s="32">
        <v>2.7320000000000002</v>
      </c>
      <c r="L11" s="14">
        <f t="shared" si="0"/>
        <v>2.7720000000000002</v>
      </c>
      <c r="M11" s="14">
        <f t="shared" si="1"/>
        <v>2.7800000000000007</v>
      </c>
      <c r="P11" s="25" t="s">
        <v>708</v>
      </c>
      <c r="Q11" s="25" t="s">
        <v>964</v>
      </c>
      <c r="R11" s="16" t="s">
        <v>788</v>
      </c>
      <c r="S11" s="5">
        <v>1</v>
      </c>
      <c r="T11" s="5" t="s">
        <v>967</v>
      </c>
    </row>
    <row r="12" spans="1:30" x14ac:dyDescent="0.2">
      <c r="A12" s="3"/>
      <c r="B12" s="16"/>
      <c r="C12" s="15" t="s">
        <v>1002</v>
      </c>
      <c r="D12" s="33"/>
      <c r="E12" s="33"/>
      <c r="F12" s="33"/>
      <c r="G12" s="33"/>
      <c r="H12" s="33"/>
      <c r="I12" s="33"/>
      <c r="J12" s="33"/>
      <c r="K12" s="33"/>
      <c r="L12" s="32"/>
      <c r="M12" s="14"/>
      <c r="N12" t="s">
        <v>1327</v>
      </c>
      <c r="O12" s="3"/>
      <c r="P12" s="3"/>
      <c r="Q12" s="40"/>
      <c r="R12" s="3"/>
      <c r="S12" s="3"/>
      <c r="T12" s="3"/>
      <c r="U12" s="3"/>
      <c r="V12" s="3"/>
      <c r="W12" s="3"/>
      <c r="X12" s="3"/>
    </row>
    <row r="13" spans="1:30" x14ac:dyDescent="0.2">
      <c r="A13" s="3"/>
      <c r="B13" s="3"/>
      <c r="C13" s="16" t="s">
        <v>1274</v>
      </c>
      <c r="D13" s="3"/>
      <c r="E13" s="3"/>
      <c r="F13" s="3"/>
      <c r="G13" s="32"/>
      <c r="H13" s="32"/>
      <c r="I13" s="33"/>
      <c r="J13" s="33"/>
      <c r="K13" s="3"/>
      <c r="L13" s="3"/>
      <c r="M13" s="3"/>
      <c r="N13" s="3"/>
      <c r="O13" s="3"/>
      <c r="P13" s="3"/>
      <c r="Q13" s="3"/>
      <c r="R13" s="3"/>
      <c r="U13" s="3"/>
      <c r="V13" s="3"/>
      <c r="W13" s="40"/>
      <c r="X13" s="3"/>
      <c r="Y13" s="3"/>
      <c r="Z13" s="3"/>
      <c r="AA13" s="3"/>
      <c r="AB13" s="3"/>
      <c r="AC13" s="3"/>
      <c r="AD13" s="3"/>
    </row>
    <row r="14" spans="1:30" x14ac:dyDescent="0.2">
      <c r="A14" s="11" t="s">
        <v>18</v>
      </c>
      <c r="B14" s="27"/>
      <c r="C14" s="27" t="s">
        <v>44</v>
      </c>
      <c r="D14" s="27" t="s">
        <v>44</v>
      </c>
      <c r="E14" s="27" t="s">
        <v>44</v>
      </c>
      <c r="F14" s="27" t="s">
        <v>44</v>
      </c>
      <c r="G14" s="27" t="s">
        <v>9</v>
      </c>
      <c r="H14" s="27" t="s">
        <v>6</v>
      </c>
      <c r="I14" s="27" t="s">
        <v>6</v>
      </c>
      <c r="J14" s="27" t="s">
        <v>6</v>
      </c>
      <c r="K14" s="54" t="s">
        <v>1046</v>
      </c>
      <c r="L14" s="54" t="s">
        <v>1046</v>
      </c>
      <c r="M14" s="54" t="s">
        <v>1046</v>
      </c>
      <c r="N14" s="54" t="s">
        <v>1046</v>
      </c>
      <c r="O14" s="54" t="s">
        <v>1046</v>
      </c>
      <c r="P14" s="54" t="s">
        <v>1046</v>
      </c>
      <c r="Q14" s="54" t="s">
        <v>1046</v>
      </c>
      <c r="R14" s="54" t="s">
        <v>1046</v>
      </c>
      <c r="S14" s="54" t="s">
        <v>1046</v>
      </c>
      <c r="U14" s="40"/>
      <c r="V14" s="3"/>
      <c r="W14" s="3"/>
      <c r="X14" s="3"/>
      <c r="Y14" s="3"/>
      <c r="Z14" s="3"/>
      <c r="AA14" s="3"/>
      <c r="AB14" s="3"/>
    </row>
    <row r="15" spans="1:30" x14ac:dyDescent="0.2">
      <c r="A15" s="11"/>
      <c r="B15" s="27"/>
      <c r="C15" s="11" t="s">
        <v>46</v>
      </c>
      <c r="D15" s="11" t="s">
        <v>47</v>
      </c>
      <c r="E15" s="11" t="s">
        <v>49</v>
      </c>
      <c r="F15" s="11" t="s">
        <v>50</v>
      </c>
      <c r="G15" s="11" t="s">
        <v>15</v>
      </c>
      <c r="H15" s="11" t="s">
        <v>51</v>
      </c>
      <c r="I15" s="11" t="s">
        <v>52</v>
      </c>
      <c r="J15" s="11" t="s">
        <v>11</v>
      </c>
      <c r="K15" s="55" t="s">
        <v>1047</v>
      </c>
      <c r="L15" s="55" t="s">
        <v>1048</v>
      </c>
      <c r="M15" s="55" t="s">
        <v>1049</v>
      </c>
      <c r="N15" s="55" t="s">
        <v>1050</v>
      </c>
      <c r="O15" s="55" t="s">
        <v>1051</v>
      </c>
      <c r="P15" s="55" t="s">
        <v>1053</v>
      </c>
      <c r="Q15" s="55" t="s">
        <v>1052</v>
      </c>
      <c r="R15" s="55" t="s">
        <v>1054</v>
      </c>
      <c r="S15" s="55" t="s">
        <v>1055</v>
      </c>
      <c r="U15" s="40"/>
      <c r="V15" s="3"/>
      <c r="W15" s="3"/>
      <c r="X15" s="3"/>
      <c r="Y15" s="3"/>
      <c r="Z15" s="3"/>
      <c r="AA15" s="3"/>
      <c r="AB15" s="3"/>
    </row>
    <row r="16" spans="1:30" x14ac:dyDescent="0.2">
      <c r="A16" s="11" t="s">
        <v>389</v>
      </c>
      <c r="B16" s="11"/>
      <c r="C16" s="14">
        <v>-7.8E-2</v>
      </c>
      <c r="D16" s="14">
        <v>-0.60899999999999999</v>
      </c>
      <c r="E16" s="32">
        <v>0.126</v>
      </c>
      <c r="F16" s="32">
        <v>0.13100000000000001</v>
      </c>
      <c r="G16" s="32">
        <v>5.8000000000000003E-2</v>
      </c>
      <c r="H16" s="32">
        <v>0.06</v>
      </c>
      <c r="I16" s="32">
        <v>6.0000000000000001E-3</v>
      </c>
      <c r="J16" s="32">
        <v>0.03</v>
      </c>
      <c r="K16" s="22"/>
      <c r="L16" s="22"/>
      <c r="M16" s="22"/>
      <c r="N16" s="22"/>
      <c r="O16" s="22"/>
      <c r="P16" s="22"/>
      <c r="Q16" s="22"/>
      <c r="R16" s="22"/>
      <c r="S16" s="22"/>
      <c r="U16" s="3"/>
      <c r="V16" s="3"/>
      <c r="W16" s="3"/>
      <c r="X16" s="3"/>
      <c r="Y16" s="3"/>
      <c r="Z16" s="3"/>
      <c r="AA16" s="3"/>
      <c r="AB16" s="3"/>
    </row>
    <row r="17" spans="1:30" x14ac:dyDescent="0.2">
      <c r="A17" s="11" t="s">
        <v>21</v>
      </c>
      <c r="B17" s="31" t="str">
        <f>B5</f>
        <v>Pi [1] (Val, pi-pi*)</v>
      </c>
      <c r="C17" s="14">
        <v>6.2460000000000004</v>
      </c>
      <c r="D17" s="14">
        <v>2.246</v>
      </c>
      <c r="E17" s="32">
        <v>5.7309999999999999</v>
      </c>
      <c r="F17" s="32">
        <v>4.43</v>
      </c>
      <c r="G17" s="32">
        <v>4.9139999999999997</v>
      </c>
      <c r="H17" s="32">
        <v>4.2990000000000004</v>
      </c>
      <c r="I17" s="32">
        <v>3.9830000000000001</v>
      </c>
      <c r="J17" s="32">
        <v>3.9340000000000002</v>
      </c>
      <c r="K17" s="47">
        <v>3.9369999999999998</v>
      </c>
      <c r="L17" s="47">
        <v>3.1960000000000002</v>
      </c>
      <c r="M17" s="47">
        <v>3.5249999999999999</v>
      </c>
      <c r="N17" s="47">
        <v>3.585</v>
      </c>
      <c r="O17" s="47">
        <v>3.5150000000000001</v>
      </c>
      <c r="P17" s="47">
        <v>3.5209999999999999</v>
      </c>
      <c r="Q17" s="48">
        <v>3.5430000000000001</v>
      </c>
      <c r="R17" s="22"/>
      <c r="S17" s="22"/>
      <c r="U17" s="3"/>
      <c r="V17" s="3"/>
      <c r="W17" s="3"/>
      <c r="X17" s="3"/>
      <c r="Y17" s="3"/>
      <c r="Z17" s="3"/>
      <c r="AA17" s="3"/>
      <c r="AB17" s="3"/>
    </row>
    <row r="18" spans="1:30" x14ac:dyDescent="0.2">
      <c r="A18" s="11"/>
      <c r="B18" s="31" t="str">
        <f t="shared" ref="B18:B21" si="2">B6</f>
        <v>Pi [2] (Val, pi-pi*)</v>
      </c>
      <c r="C18" s="14">
        <v>6.7069999999999999</v>
      </c>
      <c r="D18" s="14">
        <v>2.8260000000000001</v>
      </c>
      <c r="E18" s="32">
        <v>5.0650000000000004</v>
      </c>
      <c r="F18" s="32">
        <v>3.84</v>
      </c>
      <c r="G18" s="32">
        <v>4.4690000000000003</v>
      </c>
      <c r="H18" s="32">
        <v>3.8620000000000001</v>
      </c>
      <c r="I18" s="32">
        <v>3.726</v>
      </c>
      <c r="J18" s="32">
        <v>3.601</v>
      </c>
      <c r="K18" s="22"/>
      <c r="L18" s="22"/>
      <c r="M18" s="22"/>
      <c r="N18" s="22"/>
      <c r="O18" s="22"/>
      <c r="P18" s="22"/>
      <c r="Q18" s="22"/>
      <c r="R18" s="22"/>
      <c r="S18" s="22"/>
      <c r="U18" s="3"/>
      <c r="V18" s="3"/>
      <c r="W18" s="3"/>
      <c r="X18" s="3"/>
      <c r="Y18" s="3"/>
      <c r="Z18" s="3"/>
      <c r="AA18" s="3"/>
      <c r="AB18" s="3"/>
    </row>
    <row r="19" spans="1:30" x14ac:dyDescent="0.2">
      <c r="A19" s="11"/>
      <c r="B19" s="31" t="str">
        <f t="shared" si="2"/>
        <v>Sigma^+ (Val, sig-pi*)</v>
      </c>
      <c r="C19" s="22"/>
      <c r="D19" s="22"/>
      <c r="E19" s="32">
        <v>4.8250000000000002</v>
      </c>
      <c r="F19" s="32">
        <v>4.9050000000000002</v>
      </c>
      <c r="G19" s="32">
        <v>4.6749999999999998</v>
      </c>
      <c r="H19" s="32">
        <v>4.8360000000000003</v>
      </c>
      <c r="I19" s="32">
        <v>4.3289999999999997</v>
      </c>
      <c r="J19" s="32">
        <v>4.2990000000000004</v>
      </c>
      <c r="K19" s="47">
        <v>3.8450000000000002</v>
      </c>
      <c r="L19" s="47">
        <v>3.5230000000000001</v>
      </c>
      <c r="M19" s="47">
        <v>3.718</v>
      </c>
      <c r="N19" s="47">
        <v>3.8380000000000001</v>
      </c>
      <c r="O19" s="47">
        <v>3.8079999999999998</v>
      </c>
      <c r="P19" s="47">
        <v>3.823</v>
      </c>
      <c r="Q19" s="48">
        <v>3.8079999999999998</v>
      </c>
      <c r="R19" s="22"/>
      <c r="S19" s="22"/>
      <c r="T19" s="32"/>
      <c r="U19" s="3"/>
      <c r="V19" s="3"/>
      <c r="W19" s="3"/>
      <c r="X19" s="3"/>
      <c r="Y19" s="3"/>
      <c r="Z19" s="3"/>
      <c r="AA19" s="3"/>
      <c r="AB19" s="3"/>
    </row>
    <row r="20" spans="1:30" x14ac:dyDescent="0.2">
      <c r="A20" s="11"/>
      <c r="B20" s="31" t="str">
        <f t="shared" si="2"/>
        <v>Phi [1] (Val, pi-pi*)</v>
      </c>
      <c r="C20" s="22"/>
      <c r="D20" s="22"/>
      <c r="E20" s="32">
        <v>6.2640000000000002</v>
      </c>
      <c r="F20" s="32">
        <v>4.9509999999999996</v>
      </c>
      <c r="G20" s="32">
        <v>5.9960000000000004</v>
      </c>
      <c r="H20" s="32">
        <v>5.63</v>
      </c>
      <c r="I20" s="32">
        <v>5.4939999999999998</v>
      </c>
      <c r="J20" s="32">
        <v>5.35</v>
      </c>
      <c r="K20" s="47">
        <v>4.8620000000000001</v>
      </c>
      <c r="L20" s="47">
        <v>3.9870000000000001</v>
      </c>
      <c r="M20" s="47">
        <v>4.3179999999999996</v>
      </c>
      <c r="N20" s="47">
        <v>4.383</v>
      </c>
      <c r="O20" s="47">
        <v>4.3250000000000002</v>
      </c>
      <c r="P20" s="47">
        <v>4.298</v>
      </c>
      <c r="Q20" s="48">
        <v>4.3310000000000004</v>
      </c>
      <c r="R20" s="22"/>
      <c r="S20" s="22"/>
      <c r="T20" s="32"/>
      <c r="U20" s="3"/>
      <c r="V20" s="3"/>
      <c r="W20" s="3"/>
      <c r="X20" s="3"/>
      <c r="Y20" s="3"/>
      <c r="Z20" s="3"/>
      <c r="AA20" s="3"/>
      <c r="AB20" s="3"/>
    </row>
    <row r="21" spans="1:30" x14ac:dyDescent="0.2">
      <c r="A21" s="11"/>
      <c r="B21" s="31" t="str">
        <f t="shared" si="2"/>
        <v>Phi [2] (Val, pi-pi*)</v>
      </c>
      <c r="C21" s="22"/>
      <c r="D21" s="22"/>
      <c r="E21" s="32">
        <v>6.556</v>
      </c>
      <c r="F21" s="32">
        <v>5.298</v>
      </c>
      <c r="G21" s="32">
        <v>5.8150000000000004</v>
      </c>
      <c r="H21" s="32">
        <v>5.0039999999999996</v>
      </c>
      <c r="I21" s="32">
        <v>4.891</v>
      </c>
      <c r="J21" s="32">
        <v>4.766</v>
      </c>
      <c r="K21" s="22"/>
      <c r="L21" s="22"/>
      <c r="M21" s="22"/>
      <c r="N21" s="22"/>
      <c r="O21" s="22"/>
      <c r="P21" s="22"/>
      <c r="Q21" s="22"/>
      <c r="R21" s="22"/>
      <c r="S21" s="22"/>
      <c r="T21" s="32"/>
      <c r="U21" s="3"/>
      <c r="V21" s="3"/>
      <c r="W21" s="3"/>
      <c r="X21" s="3"/>
      <c r="Y21" s="3"/>
      <c r="Z21" s="3"/>
      <c r="AA21" s="3"/>
      <c r="AB21" s="3"/>
    </row>
    <row r="22" spans="1:30" x14ac:dyDescent="0.2">
      <c r="A22" s="11" t="s">
        <v>325</v>
      </c>
      <c r="B22" s="31" t="str">
        <f>B10</f>
        <v>Pi [1] (Val, pi-pi*)</v>
      </c>
      <c r="C22" s="14">
        <v>2.907</v>
      </c>
      <c r="D22" s="14">
        <v>1.3939999999999999</v>
      </c>
      <c r="E22" s="32">
        <v>3.008</v>
      </c>
      <c r="F22" s="32">
        <v>3.363</v>
      </c>
      <c r="G22" s="32">
        <v>3</v>
      </c>
      <c r="H22" s="32">
        <v>2.956</v>
      </c>
      <c r="I22" s="32">
        <v>2.8719999999999999</v>
      </c>
      <c r="J22" s="32">
        <v>2.9830000000000001</v>
      </c>
      <c r="K22" s="47">
        <v>3.0139999999999998</v>
      </c>
      <c r="L22" s="47">
        <v>2.5470000000000002</v>
      </c>
      <c r="M22" s="47">
        <v>2.7429999999999999</v>
      </c>
      <c r="N22" s="47">
        <v>2.7650000000000001</v>
      </c>
      <c r="O22" s="47">
        <v>2.7160000000000002</v>
      </c>
      <c r="P22" s="47">
        <v>2.7229999999999999</v>
      </c>
      <c r="Q22" s="48">
        <v>2.7559999999999998</v>
      </c>
      <c r="R22" s="22"/>
      <c r="S22" s="22"/>
      <c r="T22" s="3"/>
      <c r="U22" s="3"/>
      <c r="V22" s="3"/>
      <c r="W22" s="3"/>
      <c r="X22" s="3"/>
      <c r="Y22" s="3"/>
      <c r="Z22" s="3"/>
      <c r="AA22" s="3"/>
      <c r="AB22" s="3"/>
    </row>
    <row r="23" spans="1:30" x14ac:dyDescent="0.2">
      <c r="A23" s="11"/>
      <c r="B23" s="31" t="str">
        <f>B11</f>
        <v>Pi [2] (Val, pi-pi*)</v>
      </c>
      <c r="C23" s="14">
        <v>3.387</v>
      </c>
      <c r="D23" s="14">
        <v>1.827</v>
      </c>
      <c r="E23" s="32">
        <v>3.6709999999999998</v>
      </c>
      <c r="F23" s="32">
        <v>3.5270000000000001</v>
      </c>
      <c r="G23" s="32">
        <v>3.3730000000000002</v>
      </c>
      <c r="H23" s="32">
        <v>3.44</v>
      </c>
      <c r="I23" s="32">
        <v>3.073</v>
      </c>
      <c r="J23" s="32">
        <v>3.0489999999999999</v>
      </c>
      <c r="K23" s="22"/>
      <c r="L23" s="22"/>
      <c r="M23" s="22"/>
      <c r="N23" s="22"/>
      <c r="O23" s="22"/>
      <c r="P23" s="22"/>
      <c r="Q23" s="22"/>
      <c r="R23" s="22"/>
      <c r="S23" s="22"/>
      <c r="T23" s="3"/>
      <c r="U23" s="3"/>
      <c r="V23" s="3"/>
      <c r="W23" s="3"/>
      <c r="X23" s="3"/>
      <c r="Y23" s="3"/>
      <c r="Z23" s="3"/>
      <c r="AA23" s="3"/>
      <c r="AB23" s="3"/>
    </row>
    <row r="24" spans="1:30" x14ac:dyDescent="0.2">
      <c r="A24" s="32"/>
      <c r="B24" s="32"/>
      <c r="C24" s="33" t="s">
        <v>935</v>
      </c>
      <c r="D24" s="33"/>
      <c r="E24" s="33"/>
      <c r="F24" s="33"/>
      <c r="G24" s="33"/>
      <c r="H24" s="33"/>
      <c r="I24" s="33"/>
      <c r="J24" s="33"/>
      <c r="K24" s="33"/>
      <c r="L24" s="33"/>
      <c r="M24" s="3"/>
      <c r="N24" s="3"/>
      <c r="O24" s="3"/>
      <c r="P24" s="3"/>
      <c r="Q24" s="3"/>
      <c r="R24" s="3"/>
      <c r="U24" s="3"/>
      <c r="V24" s="3"/>
      <c r="W24" s="3"/>
      <c r="X24" s="3"/>
      <c r="Y24" s="3"/>
      <c r="Z24" s="3"/>
      <c r="AA24" s="3"/>
      <c r="AB24" s="3"/>
      <c r="AC24" s="3"/>
      <c r="AD24" s="3"/>
    </row>
    <row r="25" spans="1:30" x14ac:dyDescent="0.2">
      <c r="A25" s="3"/>
      <c r="C25" s="33" t="s">
        <v>1024</v>
      </c>
      <c r="M25" s="3"/>
      <c r="N25" s="3"/>
      <c r="O25" s="3"/>
      <c r="P25" s="3"/>
      <c r="Q25" s="3"/>
      <c r="R25" s="3"/>
      <c r="U25" s="3"/>
      <c r="V25" s="3"/>
      <c r="W25" s="3"/>
      <c r="X25" s="3"/>
      <c r="Y25" s="3"/>
      <c r="Z25" s="3"/>
      <c r="AA25" s="3"/>
      <c r="AB25" s="3"/>
      <c r="AC25" s="3"/>
      <c r="AD25" s="3"/>
    </row>
    <row r="26" spans="1:30" x14ac:dyDescent="0.2">
      <c r="K26" s="5"/>
    </row>
    <row r="28" spans="1:30" x14ac:dyDescent="0.2">
      <c r="C28" s="14"/>
      <c r="D28" s="14"/>
      <c r="E28" s="14"/>
      <c r="F28" s="14"/>
      <c r="G28" s="14"/>
      <c r="H28" s="14"/>
      <c r="I28" s="14"/>
      <c r="J28" s="14"/>
      <c r="K28" s="14"/>
    </row>
    <row r="29" spans="1:30" x14ac:dyDescent="0.2">
      <c r="C29" s="14"/>
      <c r="D29" s="14"/>
      <c r="E29" s="14"/>
      <c r="F29" s="14"/>
      <c r="G29" s="14"/>
      <c r="H29" s="14"/>
      <c r="I29" s="14"/>
      <c r="J29" s="14"/>
      <c r="K29" s="14"/>
    </row>
    <row r="30" spans="1:30" x14ac:dyDescent="0.2">
      <c r="C30" s="14"/>
      <c r="D30" s="14"/>
      <c r="E30" s="14"/>
      <c r="F30" s="14"/>
      <c r="G30" s="14"/>
      <c r="H30" s="14"/>
      <c r="I30" s="14"/>
      <c r="J30" s="14"/>
      <c r="K30" s="14"/>
    </row>
    <row r="31" spans="1:30" x14ac:dyDescent="0.2">
      <c r="C31" s="14"/>
      <c r="D31" s="14"/>
      <c r="E31" s="14"/>
      <c r="F31" s="14"/>
      <c r="G31" s="14"/>
      <c r="H31" s="14"/>
      <c r="I31" s="14"/>
      <c r="J31" s="14"/>
      <c r="K31" s="1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C6DD6-C167-D846-BD29-C7ADCBDED5FD}">
  <dimension ref="A1:AB22"/>
  <sheetViews>
    <sheetView zoomScale="80" zoomScaleNormal="80" workbookViewId="0">
      <selection activeCell="B6" sqref="B6"/>
    </sheetView>
  </sheetViews>
  <sheetFormatPr baseColWidth="10" defaultRowHeight="16" x14ac:dyDescent="0.2"/>
  <cols>
    <col min="2" max="2" width="9" customWidth="1"/>
    <col min="16" max="17" width="10.5" customWidth="1"/>
  </cols>
  <sheetData>
    <row r="1" spans="1:28" x14ac:dyDescent="0.2">
      <c r="A1" s="1" t="s">
        <v>0</v>
      </c>
      <c r="B1" s="1"/>
      <c r="C1" s="1" t="s">
        <v>1</v>
      </c>
      <c r="D1" s="2"/>
      <c r="E1" s="3">
        <f>COUNT(C5:C11)</f>
        <v>7</v>
      </c>
      <c r="F1" s="4" t="s">
        <v>2</v>
      </c>
      <c r="G1" s="5" t="s">
        <v>53</v>
      </c>
      <c r="V1" s="5"/>
      <c r="X1" s="5" t="s">
        <v>58</v>
      </c>
      <c r="Y1" s="5"/>
      <c r="Z1" s="5"/>
    </row>
    <row r="2" spans="1:28" x14ac:dyDescent="0.2">
      <c r="A2" s="6" t="s">
        <v>5</v>
      </c>
      <c r="B2" s="7"/>
      <c r="C2" s="7" t="s">
        <v>6</v>
      </c>
      <c r="D2" s="7" t="s">
        <v>6</v>
      </c>
      <c r="E2" s="7" t="s">
        <v>6</v>
      </c>
      <c r="F2" s="7" t="s">
        <v>6</v>
      </c>
      <c r="G2" s="7" t="s">
        <v>7</v>
      </c>
      <c r="H2" s="7" t="s">
        <v>7</v>
      </c>
      <c r="I2" s="7" t="s">
        <v>7</v>
      </c>
      <c r="J2" s="7" t="s">
        <v>7</v>
      </c>
      <c r="K2" s="7" t="s">
        <v>7</v>
      </c>
      <c r="L2" s="7" t="s">
        <v>7</v>
      </c>
      <c r="M2" s="7" t="s">
        <v>7</v>
      </c>
      <c r="N2" s="7" t="s">
        <v>7</v>
      </c>
      <c r="O2" s="7" t="s">
        <v>7</v>
      </c>
      <c r="P2" s="7" t="s">
        <v>8</v>
      </c>
      <c r="Q2" s="7" t="s">
        <v>8</v>
      </c>
      <c r="R2" s="7" t="s">
        <v>8</v>
      </c>
      <c r="S2" s="7"/>
      <c r="T2" s="7"/>
      <c r="U2" s="8" t="s">
        <v>9</v>
      </c>
      <c r="V2" s="8" t="s">
        <v>44</v>
      </c>
      <c r="W2" s="8" t="s">
        <v>44</v>
      </c>
      <c r="X2" s="8" t="s">
        <v>44</v>
      </c>
      <c r="Y2" s="8" t="s">
        <v>44</v>
      </c>
      <c r="Z2" s="8" t="s">
        <v>9</v>
      </c>
    </row>
    <row r="3" spans="1:28" x14ac:dyDescent="0.2">
      <c r="A3" s="6"/>
      <c r="B3" s="7"/>
      <c r="C3" s="6" t="s">
        <v>11</v>
      </c>
      <c r="D3" s="6" t="s">
        <v>11</v>
      </c>
      <c r="E3" s="6" t="s">
        <v>11</v>
      </c>
      <c r="F3" s="6" t="s">
        <v>11</v>
      </c>
      <c r="G3" s="6" t="s">
        <v>12</v>
      </c>
      <c r="H3" s="6" t="s">
        <v>12</v>
      </c>
      <c r="I3" s="6" t="s">
        <v>12</v>
      </c>
      <c r="J3" s="6" t="s">
        <v>12</v>
      </c>
      <c r="K3" s="6" t="s">
        <v>74</v>
      </c>
      <c r="L3" s="6" t="s">
        <v>74</v>
      </c>
      <c r="M3" s="6" t="s">
        <v>74</v>
      </c>
      <c r="N3" s="6" t="s">
        <v>75</v>
      </c>
      <c r="O3" s="6" t="s">
        <v>75</v>
      </c>
      <c r="P3" s="6" t="s">
        <v>244</v>
      </c>
      <c r="Q3" s="6" t="s">
        <v>244</v>
      </c>
      <c r="R3" s="6" t="s">
        <v>244</v>
      </c>
      <c r="S3" s="6" t="s">
        <v>437</v>
      </c>
      <c r="T3" s="6" t="s">
        <v>437</v>
      </c>
      <c r="U3" s="9" t="s">
        <v>13</v>
      </c>
      <c r="V3" s="9" t="s">
        <v>60</v>
      </c>
      <c r="W3" s="9" t="s">
        <v>271</v>
      </c>
      <c r="X3" s="9" t="s">
        <v>14</v>
      </c>
      <c r="Y3" s="9" t="s">
        <v>14</v>
      </c>
      <c r="Z3" s="9" t="s">
        <v>60</v>
      </c>
    </row>
    <row r="4" spans="1:28" x14ac:dyDescent="0.2">
      <c r="A4" s="7"/>
      <c r="B4" s="7"/>
      <c r="C4" s="6" t="s">
        <v>16</v>
      </c>
      <c r="D4" s="6" t="s">
        <v>17</v>
      </c>
      <c r="E4" s="6" t="s">
        <v>18</v>
      </c>
      <c r="F4" s="6" t="s">
        <v>90</v>
      </c>
      <c r="G4" s="6" t="s">
        <v>16</v>
      </c>
      <c r="H4" s="6" t="s">
        <v>17</v>
      </c>
      <c r="I4" s="6" t="s">
        <v>18</v>
      </c>
      <c r="J4" s="6" t="s">
        <v>90</v>
      </c>
      <c r="K4" s="6" t="s">
        <v>16</v>
      </c>
      <c r="L4" s="6" t="s">
        <v>17</v>
      </c>
      <c r="M4" s="6" t="s">
        <v>18</v>
      </c>
      <c r="N4" s="6" t="s">
        <v>16</v>
      </c>
      <c r="O4" s="6" t="s">
        <v>17</v>
      </c>
      <c r="P4" s="6" t="s">
        <v>16</v>
      </c>
      <c r="Q4" s="6" t="s">
        <v>17</v>
      </c>
      <c r="R4" s="6" t="s">
        <v>18</v>
      </c>
      <c r="S4" s="6" t="s">
        <v>18</v>
      </c>
      <c r="T4" s="6" t="s">
        <v>90</v>
      </c>
      <c r="U4" s="9" t="s">
        <v>18</v>
      </c>
      <c r="V4" s="9" t="s">
        <v>18</v>
      </c>
      <c r="W4" s="9" t="s">
        <v>18</v>
      </c>
      <c r="X4" s="9" t="s">
        <v>18</v>
      </c>
      <c r="Y4" s="9" t="s">
        <v>18</v>
      </c>
      <c r="Z4" s="9" t="s">
        <v>18</v>
      </c>
    </row>
    <row r="5" spans="1:28" x14ac:dyDescent="0.2">
      <c r="A5" s="6" t="s">
        <v>21</v>
      </c>
      <c r="B5" s="12" t="s">
        <v>1370</v>
      </c>
      <c r="C5" s="13">
        <v>0.75600000000000001</v>
      </c>
      <c r="D5" s="13">
        <v>0.77100000000000002</v>
      </c>
      <c r="E5" s="14">
        <v>0.71699999999999997</v>
      </c>
      <c r="F5" s="14">
        <v>0.71699999999999997</v>
      </c>
      <c r="G5" s="13">
        <v>0.77800000000000002</v>
      </c>
      <c r="H5" s="13">
        <v>0.76900000000000002</v>
      </c>
      <c r="I5" s="13">
        <v>0.71599999999999997</v>
      </c>
      <c r="J5" s="13">
        <v>0.71699999999999997</v>
      </c>
      <c r="K5" s="13">
        <v>0.77700000000000002</v>
      </c>
      <c r="L5" s="13">
        <v>0.76800000000000002</v>
      </c>
      <c r="M5" s="13">
        <v>0.71199999999999997</v>
      </c>
      <c r="N5" s="13">
        <v>0.77600000000000002</v>
      </c>
      <c r="O5" s="13">
        <v>0.76600000000000001</v>
      </c>
      <c r="P5" s="18" t="s">
        <v>307</v>
      </c>
      <c r="Q5" s="18" t="s">
        <v>230</v>
      </c>
      <c r="R5" s="18" t="s">
        <v>378</v>
      </c>
      <c r="S5" s="14">
        <v>0.70899999999999996</v>
      </c>
      <c r="T5" s="14">
        <f>S5+J5-I5</f>
        <v>0.71</v>
      </c>
      <c r="U5" s="5" t="s">
        <v>56</v>
      </c>
      <c r="V5" s="17" t="s">
        <v>99</v>
      </c>
      <c r="W5" s="17" t="s">
        <v>273</v>
      </c>
      <c r="X5" s="5" t="s">
        <v>59</v>
      </c>
      <c r="Y5" s="5">
        <v>2</v>
      </c>
      <c r="Z5" s="5" t="s">
        <v>55</v>
      </c>
      <c r="AA5" s="15"/>
      <c r="AB5" s="5"/>
    </row>
    <row r="6" spans="1:28" x14ac:dyDescent="0.2">
      <c r="A6" s="7"/>
      <c r="B6" s="12" t="s">
        <v>1371</v>
      </c>
      <c r="C6" s="13">
        <v>7.3739999999999997</v>
      </c>
      <c r="D6" s="13">
        <v>7.3390000000000004</v>
      </c>
      <c r="E6" s="14">
        <v>7.343</v>
      </c>
      <c r="F6" s="14">
        <v>7.3540000000000001</v>
      </c>
      <c r="G6" s="13">
        <v>7.1589999999999998</v>
      </c>
      <c r="H6" s="13">
        <v>7.0830000000000002</v>
      </c>
      <c r="I6" s="13">
        <v>7.0759999999999996</v>
      </c>
      <c r="J6" s="13">
        <v>7.0949999999999998</v>
      </c>
      <c r="K6" s="13">
        <v>7.1219999999999999</v>
      </c>
      <c r="L6" s="13">
        <v>7.04</v>
      </c>
      <c r="M6" s="13">
        <v>7.0039999999999996</v>
      </c>
      <c r="N6" s="13">
        <v>7.12</v>
      </c>
      <c r="O6" s="13">
        <v>7.0380000000000003</v>
      </c>
      <c r="P6" s="18" t="s">
        <v>308</v>
      </c>
      <c r="Q6" s="18" t="s">
        <v>231</v>
      </c>
      <c r="R6" s="18" t="s">
        <v>381</v>
      </c>
      <c r="S6" s="14">
        <v>7</v>
      </c>
      <c r="T6" s="14">
        <f t="shared" ref="T6:T11" si="0">S6+J6-I6</f>
        <v>7.0189999999999992</v>
      </c>
      <c r="U6" s="5" t="s">
        <v>57</v>
      </c>
      <c r="V6" s="17" t="s">
        <v>264</v>
      </c>
      <c r="W6" s="17" t="s">
        <v>281</v>
      </c>
      <c r="X6" s="5" t="s">
        <v>270</v>
      </c>
      <c r="Y6" s="16">
        <v>1</v>
      </c>
      <c r="Z6" s="5" t="s">
        <v>267</v>
      </c>
      <c r="AA6" s="15"/>
      <c r="AB6" s="5"/>
    </row>
    <row r="7" spans="1:28" x14ac:dyDescent="0.2">
      <c r="A7" s="7"/>
      <c r="B7" s="12" t="s">
        <v>221</v>
      </c>
      <c r="C7" s="13">
        <v>7.7709999999999999</v>
      </c>
      <c r="D7" s="13">
        <v>7.5819999999999999</v>
      </c>
      <c r="E7" s="14">
        <v>7.4630000000000001</v>
      </c>
      <c r="F7" s="14">
        <v>7.4589999999999996</v>
      </c>
      <c r="G7" s="14">
        <v>7.774</v>
      </c>
      <c r="H7" s="13">
        <v>7.58</v>
      </c>
      <c r="I7" s="14">
        <v>7.4619999999999997</v>
      </c>
      <c r="J7" s="22"/>
      <c r="K7" s="13">
        <v>7.7679999999999998</v>
      </c>
      <c r="L7" s="13">
        <v>7.5759999999999996</v>
      </c>
      <c r="M7" s="13">
        <v>7.452</v>
      </c>
      <c r="N7" s="13">
        <v>7.7670000000000003</v>
      </c>
      <c r="O7" s="13">
        <v>7.5759999999999996</v>
      </c>
      <c r="P7" s="18" t="s">
        <v>309</v>
      </c>
      <c r="Q7" s="18" t="s">
        <v>232</v>
      </c>
      <c r="R7" s="18" t="s">
        <v>382</v>
      </c>
      <c r="S7" s="14">
        <v>7.452</v>
      </c>
      <c r="T7" s="14">
        <f>S7+F7-E7</f>
        <v>7.4479999999999995</v>
      </c>
      <c r="U7" s="5"/>
      <c r="V7" s="17" t="s">
        <v>262</v>
      </c>
      <c r="W7" s="17" t="s">
        <v>279</v>
      </c>
      <c r="X7" s="5" t="s">
        <v>268</v>
      </c>
      <c r="Y7" s="16">
        <v>4</v>
      </c>
      <c r="Z7" s="16" t="s">
        <v>266</v>
      </c>
      <c r="AA7" s="15"/>
      <c r="AB7" s="5"/>
    </row>
    <row r="8" spans="1:28" x14ac:dyDescent="0.2">
      <c r="A8" s="7"/>
      <c r="B8" s="12" t="s">
        <v>220</v>
      </c>
      <c r="C8" s="13">
        <v>8.0860000000000003</v>
      </c>
      <c r="D8" s="13">
        <v>7.9020000000000001</v>
      </c>
      <c r="E8" s="14">
        <v>7.8129999999999997</v>
      </c>
      <c r="F8" s="14">
        <v>7.8040000000000003</v>
      </c>
      <c r="G8" s="13">
        <v>8.0630000000000006</v>
      </c>
      <c r="H8" s="13">
        <v>7.88</v>
      </c>
      <c r="I8" s="13">
        <v>7.7919999999999998</v>
      </c>
      <c r="J8" s="13">
        <v>7.7839999999999998</v>
      </c>
      <c r="K8" s="13">
        <v>8.0239999999999991</v>
      </c>
      <c r="L8" s="13">
        <v>7.8490000000000002</v>
      </c>
      <c r="M8" s="13">
        <v>7.75</v>
      </c>
      <c r="N8" s="13">
        <v>8.02</v>
      </c>
      <c r="O8">
        <v>7.8449999999999998</v>
      </c>
      <c r="Q8" s="18" t="s">
        <v>655</v>
      </c>
      <c r="R8" s="14"/>
      <c r="S8" s="14">
        <f>7.855+M8-L8</f>
        <v>7.7560000000000002</v>
      </c>
      <c r="T8" s="14">
        <f t="shared" si="0"/>
        <v>7.7479999999999993</v>
      </c>
      <c r="U8" s="5"/>
      <c r="V8" s="17" t="s">
        <v>263</v>
      </c>
      <c r="W8" s="17" t="s">
        <v>280</v>
      </c>
      <c r="X8" s="5" t="s">
        <v>269</v>
      </c>
      <c r="Y8" s="5">
        <v>5</v>
      </c>
      <c r="Z8" s="16" t="s">
        <v>265</v>
      </c>
    </row>
    <row r="9" spans="1:28" x14ac:dyDescent="0.2">
      <c r="A9" s="6" t="s">
        <v>325</v>
      </c>
      <c r="B9" s="12" t="s">
        <v>219</v>
      </c>
      <c r="C9" s="13">
        <v>5.218</v>
      </c>
      <c r="D9" s="13">
        <v>5.2389999999999999</v>
      </c>
      <c r="E9" s="14">
        <v>5.3029999999999999</v>
      </c>
      <c r="F9" s="14">
        <v>5.335</v>
      </c>
      <c r="G9" s="13">
        <v>5.1050000000000004</v>
      </c>
      <c r="H9" s="13">
        <v>5.1210000000000004</v>
      </c>
      <c r="I9" s="13">
        <v>5.1849999999999996</v>
      </c>
      <c r="J9" s="13">
        <v>5.2190000000000003</v>
      </c>
      <c r="K9" s="13">
        <v>5.0839999999999996</v>
      </c>
      <c r="L9" s="13">
        <v>5.0999999999999996</v>
      </c>
      <c r="M9" s="13">
        <v>5.149</v>
      </c>
      <c r="N9" s="13">
        <v>5.0839999999999996</v>
      </c>
      <c r="O9" s="13">
        <v>5.0999999999999996</v>
      </c>
      <c r="P9" s="18" t="s">
        <v>376</v>
      </c>
      <c r="Q9" s="18" t="s">
        <v>234</v>
      </c>
      <c r="R9" s="18" t="s">
        <v>379</v>
      </c>
      <c r="S9" s="14">
        <v>5.15</v>
      </c>
      <c r="T9" s="14">
        <f t="shared" si="0"/>
        <v>5.1840000000000002</v>
      </c>
      <c r="U9" s="5"/>
      <c r="V9" s="17" t="s">
        <v>100</v>
      </c>
      <c r="W9" s="17" t="s">
        <v>276</v>
      </c>
      <c r="X9" s="5" t="s">
        <v>59</v>
      </c>
      <c r="Y9" s="5">
        <v>2</v>
      </c>
      <c r="Z9" s="16" t="s">
        <v>54</v>
      </c>
    </row>
    <row r="10" spans="1:28" x14ac:dyDescent="0.2">
      <c r="A10" s="7"/>
      <c r="B10" s="12" t="s">
        <v>220</v>
      </c>
      <c r="C10">
        <v>6.3929999999999998</v>
      </c>
      <c r="D10" s="13">
        <v>6.3220000000000001</v>
      </c>
      <c r="E10" s="14">
        <v>6.2930000000000001</v>
      </c>
      <c r="F10">
        <v>6.3029999999999999</v>
      </c>
      <c r="G10" s="13">
        <v>6.3159999999999998</v>
      </c>
      <c r="H10" s="13">
        <v>6.2309999999999999</v>
      </c>
      <c r="I10" s="13">
        <v>6.2</v>
      </c>
      <c r="J10" s="13">
        <v>6.2130000000000001</v>
      </c>
      <c r="K10" s="13">
        <v>6.2480000000000002</v>
      </c>
      <c r="L10" s="13">
        <v>6.1660000000000004</v>
      </c>
      <c r="M10" s="13">
        <v>6.125</v>
      </c>
      <c r="N10" s="13">
        <v>6.2409999999999997</v>
      </c>
      <c r="O10" s="13">
        <v>6.16</v>
      </c>
      <c r="P10" s="18" t="s">
        <v>377</v>
      </c>
      <c r="Q10" s="18" t="s">
        <v>235</v>
      </c>
      <c r="R10" s="18" t="s">
        <v>380</v>
      </c>
      <c r="S10" s="14">
        <v>6.1189999999999998</v>
      </c>
      <c r="T10" s="14">
        <f t="shared" si="0"/>
        <v>6.1320000000000006</v>
      </c>
      <c r="V10" s="17" t="s">
        <v>101</v>
      </c>
      <c r="W10" s="17" t="s">
        <v>277</v>
      </c>
      <c r="X10" s="5" t="s">
        <v>222</v>
      </c>
      <c r="Y10" s="5">
        <v>3</v>
      </c>
      <c r="Z10" s="5" t="s">
        <v>54</v>
      </c>
    </row>
    <row r="11" spans="1:28" x14ac:dyDescent="0.2">
      <c r="A11" s="7"/>
      <c r="B11" s="12" t="s">
        <v>221</v>
      </c>
      <c r="C11" s="14">
        <v>7.1529999999999996</v>
      </c>
      <c r="D11" s="22"/>
      <c r="E11" s="14">
        <v>7.0389999999999997</v>
      </c>
      <c r="F11" s="22"/>
      <c r="G11" s="14">
        <v>7.0670000000000002</v>
      </c>
      <c r="H11" s="14">
        <v>6.97</v>
      </c>
      <c r="I11" s="13">
        <v>6.9420000000000002</v>
      </c>
      <c r="J11" s="13">
        <v>6.9509999999999996</v>
      </c>
      <c r="K11">
        <v>6.9930000000000003</v>
      </c>
      <c r="L11" s="14">
        <v>6.9</v>
      </c>
      <c r="M11" s="14">
        <v>6.8579999999999997</v>
      </c>
      <c r="N11">
        <v>6.9870000000000001</v>
      </c>
      <c r="O11">
        <v>6.8940000000000001</v>
      </c>
      <c r="Q11" s="18" t="s">
        <v>236</v>
      </c>
      <c r="S11" s="14">
        <f>6.895+M11-L11</f>
        <v>6.8529999999999998</v>
      </c>
      <c r="T11" s="14">
        <f t="shared" si="0"/>
        <v>6.8619999999999983</v>
      </c>
      <c r="V11" s="17" t="s">
        <v>102</v>
      </c>
      <c r="W11" s="17" t="s">
        <v>278</v>
      </c>
      <c r="X11" s="5" t="s">
        <v>222</v>
      </c>
      <c r="Y11" s="5">
        <v>3</v>
      </c>
      <c r="Z11" s="5" t="s">
        <v>54</v>
      </c>
    </row>
    <row r="12" spans="1:28" x14ac:dyDescent="0.2">
      <c r="W12" s="17"/>
    </row>
    <row r="13" spans="1:28" x14ac:dyDescent="0.2">
      <c r="Y13" s="5"/>
    </row>
    <row r="14" spans="1:28" x14ac:dyDescent="0.2">
      <c r="A14" s="6" t="s">
        <v>18</v>
      </c>
      <c r="B14" s="7"/>
      <c r="C14" s="7" t="s">
        <v>44</v>
      </c>
      <c r="D14" s="7" t="s">
        <v>44</v>
      </c>
      <c r="E14" s="7" t="s">
        <v>45</v>
      </c>
      <c r="F14" s="7" t="s">
        <v>45</v>
      </c>
      <c r="G14" s="7" t="s">
        <v>9</v>
      </c>
      <c r="H14" s="7" t="s">
        <v>6</v>
      </c>
      <c r="I14" s="7" t="s">
        <v>6</v>
      </c>
      <c r="J14" s="7" t="s">
        <v>6</v>
      </c>
      <c r="K14" s="54" t="s">
        <v>1046</v>
      </c>
      <c r="L14" s="54" t="s">
        <v>1046</v>
      </c>
      <c r="M14" s="54" t="s">
        <v>1046</v>
      </c>
      <c r="N14" s="54" t="s">
        <v>1046</v>
      </c>
      <c r="O14" s="54" t="s">
        <v>1046</v>
      </c>
      <c r="P14" s="54" t="s">
        <v>1046</v>
      </c>
      <c r="Q14" s="54" t="s">
        <v>1046</v>
      </c>
    </row>
    <row r="15" spans="1:28" x14ac:dyDescent="0.2">
      <c r="A15" s="6"/>
      <c r="B15" s="7"/>
      <c r="C15" s="6" t="s">
        <v>46</v>
      </c>
      <c r="D15" s="6" t="s">
        <v>47</v>
      </c>
      <c r="E15" s="6" t="s">
        <v>49</v>
      </c>
      <c r="F15" s="6" t="s">
        <v>50</v>
      </c>
      <c r="G15" s="6" t="s">
        <v>15</v>
      </c>
      <c r="H15" s="6" t="s">
        <v>51</v>
      </c>
      <c r="I15" s="6" t="s">
        <v>52</v>
      </c>
      <c r="J15" s="6" t="s">
        <v>11</v>
      </c>
      <c r="K15" s="55" t="s">
        <v>1047</v>
      </c>
      <c r="L15" s="55" t="s">
        <v>1048</v>
      </c>
      <c r="M15" s="55" t="s">
        <v>1049</v>
      </c>
      <c r="N15" s="55" t="s">
        <v>1050</v>
      </c>
      <c r="O15" s="55" t="s">
        <v>1051</v>
      </c>
      <c r="P15" s="55" t="s">
        <v>1053</v>
      </c>
      <c r="Q15" s="55" t="s">
        <v>1052</v>
      </c>
      <c r="V15" s="16"/>
    </row>
    <row r="16" spans="1:28" x14ac:dyDescent="0.2">
      <c r="A16" s="6" t="str">
        <f>A5</f>
        <v>Doublet</v>
      </c>
      <c r="B16" s="12" t="str">
        <f>B5</f>
        <v>Pi (Val, pi-sig)</v>
      </c>
      <c r="C16" s="14">
        <v>1.64</v>
      </c>
      <c r="D16" s="14">
        <v>0.73799999999999999</v>
      </c>
      <c r="E16" s="14">
        <v>1.3380000000000001</v>
      </c>
      <c r="F16" s="14">
        <v>0.95499999999999996</v>
      </c>
      <c r="G16" s="14">
        <v>0.99099999999999999</v>
      </c>
      <c r="H16" s="14">
        <v>0.76900000000000002</v>
      </c>
      <c r="I16" s="14">
        <v>0.77300000000000002</v>
      </c>
      <c r="J16" s="14">
        <v>0.71699999999999997</v>
      </c>
      <c r="K16" s="51">
        <v>0.95799999999999996</v>
      </c>
      <c r="L16" s="51">
        <v>0.86399999999999999</v>
      </c>
      <c r="M16" s="51">
        <v>0.81799999999999995</v>
      </c>
      <c r="N16" s="51">
        <v>0.71399999999999997</v>
      </c>
      <c r="O16" s="51">
        <v>0.69599999999999995</v>
      </c>
      <c r="P16" s="51">
        <v>0.73</v>
      </c>
      <c r="Q16" s="52">
        <v>0.73299999999999998</v>
      </c>
      <c r="V16" s="16"/>
    </row>
    <row r="17" spans="1:17" x14ac:dyDescent="0.2">
      <c r="A17" s="6"/>
      <c r="B17" s="12" t="str">
        <f>B6</f>
        <v>Sigma^+ (Val, pi-pi*, par. dou.)</v>
      </c>
      <c r="C17" s="14">
        <v>9.2260000000000009</v>
      </c>
      <c r="D17" s="22"/>
      <c r="E17" s="14">
        <v>8.8870000000000005</v>
      </c>
      <c r="F17" s="14">
        <v>8.2629999999999999</v>
      </c>
      <c r="G17" s="14">
        <v>8.4740000000000002</v>
      </c>
      <c r="H17" s="14">
        <v>8.1950000000000003</v>
      </c>
      <c r="I17" s="14">
        <v>7.5629999999999997</v>
      </c>
      <c r="J17" s="14">
        <v>7.343</v>
      </c>
      <c r="K17" s="51">
        <v>7.5620000000000003</v>
      </c>
      <c r="L17" s="51">
        <v>6.7759999999999998</v>
      </c>
      <c r="M17" s="51">
        <v>7.133</v>
      </c>
      <c r="N17" s="51">
        <v>7.2539999999999996</v>
      </c>
      <c r="O17" s="51">
        <v>7.16</v>
      </c>
      <c r="P17" s="51">
        <v>7.0519999999999996</v>
      </c>
      <c r="Q17" s="52">
        <v>7.1360000000000001</v>
      </c>
    </row>
    <row r="18" spans="1:17" x14ac:dyDescent="0.2">
      <c r="A18" s="6"/>
      <c r="B18" s="12" t="str">
        <f>B7</f>
        <v>Sigma^- (Val, pi-pi*)</v>
      </c>
      <c r="C18" s="14">
        <v>7.7919999999999998</v>
      </c>
      <c r="D18" s="22"/>
      <c r="E18" s="14">
        <v>7.9720000000000004</v>
      </c>
      <c r="F18" s="14">
        <v>7.7380000000000004</v>
      </c>
      <c r="G18" s="14">
        <v>7.5679999999999996</v>
      </c>
      <c r="H18" s="14">
        <v>7.5410000000000004</v>
      </c>
      <c r="I18" s="14">
        <v>7.4610000000000003</v>
      </c>
      <c r="J18" s="14">
        <v>7.4630000000000001</v>
      </c>
      <c r="K18" s="51">
        <v>8.5809999999999995</v>
      </c>
      <c r="L18" s="51">
        <v>7.3049999999999997</v>
      </c>
      <c r="M18" s="51">
        <v>7.7279999999999998</v>
      </c>
      <c r="N18" s="51">
        <v>7.7629999999999999</v>
      </c>
      <c r="O18" s="51">
        <v>7.6059999999999999</v>
      </c>
      <c r="P18" s="51">
        <v>7.5129999999999999</v>
      </c>
      <c r="Q18" s="52">
        <v>7.6459999999999999</v>
      </c>
    </row>
    <row r="19" spans="1:17" x14ac:dyDescent="0.2">
      <c r="A19" s="6"/>
      <c r="B19" s="12" t="str">
        <f>B8</f>
        <v>Delta (Val, pi-pi*)</v>
      </c>
      <c r="C19" s="14">
        <v>7.95</v>
      </c>
      <c r="D19" s="22"/>
      <c r="E19" s="22"/>
      <c r="F19" s="14">
        <v>8.0050000000000008</v>
      </c>
      <c r="G19" s="14">
        <v>7.9160000000000004</v>
      </c>
      <c r="H19" s="14">
        <v>7.8929999999999998</v>
      </c>
      <c r="I19" s="14">
        <v>7.8179999999999996</v>
      </c>
      <c r="J19" s="14">
        <v>7.8129999999999997</v>
      </c>
      <c r="K19" s="51">
        <v>8.56</v>
      </c>
      <c r="L19" s="51">
        <v>7.569</v>
      </c>
      <c r="M19" s="51">
        <v>7.9089999999999998</v>
      </c>
      <c r="N19" s="51">
        <v>7.9630000000000001</v>
      </c>
      <c r="O19" s="51">
        <v>7.8609999999999998</v>
      </c>
      <c r="P19" s="51">
        <v>7.7640000000000002</v>
      </c>
      <c r="Q19" s="52">
        <v>7.8620000000000001</v>
      </c>
    </row>
    <row r="20" spans="1:17" x14ac:dyDescent="0.2">
      <c r="A20" s="6" t="str">
        <f>A9</f>
        <v>Quartet</v>
      </c>
      <c r="B20" s="12" t="str">
        <f t="shared" ref="B20:B22" si="1">B9</f>
        <v>Sigma^+ (Val, pi-pi*)</v>
      </c>
      <c r="C20" s="14">
        <v>5.9390000000000001</v>
      </c>
      <c r="D20" s="14">
        <v>4.49</v>
      </c>
      <c r="E20" s="14">
        <v>5.9039999999999999</v>
      </c>
      <c r="F20" s="14">
        <v>5.9729999999999999</v>
      </c>
      <c r="G20" s="14">
        <v>5.5350000000000001</v>
      </c>
      <c r="H20" s="14">
        <v>5.4409999999999998</v>
      </c>
      <c r="I20" s="22"/>
      <c r="J20" s="14">
        <v>5.3029999999999999</v>
      </c>
      <c r="K20" s="51">
        <v>5.234</v>
      </c>
      <c r="L20" s="51">
        <v>4.8739999999999997</v>
      </c>
      <c r="M20" s="51">
        <v>5.2080000000000002</v>
      </c>
      <c r="N20" s="51">
        <v>5.2809999999999997</v>
      </c>
      <c r="O20" s="51">
        <v>5.2350000000000003</v>
      </c>
      <c r="P20" s="51">
        <v>5.1639999999999997</v>
      </c>
      <c r="Q20" s="52">
        <v>5.2119999999999997</v>
      </c>
    </row>
    <row r="21" spans="1:17" x14ac:dyDescent="0.2">
      <c r="A21" s="6"/>
      <c r="B21" s="12" t="str">
        <f t="shared" si="1"/>
        <v>Delta (Val, pi-pi*)</v>
      </c>
      <c r="C21" s="14">
        <v>6.9169999999999998</v>
      </c>
      <c r="D21" s="14">
        <v>5.4210000000000003</v>
      </c>
      <c r="E21" s="14">
        <v>6.89</v>
      </c>
      <c r="F21" s="14">
        <v>6.875</v>
      </c>
      <c r="G21" s="14">
        <v>6.5449999999999999</v>
      </c>
      <c r="H21" s="14">
        <v>6.4710000000000001</v>
      </c>
      <c r="I21" s="14">
        <v>6.3520000000000003</v>
      </c>
      <c r="J21" s="14">
        <v>6.2930000000000001</v>
      </c>
      <c r="K21" s="51">
        <v>6.5609999999999999</v>
      </c>
      <c r="L21" s="51">
        <v>5.9329999999999998</v>
      </c>
      <c r="M21" s="51">
        <v>6.2160000000000002</v>
      </c>
      <c r="N21" s="51">
        <v>6.2510000000000003</v>
      </c>
      <c r="O21" s="51">
        <v>6.1859999999999999</v>
      </c>
      <c r="P21" s="51">
        <v>6.1040000000000001</v>
      </c>
      <c r="Q21" s="52">
        <v>6.1829999999999998</v>
      </c>
    </row>
    <row r="22" spans="1:17" x14ac:dyDescent="0.2">
      <c r="A22" s="6"/>
      <c r="B22" s="12" t="str">
        <f t="shared" si="1"/>
        <v>Sigma^- (Val, pi-pi*)</v>
      </c>
      <c r="C22" s="14">
        <v>7.4420000000000002</v>
      </c>
      <c r="D22" s="14">
        <v>6.2960000000000003</v>
      </c>
      <c r="E22" s="14">
        <v>7.7489999999999997</v>
      </c>
      <c r="F22" s="14">
        <v>7.5179999999999998</v>
      </c>
      <c r="G22" s="14">
        <v>7.3239999999999998</v>
      </c>
      <c r="H22" s="14">
        <v>7.2450000000000001</v>
      </c>
      <c r="I22" s="22"/>
      <c r="J22" s="14">
        <v>7.0389999999999997</v>
      </c>
      <c r="K22" s="51">
        <v>7.452</v>
      </c>
      <c r="L22" s="51">
        <v>6.6879999999999997</v>
      </c>
      <c r="M22" s="51">
        <v>7.048</v>
      </c>
      <c r="N22" s="51">
        <v>7.14</v>
      </c>
      <c r="O22" s="51">
        <v>7.0119999999999996</v>
      </c>
      <c r="P22" s="51">
        <v>6.8869999999999996</v>
      </c>
      <c r="Q22" s="52">
        <v>6.9969999999999999</v>
      </c>
    </row>
  </sheetData>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D37FA-5EF1-0C45-9692-7F92848E3E9C}">
  <dimension ref="A1:AB22"/>
  <sheetViews>
    <sheetView zoomScale="80" zoomScaleNormal="80" workbookViewId="0">
      <selection activeCell="E12" sqref="E12:E18"/>
    </sheetView>
  </sheetViews>
  <sheetFormatPr baseColWidth="10" defaultRowHeight="16" x14ac:dyDescent="0.2"/>
  <cols>
    <col min="2" max="2" width="9" customWidth="1"/>
    <col min="13" max="13" width="10.5" customWidth="1"/>
    <col min="20" max="20" width="10.5" customWidth="1"/>
  </cols>
  <sheetData>
    <row r="1" spans="1:28" x14ac:dyDescent="0.2">
      <c r="A1" s="1" t="s">
        <v>0</v>
      </c>
      <c r="B1" s="1"/>
      <c r="C1" s="1" t="s">
        <v>1</v>
      </c>
      <c r="D1" s="2"/>
      <c r="E1" s="3">
        <f>COUNT(C5:C9)</f>
        <v>5</v>
      </c>
      <c r="F1" s="4" t="s">
        <v>2</v>
      </c>
      <c r="G1" s="5" t="s">
        <v>3</v>
      </c>
      <c r="M1" s="3"/>
      <c r="Q1" s="5" t="s">
        <v>151</v>
      </c>
      <c r="Y1" s="5"/>
      <c r="Z1" s="5"/>
      <c r="AA1" s="5"/>
      <c r="AB1" s="5"/>
    </row>
    <row r="2" spans="1:28" x14ac:dyDescent="0.2">
      <c r="A2" s="6" t="s">
        <v>5</v>
      </c>
      <c r="B2" s="7"/>
      <c r="C2" s="7" t="s">
        <v>6</v>
      </c>
      <c r="D2" s="7" t="s">
        <v>6</v>
      </c>
      <c r="E2" s="7" t="s">
        <v>6</v>
      </c>
      <c r="F2" s="7" t="s">
        <v>7</v>
      </c>
      <c r="G2" s="7" t="s">
        <v>7</v>
      </c>
      <c r="H2" s="7" t="s">
        <v>7</v>
      </c>
      <c r="I2" s="7" t="s">
        <v>7</v>
      </c>
      <c r="J2" s="7" t="s">
        <v>8</v>
      </c>
      <c r="K2" s="7" t="s">
        <v>8</v>
      </c>
      <c r="L2" s="7"/>
      <c r="M2" s="6" t="s">
        <v>1326</v>
      </c>
      <c r="N2" s="8" t="s">
        <v>9</v>
      </c>
      <c r="O2" s="8" t="s">
        <v>44</v>
      </c>
      <c r="P2" s="8" t="s">
        <v>44</v>
      </c>
      <c r="Q2" s="8" t="s">
        <v>44</v>
      </c>
      <c r="R2" s="8" t="s">
        <v>44</v>
      </c>
      <c r="S2" s="8" t="s">
        <v>9</v>
      </c>
    </row>
    <row r="3" spans="1:28" x14ac:dyDescent="0.2">
      <c r="A3" s="6"/>
      <c r="B3" s="7"/>
      <c r="C3" s="6" t="s">
        <v>11</v>
      </c>
      <c r="D3" s="6" t="s">
        <v>11</v>
      </c>
      <c r="E3" s="6" t="s">
        <v>11</v>
      </c>
      <c r="F3" s="6" t="s">
        <v>12</v>
      </c>
      <c r="G3" s="6" t="s">
        <v>12</v>
      </c>
      <c r="H3" s="6" t="s">
        <v>12</v>
      </c>
      <c r="I3" s="6" t="s">
        <v>74</v>
      </c>
      <c r="J3" s="6" t="s">
        <v>244</v>
      </c>
      <c r="K3" s="6" t="s">
        <v>244</v>
      </c>
      <c r="L3" s="10" t="s">
        <v>437</v>
      </c>
      <c r="M3" s="10" t="s">
        <v>436</v>
      </c>
      <c r="N3" s="9" t="s">
        <v>13</v>
      </c>
      <c r="O3" s="9" t="s">
        <v>60</v>
      </c>
      <c r="P3" s="9" t="s">
        <v>271</v>
      </c>
      <c r="Q3" s="9" t="s">
        <v>14</v>
      </c>
      <c r="R3" s="9" t="s">
        <v>14</v>
      </c>
      <c r="S3" s="9" t="s">
        <v>60</v>
      </c>
    </row>
    <row r="4" spans="1:28" x14ac:dyDescent="0.2">
      <c r="A4" s="7"/>
      <c r="B4" s="7"/>
      <c r="C4" s="6" t="s">
        <v>16</v>
      </c>
      <c r="D4" s="6" t="s">
        <v>17</v>
      </c>
      <c r="E4" s="6" t="s">
        <v>18</v>
      </c>
      <c r="F4" s="6" t="s">
        <v>16</v>
      </c>
      <c r="G4" s="6" t="s">
        <v>17</v>
      </c>
      <c r="H4" s="6" t="s">
        <v>18</v>
      </c>
      <c r="I4" s="6" t="s">
        <v>16</v>
      </c>
      <c r="J4" s="6" t="s">
        <v>16</v>
      </c>
      <c r="K4" s="6" t="s">
        <v>17</v>
      </c>
      <c r="L4" s="30" t="s">
        <v>18</v>
      </c>
      <c r="M4" s="30" t="s">
        <v>18</v>
      </c>
      <c r="N4" s="9" t="s">
        <v>18</v>
      </c>
      <c r="O4" s="9" t="s">
        <v>18</v>
      </c>
      <c r="P4" s="9" t="s">
        <v>18</v>
      </c>
      <c r="Q4" s="9" t="s">
        <v>18</v>
      </c>
      <c r="R4" s="9" t="s">
        <v>18</v>
      </c>
      <c r="S4" s="9" t="s">
        <v>18</v>
      </c>
    </row>
    <row r="5" spans="1:28" x14ac:dyDescent="0.2">
      <c r="A5" s="6" t="s">
        <v>21</v>
      </c>
      <c r="B5" s="12" t="s">
        <v>149</v>
      </c>
      <c r="C5" s="14">
        <v>0.73099999999999998</v>
      </c>
      <c r="D5" s="14">
        <v>0.72199999999999998</v>
      </c>
      <c r="E5" s="14">
        <v>0.71</v>
      </c>
      <c r="F5" s="14">
        <v>0.72799999999999998</v>
      </c>
      <c r="G5" s="14">
        <v>0.71599999999999997</v>
      </c>
      <c r="H5" s="14">
        <v>0.70499999999999996</v>
      </c>
      <c r="I5" s="14">
        <v>0.72199999999999998</v>
      </c>
      <c r="J5" s="19" t="s">
        <v>145</v>
      </c>
      <c r="K5" s="19" t="s">
        <v>147</v>
      </c>
      <c r="L5" s="14">
        <f>H5+I5-F5</f>
        <v>0.69900000000000007</v>
      </c>
      <c r="M5" s="45" t="s">
        <v>996</v>
      </c>
      <c r="N5" s="5"/>
      <c r="O5" s="17" t="s">
        <v>72</v>
      </c>
      <c r="P5" s="17" t="s">
        <v>273</v>
      </c>
      <c r="Q5" s="5" t="s">
        <v>151</v>
      </c>
      <c r="R5" s="5">
        <v>0</v>
      </c>
      <c r="S5" s="5" t="s">
        <v>152</v>
      </c>
    </row>
    <row r="6" spans="1:28" x14ac:dyDescent="0.2">
      <c r="A6" s="7"/>
      <c r="B6" s="12" t="s">
        <v>150</v>
      </c>
      <c r="C6" s="14">
        <v>2.8679999999999999</v>
      </c>
      <c r="D6" s="14">
        <v>2.8660000000000001</v>
      </c>
      <c r="E6" s="14">
        <v>2.7850000000000001</v>
      </c>
      <c r="F6" s="14">
        <v>2.8530000000000002</v>
      </c>
      <c r="G6" s="14">
        <v>2.8580000000000001</v>
      </c>
      <c r="H6" s="14">
        <v>2.7770000000000001</v>
      </c>
      <c r="I6" s="14">
        <v>2.8479999999999999</v>
      </c>
      <c r="J6" s="19" t="s">
        <v>146</v>
      </c>
      <c r="K6" s="19" t="s">
        <v>148</v>
      </c>
      <c r="L6" s="14">
        <f>H6+I6-F6</f>
        <v>2.7719999999999998</v>
      </c>
      <c r="M6" s="45" t="s">
        <v>992</v>
      </c>
      <c r="N6" s="5" t="s">
        <v>57</v>
      </c>
      <c r="O6" s="17" t="s">
        <v>72</v>
      </c>
      <c r="P6" s="17" t="s">
        <v>273</v>
      </c>
      <c r="Q6" s="5" t="s">
        <v>151</v>
      </c>
      <c r="R6" s="5">
        <v>0</v>
      </c>
      <c r="S6" s="5" t="s">
        <v>153</v>
      </c>
    </row>
    <row r="7" spans="1:28" x14ac:dyDescent="0.2">
      <c r="A7" s="7"/>
      <c r="B7" s="12" t="s">
        <v>744</v>
      </c>
      <c r="C7" s="14">
        <v>6.6280000000000001</v>
      </c>
      <c r="D7" s="14">
        <v>6.5510000000000002</v>
      </c>
      <c r="E7" s="14">
        <v>6.5540000000000003</v>
      </c>
      <c r="F7" s="14">
        <v>6.6459999999999999</v>
      </c>
      <c r="G7" s="14">
        <v>6.56</v>
      </c>
      <c r="H7" s="14">
        <v>6.5780000000000003</v>
      </c>
      <c r="I7" s="14">
        <v>6.6449999999999996</v>
      </c>
      <c r="J7" s="14"/>
      <c r="K7" s="14"/>
      <c r="L7" s="14">
        <f>H7+I7-F7</f>
        <v>6.5769999999999991</v>
      </c>
      <c r="M7" s="45" t="s">
        <v>995</v>
      </c>
      <c r="N7" s="5" t="s">
        <v>255</v>
      </c>
      <c r="O7" s="17" t="s">
        <v>72</v>
      </c>
      <c r="P7" s="17" t="s">
        <v>280</v>
      </c>
      <c r="Q7" s="5" t="s">
        <v>687</v>
      </c>
      <c r="R7" s="5">
        <v>2</v>
      </c>
      <c r="S7" s="5" t="s">
        <v>683</v>
      </c>
    </row>
    <row r="8" spans="1:28" x14ac:dyDescent="0.2">
      <c r="A8" s="7"/>
      <c r="B8" s="12" t="s">
        <v>745</v>
      </c>
      <c r="C8" s="14">
        <v>7.0549999999999997</v>
      </c>
      <c r="D8" s="14">
        <v>6.9649999999999999</v>
      </c>
      <c r="E8" s="14">
        <v>6.9720000000000004</v>
      </c>
      <c r="F8" s="14">
        <v>7.0490000000000004</v>
      </c>
      <c r="G8" s="14">
        <v>6.9489999999999998</v>
      </c>
      <c r="H8" s="14">
        <v>6.9710000000000001</v>
      </c>
      <c r="I8" s="14">
        <v>7.0469999999999997</v>
      </c>
      <c r="J8" s="14"/>
      <c r="K8" s="14"/>
      <c r="L8" s="14">
        <f>H8+I8-F8</f>
        <v>6.9690000000000003</v>
      </c>
      <c r="M8" s="45" t="s">
        <v>994</v>
      </c>
      <c r="N8" s="5" t="s">
        <v>25</v>
      </c>
      <c r="O8" s="17" t="s">
        <v>72</v>
      </c>
      <c r="P8" s="17" t="s">
        <v>280</v>
      </c>
      <c r="Q8" s="5" t="s">
        <v>687</v>
      </c>
      <c r="R8" s="5">
        <v>2</v>
      </c>
      <c r="S8" s="5" t="s">
        <v>684</v>
      </c>
    </row>
    <row r="9" spans="1:28" x14ac:dyDescent="0.2">
      <c r="A9" s="7"/>
      <c r="B9" s="12" t="s">
        <v>150</v>
      </c>
      <c r="C9" s="14">
        <v>7.9379999999999997</v>
      </c>
      <c r="D9" s="14">
        <v>7.8570000000000002</v>
      </c>
      <c r="E9" s="14">
        <v>7.84</v>
      </c>
      <c r="F9" s="14">
        <v>7.944</v>
      </c>
      <c r="G9" s="14">
        <v>7.8559999999999999</v>
      </c>
      <c r="H9" s="14">
        <v>7.8529999999999998</v>
      </c>
      <c r="I9" s="14">
        <v>7.9329999999999998</v>
      </c>
      <c r="J9" s="14"/>
      <c r="K9" s="14"/>
      <c r="L9" s="14">
        <f>H9+I9-F9</f>
        <v>7.8419999999999996</v>
      </c>
      <c r="M9" s="45" t="s">
        <v>993</v>
      </c>
      <c r="N9" s="5" t="s">
        <v>686</v>
      </c>
      <c r="O9" s="17" t="s">
        <v>72</v>
      </c>
      <c r="P9" s="17" t="s">
        <v>280</v>
      </c>
      <c r="Q9" s="5" t="s">
        <v>687</v>
      </c>
      <c r="R9" s="5">
        <v>2</v>
      </c>
      <c r="S9" s="5" t="s">
        <v>685</v>
      </c>
    </row>
    <row r="10" spans="1:28" x14ac:dyDescent="0.2">
      <c r="B10" s="5"/>
      <c r="C10" s="14"/>
      <c r="D10" s="14"/>
      <c r="E10" s="14"/>
      <c r="F10" s="14"/>
      <c r="G10" s="14"/>
      <c r="H10" s="14"/>
      <c r="I10" s="14"/>
      <c r="J10" s="14"/>
      <c r="K10" s="14"/>
      <c r="L10" s="14"/>
      <c r="M10" t="s">
        <v>1327</v>
      </c>
      <c r="N10" s="14"/>
      <c r="O10" s="14"/>
      <c r="V10" s="17"/>
    </row>
    <row r="11" spans="1:28" x14ac:dyDescent="0.2">
      <c r="I11" s="14"/>
      <c r="J11" s="14"/>
      <c r="M11" s="36"/>
      <c r="V11" s="17"/>
    </row>
    <row r="12" spans="1:28" x14ac:dyDescent="0.2">
      <c r="A12" s="6" t="s">
        <v>18</v>
      </c>
      <c r="B12" s="7"/>
      <c r="C12" s="7" t="s">
        <v>44</v>
      </c>
      <c r="D12" s="7" t="s">
        <v>44</v>
      </c>
      <c r="E12" s="7" t="s">
        <v>44</v>
      </c>
      <c r="F12" s="7" t="s">
        <v>44</v>
      </c>
      <c r="G12" s="7" t="s">
        <v>9</v>
      </c>
      <c r="H12" s="7" t="s">
        <v>6</v>
      </c>
      <c r="I12" s="7" t="s">
        <v>6</v>
      </c>
      <c r="J12" s="7" t="s">
        <v>6</v>
      </c>
      <c r="K12" s="36"/>
      <c r="T12" s="17"/>
    </row>
    <row r="13" spans="1:28" x14ac:dyDescent="0.2">
      <c r="A13" s="6"/>
      <c r="B13" s="7"/>
      <c r="C13" s="6" t="s">
        <v>46</v>
      </c>
      <c r="D13" s="6" t="s">
        <v>47</v>
      </c>
      <c r="E13" s="6" t="s">
        <v>49</v>
      </c>
      <c r="F13" s="6" t="s">
        <v>50</v>
      </c>
      <c r="G13" s="6" t="s">
        <v>15</v>
      </c>
      <c r="H13" s="6" t="s">
        <v>51</v>
      </c>
      <c r="I13" s="6" t="s">
        <v>52</v>
      </c>
      <c r="J13" s="6" t="s">
        <v>11</v>
      </c>
      <c r="K13" s="36"/>
      <c r="T13" s="17"/>
    </row>
    <row r="14" spans="1:28" x14ac:dyDescent="0.2">
      <c r="A14" s="6" t="str">
        <f>A5</f>
        <v>Doublet</v>
      </c>
      <c r="B14" s="12" t="str">
        <f>B5</f>
        <v>B1 (Val, pi-n)</v>
      </c>
      <c r="C14" s="14">
        <v>0.82699999999999996</v>
      </c>
      <c r="D14" s="14">
        <v>0.58799999999999997</v>
      </c>
      <c r="E14" s="14">
        <v>0.83299999999999996</v>
      </c>
      <c r="F14" s="14">
        <v>0.80500000000000005</v>
      </c>
      <c r="G14" s="14">
        <v>0.73699999999999999</v>
      </c>
      <c r="H14" s="14">
        <v>0.72899999999999998</v>
      </c>
      <c r="I14" s="14">
        <v>0.71199999999999997</v>
      </c>
      <c r="J14" s="14">
        <v>0.71</v>
      </c>
      <c r="K14" s="36"/>
      <c r="O14" s="14"/>
      <c r="T14" s="17"/>
    </row>
    <row r="15" spans="1:28" x14ac:dyDescent="0.2">
      <c r="A15" s="6"/>
      <c r="B15" s="12" t="str">
        <f>B6</f>
        <v>A1 (Val, sigma-n)</v>
      </c>
      <c r="C15" s="14">
        <v>2.93</v>
      </c>
      <c r="D15" s="14">
        <v>2.738</v>
      </c>
      <c r="E15" s="14">
        <v>2.92</v>
      </c>
      <c r="F15" s="14">
        <v>2.8809999999999998</v>
      </c>
      <c r="G15" s="14">
        <v>2.8410000000000002</v>
      </c>
      <c r="H15" s="14">
        <v>2.8290000000000002</v>
      </c>
      <c r="I15" s="14">
        <v>2.7890000000000001</v>
      </c>
      <c r="J15" s="14">
        <v>2.7850000000000001</v>
      </c>
      <c r="K15" s="36"/>
      <c r="O15" s="14"/>
      <c r="T15" s="17"/>
    </row>
    <row r="16" spans="1:28" x14ac:dyDescent="0.2">
      <c r="A16" s="6"/>
      <c r="B16" s="12" t="str">
        <f t="shared" ref="B16:B18" si="0">B7</f>
        <v>B2 (Val, n-n)</v>
      </c>
      <c r="C16" s="14">
        <v>6.907</v>
      </c>
      <c r="D16" s="14">
        <v>8.1679999999999993</v>
      </c>
      <c r="E16" s="14">
        <v>6.835</v>
      </c>
      <c r="F16" s="14">
        <v>6.7619999999999996</v>
      </c>
      <c r="G16" s="14">
        <v>7.4989999999999997</v>
      </c>
      <c r="H16" s="14">
        <v>7.468</v>
      </c>
      <c r="I16" s="14">
        <v>6.57</v>
      </c>
      <c r="J16" s="14">
        <v>6.5540000000000003</v>
      </c>
      <c r="K16" s="36"/>
    </row>
    <row r="17" spans="1:13" x14ac:dyDescent="0.2">
      <c r="A17" s="6"/>
      <c r="B17" s="12" t="str">
        <f t="shared" si="0"/>
        <v>A2 (Val, pi-n)</v>
      </c>
      <c r="C17" s="14">
        <v>7.4119999999999999</v>
      </c>
      <c r="D17" s="14">
        <v>8.4610000000000003</v>
      </c>
      <c r="E17" s="14">
        <v>7.3239999999999998</v>
      </c>
      <c r="F17" s="14">
        <v>7.2469999999999999</v>
      </c>
      <c r="G17" s="14">
        <v>7.8739999999999997</v>
      </c>
      <c r="H17" s="14">
        <v>7.8390000000000004</v>
      </c>
      <c r="I17" s="14">
        <v>6.9889999999999999</v>
      </c>
      <c r="J17" s="14">
        <v>6.9720000000000004</v>
      </c>
      <c r="K17" s="36"/>
    </row>
    <row r="18" spans="1:13" x14ac:dyDescent="0.2">
      <c r="A18" s="6"/>
      <c r="B18" s="12" t="str">
        <f t="shared" si="0"/>
        <v>A1 (Val, sigma-n)</v>
      </c>
      <c r="C18" s="14">
        <v>8.2439999999999998</v>
      </c>
      <c r="D18" s="14">
        <v>9.2789999999999999</v>
      </c>
      <c r="E18" s="14">
        <v>8.1820000000000004</v>
      </c>
      <c r="F18" s="14">
        <v>8.1120000000000001</v>
      </c>
      <c r="G18" s="14">
        <v>8.7100000000000009</v>
      </c>
      <c r="H18">
        <v>8.6829999999999998</v>
      </c>
      <c r="I18" s="14">
        <v>7.8559999999999999</v>
      </c>
      <c r="J18" s="14">
        <v>7.84</v>
      </c>
      <c r="K18" s="36"/>
    </row>
    <row r="19" spans="1:13" x14ac:dyDescent="0.2">
      <c r="M19" s="36"/>
    </row>
    <row r="20" spans="1:13" x14ac:dyDescent="0.2">
      <c r="M20" s="36"/>
    </row>
    <row r="21" spans="1:13" x14ac:dyDescent="0.2">
      <c r="M21" s="36"/>
    </row>
    <row r="22" spans="1:13" x14ac:dyDescent="0.2">
      <c r="M22" s="3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D5DFE-B7F8-824F-A142-6CBB232DAB43}">
  <dimension ref="A1:AC33"/>
  <sheetViews>
    <sheetView zoomScale="80" zoomScaleNormal="80" workbookViewId="0">
      <selection activeCell="E17" sqref="E17:E28"/>
    </sheetView>
  </sheetViews>
  <sheetFormatPr baseColWidth="10" defaultRowHeight="16" x14ac:dyDescent="0.2"/>
  <cols>
    <col min="2" max="2" width="9" customWidth="1"/>
    <col min="19" max="19" width="10.5" customWidth="1"/>
  </cols>
  <sheetData>
    <row r="1" spans="1:29" x14ac:dyDescent="0.2">
      <c r="A1" s="1" t="s">
        <v>0</v>
      </c>
      <c r="B1" s="1"/>
      <c r="C1" s="1" t="s">
        <v>1</v>
      </c>
      <c r="D1" s="2"/>
      <c r="E1" s="3">
        <f>COUNT(C5:C14)</f>
        <v>10</v>
      </c>
      <c r="F1" s="4" t="s">
        <v>2</v>
      </c>
      <c r="G1" s="5" t="s">
        <v>3</v>
      </c>
      <c r="M1" s="3"/>
      <c r="Q1" s="5" t="s">
        <v>158</v>
      </c>
      <c r="R1" s="5"/>
      <c r="Z1" s="5"/>
      <c r="AA1" s="5"/>
      <c r="AB1" s="5"/>
      <c r="AC1" s="5"/>
    </row>
    <row r="2" spans="1:29" x14ac:dyDescent="0.2">
      <c r="A2" s="6" t="s">
        <v>5</v>
      </c>
      <c r="B2" s="7"/>
      <c r="C2" s="7" t="s">
        <v>6</v>
      </c>
      <c r="D2" s="7" t="s">
        <v>6</v>
      </c>
      <c r="E2" s="7" t="s">
        <v>6</v>
      </c>
      <c r="F2" s="7" t="s">
        <v>7</v>
      </c>
      <c r="G2" s="7" t="s">
        <v>7</v>
      </c>
      <c r="H2" s="7" t="s">
        <v>7</v>
      </c>
      <c r="I2" s="7" t="s">
        <v>7</v>
      </c>
      <c r="J2" s="7" t="s">
        <v>8</v>
      </c>
      <c r="K2" s="7" t="s">
        <v>8</v>
      </c>
      <c r="L2" s="7"/>
      <c r="M2" s="6" t="s">
        <v>1326</v>
      </c>
      <c r="N2" s="8" t="s">
        <v>9</v>
      </c>
      <c r="O2" s="8" t="s">
        <v>44</v>
      </c>
      <c r="P2" s="8" t="s">
        <v>44</v>
      </c>
      <c r="Q2" s="8" t="s">
        <v>44</v>
      </c>
      <c r="R2" s="8" t="s">
        <v>44</v>
      </c>
      <c r="S2" s="8" t="s">
        <v>9</v>
      </c>
    </row>
    <row r="3" spans="1:29" x14ac:dyDescent="0.2">
      <c r="A3" s="6"/>
      <c r="B3" s="7"/>
      <c r="C3" s="6" t="s">
        <v>11</v>
      </c>
      <c r="D3" s="6" t="s">
        <v>11</v>
      </c>
      <c r="E3" s="6" t="s">
        <v>11</v>
      </c>
      <c r="F3" s="6" t="s">
        <v>12</v>
      </c>
      <c r="G3" s="6" t="s">
        <v>12</v>
      </c>
      <c r="H3" s="6" t="s">
        <v>12</v>
      </c>
      <c r="I3" s="6" t="s">
        <v>74</v>
      </c>
      <c r="J3" s="6" t="s">
        <v>244</v>
      </c>
      <c r="K3" s="6" t="s">
        <v>244</v>
      </c>
      <c r="L3" s="6" t="s">
        <v>437</v>
      </c>
      <c r="M3" s="10" t="s">
        <v>436</v>
      </c>
      <c r="N3" s="9" t="s">
        <v>13</v>
      </c>
      <c r="O3" s="9" t="s">
        <v>60</v>
      </c>
      <c r="P3" s="9" t="s">
        <v>271</v>
      </c>
      <c r="Q3" s="9" t="s">
        <v>14</v>
      </c>
      <c r="R3" s="9" t="s">
        <v>14</v>
      </c>
      <c r="S3" s="9" t="s">
        <v>60</v>
      </c>
    </row>
    <row r="4" spans="1:29" x14ac:dyDescent="0.2">
      <c r="A4" s="7"/>
      <c r="B4" s="7"/>
      <c r="C4" s="6" t="s">
        <v>16</v>
      </c>
      <c r="D4" s="6" t="s">
        <v>17</v>
      </c>
      <c r="E4" s="6" t="s">
        <v>18</v>
      </c>
      <c r="F4" s="6" t="s">
        <v>16</v>
      </c>
      <c r="G4" s="6" t="s">
        <v>17</v>
      </c>
      <c r="H4" s="6" t="s">
        <v>18</v>
      </c>
      <c r="I4" s="6" t="s">
        <v>16</v>
      </c>
      <c r="J4" s="6" t="s">
        <v>16</v>
      </c>
      <c r="K4" s="6" t="s">
        <v>17</v>
      </c>
      <c r="L4" s="6" t="s">
        <v>18</v>
      </c>
      <c r="M4" s="30" t="s">
        <v>18</v>
      </c>
      <c r="N4" s="9" t="s">
        <v>18</v>
      </c>
      <c r="O4" s="9" t="s">
        <v>18</v>
      </c>
      <c r="P4" s="9" t="s">
        <v>18</v>
      </c>
      <c r="Q4" s="9" t="s">
        <v>18</v>
      </c>
      <c r="R4" s="9" t="s">
        <v>18</v>
      </c>
      <c r="S4" s="9" t="s">
        <v>18</v>
      </c>
    </row>
    <row r="5" spans="1:29" x14ac:dyDescent="0.2">
      <c r="A5" s="6" t="s">
        <v>21</v>
      </c>
      <c r="B5" s="12" t="s">
        <v>149</v>
      </c>
      <c r="C5" s="14">
        <v>0.48299999999999998</v>
      </c>
      <c r="D5" s="14">
        <v>0.495</v>
      </c>
      <c r="E5" s="14">
        <v>0.47699999999999998</v>
      </c>
      <c r="F5" s="14">
        <v>0.48699999999999999</v>
      </c>
      <c r="G5" s="14">
        <v>0.496</v>
      </c>
      <c r="H5" s="14">
        <v>0.47799999999999998</v>
      </c>
      <c r="I5" s="14">
        <v>0.48399999999999999</v>
      </c>
      <c r="J5" s="19" t="s">
        <v>154</v>
      </c>
      <c r="K5" s="19" t="s">
        <v>156</v>
      </c>
      <c r="L5" s="14">
        <f>H5+I5-F5</f>
        <v>0.47499999999999998</v>
      </c>
      <c r="M5" s="45" t="s">
        <v>1018</v>
      </c>
      <c r="O5" s="17" t="s">
        <v>72</v>
      </c>
      <c r="P5" s="17" t="s">
        <v>273</v>
      </c>
      <c r="Q5" s="5" t="s">
        <v>158</v>
      </c>
      <c r="R5" s="5">
        <v>0</v>
      </c>
      <c r="S5" s="5" t="s">
        <v>159</v>
      </c>
    </row>
    <row r="6" spans="1:29" x14ac:dyDescent="0.2">
      <c r="A6" s="7"/>
      <c r="B6" s="12" t="s">
        <v>150</v>
      </c>
      <c r="C6" s="14">
        <v>3.0720000000000001</v>
      </c>
      <c r="D6" s="14">
        <v>2.964</v>
      </c>
      <c r="E6" s="14">
        <v>2.9329999999999998</v>
      </c>
      <c r="F6" s="14">
        <v>3.0649999999999999</v>
      </c>
      <c r="G6" s="14">
        <v>2.96</v>
      </c>
      <c r="H6" s="14">
        <v>2.9319999999999999</v>
      </c>
      <c r="I6" s="14">
        <v>3.06</v>
      </c>
      <c r="J6" s="19" t="s">
        <v>155</v>
      </c>
      <c r="K6" s="19" t="s">
        <v>157</v>
      </c>
      <c r="L6" s="14">
        <f t="shared" ref="L6:L14" si="0">H6+I6-F6</f>
        <v>2.927</v>
      </c>
      <c r="M6" s="45" t="s">
        <v>1016</v>
      </c>
      <c r="N6" s="5" t="s">
        <v>25</v>
      </c>
      <c r="O6" s="17" t="s">
        <v>99</v>
      </c>
      <c r="P6" s="17" t="s">
        <v>273</v>
      </c>
      <c r="Q6" s="5" t="s">
        <v>158</v>
      </c>
      <c r="R6" s="5">
        <v>0</v>
      </c>
      <c r="S6" s="5" t="s">
        <v>160</v>
      </c>
    </row>
    <row r="7" spans="1:29" x14ac:dyDescent="0.2">
      <c r="A7" s="7"/>
      <c r="B7" s="12" t="s">
        <v>89</v>
      </c>
      <c r="C7" s="14">
        <v>7.3070000000000004</v>
      </c>
      <c r="D7" s="14">
        <v>7.1909999999999998</v>
      </c>
      <c r="E7" s="14">
        <v>7.1639999999999997</v>
      </c>
      <c r="F7" s="14">
        <v>7.2450000000000001</v>
      </c>
      <c r="G7" s="14">
        <v>7.1360000000000001</v>
      </c>
      <c r="H7" s="14">
        <v>7.1459999999999999</v>
      </c>
      <c r="I7" s="14">
        <v>7.16</v>
      </c>
      <c r="J7" s="14"/>
      <c r="K7" s="14"/>
      <c r="L7" s="14">
        <f t="shared" si="0"/>
        <v>7.0610000000000008</v>
      </c>
      <c r="M7" s="45" t="s">
        <v>1017</v>
      </c>
      <c r="N7" s="5" t="s">
        <v>736</v>
      </c>
      <c r="O7" s="17" t="s">
        <v>735</v>
      </c>
      <c r="P7" s="17" t="s">
        <v>354</v>
      </c>
      <c r="Q7" s="5" t="s">
        <v>743</v>
      </c>
      <c r="R7" s="5">
        <v>1</v>
      </c>
      <c r="S7" s="5" t="s">
        <v>733</v>
      </c>
    </row>
    <row r="8" spans="1:29" x14ac:dyDescent="0.2">
      <c r="A8" s="7"/>
      <c r="B8" s="12" t="s">
        <v>89</v>
      </c>
      <c r="C8" s="14">
        <v>7.6239999999999997</v>
      </c>
      <c r="D8" s="14">
        <v>7.5209999999999999</v>
      </c>
      <c r="E8" s="14">
        <v>7.5330000000000004</v>
      </c>
      <c r="F8" s="14">
        <v>7.4509999999999996</v>
      </c>
      <c r="G8" s="14">
        <v>7.3129999999999997</v>
      </c>
      <c r="H8" s="14">
        <v>7.3090000000000002</v>
      </c>
      <c r="I8" s="14">
        <v>7.4320000000000004</v>
      </c>
      <c r="J8" s="14"/>
      <c r="K8" s="14"/>
      <c r="L8" s="14">
        <f t="shared" si="0"/>
        <v>7.29</v>
      </c>
      <c r="M8" s="36"/>
      <c r="N8" s="5" t="s">
        <v>726</v>
      </c>
      <c r="O8" s="17" t="s">
        <v>1022</v>
      </c>
      <c r="P8" s="17" t="s">
        <v>728</v>
      </c>
      <c r="Q8" s="5" t="s">
        <v>743</v>
      </c>
      <c r="R8" s="5">
        <v>1</v>
      </c>
      <c r="S8" s="5" t="s">
        <v>724</v>
      </c>
      <c r="V8" s="5"/>
    </row>
    <row r="9" spans="1:29" x14ac:dyDescent="0.2">
      <c r="A9" s="7"/>
      <c r="B9" s="12" t="s">
        <v>227</v>
      </c>
      <c r="C9" s="14">
        <v>7.2649999999999997</v>
      </c>
      <c r="D9" s="14">
        <v>7.3879999999999999</v>
      </c>
      <c r="E9" s="14">
        <v>7.548</v>
      </c>
      <c r="F9" s="14">
        <v>7.1719999999999997</v>
      </c>
      <c r="G9" s="14">
        <v>7.2939999999999996</v>
      </c>
      <c r="H9" s="14">
        <v>7.4610000000000003</v>
      </c>
      <c r="I9" s="14">
        <v>7.1280000000000001</v>
      </c>
      <c r="J9" s="14"/>
      <c r="K9" s="14"/>
      <c r="L9" s="14">
        <f t="shared" ref="L9" si="1">H9+I9-F9</f>
        <v>7.4170000000000007</v>
      </c>
      <c r="M9" s="36"/>
      <c r="N9" s="5" t="s">
        <v>725</v>
      </c>
      <c r="O9" s="17" t="s">
        <v>61</v>
      </c>
      <c r="P9" s="17" t="s">
        <v>729</v>
      </c>
      <c r="Q9" s="5" t="s">
        <v>768</v>
      </c>
      <c r="R9" s="5">
        <v>24</v>
      </c>
      <c r="S9" s="5" t="s">
        <v>723</v>
      </c>
    </row>
    <row r="10" spans="1:29" x14ac:dyDescent="0.2">
      <c r="A10" s="7"/>
      <c r="B10" s="12" t="s">
        <v>42</v>
      </c>
      <c r="C10" s="14">
        <v>7.8220000000000001</v>
      </c>
      <c r="D10" s="14">
        <v>7.6879999999999997</v>
      </c>
      <c r="E10" s="14">
        <v>7.657</v>
      </c>
      <c r="F10" s="14">
        <v>7.8209999999999997</v>
      </c>
      <c r="G10" s="14">
        <v>7.6859999999999999</v>
      </c>
      <c r="H10" s="14">
        <v>7.6769999999999996</v>
      </c>
      <c r="I10" s="14">
        <v>7.835</v>
      </c>
      <c r="J10" s="14"/>
      <c r="K10" s="14"/>
      <c r="L10" s="14">
        <f>H10+I10-F10</f>
        <v>7.6910000000000007</v>
      </c>
      <c r="M10" s="36"/>
      <c r="N10" s="5" t="s">
        <v>56</v>
      </c>
      <c r="O10" s="17" t="s">
        <v>99</v>
      </c>
      <c r="P10" s="17" t="s">
        <v>280</v>
      </c>
      <c r="Q10" s="5" t="s">
        <v>743</v>
      </c>
      <c r="R10" s="5">
        <v>1</v>
      </c>
      <c r="S10" s="5" t="s">
        <v>734</v>
      </c>
    </row>
    <row r="11" spans="1:29" x14ac:dyDescent="0.2">
      <c r="A11" s="7"/>
      <c r="B11" s="12" t="s">
        <v>978</v>
      </c>
      <c r="C11" s="14">
        <v>8.2260000000000009</v>
      </c>
      <c r="D11" s="14">
        <v>8.0419999999999998</v>
      </c>
      <c r="E11" s="14">
        <v>7.9249999999999998</v>
      </c>
      <c r="F11" s="14">
        <v>8.141</v>
      </c>
      <c r="G11" s="14">
        <v>7.96</v>
      </c>
      <c r="H11" s="14">
        <v>7.8410000000000002</v>
      </c>
      <c r="I11" s="14">
        <v>8.077</v>
      </c>
      <c r="J11" s="14"/>
      <c r="K11" s="14"/>
      <c r="L11" s="14">
        <f t="shared" si="0"/>
        <v>7.7769999999999992</v>
      </c>
      <c r="M11" s="36"/>
      <c r="N11" s="5"/>
      <c r="O11" s="17" t="s">
        <v>737</v>
      </c>
      <c r="P11" s="17" t="s">
        <v>280</v>
      </c>
      <c r="Q11" s="5" t="s">
        <v>158</v>
      </c>
      <c r="R11" s="5">
        <v>0</v>
      </c>
      <c r="S11" s="5" t="s">
        <v>1020</v>
      </c>
    </row>
    <row r="12" spans="1:29" x14ac:dyDescent="0.2">
      <c r="A12" s="6" t="s">
        <v>325</v>
      </c>
      <c r="B12" s="12" t="s">
        <v>791</v>
      </c>
      <c r="C12" s="14">
        <v>6.7389999999999999</v>
      </c>
      <c r="D12" s="14">
        <v>6.5540000000000003</v>
      </c>
      <c r="E12" s="14">
        <v>6.5529999999999999</v>
      </c>
      <c r="F12" s="14">
        <v>6.649</v>
      </c>
      <c r="G12" s="14">
        <v>6.4619999999999997</v>
      </c>
      <c r="H12" s="14">
        <v>6.4749999999999996</v>
      </c>
      <c r="I12" s="14">
        <v>6.5739999999999998</v>
      </c>
      <c r="J12" s="14"/>
      <c r="K12" s="14"/>
      <c r="L12" s="14">
        <f t="shared" si="0"/>
        <v>6.3999999999999995</v>
      </c>
      <c r="M12" s="45" t="s">
        <v>1019</v>
      </c>
      <c r="N12" s="5"/>
      <c r="O12" s="17" t="s">
        <v>61</v>
      </c>
      <c r="P12" s="17" t="s">
        <v>727</v>
      </c>
      <c r="Q12" s="5" t="s">
        <v>158</v>
      </c>
      <c r="R12" s="5">
        <v>0</v>
      </c>
      <c r="S12" s="5" t="s">
        <v>722</v>
      </c>
    </row>
    <row r="13" spans="1:29" x14ac:dyDescent="0.2">
      <c r="A13" s="7"/>
      <c r="B13" s="12" t="s">
        <v>227</v>
      </c>
      <c r="C13" s="14">
        <v>6.9020000000000001</v>
      </c>
      <c r="D13" s="14">
        <v>7.0149999999999997</v>
      </c>
      <c r="E13" s="14">
        <v>7.1929999999999996</v>
      </c>
      <c r="F13" s="14">
        <v>6.8470000000000004</v>
      </c>
      <c r="G13" s="14">
        <v>6.9580000000000002</v>
      </c>
      <c r="H13" s="14">
        <v>7.1479999999999997</v>
      </c>
      <c r="I13" s="14">
        <v>6.7889999999999997</v>
      </c>
      <c r="J13" s="14"/>
      <c r="K13" s="14"/>
      <c r="L13" s="14">
        <f t="shared" si="0"/>
        <v>7.089999999999999</v>
      </c>
      <c r="M13" s="36"/>
      <c r="N13" s="14"/>
      <c r="O13" s="17" t="s">
        <v>61</v>
      </c>
      <c r="P13" s="17" t="s">
        <v>730</v>
      </c>
      <c r="Q13" s="5" t="s">
        <v>768</v>
      </c>
      <c r="R13" s="5">
        <v>24</v>
      </c>
      <c r="S13" s="5" t="s">
        <v>1021</v>
      </c>
    </row>
    <row r="14" spans="1:29" x14ac:dyDescent="0.2">
      <c r="A14" s="7"/>
      <c r="B14" s="12" t="s">
        <v>227</v>
      </c>
      <c r="C14" s="14">
        <v>8.17</v>
      </c>
      <c r="D14" s="14">
        <v>8.2119999999999997</v>
      </c>
      <c r="E14" s="14">
        <v>8.1340000000000003</v>
      </c>
      <c r="F14" s="14">
        <v>8.08</v>
      </c>
      <c r="G14" s="14">
        <v>8.109</v>
      </c>
      <c r="H14" s="14">
        <v>8.032</v>
      </c>
      <c r="I14" s="14">
        <v>8.0359999999999996</v>
      </c>
      <c r="J14" s="14"/>
      <c r="K14" s="14"/>
      <c r="L14" s="14">
        <f t="shared" si="0"/>
        <v>7.9879999999999978</v>
      </c>
      <c r="M14" s="36"/>
      <c r="N14" s="5"/>
      <c r="O14" s="17" t="s">
        <v>373</v>
      </c>
      <c r="P14" s="17" t="s">
        <v>485</v>
      </c>
      <c r="Q14" s="5" t="s">
        <v>769</v>
      </c>
      <c r="R14" s="5">
        <v>13</v>
      </c>
      <c r="S14" s="5" t="s">
        <v>741</v>
      </c>
    </row>
    <row r="15" spans="1:29" x14ac:dyDescent="0.2">
      <c r="A15" s="14"/>
      <c r="B15" s="14"/>
      <c r="C15" s="5" t="s">
        <v>1245</v>
      </c>
      <c r="D15" s="14"/>
      <c r="F15" s="14"/>
      <c r="G15" s="14"/>
      <c r="H15" s="14"/>
      <c r="I15" s="14"/>
      <c r="J15" s="5"/>
      <c r="K15" s="5"/>
      <c r="L15" s="14"/>
      <c r="M15" t="s">
        <v>1327</v>
      </c>
      <c r="N15" s="5"/>
      <c r="O15" s="17"/>
      <c r="P15" s="17"/>
      <c r="Q15" s="5"/>
      <c r="R15" s="5"/>
      <c r="S15" s="5"/>
    </row>
    <row r="16" spans="1:29" x14ac:dyDescent="0.2">
      <c r="F16" s="24"/>
      <c r="G16" s="14"/>
      <c r="H16" s="14"/>
      <c r="X16" s="17"/>
    </row>
    <row r="17" spans="1:19" x14ac:dyDescent="0.2">
      <c r="A17" s="6" t="s">
        <v>18</v>
      </c>
      <c r="B17" s="7"/>
      <c r="C17" s="7" t="s">
        <v>44</v>
      </c>
      <c r="D17" s="7" t="s">
        <v>44</v>
      </c>
      <c r="E17" s="7" t="s">
        <v>44</v>
      </c>
      <c r="F17" s="7" t="s">
        <v>44</v>
      </c>
      <c r="G17" s="7" t="s">
        <v>9</v>
      </c>
      <c r="H17" s="7" t="s">
        <v>6</v>
      </c>
      <c r="I17" s="7" t="s">
        <v>6</v>
      </c>
      <c r="J17" s="7" t="s">
        <v>6</v>
      </c>
      <c r="S17" s="17"/>
    </row>
    <row r="18" spans="1:19" x14ac:dyDescent="0.2">
      <c r="A18" s="6"/>
      <c r="B18" s="7"/>
      <c r="C18" s="6" t="s">
        <v>46</v>
      </c>
      <c r="D18" s="6" t="s">
        <v>47</v>
      </c>
      <c r="E18" s="6" t="s">
        <v>49</v>
      </c>
      <c r="F18" s="6" t="s">
        <v>50</v>
      </c>
      <c r="G18" s="6" t="s">
        <v>15</v>
      </c>
      <c r="H18" s="6" t="s">
        <v>51</v>
      </c>
      <c r="I18" s="6" t="s">
        <v>52</v>
      </c>
      <c r="J18" s="6" t="s">
        <v>11</v>
      </c>
      <c r="S18" s="17"/>
    </row>
    <row r="19" spans="1:19" x14ac:dyDescent="0.2">
      <c r="A19" s="6" t="str">
        <f>A5</f>
        <v>Doublet</v>
      </c>
      <c r="B19" s="12" t="str">
        <f>B5</f>
        <v>B1 (Val, pi-n)</v>
      </c>
      <c r="C19" s="14">
        <v>0.63500000000000001</v>
      </c>
      <c r="D19" s="14">
        <v>0.35299999999999998</v>
      </c>
      <c r="E19" s="14">
        <v>0.60899999999999999</v>
      </c>
      <c r="F19" s="14">
        <v>0.55100000000000005</v>
      </c>
      <c r="G19" s="14">
        <v>0.51200000000000001</v>
      </c>
      <c r="H19" s="14">
        <v>0.49399999999999999</v>
      </c>
      <c r="I19" s="14">
        <v>0.48099999999999998</v>
      </c>
      <c r="J19" s="14">
        <v>0.47699999999999998</v>
      </c>
      <c r="S19" s="17"/>
    </row>
    <row r="20" spans="1:19" x14ac:dyDescent="0.2">
      <c r="A20" s="6"/>
      <c r="B20" s="12" t="str">
        <f t="shared" ref="B20:B24" si="2">B6</f>
        <v>A1 (Val, sigma-n)</v>
      </c>
      <c r="C20" s="14">
        <v>3.1909999999999998</v>
      </c>
      <c r="D20" s="14">
        <v>2.8820000000000001</v>
      </c>
      <c r="E20" s="14">
        <v>3.141</v>
      </c>
      <c r="F20" s="14">
        <v>3.0680000000000001</v>
      </c>
      <c r="G20" s="14">
        <v>3.0329999999999999</v>
      </c>
      <c r="H20" s="14">
        <v>3.008</v>
      </c>
      <c r="I20" s="14">
        <v>2.94</v>
      </c>
      <c r="J20" s="14">
        <v>2.9329999999999998</v>
      </c>
      <c r="S20" s="17"/>
    </row>
    <row r="21" spans="1:19" x14ac:dyDescent="0.2">
      <c r="A21" s="6"/>
      <c r="B21" s="12" t="str">
        <f t="shared" si="2"/>
        <v>B2 (Val)</v>
      </c>
      <c r="C21" s="14">
        <v>7.3230000000000004</v>
      </c>
      <c r="D21" s="14">
        <v>7.2370000000000001</v>
      </c>
      <c r="E21" s="14">
        <v>7.3719999999999999</v>
      </c>
      <c r="F21" s="14">
        <v>7.2939999999999996</v>
      </c>
      <c r="G21" s="14">
        <v>7.8339999999999996</v>
      </c>
      <c r="H21" s="14">
        <v>7.819</v>
      </c>
      <c r="I21" s="14">
        <v>7.1790000000000003</v>
      </c>
      <c r="J21" s="14">
        <v>7.1639999999999997</v>
      </c>
      <c r="S21" s="17"/>
    </row>
    <row r="22" spans="1:19" x14ac:dyDescent="0.2">
      <c r="A22" s="6"/>
      <c r="B22" s="12" t="str">
        <f t="shared" si="2"/>
        <v>B2 (Val)</v>
      </c>
      <c r="C22" s="14">
        <v>7.9290000000000003</v>
      </c>
      <c r="D22" s="14">
        <v>8.1489999999999991</v>
      </c>
      <c r="E22" s="14">
        <v>7.9710000000000001</v>
      </c>
      <c r="F22" s="14">
        <v>7.9710000000000001</v>
      </c>
      <c r="G22" s="14">
        <v>8.1280000000000001</v>
      </c>
      <c r="H22" s="14">
        <v>8.0939999999999994</v>
      </c>
      <c r="I22" s="14">
        <v>7.569</v>
      </c>
      <c r="J22" s="14">
        <v>7.5330000000000004</v>
      </c>
      <c r="S22" s="17"/>
    </row>
    <row r="23" spans="1:19" x14ac:dyDescent="0.2">
      <c r="A23" s="6"/>
      <c r="B23" s="12" t="str">
        <f t="shared" si="2"/>
        <v>A2 (Ryd)</v>
      </c>
      <c r="C23" s="14">
        <v>7.9420000000000002</v>
      </c>
      <c r="D23" s="14">
        <v>7.4320000000000004</v>
      </c>
      <c r="E23" s="14">
        <v>7.8920000000000003</v>
      </c>
      <c r="F23" s="14">
        <v>7.9080000000000004</v>
      </c>
      <c r="G23" s="14">
        <v>7.8170000000000002</v>
      </c>
      <c r="H23" s="14">
        <v>7.806</v>
      </c>
      <c r="I23" s="14">
        <v>7.5640000000000001</v>
      </c>
      <c r="J23" s="14">
        <v>7.548</v>
      </c>
      <c r="S23" s="17"/>
    </row>
    <row r="24" spans="1:19" ht="17" customHeight="1" x14ac:dyDescent="0.2">
      <c r="A24" s="6"/>
      <c r="B24" s="12" t="str">
        <f t="shared" si="2"/>
        <v>A2 (Val)</v>
      </c>
      <c r="C24" s="14">
        <v>7.8730000000000002</v>
      </c>
      <c r="D24" s="22"/>
      <c r="E24" s="14">
        <v>7.9269999999999996</v>
      </c>
      <c r="F24" s="14">
        <v>7.8369999999999997</v>
      </c>
      <c r="G24" s="14">
        <v>8.4819999999999993</v>
      </c>
      <c r="H24" s="14">
        <v>8.44</v>
      </c>
      <c r="I24" s="14">
        <v>7.6710000000000003</v>
      </c>
      <c r="J24" s="14">
        <v>7.657</v>
      </c>
      <c r="S24" s="17"/>
    </row>
    <row r="25" spans="1:19" x14ac:dyDescent="0.2">
      <c r="A25" s="6"/>
      <c r="B25" s="12" t="str">
        <f>B11</f>
        <v>B1 (Val, par. dou., n-pi*)</v>
      </c>
      <c r="C25" s="14">
        <v>8.4629999999999992</v>
      </c>
      <c r="D25" s="14">
        <v>7.87</v>
      </c>
      <c r="E25" s="14">
        <v>8.4480000000000004</v>
      </c>
      <c r="F25" s="14">
        <v>8.3849999999999998</v>
      </c>
      <c r="G25" s="14">
        <v>8.2040000000000006</v>
      </c>
      <c r="H25" s="14">
        <v>8.173</v>
      </c>
      <c r="I25" s="14">
        <v>7.9379999999999997</v>
      </c>
      <c r="J25" s="14">
        <v>7.9249999999999998</v>
      </c>
      <c r="S25" s="17"/>
    </row>
    <row r="26" spans="1:19" x14ac:dyDescent="0.2">
      <c r="A26" s="6" t="str">
        <f>A12</f>
        <v>Quartet</v>
      </c>
      <c r="B26" s="12" t="str">
        <f t="shared" ref="B26:B28" si="3">B12</f>
        <v>B2 (Val, pi-pi*)</v>
      </c>
      <c r="C26" s="14">
        <v>6.7939999999999996</v>
      </c>
      <c r="D26" s="14">
        <v>6.4269999999999996</v>
      </c>
      <c r="E26" s="14">
        <v>6.8040000000000003</v>
      </c>
      <c r="F26" s="14">
        <v>6.8090000000000002</v>
      </c>
      <c r="G26" s="14">
        <v>6.694</v>
      </c>
      <c r="H26" s="14">
        <v>6.6920000000000002</v>
      </c>
      <c r="I26" s="14">
        <v>6.5620000000000003</v>
      </c>
      <c r="J26" s="14">
        <v>6.5529999999999999</v>
      </c>
      <c r="S26" s="17"/>
    </row>
    <row r="27" spans="1:19" x14ac:dyDescent="0.2">
      <c r="A27" s="6"/>
      <c r="B27" s="12" t="str">
        <f t="shared" si="3"/>
        <v>A2 (Ryd)</v>
      </c>
      <c r="C27" s="14">
        <v>7.4290000000000003</v>
      </c>
      <c r="D27" s="14">
        <v>7.0819999999999999</v>
      </c>
      <c r="E27" s="14">
        <v>7.375</v>
      </c>
      <c r="F27" s="14">
        <v>7.3739999999999997</v>
      </c>
      <c r="G27" s="14">
        <v>7.3620000000000001</v>
      </c>
      <c r="H27" s="14">
        <v>7.3609999999999998</v>
      </c>
      <c r="I27" s="14">
        <v>7.1989999999999998</v>
      </c>
      <c r="J27" s="14">
        <v>7.1929999999999996</v>
      </c>
      <c r="S27" s="17"/>
    </row>
    <row r="28" spans="1:19" x14ac:dyDescent="0.2">
      <c r="A28" s="6"/>
      <c r="B28" s="12" t="str">
        <f t="shared" si="3"/>
        <v>A2 (Ryd)</v>
      </c>
      <c r="C28" s="14">
        <v>8.407</v>
      </c>
      <c r="D28" s="14">
        <v>7.8840000000000003</v>
      </c>
      <c r="E28" s="14">
        <v>8.4019999999999992</v>
      </c>
      <c r="F28" s="14">
        <v>8.4039999999999999</v>
      </c>
      <c r="G28" s="14">
        <v>8.2769999999999992</v>
      </c>
      <c r="H28" s="14">
        <v>8.27</v>
      </c>
      <c r="I28" s="14">
        <v>8.1479999999999997</v>
      </c>
      <c r="J28" s="14">
        <v>8.1340000000000003</v>
      </c>
      <c r="S28" s="17"/>
    </row>
    <row r="29" spans="1:19" x14ac:dyDescent="0.2">
      <c r="C29" s="15" t="s">
        <v>1056</v>
      </c>
    </row>
    <row r="30" spans="1:19" x14ac:dyDescent="0.2">
      <c r="C30" s="5" t="s">
        <v>1244</v>
      </c>
      <c r="I30" s="14"/>
    </row>
    <row r="33" spans="9:10" x14ac:dyDescent="0.2">
      <c r="I33" s="16"/>
      <c r="J33" s="16"/>
    </row>
  </sheetData>
  <pageMargins left="0.7" right="0.7" top="0.75" bottom="0.75" header="0.3" footer="0.3"/>
  <pageSetup paperSize="9"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0660-935A-BD40-BFC9-58126FC8109C}">
  <dimension ref="A1:U30"/>
  <sheetViews>
    <sheetView zoomScale="80" zoomScaleNormal="80" workbookViewId="0">
      <selection activeCell="M1" sqref="M1:N14"/>
    </sheetView>
  </sheetViews>
  <sheetFormatPr baseColWidth="10" defaultRowHeight="16" x14ac:dyDescent="0.2"/>
  <cols>
    <col min="2" max="2" width="9" customWidth="1"/>
  </cols>
  <sheetData>
    <row r="1" spans="1:21" x14ac:dyDescent="0.2">
      <c r="A1" s="1" t="s">
        <v>0</v>
      </c>
      <c r="B1" s="1"/>
      <c r="C1" s="1" t="s">
        <v>1</v>
      </c>
      <c r="D1" s="2"/>
      <c r="E1" s="3">
        <f>COUNT(C5:C13)</f>
        <v>9</v>
      </c>
      <c r="F1" s="4" t="s">
        <v>2</v>
      </c>
      <c r="G1" s="5" t="s">
        <v>53</v>
      </c>
      <c r="Q1" s="5"/>
      <c r="R1" s="5" t="s">
        <v>1121</v>
      </c>
      <c r="T1" s="5"/>
      <c r="U1" s="5"/>
    </row>
    <row r="2" spans="1:21" x14ac:dyDescent="0.2">
      <c r="A2" s="6" t="s">
        <v>5</v>
      </c>
      <c r="B2" s="7"/>
      <c r="C2" s="7" t="s">
        <v>6</v>
      </c>
      <c r="D2" s="7" t="s">
        <v>6</v>
      </c>
      <c r="E2" s="7" t="s">
        <v>6</v>
      </c>
      <c r="F2" s="7" t="s">
        <v>6</v>
      </c>
      <c r="G2" s="7" t="s">
        <v>91</v>
      </c>
      <c r="H2" s="7" t="s">
        <v>7</v>
      </c>
      <c r="I2" s="7" t="s">
        <v>7</v>
      </c>
      <c r="J2" s="7" t="s">
        <v>7</v>
      </c>
      <c r="K2" s="7" t="s">
        <v>7</v>
      </c>
      <c r="L2" s="7" t="s">
        <v>7</v>
      </c>
      <c r="M2" s="7"/>
      <c r="N2" s="7"/>
      <c r="O2" s="8" t="s">
        <v>9</v>
      </c>
      <c r="P2" s="8" t="s">
        <v>44</v>
      </c>
      <c r="Q2" s="8" t="s">
        <v>44</v>
      </c>
      <c r="R2" s="8" t="s">
        <v>44</v>
      </c>
      <c r="S2" s="8" t="s">
        <v>44</v>
      </c>
      <c r="T2" s="8" t="s">
        <v>9</v>
      </c>
    </row>
    <row r="3" spans="1:21" x14ac:dyDescent="0.2">
      <c r="A3" s="6"/>
      <c r="B3" s="7"/>
      <c r="C3" s="6" t="s">
        <v>11</v>
      </c>
      <c r="D3" s="6" t="s">
        <v>11</v>
      </c>
      <c r="E3" s="6" t="s">
        <v>11</v>
      </c>
      <c r="F3" s="6" t="s">
        <v>11</v>
      </c>
      <c r="G3" s="6" t="s">
        <v>12</v>
      </c>
      <c r="H3" s="6" t="s">
        <v>12</v>
      </c>
      <c r="I3" s="6" t="s">
        <v>12</v>
      </c>
      <c r="J3" s="6" t="s">
        <v>74</v>
      </c>
      <c r="K3" s="6" t="s">
        <v>74</v>
      </c>
      <c r="L3" s="6" t="s">
        <v>75</v>
      </c>
      <c r="M3" s="7"/>
      <c r="N3" s="7"/>
      <c r="O3" s="9" t="s">
        <v>13</v>
      </c>
      <c r="P3" s="9" t="s">
        <v>60</v>
      </c>
      <c r="Q3" s="9" t="s">
        <v>271</v>
      </c>
      <c r="R3" s="9" t="s">
        <v>14</v>
      </c>
      <c r="S3" s="9" t="s">
        <v>14</v>
      </c>
      <c r="T3" s="9" t="s">
        <v>60</v>
      </c>
    </row>
    <row r="4" spans="1:21" x14ac:dyDescent="0.2">
      <c r="A4" s="7"/>
      <c r="B4" s="7"/>
      <c r="C4" s="6" t="s">
        <v>16</v>
      </c>
      <c r="D4" s="6" t="s">
        <v>17</v>
      </c>
      <c r="E4" s="6" t="s">
        <v>18</v>
      </c>
      <c r="F4" s="6" t="s">
        <v>90</v>
      </c>
      <c r="G4" s="6" t="s">
        <v>16</v>
      </c>
      <c r="H4" s="6" t="s">
        <v>17</v>
      </c>
      <c r="I4" s="6" t="s">
        <v>18</v>
      </c>
      <c r="J4" s="10" t="s">
        <v>16</v>
      </c>
      <c r="K4" s="6" t="s">
        <v>17</v>
      </c>
      <c r="L4" s="10" t="s">
        <v>16</v>
      </c>
      <c r="M4" s="11" t="s">
        <v>20</v>
      </c>
      <c r="N4" s="11" t="s">
        <v>1015</v>
      </c>
      <c r="O4" s="9" t="s">
        <v>18</v>
      </c>
      <c r="P4" s="9" t="s">
        <v>18</v>
      </c>
      <c r="Q4" s="9" t="s">
        <v>18</v>
      </c>
      <c r="R4" s="9" t="s">
        <v>18</v>
      </c>
      <c r="S4" s="9" t="s">
        <v>18</v>
      </c>
      <c r="T4" s="9" t="s">
        <v>18</v>
      </c>
    </row>
    <row r="5" spans="1:21" x14ac:dyDescent="0.2">
      <c r="A5" s="6" t="s">
        <v>21</v>
      </c>
      <c r="B5" s="12" t="s">
        <v>1096</v>
      </c>
      <c r="C5" s="14">
        <v>1.7589999999999999</v>
      </c>
      <c r="D5" s="14">
        <v>1.7629999999999999</v>
      </c>
      <c r="E5" s="14">
        <v>1.724</v>
      </c>
      <c r="F5" s="14">
        <v>1.7150000000000001</v>
      </c>
      <c r="G5" s="14">
        <v>1.7470000000000001</v>
      </c>
      <c r="H5" s="14">
        <v>1.7529999999999999</v>
      </c>
      <c r="I5" s="14">
        <v>1.7130000000000001</v>
      </c>
      <c r="J5" s="14">
        <v>1.7450000000000001</v>
      </c>
      <c r="K5" s="14">
        <v>1.75</v>
      </c>
      <c r="L5" s="14">
        <v>1.7450000000000001</v>
      </c>
      <c r="M5" s="14">
        <f t="shared" ref="M5:M13" si="0">L5+K5-J5+I5-H5</f>
        <v>1.7100000000000002</v>
      </c>
      <c r="N5" s="14">
        <f t="shared" ref="N5:N13" si="1">M5+F5-E5</f>
        <v>1.7010000000000003</v>
      </c>
      <c r="O5" s="5" t="s">
        <v>94</v>
      </c>
      <c r="P5" s="17" t="s">
        <v>72</v>
      </c>
      <c r="Q5" s="17" t="s">
        <v>273</v>
      </c>
      <c r="R5" s="5" t="s">
        <v>1121</v>
      </c>
      <c r="S5" s="5">
        <v>0</v>
      </c>
      <c r="T5" s="5" t="s">
        <v>1110</v>
      </c>
      <c r="U5" s="5"/>
    </row>
    <row r="6" spans="1:21" x14ac:dyDescent="0.2">
      <c r="A6" s="7"/>
      <c r="B6" s="12" t="s">
        <v>458</v>
      </c>
      <c r="C6" s="14">
        <v>5.4050000000000002</v>
      </c>
      <c r="D6" s="14">
        <v>5.4459999999999997</v>
      </c>
      <c r="E6" s="14">
        <v>5.4690000000000003</v>
      </c>
      <c r="F6" s="14">
        <v>5.492</v>
      </c>
      <c r="G6" s="14">
        <v>5.37</v>
      </c>
      <c r="H6" s="14">
        <v>5.4139999999999997</v>
      </c>
      <c r="I6" s="14">
        <v>5.4420000000000002</v>
      </c>
      <c r="J6" s="14">
        <v>5.3550000000000004</v>
      </c>
      <c r="K6" s="14">
        <v>5.4059999999999997</v>
      </c>
      <c r="L6" s="14">
        <v>5.3550000000000004</v>
      </c>
      <c r="M6" s="14">
        <f t="shared" si="0"/>
        <v>5.4339999999999993</v>
      </c>
      <c r="N6" s="14">
        <f t="shared" si="1"/>
        <v>5.4569999999999981</v>
      </c>
      <c r="O6" s="5" t="s">
        <v>686</v>
      </c>
      <c r="P6" s="17" t="s">
        <v>99</v>
      </c>
      <c r="Q6" s="17" t="s">
        <v>280</v>
      </c>
      <c r="R6" s="5" t="s">
        <v>1122</v>
      </c>
      <c r="S6" s="5">
        <v>30</v>
      </c>
      <c r="T6" s="5" t="s">
        <v>1111</v>
      </c>
      <c r="U6" s="5"/>
    </row>
    <row r="7" spans="1:21" x14ac:dyDescent="0.2">
      <c r="A7" s="7"/>
      <c r="B7" s="12" t="s">
        <v>1166</v>
      </c>
      <c r="C7" s="14">
        <v>5.88</v>
      </c>
      <c r="D7" s="14">
        <v>5.851</v>
      </c>
      <c r="E7" s="14">
        <v>5.8630000000000004</v>
      </c>
      <c r="F7" s="14">
        <v>5.8710000000000004</v>
      </c>
      <c r="G7" s="14">
        <v>5.8579999999999997</v>
      </c>
      <c r="H7" s="14">
        <v>5.827</v>
      </c>
      <c r="I7" s="14">
        <v>5.8390000000000004</v>
      </c>
      <c r="J7" s="14">
        <v>5.8449999999999998</v>
      </c>
      <c r="K7" s="14">
        <v>5.819</v>
      </c>
      <c r="L7" s="14">
        <v>5.8449999999999998</v>
      </c>
      <c r="M7" s="14">
        <f t="shared" si="0"/>
        <v>5.8310000000000013</v>
      </c>
      <c r="N7" s="14">
        <f t="shared" si="1"/>
        <v>5.8390000000000013</v>
      </c>
      <c r="O7" s="5" t="s">
        <v>829</v>
      </c>
      <c r="P7" s="17" t="s">
        <v>72</v>
      </c>
      <c r="Q7" s="17" t="s">
        <v>280</v>
      </c>
      <c r="R7" s="5" t="s">
        <v>1123</v>
      </c>
      <c r="S7" s="5">
        <v>41</v>
      </c>
      <c r="T7" s="5" t="s">
        <v>1112</v>
      </c>
      <c r="U7" s="5"/>
    </row>
    <row r="8" spans="1:21" x14ac:dyDescent="0.2">
      <c r="A8" s="7"/>
      <c r="B8" s="12" t="s">
        <v>458</v>
      </c>
      <c r="C8" s="14">
        <v>6.327</v>
      </c>
      <c r="D8" s="14">
        <v>6.2380000000000004</v>
      </c>
      <c r="E8" s="14">
        <v>6.242</v>
      </c>
      <c r="F8" s="14">
        <v>6.2709999999999999</v>
      </c>
      <c r="G8" s="14">
        <v>6.2969999999999997</v>
      </c>
      <c r="H8" s="14">
        <v>6.2030000000000003</v>
      </c>
      <c r="I8" s="14">
        <v>6.202</v>
      </c>
      <c r="J8" s="14">
        <v>6.2919999999999998</v>
      </c>
      <c r="K8" s="14">
        <v>6.2</v>
      </c>
      <c r="L8" s="14">
        <v>6.2939999999999996</v>
      </c>
      <c r="M8" s="14">
        <f t="shared" si="0"/>
        <v>6.2009999999999996</v>
      </c>
      <c r="N8" s="14">
        <f t="shared" si="1"/>
        <v>6.2299999999999995</v>
      </c>
      <c r="O8" s="5" t="s">
        <v>375</v>
      </c>
      <c r="P8" s="25" t="s">
        <v>831</v>
      </c>
      <c r="Q8" s="17" t="s">
        <v>1119</v>
      </c>
      <c r="R8" s="5" t="s">
        <v>1124</v>
      </c>
      <c r="S8" s="5">
        <v>42</v>
      </c>
      <c r="T8" s="5" t="s">
        <v>1114</v>
      </c>
      <c r="U8" s="5"/>
    </row>
    <row r="9" spans="1:21" x14ac:dyDescent="0.2">
      <c r="A9" s="7"/>
      <c r="B9" s="12" t="s">
        <v>748</v>
      </c>
      <c r="C9" s="14">
        <v>6.6120000000000001</v>
      </c>
      <c r="D9" s="14">
        <v>6.391</v>
      </c>
      <c r="E9" s="14">
        <v>6.3869999999999996</v>
      </c>
      <c r="F9" s="14">
        <v>6.4039999999999999</v>
      </c>
      <c r="G9" s="14">
        <v>6.5309999999999997</v>
      </c>
      <c r="H9" s="14">
        <v>6.359</v>
      </c>
      <c r="I9" s="14">
        <v>6.3579999999999997</v>
      </c>
      <c r="J9" s="14">
        <v>6.5220000000000002</v>
      </c>
      <c r="K9" s="14">
        <v>6.3650000000000002</v>
      </c>
      <c r="L9" s="14">
        <v>6.5229999999999997</v>
      </c>
      <c r="M9" s="14">
        <f t="shared" si="0"/>
        <v>6.3650000000000002</v>
      </c>
      <c r="N9" s="14">
        <f t="shared" si="1"/>
        <v>6.3820000000000006</v>
      </c>
      <c r="O9" s="5" t="s">
        <v>1117</v>
      </c>
      <c r="P9" s="25" t="s">
        <v>1118</v>
      </c>
      <c r="Q9" s="17" t="s">
        <v>965</v>
      </c>
      <c r="R9" s="5"/>
      <c r="S9" s="5"/>
      <c r="T9" s="5" t="s">
        <v>1115</v>
      </c>
      <c r="U9" s="5"/>
    </row>
    <row r="10" spans="1:21" x14ac:dyDescent="0.2">
      <c r="A10" s="7"/>
      <c r="B10" s="12" t="s">
        <v>747</v>
      </c>
      <c r="C10" s="14">
        <v>6.5830000000000002</v>
      </c>
      <c r="D10" s="14">
        <v>6.4450000000000003</v>
      </c>
      <c r="E10" s="14">
        <v>6.4630000000000001</v>
      </c>
      <c r="F10" s="14">
        <v>6.4669999999999996</v>
      </c>
      <c r="G10" s="14">
        <v>6.55</v>
      </c>
      <c r="H10" s="14">
        <v>6.4189999999999996</v>
      </c>
      <c r="I10" s="14">
        <v>6.4409999999999998</v>
      </c>
      <c r="J10" s="14">
        <v>6.5369999999999999</v>
      </c>
      <c r="K10" s="14">
        <v>6.4130000000000003</v>
      </c>
      <c r="L10" s="14">
        <v>6.5369999999999999</v>
      </c>
      <c r="M10" s="14">
        <f t="shared" si="0"/>
        <v>6.4349999999999996</v>
      </c>
      <c r="N10" s="14">
        <f t="shared" si="1"/>
        <v>6.4389999999999992</v>
      </c>
      <c r="O10" s="5" t="s">
        <v>144</v>
      </c>
      <c r="P10" s="17" t="s">
        <v>99</v>
      </c>
      <c r="Q10" s="17" t="s">
        <v>694</v>
      </c>
      <c r="R10" s="5" t="s">
        <v>1125</v>
      </c>
      <c r="S10" s="5">
        <v>50</v>
      </c>
      <c r="T10" s="5" t="s">
        <v>1116</v>
      </c>
      <c r="U10" s="5"/>
    </row>
    <row r="11" spans="1:21" x14ac:dyDescent="0.2">
      <c r="A11" s="6"/>
      <c r="B11" s="12" t="s">
        <v>1096</v>
      </c>
      <c r="C11" s="14">
        <v>6.7679999999999998</v>
      </c>
      <c r="D11" s="14">
        <v>6.7519999999999998</v>
      </c>
      <c r="E11" s="14">
        <v>6.6980000000000004</v>
      </c>
      <c r="F11" s="14">
        <v>6.73</v>
      </c>
      <c r="G11" s="14">
        <v>6.7149999999999999</v>
      </c>
      <c r="H11" s="14">
        <v>6.6950000000000003</v>
      </c>
      <c r="I11" s="14">
        <v>6.6429999999999998</v>
      </c>
      <c r="J11" s="14">
        <v>6.7160000000000002</v>
      </c>
      <c r="K11" s="14">
        <v>6.6929999999999996</v>
      </c>
      <c r="L11" s="14">
        <v>6.7190000000000003</v>
      </c>
      <c r="M11" s="14">
        <f t="shared" si="0"/>
        <v>6.6439999999999984</v>
      </c>
      <c r="N11" s="14">
        <f t="shared" si="1"/>
        <v>6.6759999999999984</v>
      </c>
      <c r="O11" s="5" t="s">
        <v>94</v>
      </c>
      <c r="P11" s="17" t="s">
        <v>463</v>
      </c>
      <c r="Q11" s="17" t="s">
        <v>694</v>
      </c>
      <c r="R11" s="5" t="s">
        <v>452</v>
      </c>
      <c r="S11" s="5">
        <v>5</v>
      </c>
      <c r="T11" s="5" t="s">
        <v>1120</v>
      </c>
      <c r="U11" s="5"/>
    </row>
    <row r="12" spans="1:21" x14ac:dyDescent="0.2">
      <c r="A12" s="6" t="s">
        <v>325</v>
      </c>
      <c r="B12" s="12" t="s">
        <v>1096</v>
      </c>
      <c r="C12" s="14">
        <v>6.0609999999999999</v>
      </c>
      <c r="D12" s="14">
        <v>6.077</v>
      </c>
      <c r="E12" s="14">
        <v>6.0830000000000002</v>
      </c>
      <c r="F12" s="14">
        <v>6.1139999999999999</v>
      </c>
      <c r="G12" s="14">
        <v>5.9260000000000002</v>
      </c>
      <c r="H12" s="14">
        <v>5.944</v>
      </c>
      <c r="I12" s="14">
        <v>5.9580000000000002</v>
      </c>
      <c r="J12" s="14">
        <v>5.8849999999999998</v>
      </c>
      <c r="K12" s="14">
        <v>5.9</v>
      </c>
      <c r="L12" s="14">
        <v>5.8849999999999998</v>
      </c>
      <c r="M12" s="14">
        <f t="shared" si="0"/>
        <v>5.9140000000000006</v>
      </c>
      <c r="N12" s="14">
        <f t="shared" si="1"/>
        <v>5.9450000000000003</v>
      </c>
      <c r="O12" s="5"/>
      <c r="P12" s="17" t="s">
        <v>445</v>
      </c>
      <c r="Q12" s="17" t="s">
        <v>291</v>
      </c>
      <c r="R12" s="5" t="s">
        <v>196</v>
      </c>
      <c r="S12" s="5">
        <v>6</v>
      </c>
      <c r="T12" s="5" t="s">
        <v>1113</v>
      </c>
      <c r="U12" s="5"/>
    </row>
    <row r="13" spans="1:21" x14ac:dyDescent="0.2">
      <c r="A13" s="6"/>
      <c r="B13" s="12" t="s">
        <v>462</v>
      </c>
      <c r="C13" s="14">
        <v>6.4690000000000003</v>
      </c>
      <c r="D13" s="14">
        <v>6.5289999999999999</v>
      </c>
      <c r="E13" s="14">
        <v>6.508</v>
      </c>
      <c r="F13" s="14">
        <v>6.5430000000000001</v>
      </c>
      <c r="G13" s="14">
        <v>6.3659999999999997</v>
      </c>
      <c r="H13" s="14">
        <v>6.391</v>
      </c>
      <c r="I13" s="14">
        <v>6.3869999999999996</v>
      </c>
      <c r="J13" s="14">
        <v>6.3239999999999998</v>
      </c>
      <c r="K13" s="14">
        <v>6.335</v>
      </c>
      <c r="L13" s="14">
        <v>6.3230000000000004</v>
      </c>
      <c r="M13" s="14">
        <f t="shared" si="0"/>
        <v>6.33</v>
      </c>
      <c r="N13" s="14">
        <f t="shared" si="1"/>
        <v>6.3650000000000011</v>
      </c>
      <c r="O13" s="5"/>
      <c r="P13" s="17" t="s">
        <v>1126</v>
      </c>
      <c r="Q13" s="17" t="s">
        <v>1128</v>
      </c>
      <c r="R13" s="5"/>
      <c r="S13" s="5"/>
      <c r="T13" s="5" t="s">
        <v>1127</v>
      </c>
      <c r="U13" s="5"/>
    </row>
    <row r="14" spans="1:21" x14ac:dyDescent="0.2">
      <c r="B14" s="5"/>
      <c r="C14" s="15" t="s">
        <v>1129</v>
      </c>
      <c r="D14" s="15"/>
      <c r="E14" s="15"/>
      <c r="F14" s="15"/>
      <c r="G14" s="15"/>
      <c r="H14" s="15"/>
      <c r="I14" s="15"/>
      <c r="J14" s="15"/>
      <c r="K14" s="15"/>
      <c r="L14" s="5"/>
      <c r="M14" s="5"/>
      <c r="N14" s="5"/>
      <c r="O14" s="5"/>
      <c r="P14" s="5"/>
      <c r="Q14" s="5"/>
      <c r="R14" s="5"/>
      <c r="S14" s="5"/>
      <c r="T14" s="5"/>
      <c r="U14" s="5"/>
    </row>
    <row r="15" spans="1:21" x14ac:dyDescent="0.2">
      <c r="K15" s="15"/>
      <c r="L15" s="15"/>
      <c r="M15" s="5"/>
    </row>
    <row r="16" spans="1:21" x14ac:dyDescent="0.2">
      <c r="A16" s="6" t="s">
        <v>18</v>
      </c>
      <c r="B16" s="7"/>
      <c r="C16" s="7" t="s">
        <v>44</v>
      </c>
      <c r="D16" s="7" t="s">
        <v>44</v>
      </c>
      <c r="E16" s="7" t="s">
        <v>44</v>
      </c>
      <c r="F16" s="7" t="s">
        <v>44</v>
      </c>
      <c r="G16" s="7" t="s">
        <v>9</v>
      </c>
      <c r="H16" s="7" t="s">
        <v>6</v>
      </c>
      <c r="I16" s="7" t="s">
        <v>6</v>
      </c>
      <c r="J16" s="7" t="s">
        <v>6</v>
      </c>
      <c r="K16" s="5"/>
    </row>
    <row r="17" spans="1:13" x14ac:dyDescent="0.2">
      <c r="A17" s="6"/>
      <c r="B17" s="7"/>
      <c r="C17" s="6" t="s">
        <v>46</v>
      </c>
      <c r="D17" s="6" t="s">
        <v>47</v>
      </c>
      <c r="E17" s="6" t="s">
        <v>49</v>
      </c>
      <c r="F17" s="6" t="s">
        <v>50</v>
      </c>
      <c r="G17" s="6" t="s">
        <v>15</v>
      </c>
      <c r="H17" s="6" t="s">
        <v>51</v>
      </c>
      <c r="I17" s="6" t="s">
        <v>52</v>
      </c>
      <c r="J17" s="6" t="s">
        <v>11</v>
      </c>
    </row>
    <row r="18" spans="1:13" x14ac:dyDescent="0.2">
      <c r="A18" s="6" t="str">
        <f>A5</f>
        <v>Doublet</v>
      </c>
      <c r="B18" s="12" t="str">
        <f>B5</f>
        <v>A" (Val)</v>
      </c>
      <c r="C18" s="14">
        <v>1.875</v>
      </c>
      <c r="D18" s="14">
        <v>1.663</v>
      </c>
      <c r="E18" s="14">
        <v>1.8620000000000001</v>
      </c>
      <c r="F18" s="14">
        <v>1.8520000000000001</v>
      </c>
      <c r="G18" s="14">
        <v>1.754</v>
      </c>
      <c r="H18" s="14">
        <v>1.752</v>
      </c>
      <c r="I18" s="14">
        <v>1.724</v>
      </c>
      <c r="J18" s="14">
        <v>1.724</v>
      </c>
    </row>
    <row r="19" spans="1:13" x14ac:dyDescent="0.2">
      <c r="A19" s="6"/>
      <c r="B19" s="12" t="str">
        <f t="shared" ref="B19:B26" si="2">B6</f>
        <v>A' (Ryd)</v>
      </c>
      <c r="C19" s="14">
        <v>5.8449999999999998</v>
      </c>
      <c r="D19" s="14">
        <v>5.5250000000000004</v>
      </c>
      <c r="E19" s="14">
        <v>5.7279999999999998</v>
      </c>
      <c r="F19" s="14">
        <v>5.7190000000000003</v>
      </c>
      <c r="G19" s="14">
        <v>5.5979999999999999</v>
      </c>
      <c r="H19" s="14">
        <v>5.5970000000000004</v>
      </c>
      <c r="I19" s="14">
        <v>5.47</v>
      </c>
      <c r="J19" s="14">
        <v>5.4690000000000003</v>
      </c>
    </row>
    <row r="20" spans="1:13" x14ac:dyDescent="0.2">
      <c r="A20" s="6"/>
      <c r="B20" s="12" t="str">
        <f t="shared" si="2"/>
        <v>A' Ryd)</v>
      </c>
      <c r="C20" s="14">
        <v>6.2169999999999996</v>
      </c>
      <c r="D20" s="14">
        <v>5.8840000000000003</v>
      </c>
      <c r="E20" s="14">
        <v>6.11</v>
      </c>
      <c r="F20" s="14">
        <v>6.101</v>
      </c>
      <c r="G20" s="14">
        <v>5.9770000000000003</v>
      </c>
      <c r="H20" s="14">
        <v>5.976</v>
      </c>
      <c r="I20" s="14">
        <v>5.8639999999999999</v>
      </c>
      <c r="J20" s="14">
        <v>5.8630000000000004</v>
      </c>
    </row>
    <row r="21" spans="1:13" x14ac:dyDescent="0.2">
      <c r="A21" s="6"/>
      <c r="B21" s="12" t="str">
        <f t="shared" si="2"/>
        <v>A' (Ryd)</v>
      </c>
      <c r="C21" s="14">
        <v>6.64</v>
      </c>
      <c r="D21" s="22"/>
      <c r="E21" s="22"/>
      <c r="F21" s="22"/>
      <c r="G21" s="14">
        <v>6.4029999999999996</v>
      </c>
      <c r="H21" s="14">
        <v>6.4029999999999996</v>
      </c>
      <c r="I21" s="14">
        <v>6.2439999999999998</v>
      </c>
      <c r="J21" s="14">
        <v>6.242</v>
      </c>
    </row>
    <row r="22" spans="1:13" x14ac:dyDescent="0.2">
      <c r="A22" s="6"/>
      <c r="B22" s="12" t="str">
        <f t="shared" si="2"/>
        <v>A' (Mix)</v>
      </c>
      <c r="C22" s="22"/>
      <c r="D22" s="22"/>
      <c r="E22" s="22"/>
      <c r="F22" s="22"/>
      <c r="G22" s="14">
        <v>6.5049999999999999</v>
      </c>
      <c r="H22" s="14">
        <v>6.5069999999999997</v>
      </c>
      <c r="I22" s="14">
        <v>6.3890000000000002</v>
      </c>
      <c r="J22" s="14">
        <v>6.3869999999999996</v>
      </c>
    </row>
    <row r="23" spans="1:13" x14ac:dyDescent="0.2">
      <c r="A23" s="6"/>
      <c r="B23" s="12" t="str">
        <f t="shared" si="2"/>
        <v>A" (Mix)</v>
      </c>
      <c r="C23" s="14">
        <v>6.8019999999999996</v>
      </c>
      <c r="D23" s="14">
        <v>6.4989999999999997</v>
      </c>
      <c r="E23" s="14">
        <v>6.6959999999999997</v>
      </c>
      <c r="F23" s="14">
        <v>6.6890000000000001</v>
      </c>
      <c r="G23" s="14">
        <v>6.58</v>
      </c>
      <c r="H23" s="14">
        <v>6.5789999999999997</v>
      </c>
      <c r="I23" s="14">
        <v>6.484</v>
      </c>
      <c r="J23" s="14">
        <v>6.4630000000000001</v>
      </c>
    </row>
    <row r="24" spans="1:13" x14ac:dyDescent="0.2">
      <c r="A24" s="6"/>
      <c r="B24" s="12" t="str">
        <f t="shared" si="2"/>
        <v>A" (Val)</v>
      </c>
      <c r="C24" s="14">
        <v>6.9859999999999998</v>
      </c>
      <c r="D24" s="14">
        <v>6.7489999999999997</v>
      </c>
      <c r="E24" s="14">
        <v>7.0330000000000004</v>
      </c>
      <c r="F24" s="14">
        <v>7.0259999999999998</v>
      </c>
      <c r="G24" s="14">
        <v>6.8920000000000003</v>
      </c>
      <c r="H24" s="14">
        <v>6.8869999999999996</v>
      </c>
      <c r="I24" s="14">
        <v>6.7009999999999996</v>
      </c>
      <c r="J24" s="14">
        <v>6.6980000000000004</v>
      </c>
    </row>
    <row r="25" spans="1:13" x14ac:dyDescent="0.2">
      <c r="A25" s="6" t="str">
        <f>A12</f>
        <v>Quartet</v>
      </c>
      <c r="B25" s="12" t="str">
        <f t="shared" si="2"/>
        <v>A" (Val)</v>
      </c>
      <c r="C25" s="14">
        <v>6.5</v>
      </c>
      <c r="D25" s="14">
        <v>5.9119999999999999</v>
      </c>
      <c r="E25" s="14">
        <v>6.5250000000000004</v>
      </c>
      <c r="F25" s="14">
        <v>6.5229999999999997</v>
      </c>
      <c r="G25" s="14">
        <v>6.3120000000000003</v>
      </c>
      <c r="H25" s="14">
        <v>6.3090000000000002</v>
      </c>
      <c r="I25" s="14">
        <v>6.0880000000000001</v>
      </c>
      <c r="J25" s="14">
        <v>6.0830000000000002</v>
      </c>
    </row>
    <row r="26" spans="1:13" x14ac:dyDescent="0.2">
      <c r="A26" s="6"/>
      <c r="B26" s="12" t="str">
        <f t="shared" si="2"/>
        <v>A' (Val)</v>
      </c>
      <c r="C26" s="22"/>
      <c r="D26" s="22"/>
      <c r="E26" s="22"/>
      <c r="F26" s="22"/>
      <c r="G26" s="14">
        <v>6.7149999999999999</v>
      </c>
      <c r="H26" s="14">
        <v>6.7069999999999999</v>
      </c>
      <c r="I26" s="22"/>
      <c r="J26" s="14">
        <v>6.508</v>
      </c>
    </row>
    <row r="27" spans="1:13" x14ac:dyDescent="0.2">
      <c r="C27" s="15"/>
      <c r="D27" s="14"/>
      <c r="E27" s="14"/>
      <c r="F27" s="14"/>
      <c r="G27" s="14"/>
      <c r="H27" s="14"/>
      <c r="I27" s="14"/>
      <c r="J27" s="14"/>
      <c r="K27" s="14"/>
      <c r="L27" s="14"/>
    </row>
    <row r="28" spans="1:13" x14ac:dyDescent="0.2">
      <c r="C28" s="14"/>
      <c r="D28" s="14"/>
      <c r="E28" s="14"/>
      <c r="F28" s="14"/>
      <c r="G28" s="14"/>
      <c r="H28" s="14"/>
      <c r="I28" s="14"/>
      <c r="J28" s="14"/>
      <c r="K28" s="14"/>
      <c r="L28" s="14"/>
      <c r="M28" s="14"/>
    </row>
    <row r="29" spans="1:13" x14ac:dyDescent="0.2">
      <c r="C29" s="14"/>
      <c r="D29" s="14"/>
      <c r="E29" s="14"/>
      <c r="F29" s="14"/>
      <c r="G29" s="14"/>
      <c r="H29" s="14"/>
      <c r="I29" s="14"/>
      <c r="J29" s="14"/>
      <c r="K29" s="14"/>
      <c r="L29" s="14"/>
      <c r="M29" s="14"/>
    </row>
    <row r="30" spans="1:13" x14ac:dyDescent="0.2">
      <c r="C30" s="14"/>
      <c r="D30" s="14"/>
      <c r="E30" s="14"/>
      <c r="F30" s="14"/>
      <c r="G30" s="14"/>
      <c r="H30" s="14"/>
      <c r="I30" s="14"/>
      <c r="J30" s="14"/>
      <c r="K30" s="14"/>
      <c r="L30" s="14"/>
      <c r="M30"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D3841-F8F7-4449-B770-FAB5BFC04A3B}">
  <dimension ref="A1:U38"/>
  <sheetViews>
    <sheetView zoomScale="80" zoomScaleNormal="80" workbookViewId="0">
      <selection activeCell="D1" sqref="D1"/>
    </sheetView>
  </sheetViews>
  <sheetFormatPr baseColWidth="10" defaultRowHeight="16" x14ac:dyDescent="0.2"/>
  <cols>
    <col min="2" max="2" width="9" customWidth="1"/>
    <col min="16" max="16" width="10.5" customWidth="1"/>
  </cols>
  <sheetData>
    <row r="1" spans="1:21" x14ac:dyDescent="0.2">
      <c r="A1" s="1" t="s">
        <v>0</v>
      </c>
      <c r="B1" s="1"/>
      <c r="C1" s="1" t="s">
        <v>1</v>
      </c>
      <c r="D1" s="2"/>
      <c r="E1" s="3">
        <f>COUNT(C5:C15)</f>
        <v>11</v>
      </c>
      <c r="F1" s="4" t="s">
        <v>2</v>
      </c>
      <c r="G1" s="5" t="s">
        <v>3</v>
      </c>
      <c r="M1" s="3"/>
      <c r="Q1" s="5" t="s">
        <v>4</v>
      </c>
      <c r="T1" s="5"/>
      <c r="U1" s="5"/>
    </row>
    <row r="2" spans="1:21" x14ac:dyDescent="0.2">
      <c r="A2" s="6" t="s">
        <v>5</v>
      </c>
      <c r="B2" s="7"/>
      <c r="C2" s="7" t="s">
        <v>6</v>
      </c>
      <c r="D2" s="7" t="s">
        <v>6</v>
      </c>
      <c r="E2" s="7" t="s">
        <v>6</v>
      </c>
      <c r="F2" s="7" t="s">
        <v>91</v>
      </c>
      <c r="G2" s="7" t="s">
        <v>7</v>
      </c>
      <c r="H2" s="7" t="s">
        <v>7</v>
      </c>
      <c r="I2" s="7" t="s">
        <v>7</v>
      </c>
      <c r="J2" s="7" t="s">
        <v>8</v>
      </c>
      <c r="K2" s="7" t="s">
        <v>8</v>
      </c>
      <c r="L2" s="7"/>
      <c r="M2" s="6" t="s">
        <v>1326</v>
      </c>
      <c r="N2" s="8" t="s">
        <v>9</v>
      </c>
      <c r="O2" s="8" t="s">
        <v>44</v>
      </c>
      <c r="P2" s="8" t="s">
        <v>44</v>
      </c>
      <c r="Q2" s="8" t="s">
        <v>44</v>
      </c>
      <c r="R2" s="8" t="s">
        <v>44</v>
      </c>
      <c r="S2" s="8" t="s">
        <v>9</v>
      </c>
    </row>
    <row r="3" spans="1:21" x14ac:dyDescent="0.2">
      <c r="A3" s="6"/>
      <c r="B3" s="7"/>
      <c r="C3" s="6" t="s">
        <v>11</v>
      </c>
      <c r="D3" s="6" t="s">
        <v>11</v>
      </c>
      <c r="E3" s="6" t="s">
        <v>11</v>
      </c>
      <c r="F3" s="6" t="s">
        <v>12</v>
      </c>
      <c r="G3" s="6" t="s">
        <v>12</v>
      </c>
      <c r="H3" s="6" t="s">
        <v>12</v>
      </c>
      <c r="I3" s="6" t="s">
        <v>74</v>
      </c>
      <c r="J3" s="6" t="s">
        <v>244</v>
      </c>
      <c r="K3" s="6" t="s">
        <v>244</v>
      </c>
      <c r="L3" s="10" t="s">
        <v>437</v>
      </c>
      <c r="M3" s="10" t="s">
        <v>436</v>
      </c>
      <c r="N3" s="9" t="s">
        <v>13</v>
      </c>
      <c r="O3" s="9" t="s">
        <v>60</v>
      </c>
      <c r="P3" s="9" t="s">
        <v>271</v>
      </c>
      <c r="Q3" s="9" t="s">
        <v>14</v>
      </c>
      <c r="R3" s="9" t="s">
        <v>14</v>
      </c>
      <c r="S3" s="9" t="s">
        <v>60</v>
      </c>
    </row>
    <row r="4" spans="1:21" x14ac:dyDescent="0.2">
      <c r="A4" s="7"/>
      <c r="B4" s="7"/>
      <c r="C4" s="6" t="s">
        <v>16</v>
      </c>
      <c r="D4" s="6" t="s">
        <v>17</v>
      </c>
      <c r="E4" s="6" t="s">
        <v>18</v>
      </c>
      <c r="F4" s="6" t="s">
        <v>16</v>
      </c>
      <c r="G4" s="6" t="s">
        <v>17</v>
      </c>
      <c r="H4" s="6" t="s">
        <v>18</v>
      </c>
      <c r="I4" s="10" t="s">
        <v>16</v>
      </c>
      <c r="J4" s="10" t="s">
        <v>16</v>
      </c>
      <c r="K4" s="10" t="s">
        <v>17</v>
      </c>
      <c r="L4" s="30" t="s">
        <v>18</v>
      </c>
      <c r="M4" s="30" t="s">
        <v>18</v>
      </c>
      <c r="N4" s="9" t="s">
        <v>18</v>
      </c>
      <c r="O4" s="9" t="s">
        <v>18</v>
      </c>
      <c r="P4" s="9" t="s">
        <v>18</v>
      </c>
      <c r="Q4" s="9" t="s">
        <v>18</v>
      </c>
      <c r="R4" s="9" t="s">
        <v>18</v>
      </c>
      <c r="S4" s="9" t="s">
        <v>18</v>
      </c>
    </row>
    <row r="5" spans="1:21" x14ac:dyDescent="0.2">
      <c r="A5" s="6" t="s">
        <v>21</v>
      </c>
      <c r="B5" s="12" t="s">
        <v>22</v>
      </c>
      <c r="C5" s="13">
        <v>3.456</v>
      </c>
      <c r="D5" s="13">
        <v>3.452</v>
      </c>
      <c r="E5" s="14">
        <v>3.4369999999999998</v>
      </c>
      <c r="F5" s="13">
        <v>3.4409999999999998</v>
      </c>
      <c r="G5" s="13">
        <v>3.4369999999999998</v>
      </c>
      <c r="H5" s="13">
        <v>3.4239999999999999</v>
      </c>
      <c r="I5" s="13">
        <v>3.4350000000000001</v>
      </c>
      <c r="J5" s="20" t="s">
        <v>23</v>
      </c>
      <c r="K5" s="20" t="s">
        <v>24</v>
      </c>
      <c r="L5" s="14">
        <f t="shared" ref="L5:L15" si="0">H5+I5-F5</f>
        <v>3.4180000000000001</v>
      </c>
      <c r="M5" s="44" t="s">
        <v>882</v>
      </c>
      <c r="N5" s="5" t="s">
        <v>25</v>
      </c>
      <c r="O5" s="17" t="s">
        <v>63</v>
      </c>
      <c r="P5" s="17" t="s">
        <v>273</v>
      </c>
      <c r="Q5" s="5" t="s">
        <v>26</v>
      </c>
      <c r="R5" s="5">
        <v>1</v>
      </c>
      <c r="S5" s="5" t="s">
        <v>27</v>
      </c>
      <c r="T5" s="15"/>
      <c r="U5" s="5"/>
    </row>
    <row r="6" spans="1:21" x14ac:dyDescent="0.2">
      <c r="A6" s="7"/>
      <c r="B6" s="12" t="s">
        <v>28</v>
      </c>
      <c r="C6" s="13">
        <v>5.1269999999999998</v>
      </c>
      <c r="D6" s="13">
        <v>4.8710000000000004</v>
      </c>
      <c r="E6" s="14">
        <v>4.9509999999999996</v>
      </c>
      <c r="F6" s="13">
        <v>5.1449999999999996</v>
      </c>
      <c r="G6" s="13">
        <v>4.875</v>
      </c>
      <c r="H6" s="13">
        <v>4.9560000000000004</v>
      </c>
      <c r="I6" s="13">
        <v>5.1390000000000002</v>
      </c>
      <c r="J6" s="20" t="s">
        <v>29</v>
      </c>
      <c r="K6" s="20" t="s">
        <v>30</v>
      </c>
      <c r="L6" s="14">
        <f t="shared" si="0"/>
        <v>4.9500000000000011</v>
      </c>
      <c r="M6" s="44" t="s">
        <v>879</v>
      </c>
      <c r="N6" s="5"/>
      <c r="O6" s="17" t="s">
        <v>62</v>
      </c>
      <c r="P6" s="17" t="s">
        <v>280</v>
      </c>
      <c r="Q6" s="5" t="s">
        <v>31</v>
      </c>
      <c r="R6" s="16">
        <v>38</v>
      </c>
      <c r="S6" s="16" t="s">
        <v>32</v>
      </c>
      <c r="T6" s="15"/>
      <c r="U6" s="5"/>
    </row>
    <row r="7" spans="1:21" x14ac:dyDescent="0.2">
      <c r="A7" s="7"/>
      <c r="B7" s="12" t="s">
        <v>28</v>
      </c>
      <c r="C7" s="13">
        <v>5.7309999999999999</v>
      </c>
      <c r="D7" s="13">
        <v>5.4349999999999996</v>
      </c>
      <c r="E7" s="14">
        <v>5.5049999999999999</v>
      </c>
      <c r="F7">
        <v>5.7460000000000004</v>
      </c>
      <c r="G7" s="13">
        <v>5.4390000000000001</v>
      </c>
      <c r="H7">
        <v>5.5090000000000003</v>
      </c>
      <c r="I7" s="13">
        <v>5.74</v>
      </c>
      <c r="J7" s="14"/>
      <c r="K7" s="14"/>
      <c r="L7" s="14">
        <f t="shared" si="0"/>
        <v>5.5030000000000001</v>
      </c>
      <c r="M7" s="44" t="s">
        <v>880</v>
      </c>
      <c r="N7" s="5"/>
      <c r="O7" s="17" t="s">
        <v>62</v>
      </c>
      <c r="P7" s="17" t="s">
        <v>280</v>
      </c>
      <c r="Q7" s="5" t="s">
        <v>33</v>
      </c>
      <c r="R7" s="16">
        <v>44</v>
      </c>
      <c r="S7" s="16" t="s">
        <v>34</v>
      </c>
      <c r="T7" s="15"/>
      <c r="U7" s="5"/>
    </row>
    <row r="8" spans="1:21" x14ac:dyDescent="0.2">
      <c r="A8" s="7"/>
      <c r="B8" s="12" t="s">
        <v>35</v>
      </c>
      <c r="C8" s="13">
        <v>5.7130000000000001</v>
      </c>
      <c r="D8" s="13">
        <v>5.5350000000000001</v>
      </c>
      <c r="E8" s="14">
        <v>5.6059999999999999</v>
      </c>
      <c r="F8" s="13">
        <v>5.7309999999999999</v>
      </c>
      <c r="G8" s="13">
        <v>5.5389999999999997</v>
      </c>
      <c r="H8">
        <v>5.6109999999999998</v>
      </c>
      <c r="I8" s="13">
        <v>5.7240000000000002</v>
      </c>
      <c r="L8" s="14">
        <f t="shared" si="0"/>
        <v>5.604000000000001</v>
      </c>
      <c r="M8" s="44" t="s">
        <v>881</v>
      </c>
      <c r="N8" s="5" t="s">
        <v>36</v>
      </c>
      <c r="O8" s="17" t="s">
        <v>62</v>
      </c>
      <c r="P8" s="17" t="s">
        <v>280</v>
      </c>
      <c r="Q8" s="5" t="s">
        <v>37</v>
      </c>
      <c r="R8" s="5">
        <v>58</v>
      </c>
      <c r="S8" s="5" t="s">
        <v>38</v>
      </c>
    </row>
    <row r="9" spans="1:21" x14ac:dyDescent="0.2">
      <c r="A9" s="7"/>
      <c r="B9" s="12" t="s">
        <v>488</v>
      </c>
      <c r="C9" s="13">
        <v>5.8920000000000003</v>
      </c>
      <c r="D9" s="13">
        <v>5.774</v>
      </c>
      <c r="E9" s="14">
        <v>5.7389999999999999</v>
      </c>
      <c r="F9" s="13">
        <v>5.9039999999999999</v>
      </c>
      <c r="G9" s="13">
        <v>5.78</v>
      </c>
      <c r="H9" s="13">
        <v>5.7450000000000001</v>
      </c>
      <c r="I9" s="13">
        <v>5.8940000000000001</v>
      </c>
      <c r="L9" s="14">
        <f t="shared" si="0"/>
        <v>5.7349999999999994</v>
      </c>
      <c r="M9" s="44" t="s">
        <v>883</v>
      </c>
      <c r="N9" s="5" t="s">
        <v>39</v>
      </c>
      <c r="O9" s="17" t="s">
        <v>64</v>
      </c>
      <c r="P9" s="17" t="s">
        <v>273</v>
      </c>
      <c r="Q9" s="5" t="s">
        <v>40</v>
      </c>
      <c r="R9" s="5">
        <v>21</v>
      </c>
      <c r="S9" s="5" t="s">
        <v>41</v>
      </c>
    </row>
    <row r="10" spans="1:21" x14ac:dyDescent="0.2">
      <c r="A10" s="7"/>
      <c r="B10" s="12" t="s">
        <v>486</v>
      </c>
      <c r="C10" s="13">
        <v>6.5030000000000001</v>
      </c>
      <c r="D10" s="13">
        <v>6.31</v>
      </c>
      <c r="E10" s="14">
        <v>6.2590000000000003</v>
      </c>
      <c r="F10" s="13">
        <v>6.4980000000000002</v>
      </c>
      <c r="G10" s="13">
        <v>6.3010000000000002</v>
      </c>
      <c r="H10" s="14">
        <v>6.25</v>
      </c>
      <c r="I10" s="13">
        <v>6.4930000000000003</v>
      </c>
      <c r="L10" s="14">
        <f t="shared" si="0"/>
        <v>6.2450000000000001</v>
      </c>
      <c r="M10" s="5"/>
      <c r="N10" s="5"/>
      <c r="O10" s="17" t="s">
        <v>441</v>
      </c>
      <c r="P10" s="17" t="s">
        <v>280</v>
      </c>
      <c r="Q10" s="5" t="s">
        <v>477</v>
      </c>
      <c r="R10" s="5">
        <v>15</v>
      </c>
      <c r="S10" s="5" t="s">
        <v>438</v>
      </c>
    </row>
    <row r="11" spans="1:21" x14ac:dyDescent="0.2">
      <c r="A11" s="7"/>
      <c r="B11" s="12" t="s">
        <v>28</v>
      </c>
      <c r="C11" s="13">
        <v>6.6319999999999997</v>
      </c>
      <c r="D11" s="13">
        <v>6.4039999999999999</v>
      </c>
      <c r="E11" s="13">
        <v>6.4219999999999997</v>
      </c>
      <c r="F11" s="13">
        <v>6.6420000000000003</v>
      </c>
      <c r="G11" s="13">
        <v>6.4039999999999999</v>
      </c>
      <c r="H11" s="13">
        <v>6.4260000000000002</v>
      </c>
      <c r="I11" s="13">
        <v>6.6369999999999996</v>
      </c>
      <c r="L11" s="14">
        <f t="shared" si="0"/>
        <v>6.4209999999999985</v>
      </c>
      <c r="M11" s="5"/>
      <c r="N11" s="5"/>
      <c r="O11" s="17" t="s">
        <v>465</v>
      </c>
      <c r="P11" s="17" t="s">
        <v>280</v>
      </c>
      <c r="Q11" s="5" t="s">
        <v>476</v>
      </c>
      <c r="R11" s="5">
        <v>51</v>
      </c>
      <c r="S11" s="5" t="s">
        <v>479</v>
      </c>
    </row>
    <row r="12" spans="1:21" x14ac:dyDescent="0.2">
      <c r="A12" s="6"/>
      <c r="B12" s="12" t="s">
        <v>35</v>
      </c>
      <c r="C12" s="13">
        <v>6.92</v>
      </c>
      <c r="D12" s="13">
        <v>6.5010000000000003</v>
      </c>
      <c r="E12" s="14">
        <v>6.4989999999999997</v>
      </c>
      <c r="F12" s="13">
        <v>6.944</v>
      </c>
      <c r="G12" s="13">
        <v>6.5039999999999996</v>
      </c>
      <c r="H12" s="13">
        <v>6.5</v>
      </c>
      <c r="I12" s="13">
        <v>6.9370000000000003</v>
      </c>
      <c r="L12" s="14">
        <f t="shared" si="0"/>
        <v>6.4930000000000012</v>
      </c>
      <c r="M12" s="5"/>
      <c r="N12" s="5" t="s">
        <v>57</v>
      </c>
      <c r="O12" s="17" t="s">
        <v>474</v>
      </c>
      <c r="P12" s="17" t="s">
        <v>280</v>
      </c>
      <c r="Q12" s="5" t="s">
        <v>478</v>
      </c>
      <c r="R12" s="5">
        <v>68</v>
      </c>
      <c r="S12" s="5" t="s">
        <v>439</v>
      </c>
    </row>
    <row r="13" spans="1:21" x14ac:dyDescent="0.2">
      <c r="A13" s="7"/>
      <c r="B13" s="12" t="s">
        <v>488</v>
      </c>
      <c r="C13" s="13">
        <v>6.9269999999999996</v>
      </c>
      <c r="D13" s="13">
        <v>6.7089999999999996</v>
      </c>
      <c r="E13" s="14">
        <v>6.5469999999999997</v>
      </c>
      <c r="F13" s="13">
        <v>6.94</v>
      </c>
      <c r="G13" s="13">
        <v>6.7130000000000001</v>
      </c>
      <c r="H13" s="14">
        <v>6.5529999999999999</v>
      </c>
      <c r="I13" s="13">
        <v>6.9249999999999998</v>
      </c>
      <c r="L13" s="14">
        <f t="shared" si="0"/>
        <v>6.5379999999999994</v>
      </c>
      <c r="M13" s="44" t="s">
        <v>884</v>
      </c>
      <c r="N13" s="5" t="s">
        <v>472</v>
      </c>
      <c r="O13" s="17" t="s">
        <v>473</v>
      </c>
      <c r="P13" s="17" t="s">
        <v>280</v>
      </c>
      <c r="Q13" s="5" t="s">
        <v>259</v>
      </c>
      <c r="R13" s="5">
        <v>19</v>
      </c>
      <c r="S13" s="5" t="s">
        <v>440</v>
      </c>
    </row>
    <row r="14" spans="1:21" x14ac:dyDescent="0.2">
      <c r="A14" s="7"/>
      <c r="B14" s="12" t="s">
        <v>89</v>
      </c>
      <c r="C14" s="13">
        <v>6.7750000000000004</v>
      </c>
      <c r="D14" s="13">
        <v>6.6070000000000002</v>
      </c>
      <c r="E14" s="13">
        <v>6.5679999999999996</v>
      </c>
      <c r="F14" s="13">
        <v>6.7720000000000002</v>
      </c>
      <c r="G14" s="13">
        <v>6.6029999999999998</v>
      </c>
      <c r="H14" s="13">
        <v>6.57</v>
      </c>
      <c r="I14" s="13">
        <v>6.7629999999999999</v>
      </c>
      <c r="L14" s="14">
        <f t="shared" si="0"/>
        <v>6.5609999999999999</v>
      </c>
      <c r="M14" s="5"/>
      <c r="N14" s="5" t="s">
        <v>25</v>
      </c>
      <c r="O14" s="17" t="s">
        <v>394</v>
      </c>
      <c r="P14" s="17" t="s">
        <v>280</v>
      </c>
      <c r="Q14" s="5" t="s">
        <v>26</v>
      </c>
      <c r="R14" s="5">
        <v>1</v>
      </c>
      <c r="S14" s="5" t="s">
        <v>475</v>
      </c>
    </row>
    <row r="15" spans="1:21" x14ac:dyDescent="0.2">
      <c r="A15" s="6" t="s">
        <v>325</v>
      </c>
      <c r="B15" s="12" t="s">
        <v>42</v>
      </c>
      <c r="C15" s="13">
        <v>6.1310000000000002</v>
      </c>
      <c r="D15" s="13">
        <v>6.1580000000000004</v>
      </c>
      <c r="E15" s="14">
        <v>6.1529999999999996</v>
      </c>
      <c r="F15" s="13">
        <v>6.0350000000000001</v>
      </c>
      <c r="G15" s="13">
        <v>6.0540000000000003</v>
      </c>
      <c r="H15" s="13">
        <v>6.0570000000000004</v>
      </c>
      <c r="I15" s="14">
        <v>5.99</v>
      </c>
      <c r="L15" s="14">
        <f t="shared" si="0"/>
        <v>6.0120000000000005</v>
      </c>
      <c r="M15" s="44" t="s">
        <v>885</v>
      </c>
      <c r="N15" s="5"/>
      <c r="O15" s="17" t="s">
        <v>61</v>
      </c>
      <c r="P15" s="17" t="s">
        <v>282</v>
      </c>
      <c r="Q15" s="5" t="s">
        <v>69</v>
      </c>
      <c r="R15" s="5">
        <v>12</v>
      </c>
      <c r="S15" s="5" t="s">
        <v>43</v>
      </c>
    </row>
    <row r="16" spans="1:21" x14ac:dyDescent="0.2">
      <c r="B16" s="5"/>
      <c r="M16" t="s">
        <v>1327</v>
      </c>
    </row>
    <row r="17" spans="1:19" x14ac:dyDescent="0.2">
      <c r="S17" s="5"/>
    </row>
    <row r="18" spans="1:19" x14ac:dyDescent="0.2">
      <c r="A18" s="6" t="s">
        <v>18</v>
      </c>
      <c r="B18" s="7"/>
      <c r="C18" s="7" t="s">
        <v>44</v>
      </c>
      <c r="D18" s="7" t="s">
        <v>44</v>
      </c>
      <c r="E18" s="7" t="s">
        <v>44</v>
      </c>
      <c r="F18" s="7" t="s">
        <v>44</v>
      </c>
      <c r="G18" s="7" t="s">
        <v>9</v>
      </c>
      <c r="H18" s="7" t="s">
        <v>6</v>
      </c>
      <c r="I18" s="7" t="s">
        <v>6</v>
      </c>
      <c r="J18" s="7" t="s">
        <v>6</v>
      </c>
      <c r="K18" s="54" t="s">
        <v>1046</v>
      </c>
      <c r="L18" s="54" t="s">
        <v>1046</v>
      </c>
      <c r="M18" s="54" t="s">
        <v>1046</v>
      </c>
      <c r="N18" s="54" t="s">
        <v>1046</v>
      </c>
      <c r="O18" s="54" t="s">
        <v>1046</v>
      </c>
      <c r="P18" s="54" t="s">
        <v>1046</v>
      </c>
      <c r="Q18" s="54" t="s">
        <v>1046</v>
      </c>
      <c r="R18" s="54" t="s">
        <v>1046</v>
      </c>
      <c r="S18" s="54" t="s">
        <v>1046</v>
      </c>
    </row>
    <row r="19" spans="1:19" x14ac:dyDescent="0.2">
      <c r="A19" s="6"/>
      <c r="B19" s="7"/>
      <c r="C19" s="6" t="s">
        <v>46</v>
      </c>
      <c r="D19" s="6" t="s">
        <v>47</v>
      </c>
      <c r="E19" s="6" t="s">
        <v>49</v>
      </c>
      <c r="F19" s="6" t="s">
        <v>50</v>
      </c>
      <c r="G19" s="6" t="s">
        <v>15</v>
      </c>
      <c r="H19" s="6" t="s">
        <v>51</v>
      </c>
      <c r="I19" s="6" t="s">
        <v>52</v>
      </c>
      <c r="J19" s="6" t="s">
        <v>11</v>
      </c>
      <c r="K19" s="55" t="s">
        <v>1047</v>
      </c>
      <c r="L19" s="55" t="s">
        <v>1048</v>
      </c>
      <c r="M19" s="55" t="s">
        <v>1049</v>
      </c>
      <c r="N19" s="55" t="s">
        <v>1050</v>
      </c>
      <c r="O19" s="55" t="s">
        <v>1051</v>
      </c>
      <c r="P19" s="55" t="s">
        <v>1053</v>
      </c>
      <c r="Q19" s="55" t="s">
        <v>1052</v>
      </c>
      <c r="R19" s="55" t="s">
        <v>1054</v>
      </c>
      <c r="S19" s="55" t="s">
        <v>1055</v>
      </c>
    </row>
    <row r="20" spans="1:19" x14ac:dyDescent="0.2">
      <c r="A20" s="6" t="str">
        <f>A5</f>
        <v>Doublet</v>
      </c>
      <c r="B20" s="12" t="str">
        <f>B5</f>
        <v>B1 (Val)</v>
      </c>
      <c r="C20" s="14">
        <v>4.3380000000000001</v>
      </c>
      <c r="D20" s="14">
        <v>3.3839999999999999</v>
      </c>
      <c r="E20" s="14">
        <v>4.0730000000000004</v>
      </c>
      <c r="F20" s="14">
        <v>3.5979999999999999</v>
      </c>
      <c r="G20" s="14">
        <v>3.6970000000000001</v>
      </c>
      <c r="H20" s="14">
        <v>3.4830000000000001</v>
      </c>
      <c r="I20" s="14">
        <v>3.4830000000000001</v>
      </c>
      <c r="J20" s="14">
        <v>3.4369999999999998</v>
      </c>
      <c r="K20" s="51">
        <v>3.6659999999999999</v>
      </c>
      <c r="L20" s="51">
        <v>3.2770000000000001</v>
      </c>
      <c r="M20" s="51">
        <v>3.45</v>
      </c>
      <c r="N20" s="51">
        <v>3.55</v>
      </c>
      <c r="O20" s="51">
        <v>3.54</v>
      </c>
      <c r="P20" s="51">
        <v>3.38</v>
      </c>
      <c r="Q20" s="52">
        <v>3.4220000000000002</v>
      </c>
      <c r="R20" s="22"/>
      <c r="S20" s="22"/>
    </row>
    <row r="21" spans="1:19" x14ac:dyDescent="0.2">
      <c r="A21" s="6"/>
      <c r="B21" s="12" t="str">
        <f t="shared" ref="B21:B29" si="1">B6</f>
        <v>A1 (Ryd)</v>
      </c>
      <c r="C21" s="14">
        <v>5.32</v>
      </c>
      <c r="D21" s="14">
        <v>5.04</v>
      </c>
      <c r="E21" s="14">
        <v>5.101</v>
      </c>
      <c r="F21" s="14">
        <v>4.88</v>
      </c>
      <c r="G21" s="14">
        <v>5.1150000000000002</v>
      </c>
      <c r="H21" s="14">
        <v>5.01</v>
      </c>
      <c r="I21" s="14">
        <v>4.9669999999999996</v>
      </c>
      <c r="J21" s="14">
        <v>4.9509999999999996</v>
      </c>
      <c r="K21" s="47">
        <v>4.6029999999999998</v>
      </c>
      <c r="L21" s="47">
        <v>5.1890000000000001</v>
      </c>
      <c r="M21" s="47">
        <v>5.1120000000000001</v>
      </c>
      <c r="N21" s="47">
        <v>4.9909999999999997</v>
      </c>
      <c r="O21" s="47">
        <v>4.9960000000000004</v>
      </c>
      <c r="P21" s="47">
        <v>5.0010000000000003</v>
      </c>
      <c r="Q21" s="48">
        <v>5.0010000000000003</v>
      </c>
      <c r="R21" s="22"/>
      <c r="S21" s="22"/>
    </row>
    <row r="22" spans="1:19" x14ac:dyDescent="0.2">
      <c r="A22" s="6"/>
      <c r="B22" s="12" t="str">
        <f t="shared" si="1"/>
        <v>A1 (Ryd)</v>
      </c>
      <c r="C22" s="14">
        <v>5.8739999999999997</v>
      </c>
      <c r="D22" s="14">
        <v>5.5979999999999999</v>
      </c>
      <c r="E22" s="14">
        <v>5.649</v>
      </c>
      <c r="F22" s="14">
        <v>5.4219999999999997</v>
      </c>
      <c r="G22" s="14">
        <v>5.6719999999999997</v>
      </c>
      <c r="H22" s="14">
        <v>5.5650000000000004</v>
      </c>
      <c r="I22" s="14">
        <v>5.52</v>
      </c>
      <c r="J22" s="14">
        <v>5.5049999999999999</v>
      </c>
      <c r="K22" s="47">
        <v>4.7919999999999998</v>
      </c>
      <c r="L22" s="47">
        <v>5.7110000000000003</v>
      </c>
      <c r="M22" s="47">
        <v>5.5819999999999999</v>
      </c>
      <c r="N22" s="47">
        <v>5.6230000000000002</v>
      </c>
      <c r="O22" s="47">
        <v>5.6340000000000003</v>
      </c>
      <c r="P22" s="47">
        <v>5.5209999999999999</v>
      </c>
      <c r="Q22" s="48">
        <v>5.4989999999999997</v>
      </c>
      <c r="R22" s="22"/>
      <c r="S22" s="22"/>
    </row>
    <row r="23" spans="1:19" x14ac:dyDescent="0.2">
      <c r="A23" s="6"/>
      <c r="B23" s="12" t="str">
        <f t="shared" si="1"/>
        <v>B2 (Ryd)</v>
      </c>
      <c r="C23" s="14">
        <v>5.9320000000000004</v>
      </c>
      <c r="D23" s="14">
        <v>5.6980000000000004</v>
      </c>
      <c r="E23" s="14">
        <v>5.7160000000000002</v>
      </c>
      <c r="F23" s="14">
        <v>5.5060000000000002</v>
      </c>
      <c r="G23" s="14">
        <v>5.7690000000000001</v>
      </c>
      <c r="H23" s="14">
        <v>5.6669999999999998</v>
      </c>
      <c r="I23" s="14">
        <v>5.6230000000000002</v>
      </c>
      <c r="J23" s="14">
        <v>5.6059999999999999</v>
      </c>
      <c r="K23" s="47">
        <v>5.1879999999999997</v>
      </c>
      <c r="L23" s="47">
        <v>5.875</v>
      </c>
      <c r="M23" s="47">
        <v>5.7859999999999996</v>
      </c>
      <c r="N23" s="47">
        <v>5.6559999999999997</v>
      </c>
      <c r="O23" s="47">
        <v>5.6609999999999996</v>
      </c>
      <c r="P23" s="47">
        <v>5.665</v>
      </c>
      <c r="Q23" s="48">
        <v>5.665</v>
      </c>
      <c r="R23" s="22"/>
      <c r="S23" s="22"/>
    </row>
    <row r="24" spans="1:19" x14ac:dyDescent="0.2">
      <c r="A24" s="6"/>
      <c r="B24" s="12" t="str">
        <f t="shared" si="1"/>
        <v>B1 (Mix)</v>
      </c>
      <c r="C24" s="14">
        <v>5.9320000000000004</v>
      </c>
      <c r="D24" s="14">
        <v>5.6660000000000004</v>
      </c>
      <c r="E24" s="14">
        <v>5.83</v>
      </c>
      <c r="F24" s="14">
        <v>5.6920000000000002</v>
      </c>
      <c r="G24" s="14">
        <v>5.8529999999999998</v>
      </c>
      <c r="H24" s="14">
        <v>5.7869999999999999</v>
      </c>
      <c r="I24" s="14">
        <v>5.7469999999999999</v>
      </c>
      <c r="J24" s="14">
        <v>5.7389999999999999</v>
      </c>
      <c r="K24" s="47">
        <v>5.6180000000000003</v>
      </c>
      <c r="L24" s="47">
        <v>6.1219999999999999</v>
      </c>
      <c r="M24" s="47">
        <v>6.1040000000000001</v>
      </c>
      <c r="N24" s="47">
        <v>6.0110000000000001</v>
      </c>
      <c r="O24" s="47">
        <v>5.9889999999999999</v>
      </c>
      <c r="P24" s="47">
        <v>5.9909999999999997</v>
      </c>
      <c r="Q24" s="47">
        <v>6.0039999999999996</v>
      </c>
      <c r="R24" s="47">
        <v>5.7839999999999998</v>
      </c>
      <c r="S24" s="47">
        <v>5.7750000000000004</v>
      </c>
    </row>
    <row r="25" spans="1:19" x14ac:dyDescent="0.2">
      <c r="A25" s="6"/>
      <c r="B25" s="12" t="str">
        <f t="shared" si="1"/>
        <v>A1 (Mix)</v>
      </c>
      <c r="C25" s="14">
        <v>6.8150000000000004</v>
      </c>
      <c r="D25" s="14">
        <v>6.4370000000000003</v>
      </c>
      <c r="E25" s="14">
        <v>6.6539999999999999</v>
      </c>
      <c r="F25" s="14">
        <v>6.3849999999999998</v>
      </c>
      <c r="G25" s="14">
        <v>6.508</v>
      </c>
      <c r="H25" s="14">
        <v>6.3780000000000001</v>
      </c>
      <c r="I25" s="14">
        <v>6.298</v>
      </c>
      <c r="J25" s="14">
        <v>6.2590000000000003</v>
      </c>
      <c r="K25" s="47">
        <v>8.0869999999999997</v>
      </c>
      <c r="L25" s="51">
        <v>6.056</v>
      </c>
      <c r="M25" s="51">
        <v>6.24</v>
      </c>
      <c r="N25" s="51">
        <v>5.8280000000000003</v>
      </c>
      <c r="O25" s="51">
        <v>5.7809999999999997</v>
      </c>
      <c r="P25" s="51">
        <v>6.4859999999999998</v>
      </c>
      <c r="Q25" s="51">
        <v>6.5250000000000004</v>
      </c>
      <c r="R25" s="51">
        <v>6.1269999999999998</v>
      </c>
      <c r="S25" s="51">
        <v>6.1260000000000003</v>
      </c>
    </row>
    <row r="26" spans="1:19" x14ac:dyDescent="0.2">
      <c r="A26" s="6"/>
      <c r="B26" s="12" t="str">
        <f t="shared" si="1"/>
        <v>A1 (Ryd)</v>
      </c>
      <c r="C26" s="14">
        <v>6.7220000000000004</v>
      </c>
      <c r="D26" s="14">
        <v>6.5289999999999999</v>
      </c>
      <c r="E26" s="14">
        <v>6.5069999999999997</v>
      </c>
      <c r="F26" s="14">
        <v>6.2830000000000004</v>
      </c>
      <c r="G26" s="14">
        <v>6.5940000000000003</v>
      </c>
      <c r="H26" s="14">
        <v>6.4829999999999997</v>
      </c>
      <c r="I26" s="14">
        <v>6.4379999999999997</v>
      </c>
      <c r="J26" s="13">
        <v>6.4219999999999997</v>
      </c>
      <c r="K26" s="47">
        <v>5.8250000000000002</v>
      </c>
      <c r="L26" s="51">
        <v>6.6369999999999996</v>
      </c>
      <c r="M26" s="51">
        <v>6.53</v>
      </c>
      <c r="N26" s="51">
        <v>6.492</v>
      </c>
      <c r="O26" s="51">
        <v>6.4820000000000002</v>
      </c>
      <c r="P26" s="51">
        <v>6.45</v>
      </c>
      <c r="Q26" s="51">
        <v>6.4349999999999996</v>
      </c>
      <c r="R26" s="51">
        <v>6.4980000000000002</v>
      </c>
      <c r="S26" s="51">
        <v>6.5</v>
      </c>
    </row>
    <row r="27" spans="1:19" x14ac:dyDescent="0.2">
      <c r="A27" s="6"/>
      <c r="B27" s="12" t="str">
        <f t="shared" si="1"/>
        <v>B2 (Ryd)</v>
      </c>
      <c r="C27" s="14">
        <v>6.8330000000000002</v>
      </c>
      <c r="D27" s="14">
        <v>6.6120000000000001</v>
      </c>
      <c r="E27" s="14">
        <v>6.6139999999999999</v>
      </c>
      <c r="F27" s="14">
        <v>6.4009999999999998</v>
      </c>
      <c r="G27" s="14">
        <v>6.6779999999999999</v>
      </c>
      <c r="H27" s="14">
        <v>6.5730000000000004</v>
      </c>
      <c r="I27" s="14">
        <v>6.524</v>
      </c>
      <c r="J27" s="14">
        <v>6.4989999999999997</v>
      </c>
      <c r="K27" s="53">
        <v>5.9349999999999996</v>
      </c>
      <c r="L27" s="53">
        <v>6.7590000000000003</v>
      </c>
      <c r="M27" s="53">
        <v>6.6520000000000001</v>
      </c>
      <c r="N27" s="53">
        <v>6.577</v>
      </c>
      <c r="O27" s="53">
        <v>6.5679999999999996</v>
      </c>
      <c r="P27" s="53">
        <v>6.5620000000000003</v>
      </c>
      <c r="Q27" s="53">
        <v>6.55</v>
      </c>
      <c r="R27" s="53">
        <v>6.6079999999999997</v>
      </c>
      <c r="S27" s="53">
        <v>6.61</v>
      </c>
    </row>
    <row r="28" spans="1:19" x14ac:dyDescent="0.2">
      <c r="A28" s="6"/>
      <c r="B28" s="12" t="str">
        <f t="shared" si="1"/>
        <v>B1 (Mix)</v>
      </c>
      <c r="C28" s="14">
        <v>6.8170000000000002</v>
      </c>
      <c r="D28" s="14">
        <v>6.54</v>
      </c>
      <c r="E28" s="14">
        <v>6.665</v>
      </c>
      <c r="F28" s="14">
        <v>6.5279999999999996</v>
      </c>
      <c r="G28" s="14">
        <v>6.68</v>
      </c>
      <c r="H28" s="14">
        <v>6.6210000000000004</v>
      </c>
      <c r="I28" s="14">
        <v>6.5579999999999998</v>
      </c>
      <c r="J28" s="14">
        <v>6.5469999999999997</v>
      </c>
      <c r="K28" s="47">
        <v>6.6740000000000004</v>
      </c>
      <c r="L28" s="47">
        <v>6.9690000000000003</v>
      </c>
      <c r="M28" s="47">
        <v>7.0019999999999998</v>
      </c>
      <c r="N28" s="47">
        <v>6.883</v>
      </c>
      <c r="O28" s="47">
        <v>6.8449999999999998</v>
      </c>
      <c r="P28" s="47">
        <v>6.9219999999999997</v>
      </c>
      <c r="Q28" s="47">
        <v>6.944</v>
      </c>
      <c r="R28" s="47">
        <v>6.5890000000000004</v>
      </c>
      <c r="S28" s="47">
        <v>6.5750000000000002</v>
      </c>
    </row>
    <row r="29" spans="1:19" x14ac:dyDescent="0.2">
      <c r="A29" s="6"/>
      <c r="B29" s="12" t="str">
        <f t="shared" si="1"/>
        <v>B2 (Val)</v>
      </c>
      <c r="C29" s="14">
        <v>7.05</v>
      </c>
      <c r="D29" s="14">
        <v>6.702</v>
      </c>
      <c r="E29" s="14">
        <v>6.8890000000000002</v>
      </c>
      <c r="F29" s="14">
        <v>6.6289999999999996</v>
      </c>
      <c r="G29" s="14">
        <v>6.7919999999999998</v>
      </c>
      <c r="H29" s="14">
        <v>6.6630000000000003</v>
      </c>
      <c r="I29" s="14">
        <v>6.593</v>
      </c>
      <c r="J29" s="14">
        <v>6.5679999999999996</v>
      </c>
      <c r="K29" s="53">
        <v>7.9939999999999998</v>
      </c>
      <c r="L29" s="53">
        <v>6.3739999999999997</v>
      </c>
      <c r="M29" s="53">
        <v>6.5129999999999999</v>
      </c>
      <c r="N29" s="53">
        <v>6.3029999999999999</v>
      </c>
      <c r="O29" s="53">
        <v>6.2750000000000004</v>
      </c>
      <c r="P29" s="53">
        <v>6.7949999999999999</v>
      </c>
      <c r="Q29" s="53">
        <v>6.8070000000000004</v>
      </c>
      <c r="R29" s="53">
        <v>6.46</v>
      </c>
      <c r="S29" s="53">
        <v>6.4580000000000002</v>
      </c>
    </row>
    <row r="30" spans="1:19" x14ac:dyDescent="0.2">
      <c r="A30" s="6" t="str">
        <f>A15</f>
        <v>Quartet</v>
      </c>
      <c r="B30" s="12" t="str">
        <f t="shared" ref="B30" si="2">B15</f>
        <v>A2 (Val)</v>
      </c>
      <c r="C30" s="14">
        <v>7.12</v>
      </c>
      <c r="D30" s="14">
        <v>5.4779999999999998</v>
      </c>
      <c r="E30" s="14">
        <v>7.08</v>
      </c>
      <c r="F30" s="14">
        <v>6.8689999999999998</v>
      </c>
      <c r="G30" s="14">
        <v>6.6130000000000004</v>
      </c>
      <c r="H30" s="14">
        <v>6.5229999999999997</v>
      </c>
      <c r="I30" s="14">
        <v>6.2089999999999996</v>
      </c>
      <c r="J30" s="14">
        <v>6.1529999999999996</v>
      </c>
      <c r="K30" s="47">
        <v>5.5030000000000001</v>
      </c>
      <c r="L30" s="47">
        <v>5.8959999999999999</v>
      </c>
      <c r="M30" s="47">
        <v>6.0030000000000001</v>
      </c>
      <c r="N30" s="47">
        <v>6.1870000000000003</v>
      </c>
      <c r="O30" s="47">
        <v>6.1849999999999996</v>
      </c>
      <c r="P30" s="47">
        <v>5.8369999999999997</v>
      </c>
      <c r="Q30" s="48">
        <v>5.8810000000000002</v>
      </c>
      <c r="R30" s="22"/>
      <c r="S30" s="22"/>
    </row>
    <row r="31" spans="1:19" x14ac:dyDescent="0.2">
      <c r="C31" s="14"/>
      <c r="D31" s="14"/>
      <c r="E31" s="14"/>
      <c r="F31" s="14"/>
      <c r="G31" s="14"/>
      <c r="H31" s="14"/>
      <c r="I31" s="14"/>
      <c r="J31" s="14"/>
    </row>
    <row r="32" spans="1:19" x14ac:dyDescent="0.2">
      <c r="H32" s="14"/>
      <c r="I32" s="14"/>
    </row>
    <row r="33" spans="8:9" x14ac:dyDescent="0.2">
      <c r="H33" s="14"/>
      <c r="I33" s="14"/>
    </row>
    <row r="34" spans="8:9" x14ac:dyDescent="0.2">
      <c r="H34" s="14"/>
      <c r="I34" s="14"/>
    </row>
    <row r="35" spans="8:9" x14ac:dyDescent="0.2">
      <c r="H35" s="14"/>
      <c r="I35" s="14"/>
    </row>
    <row r="36" spans="8:9" x14ac:dyDescent="0.2">
      <c r="H36" s="14"/>
      <c r="I36" s="14"/>
    </row>
    <row r="37" spans="8:9" x14ac:dyDescent="0.2">
      <c r="H37" s="14"/>
      <c r="I37" s="14"/>
    </row>
    <row r="38" spans="8:9" x14ac:dyDescent="0.2">
      <c r="I38" s="1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1BF53-2E18-D54E-B2D8-41E2D1AFDF47}">
  <dimension ref="A1:AH24"/>
  <sheetViews>
    <sheetView zoomScale="80" zoomScaleNormal="80" workbookViewId="0">
      <selection activeCell="D1" sqref="D1"/>
    </sheetView>
  </sheetViews>
  <sheetFormatPr baseColWidth="10" defaultRowHeight="16" x14ac:dyDescent="0.2"/>
  <cols>
    <col min="2" max="2" width="9" customWidth="1"/>
    <col min="22" max="22" width="10.5" customWidth="1"/>
  </cols>
  <sheetData>
    <row r="1" spans="1:34" x14ac:dyDescent="0.2">
      <c r="A1" s="1" t="s">
        <v>0</v>
      </c>
      <c r="B1" s="1"/>
      <c r="C1" s="1" t="s">
        <v>1</v>
      </c>
      <c r="D1" s="2"/>
      <c r="E1" s="3">
        <f>COUNT(C5:C12)</f>
        <v>8</v>
      </c>
      <c r="F1" s="4" t="s">
        <v>2</v>
      </c>
      <c r="G1" s="5" t="s">
        <v>3</v>
      </c>
      <c r="T1" s="3"/>
      <c r="V1" s="5"/>
      <c r="X1" s="5" t="s">
        <v>167</v>
      </c>
      <c r="AE1" s="5"/>
      <c r="AF1" s="5"/>
      <c r="AG1" s="5"/>
      <c r="AH1" s="5"/>
    </row>
    <row r="2" spans="1:34" x14ac:dyDescent="0.2">
      <c r="A2" s="6" t="s">
        <v>5</v>
      </c>
      <c r="B2" s="7"/>
      <c r="C2" s="7" t="s">
        <v>6</v>
      </c>
      <c r="D2" s="7" t="s">
        <v>6</v>
      </c>
      <c r="E2" s="7" t="s">
        <v>6</v>
      </c>
      <c r="F2" s="7" t="s">
        <v>6</v>
      </c>
      <c r="G2" s="7" t="s">
        <v>7</v>
      </c>
      <c r="H2" s="7" t="s">
        <v>7</v>
      </c>
      <c r="I2" s="7" t="s">
        <v>7</v>
      </c>
      <c r="J2" s="7" t="s">
        <v>7</v>
      </c>
      <c r="K2" s="7" t="s">
        <v>7</v>
      </c>
      <c r="L2" s="7" t="s">
        <v>7</v>
      </c>
      <c r="M2" s="7" t="s">
        <v>7</v>
      </c>
      <c r="N2" s="7" t="s">
        <v>7</v>
      </c>
      <c r="O2" s="7" t="s">
        <v>8</v>
      </c>
      <c r="P2" s="7" t="s">
        <v>8</v>
      </c>
      <c r="Q2" s="7" t="s">
        <v>8</v>
      </c>
      <c r="R2" s="7"/>
      <c r="S2" s="7"/>
      <c r="T2" s="6" t="s">
        <v>1326</v>
      </c>
      <c r="U2" s="8" t="s">
        <v>9</v>
      </c>
      <c r="V2" s="8" t="s">
        <v>44</v>
      </c>
      <c r="W2" s="8" t="s">
        <v>44</v>
      </c>
      <c r="X2" s="8" t="s">
        <v>44</v>
      </c>
      <c r="Y2" s="8" t="s">
        <v>44</v>
      </c>
      <c r="Z2" s="8" t="s">
        <v>9</v>
      </c>
    </row>
    <row r="3" spans="1:34" x14ac:dyDescent="0.2">
      <c r="A3" s="6"/>
      <c r="B3" s="7"/>
      <c r="C3" s="6" t="s">
        <v>11</v>
      </c>
      <c r="D3" s="6" t="s">
        <v>11</v>
      </c>
      <c r="E3" s="6" t="s">
        <v>11</v>
      </c>
      <c r="F3" s="6" t="s">
        <v>11</v>
      </c>
      <c r="G3" s="6" t="s">
        <v>12</v>
      </c>
      <c r="H3" s="6" t="s">
        <v>12</v>
      </c>
      <c r="I3" s="6" t="s">
        <v>12</v>
      </c>
      <c r="J3" s="6" t="s">
        <v>12</v>
      </c>
      <c r="K3" s="6" t="s">
        <v>12</v>
      </c>
      <c r="L3" s="6" t="s">
        <v>74</v>
      </c>
      <c r="M3" s="6" t="s">
        <v>74</v>
      </c>
      <c r="N3" s="6" t="s">
        <v>75</v>
      </c>
      <c r="O3" s="6" t="s">
        <v>244</v>
      </c>
      <c r="P3" s="6" t="s">
        <v>244</v>
      </c>
      <c r="Q3" s="6" t="s">
        <v>244</v>
      </c>
      <c r="R3" s="10" t="s">
        <v>437</v>
      </c>
      <c r="S3" s="10" t="s">
        <v>437</v>
      </c>
      <c r="T3" s="10" t="s">
        <v>436</v>
      </c>
      <c r="U3" s="9" t="s">
        <v>13</v>
      </c>
      <c r="V3" s="9" t="s">
        <v>60</v>
      </c>
      <c r="W3" s="9" t="s">
        <v>271</v>
      </c>
      <c r="X3" s="9" t="s">
        <v>14</v>
      </c>
      <c r="Y3" s="9" t="s">
        <v>14</v>
      </c>
      <c r="Z3" s="9" t="s">
        <v>60</v>
      </c>
    </row>
    <row r="4" spans="1:34" x14ac:dyDescent="0.2">
      <c r="A4" s="7"/>
      <c r="B4" s="7"/>
      <c r="C4" s="6" t="s">
        <v>16</v>
      </c>
      <c r="D4" s="6" t="s">
        <v>17</v>
      </c>
      <c r="E4" s="6" t="s">
        <v>18</v>
      </c>
      <c r="F4" s="6" t="s">
        <v>90</v>
      </c>
      <c r="G4" s="6" t="s">
        <v>16</v>
      </c>
      <c r="H4" s="6" t="s">
        <v>17</v>
      </c>
      <c r="I4" s="6" t="s">
        <v>18</v>
      </c>
      <c r="J4" s="6" t="s">
        <v>92</v>
      </c>
      <c r="K4" s="6" t="s">
        <v>90</v>
      </c>
      <c r="L4" s="6" t="s">
        <v>16</v>
      </c>
      <c r="M4" s="6" t="s">
        <v>17</v>
      </c>
      <c r="N4" s="6" t="s">
        <v>16</v>
      </c>
      <c r="O4" s="6" t="s">
        <v>16</v>
      </c>
      <c r="P4" s="6" t="s">
        <v>17</v>
      </c>
      <c r="Q4" s="6" t="s">
        <v>223</v>
      </c>
      <c r="R4" s="30" t="s">
        <v>18</v>
      </c>
      <c r="S4" s="6" t="s">
        <v>90</v>
      </c>
      <c r="T4" s="30" t="s">
        <v>18</v>
      </c>
      <c r="U4" s="9" t="s">
        <v>18</v>
      </c>
      <c r="V4" s="9" t="s">
        <v>18</v>
      </c>
      <c r="W4" s="9" t="s">
        <v>18</v>
      </c>
      <c r="X4" s="9" t="s">
        <v>18</v>
      </c>
      <c r="Y4" s="9" t="s">
        <v>18</v>
      </c>
      <c r="Z4" s="9" t="s">
        <v>18</v>
      </c>
    </row>
    <row r="5" spans="1:34" x14ac:dyDescent="0.2">
      <c r="A5" s="6" t="s">
        <v>21</v>
      </c>
      <c r="B5" s="12" t="s">
        <v>149</v>
      </c>
      <c r="C5" s="14">
        <v>2.2749999999999999</v>
      </c>
      <c r="D5" s="14">
        <v>2.2309999999999999</v>
      </c>
      <c r="E5" s="14">
        <v>2.1669999999999998</v>
      </c>
      <c r="F5" s="14">
        <v>2.1629999999999998</v>
      </c>
      <c r="G5" s="14">
        <v>2.2730000000000001</v>
      </c>
      <c r="H5" s="14">
        <v>2.2290000000000001</v>
      </c>
      <c r="I5" s="14">
        <v>2.1659999999999999</v>
      </c>
      <c r="J5" s="14">
        <v>2.1659999999999999</v>
      </c>
      <c r="K5" s="14">
        <v>2.161</v>
      </c>
      <c r="L5" s="14">
        <v>2.2749999999999999</v>
      </c>
      <c r="M5" s="14">
        <v>2.2309999999999999</v>
      </c>
      <c r="N5" s="14">
        <v>2.2749999999999999</v>
      </c>
      <c r="O5" s="19" t="s">
        <v>161</v>
      </c>
      <c r="P5" s="19" t="s">
        <v>163</v>
      </c>
      <c r="Q5" s="19" t="s">
        <v>165</v>
      </c>
      <c r="R5" s="14">
        <f>N5+(M5-L5)+(I5-H5)</f>
        <v>2.1679999999999997</v>
      </c>
      <c r="S5" s="14">
        <f>R5+K5-I5</f>
        <v>2.1629999999999998</v>
      </c>
      <c r="T5" s="45" t="s">
        <v>1029</v>
      </c>
      <c r="V5" s="17" t="s">
        <v>72</v>
      </c>
      <c r="W5" s="17" t="s">
        <v>273</v>
      </c>
      <c r="X5" s="5" t="s">
        <v>168</v>
      </c>
      <c r="Y5" s="5">
        <v>1</v>
      </c>
      <c r="Z5" s="5" t="s">
        <v>169</v>
      </c>
    </row>
    <row r="6" spans="1:34" x14ac:dyDescent="0.2">
      <c r="A6" s="7"/>
      <c r="B6" s="12" t="s">
        <v>150</v>
      </c>
      <c r="C6" s="14">
        <v>3.6339999999999999</v>
      </c>
      <c r="D6" s="14">
        <v>3.6160000000000001</v>
      </c>
      <c r="E6" s="14">
        <v>3.5150000000000001</v>
      </c>
      <c r="F6" s="14">
        <v>3.5169999999999999</v>
      </c>
      <c r="G6" s="14">
        <v>3.6150000000000002</v>
      </c>
      <c r="H6" s="14">
        <v>3.6059999999999999</v>
      </c>
      <c r="I6" s="14">
        <v>3.5070000000000001</v>
      </c>
      <c r="J6" s="14">
        <v>3.5070000000000001</v>
      </c>
      <c r="K6" s="14">
        <v>3.5089999999999999</v>
      </c>
      <c r="L6" s="14">
        <v>3.6160000000000001</v>
      </c>
      <c r="M6" s="14">
        <v>3.6070000000000002</v>
      </c>
      <c r="N6" s="14">
        <v>3.6160000000000001</v>
      </c>
      <c r="O6" s="19" t="s">
        <v>162</v>
      </c>
      <c r="P6" s="19" t="s">
        <v>164</v>
      </c>
      <c r="Q6" s="19" t="s">
        <v>166</v>
      </c>
      <c r="R6" s="14">
        <f t="shared" ref="R6:R10" si="0">N6+(M6-L6)+(I6-H6)</f>
        <v>3.5080000000000005</v>
      </c>
      <c r="S6" s="14">
        <f t="shared" ref="S6:S11" si="1">R6+K6-I6</f>
        <v>3.5100000000000002</v>
      </c>
      <c r="T6" s="45" t="s">
        <v>1025</v>
      </c>
      <c r="U6" s="5" t="s">
        <v>57</v>
      </c>
      <c r="V6" s="17" t="s">
        <v>72</v>
      </c>
      <c r="W6" s="17" t="s">
        <v>273</v>
      </c>
      <c r="X6" s="5" t="s">
        <v>167</v>
      </c>
      <c r="Y6" s="5">
        <v>0</v>
      </c>
      <c r="Z6" s="5" t="s">
        <v>170</v>
      </c>
    </row>
    <row r="7" spans="1:34" x14ac:dyDescent="0.2">
      <c r="A7" s="7"/>
      <c r="B7" s="12" t="s">
        <v>1263</v>
      </c>
      <c r="C7" s="14">
        <v>4.75</v>
      </c>
      <c r="D7" s="14">
        <v>4.7530000000000001</v>
      </c>
      <c r="E7" s="14">
        <v>4.7240000000000002</v>
      </c>
      <c r="F7" s="14">
        <v>4.7080000000000002</v>
      </c>
      <c r="G7" s="14">
        <v>4.6970000000000001</v>
      </c>
      <c r="H7" s="14">
        <v>4.6980000000000004</v>
      </c>
      <c r="I7" s="14">
        <v>4.67</v>
      </c>
      <c r="J7" s="14">
        <v>4.6879999999999997</v>
      </c>
      <c r="K7" s="14">
        <v>4.6589999999999998</v>
      </c>
      <c r="L7" s="14">
        <v>4.6449999999999996</v>
      </c>
      <c r="M7" s="14">
        <v>4.6449999999999996</v>
      </c>
      <c r="N7" s="14">
        <v>4.6399999999999997</v>
      </c>
      <c r="O7" s="5"/>
      <c r="P7" s="5"/>
      <c r="Q7" s="5"/>
      <c r="R7" s="14">
        <f t="shared" si="0"/>
        <v>4.6119999999999992</v>
      </c>
      <c r="S7" s="14">
        <f t="shared" si="1"/>
        <v>4.6009999999999991</v>
      </c>
      <c r="T7" s="45" t="s">
        <v>1027</v>
      </c>
      <c r="U7" s="5" t="s">
        <v>522</v>
      </c>
      <c r="V7" s="17" t="s">
        <v>194</v>
      </c>
      <c r="W7" s="17" t="s">
        <v>273</v>
      </c>
      <c r="X7" s="5" t="s">
        <v>332</v>
      </c>
      <c r="Y7" s="5">
        <v>-2</v>
      </c>
      <c r="Z7" s="5" t="s">
        <v>516</v>
      </c>
    </row>
    <row r="8" spans="1:34" x14ac:dyDescent="0.2">
      <c r="A8" s="7"/>
      <c r="B8" s="12" t="s">
        <v>1006</v>
      </c>
      <c r="C8" s="14">
        <v>6.4109999999999996</v>
      </c>
      <c r="D8" s="14">
        <v>6.2759999999999998</v>
      </c>
      <c r="E8" s="14">
        <v>6.2560000000000002</v>
      </c>
      <c r="F8" s="14">
        <v>6.258</v>
      </c>
      <c r="G8" s="14">
        <v>6.3259999999999996</v>
      </c>
      <c r="H8" s="14">
        <v>6.1829999999999998</v>
      </c>
      <c r="I8" s="14">
        <v>6.1660000000000004</v>
      </c>
      <c r="J8" s="22"/>
      <c r="K8" s="22"/>
      <c r="L8" s="14">
        <v>6.306</v>
      </c>
      <c r="M8" s="14">
        <v>6.1580000000000004</v>
      </c>
      <c r="N8" s="14">
        <v>6.3049999999999997</v>
      </c>
      <c r="O8" s="5"/>
      <c r="P8" s="5"/>
      <c r="Q8" s="5"/>
      <c r="R8" s="14">
        <f t="shared" si="0"/>
        <v>6.1400000000000006</v>
      </c>
      <c r="S8" s="14">
        <f>R8+F8-E8</f>
        <v>6.1419999999999995</v>
      </c>
      <c r="T8" s="45" t="s">
        <v>1030</v>
      </c>
      <c r="U8" s="5"/>
      <c r="V8" s="17" t="s">
        <v>328</v>
      </c>
      <c r="W8" s="17" t="s">
        <v>519</v>
      </c>
      <c r="X8" s="5" t="s">
        <v>524</v>
      </c>
      <c r="Y8" s="5">
        <v>2</v>
      </c>
      <c r="Z8" s="5" t="s">
        <v>517</v>
      </c>
    </row>
    <row r="9" spans="1:34" x14ac:dyDescent="0.2">
      <c r="A9" s="7"/>
      <c r="B9" s="12" t="s">
        <v>93</v>
      </c>
      <c r="C9" s="14">
        <v>7.492</v>
      </c>
      <c r="D9" s="14">
        <v>7.4569999999999999</v>
      </c>
      <c r="E9">
        <v>7.4219999999999997</v>
      </c>
      <c r="F9" s="14">
        <v>7.4020000000000001</v>
      </c>
      <c r="G9" s="14">
        <v>7.375</v>
      </c>
      <c r="H9" s="14">
        <v>7.3470000000000004</v>
      </c>
      <c r="I9" s="14">
        <v>7.3179999999999996</v>
      </c>
      <c r="J9" s="14">
        <v>7.3170000000000002</v>
      </c>
      <c r="K9" s="14">
        <v>7.3049999999999997</v>
      </c>
      <c r="L9" s="14">
        <v>7.31</v>
      </c>
      <c r="M9" s="14">
        <v>7.282</v>
      </c>
      <c r="N9" s="14">
        <v>7.3029999999999999</v>
      </c>
      <c r="O9" s="5"/>
      <c r="P9" s="5"/>
      <c r="Q9" s="5"/>
      <c r="R9" s="14">
        <f t="shared" si="0"/>
        <v>7.2459999999999996</v>
      </c>
      <c r="S9" s="14">
        <f t="shared" si="1"/>
        <v>7.2329999999999988</v>
      </c>
      <c r="T9" s="45" t="s">
        <v>1026</v>
      </c>
      <c r="U9" s="5" t="s">
        <v>189</v>
      </c>
      <c r="V9" s="17" t="s">
        <v>138</v>
      </c>
      <c r="W9" s="17" t="s">
        <v>280</v>
      </c>
      <c r="X9" s="16" t="s">
        <v>525</v>
      </c>
      <c r="Y9" s="5">
        <v>-1</v>
      </c>
      <c r="Z9" s="5" t="s">
        <v>520</v>
      </c>
    </row>
    <row r="10" spans="1:34" x14ac:dyDescent="0.2">
      <c r="A10" s="7"/>
      <c r="B10" s="12" t="s">
        <v>682</v>
      </c>
      <c r="C10" s="14">
        <v>8.49</v>
      </c>
      <c r="D10" s="14">
        <v>8.5329999999999995</v>
      </c>
      <c r="E10" s="14">
        <v>8.5709999999999997</v>
      </c>
      <c r="F10" s="14">
        <v>8.5730000000000004</v>
      </c>
      <c r="G10" s="14">
        <v>7.8150000000000004</v>
      </c>
      <c r="H10" s="14">
        <v>7.8479999999999999</v>
      </c>
      <c r="I10" s="14">
        <v>7.8789999999999996</v>
      </c>
      <c r="J10" s="22"/>
      <c r="K10" s="22"/>
      <c r="L10" s="14">
        <v>7.6609999999999996</v>
      </c>
      <c r="M10" s="14">
        <v>7.6769999999999996</v>
      </c>
      <c r="N10" s="14">
        <v>7.6520000000000001</v>
      </c>
      <c r="O10" s="5"/>
      <c r="P10" s="5"/>
      <c r="Q10" s="5"/>
      <c r="R10" s="14">
        <f t="shared" si="0"/>
        <v>7.6989999999999998</v>
      </c>
      <c r="S10" s="14">
        <f>R10+F10-E10</f>
        <v>7.7009999999999987</v>
      </c>
      <c r="T10" s="45" t="s">
        <v>1028</v>
      </c>
      <c r="U10" s="5"/>
      <c r="V10" s="17"/>
      <c r="W10" s="17"/>
      <c r="X10" s="16"/>
      <c r="Y10" s="5"/>
      <c r="Z10" s="5"/>
    </row>
    <row r="11" spans="1:34" x14ac:dyDescent="0.2">
      <c r="A11" s="6" t="s">
        <v>325</v>
      </c>
      <c r="B11" s="12" t="s">
        <v>791</v>
      </c>
      <c r="C11" s="14">
        <v>7.2370000000000001</v>
      </c>
      <c r="D11" s="14">
        <v>7.1689999999999996</v>
      </c>
      <c r="E11" s="14">
        <v>7.202</v>
      </c>
      <c r="F11" s="14">
        <v>7.2249999999999996</v>
      </c>
      <c r="G11" s="14">
        <v>7.0069999999999997</v>
      </c>
      <c r="H11" s="14">
        <v>6.9349999999999996</v>
      </c>
      <c r="I11" s="14">
        <v>6.9809999999999999</v>
      </c>
      <c r="J11" s="22"/>
      <c r="K11" s="14">
        <v>7.0129999999999999</v>
      </c>
      <c r="L11" s="14">
        <v>6.93</v>
      </c>
      <c r="M11" s="14">
        <v>6.8490000000000002</v>
      </c>
      <c r="N11" s="14">
        <v>6.9260000000000002</v>
      </c>
      <c r="O11" s="5"/>
      <c r="P11" s="5"/>
      <c r="Q11" s="5"/>
      <c r="R11" s="14">
        <f>N11+(M11-L11)+(I11-H11)</f>
        <v>6.8910000000000009</v>
      </c>
      <c r="S11" s="14">
        <f t="shared" si="1"/>
        <v>6.923</v>
      </c>
      <c r="T11" s="45" t="s">
        <v>1031</v>
      </c>
      <c r="U11" s="5"/>
      <c r="V11" s="17" t="s">
        <v>83</v>
      </c>
      <c r="W11" s="17" t="s">
        <v>485</v>
      </c>
      <c r="X11" s="5" t="s">
        <v>526</v>
      </c>
      <c r="Y11" s="5">
        <v>5</v>
      </c>
      <c r="Z11" s="5" t="s">
        <v>518</v>
      </c>
    </row>
    <row r="12" spans="1:34" x14ac:dyDescent="0.2">
      <c r="A12" s="7"/>
      <c r="B12" s="12" t="s">
        <v>1264</v>
      </c>
      <c r="C12" s="14">
        <v>8.4550000000000001</v>
      </c>
      <c r="D12" s="14">
        <v>8.3290000000000006</v>
      </c>
      <c r="E12" s="14">
        <v>8.2929999999999993</v>
      </c>
      <c r="F12" s="14">
        <v>8.298</v>
      </c>
      <c r="G12" s="14">
        <v>8.327</v>
      </c>
      <c r="H12" s="14">
        <v>8.18</v>
      </c>
      <c r="I12" s="14">
        <v>8.1539999999999999</v>
      </c>
      <c r="J12" s="22"/>
      <c r="K12" s="22"/>
      <c r="L12" s="14">
        <v>8.2850000000000001</v>
      </c>
      <c r="M12" s="14">
        <v>8.1340000000000003</v>
      </c>
      <c r="N12" s="14">
        <v>8.2829999999999995</v>
      </c>
      <c r="O12" s="5"/>
      <c r="P12" s="5"/>
      <c r="Q12" s="5"/>
      <c r="R12" s="14">
        <f>N12+(M12-L12)+(I12-H12)</f>
        <v>8.1059999999999999</v>
      </c>
      <c r="S12" s="14">
        <f>R12+F12-E12</f>
        <v>8.1110000000000007</v>
      </c>
      <c r="T12" s="5"/>
      <c r="U12" s="5"/>
      <c r="V12" s="17" t="s">
        <v>61</v>
      </c>
      <c r="W12" s="17" t="s">
        <v>523</v>
      </c>
      <c r="X12" s="5" t="s">
        <v>524</v>
      </c>
      <c r="Y12" s="5">
        <v>2</v>
      </c>
      <c r="Z12" s="5" t="s">
        <v>521</v>
      </c>
    </row>
    <row r="13" spans="1:34" x14ac:dyDescent="0.2">
      <c r="B13" s="5"/>
      <c r="C13" s="14"/>
      <c r="D13" s="14"/>
      <c r="E13" s="14"/>
      <c r="F13" s="14"/>
      <c r="G13" s="14"/>
      <c r="H13" s="14"/>
      <c r="I13" s="14"/>
      <c r="J13" s="14"/>
      <c r="K13" s="14"/>
      <c r="L13" s="14"/>
      <c r="M13" s="14"/>
      <c r="N13" s="14"/>
      <c r="O13" s="14"/>
      <c r="P13" s="14"/>
      <c r="Q13" s="14"/>
      <c r="R13" s="14"/>
      <c r="S13" s="14"/>
      <c r="T13" t="s">
        <v>1327</v>
      </c>
      <c r="U13" s="14"/>
      <c r="V13" s="14"/>
      <c r="W13" s="14"/>
      <c r="AD13" s="17"/>
    </row>
    <row r="14" spans="1:34" x14ac:dyDescent="0.2">
      <c r="N14" s="14"/>
      <c r="Y14" s="17"/>
    </row>
    <row r="15" spans="1:34" x14ac:dyDescent="0.2">
      <c r="A15" s="6" t="s">
        <v>18</v>
      </c>
      <c r="B15" s="7"/>
      <c r="C15" s="7" t="s">
        <v>44</v>
      </c>
      <c r="D15" s="7" t="s">
        <v>44</v>
      </c>
      <c r="E15" s="7" t="s">
        <v>44</v>
      </c>
      <c r="F15" s="7" t="s">
        <v>44</v>
      </c>
      <c r="G15" s="7" t="s">
        <v>9</v>
      </c>
      <c r="H15" s="7" t="s">
        <v>6</v>
      </c>
      <c r="I15" s="7" t="s">
        <v>6</v>
      </c>
      <c r="J15" s="7" t="s">
        <v>6</v>
      </c>
      <c r="K15" s="54" t="s">
        <v>1046</v>
      </c>
      <c r="L15" s="54" t="s">
        <v>1046</v>
      </c>
      <c r="M15" s="54" t="s">
        <v>1046</v>
      </c>
      <c r="N15" s="54" t="s">
        <v>1046</v>
      </c>
      <c r="O15" s="54" t="s">
        <v>1046</v>
      </c>
      <c r="P15" s="54" t="s">
        <v>1046</v>
      </c>
      <c r="Q15" s="54" t="s">
        <v>1046</v>
      </c>
      <c r="W15" s="17"/>
    </row>
    <row r="16" spans="1:34" x14ac:dyDescent="0.2">
      <c r="A16" s="6"/>
      <c r="B16" s="7"/>
      <c r="C16" s="6" t="s">
        <v>46</v>
      </c>
      <c r="D16" s="6" t="s">
        <v>47</v>
      </c>
      <c r="E16" s="6" t="s">
        <v>49</v>
      </c>
      <c r="F16" s="6" t="s">
        <v>50</v>
      </c>
      <c r="G16" s="6" t="s">
        <v>15</v>
      </c>
      <c r="H16" s="6" t="s">
        <v>51</v>
      </c>
      <c r="I16" s="6" t="s">
        <v>52</v>
      </c>
      <c r="J16" s="6" t="s">
        <v>11</v>
      </c>
      <c r="K16" s="55" t="s">
        <v>1047</v>
      </c>
      <c r="L16" s="55" t="s">
        <v>1048</v>
      </c>
      <c r="M16" s="55" t="s">
        <v>1049</v>
      </c>
      <c r="N16" s="55" t="s">
        <v>1050</v>
      </c>
      <c r="O16" s="55" t="s">
        <v>1051</v>
      </c>
      <c r="P16" s="55" t="s">
        <v>1053</v>
      </c>
      <c r="Q16" s="55" t="s">
        <v>1052</v>
      </c>
      <c r="V16" s="17"/>
    </row>
    <row r="17" spans="1:22" x14ac:dyDescent="0.2">
      <c r="A17" s="6" t="str">
        <f>A5</f>
        <v>Doublet</v>
      </c>
      <c r="B17" s="12" t="str">
        <f>B5</f>
        <v>B1 (Val, pi-n)</v>
      </c>
      <c r="C17" s="14">
        <v>2.097</v>
      </c>
      <c r="D17" s="14">
        <v>1.8140000000000001</v>
      </c>
      <c r="E17" s="14">
        <v>2.2509999999999999</v>
      </c>
      <c r="F17" s="14">
        <v>2.2189999999999999</v>
      </c>
      <c r="G17" s="14">
        <v>2.1429999999999998</v>
      </c>
      <c r="H17" s="14">
        <v>2.129</v>
      </c>
      <c r="I17" s="14">
        <v>2.169</v>
      </c>
      <c r="J17" s="14">
        <v>2.1669999999999998</v>
      </c>
      <c r="K17" s="51">
        <v>2.14</v>
      </c>
      <c r="L17" s="51">
        <v>2.2040000000000002</v>
      </c>
      <c r="M17" s="51">
        <v>2.1789999999999998</v>
      </c>
      <c r="N17" s="51">
        <v>2.1579999999999999</v>
      </c>
      <c r="O17" s="51">
        <v>2.1720000000000002</v>
      </c>
      <c r="P17" s="51">
        <v>2.1549999999999998</v>
      </c>
      <c r="Q17" s="52">
        <v>2.149</v>
      </c>
      <c r="V17" s="17"/>
    </row>
    <row r="18" spans="1:22" x14ac:dyDescent="0.2">
      <c r="A18" s="6"/>
      <c r="B18" s="12" t="str">
        <f>B6</f>
        <v>A1 (Val, sigma-n)</v>
      </c>
      <c r="C18" s="14">
        <v>3.53</v>
      </c>
      <c r="D18" s="14">
        <v>3.2810000000000001</v>
      </c>
      <c r="E18" s="14">
        <v>3.617</v>
      </c>
      <c r="F18" s="14">
        <v>3.577</v>
      </c>
      <c r="G18" s="14">
        <v>3.53</v>
      </c>
      <c r="H18" s="14">
        <v>3.5129999999999999</v>
      </c>
      <c r="I18" s="14">
        <v>3.5190000000000001</v>
      </c>
      <c r="J18" s="14">
        <v>3.5150000000000001</v>
      </c>
      <c r="K18" s="51">
        <v>3.4790000000000001</v>
      </c>
      <c r="L18" s="51">
        <v>3.508</v>
      </c>
      <c r="M18" s="51">
        <v>3.5110000000000001</v>
      </c>
      <c r="N18" s="51">
        <v>3.5379999999999998</v>
      </c>
      <c r="O18" s="51">
        <v>3.5489999999999999</v>
      </c>
      <c r="P18" s="51">
        <v>3.5129999999999999</v>
      </c>
      <c r="Q18" s="52">
        <v>3.512</v>
      </c>
      <c r="V18" s="17"/>
    </row>
    <row r="19" spans="1:22" x14ac:dyDescent="0.2">
      <c r="A19" s="6"/>
      <c r="B19" s="12" t="str">
        <f>B7</f>
        <v>B2 (Val, sigma-n)</v>
      </c>
      <c r="C19" s="14">
        <v>5.2249999999999996</v>
      </c>
      <c r="D19" s="14">
        <v>4.6130000000000004</v>
      </c>
      <c r="E19" s="14">
        <v>5.0579999999999998</v>
      </c>
      <c r="F19" s="14">
        <v>5.0259999999999998</v>
      </c>
      <c r="G19" s="14">
        <v>4.9610000000000003</v>
      </c>
      <c r="H19" s="14">
        <v>4.9480000000000004</v>
      </c>
      <c r="I19" s="14">
        <v>4.7329999999999997</v>
      </c>
      <c r="J19" s="14">
        <v>4.7240000000000002</v>
      </c>
      <c r="K19" s="51">
        <v>4.8550000000000004</v>
      </c>
      <c r="L19" s="51">
        <v>4.6870000000000003</v>
      </c>
      <c r="M19" s="51">
        <v>4.7359999999999998</v>
      </c>
      <c r="N19" s="51">
        <v>4.7880000000000003</v>
      </c>
      <c r="O19" s="51">
        <v>4.7229999999999999</v>
      </c>
      <c r="P19" s="51">
        <v>4.7160000000000002</v>
      </c>
      <c r="Q19" s="52">
        <v>4.7350000000000003</v>
      </c>
    </row>
    <row r="20" spans="1:22" x14ac:dyDescent="0.2">
      <c r="A20" s="6"/>
      <c r="B20" s="12" t="str">
        <f>B8</f>
        <v>B1 (Val, n-pi*)</v>
      </c>
      <c r="C20" s="14">
        <v>6.7009999999999996</v>
      </c>
      <c r="D20" s="14">
        <v>6.3460000000000001</v>
      </c>
      <c r="E20" s="14">
        <v>6.7430000000000003</v>
      </c>
      <c r="F20" s="14">
        <v>6.6749999999999998</v>
      </c>
      <c r="G20" s="14">
        <v>6.452</v>
      </c>
      <c r="H20" s="14">
        <v>6.4290000000000003</v>
      </c>
      <c r="I20" s="14">
        <v>6.2690000000000001</v>
      </c>
      <c r="J20" s="14">
        <v>6.2560000000000002</v>
      </c>
      <c r="K20" s="51">
        <v>6.7220000000000004</v>
      </c>
      <c r="L20" s="51">
        <v>6.0609999999999999</v>
      </c>
      <c r="M20" s="51">
        <v>6.2030000000000003</v>
      </c>
      <c r="N20" s="51">
        <v>6.2320000000000002</v>
      </c>
      <c r="O20" s="51">
        <v>6.101</v>
      </c>
      <c r="P20" s="51">
        <v>6.2</v>
      </c>
      <c r="Q20" s="52">
        <v>6.2249999999999996</v>
      </c>
    </row>
    <row r="21" spans="1:22" x14ac:dyDescent="0.2">
      <c r="A21" s="6"/>
      <c r="B21" s="12" t="str">
        <f>B9</f>
        <v>A1 (Val)</v>
      </c>
      <c r="C21" s="14">
        <v>8.4149999999999991</v>
      </c>
      <c r="D21" s="14">
        <v>7.6180000000000003</v>
      </c>
      <c r="E21" s="14">
        <v>8.1560000000000006</v>
      </c>
      <c r="F21" s="14">
        <v>8.093</v>
      </c>
      <c r="G21" s="14">
        <v>7.8170000000000002</v>
      </c>
      <c r="H21">
        <v>7.782</v>
      </c>
      <c r="I21" s="14">
        <v>7.44</v>
      </c>
      <c r="J21">
        <v>7.4219999999999997</v>
      </c>
      <c r="K21" s="51">
        <v>7.6509999999999998</v>
      </c>
      <c r="L21" s="51">
        <v>7.306</v>
      </c>
      <c r="M21" s="51">
        <v>7.4169999999999998</v>
      </c>
      <c r="N21" s="51">
        <v>7.5309999999999997</v>
      </c>
      <c r="O21" s="51">
        <v>7.4279999999999999</v>
      </c>
      <c r="P21" s="51">
        <v>7.39</v>
      </c>
      <c r="Q21" s="52">
        <v>7.4260000000000002</v>
      </c>
    </row>
    <row r="22" spans="1:22" x14ac:dyDescent="0.2">
      <c r="A22" s="6"/>
      <c r="B22" s="12" t="str">
        <f>B10</f>
        <v>B2 (Val, dou)</v>
      </c>
      <c r="C22" s="22"/>
      <c r="D22" s="22"/>
      <c r="E22" s="22"/>
      <c r="F22" s="22"/>
      <c r="G22" s="22"/>
      <c r="H22" s="22"/>
      <c r="I22">
        <v>8.6690000000000005</v>
      </c>
      <c r="J22">
        <v>8.5709999999999997</v>
      </c>
      <c r="K22" s="51">
        <v>7.5960000000000001</v>
      </c>
      <c r="L22" s="51">
        <v>7.4409999999999998</v>
      </c>
      <c r="M22" s="51">
        <v>7.6310000000000002</v>
      </c>
      <c r="N22" s="51">
        <v>7.7240000000000002</v>
      </c>
      <c r="O22" s="51">
        <v>7.6749999999999998</v>
      </c>
      <c r="P22" s="51">
        <v>7.6219999999999999</v>
      </c>
      <c r="Q22" s="52">
        <v>7.665</v>
      </c>
    </row>
    <row r="23" spans="1:22" x14ac:dyDescent="0.2">
      <c r="A23" s="6" t="str">
        <f>A11</f>
        <v>Quartet</v>
      </c>
      <c r="B23" s="12" t="str">
        <f t="shared" ref="B23" si="2">B11</f>
        <v>B2 (Val, pi-pi*)</v>
      </c>
      <c r="C23">
        <v>8.1820000000000004</v>
      </c>
      <c r="D23" s="14">
        <v>6.9710000000000001</v>
      </c>
      <c r="E23">
        <v>8.0359999999999996</v>
      </c>
      <c r="F23">
        <v>8.0630000000000006</v>
      </c>
      <c r="G23" s="14">
        <v>7.6449999999999996</v>
      </c>
      <c r="H23" s="14">
        <v>7.6580000000000004</v>
      </c>
      <c r="I23" s="14">
        <v>7.21</v>
      </c>
      <c r="J23" s="14">
        <v>7.202</v>
      </c>
      <c r="K23" s="51">
        <v>6.8129999999999997</v>
      </c>
      <c r="L23" s="51">
        <v>6.6520000000000001</v>
      </c>
      <c r="M23" s="51">
        <v>6.82</v>
      </c>
      <c r="N23" s="51">
        <v>7.0780000000000003</v>
      </c>
      <c r="O23" s="51">
        <v>6.883</v>
      </c>
      <c r="P23" s="51">
        <v>6.8259999999999996</v>
      </c>
      <c r="Q23" s="52">
        <v>6.8559999999999999</v>
      </c>
    </row>
    <row r="24" spans="1:22" x14ac:dyDescent="0.2">
      <c r="A24" s="6"/>
      <c r="B24" s="12" t="str">
        <f>B12</f>
        <v>B1 (Val, sig-pi*)</v>
      </c>
      <c r="C24" s="14">
        <v>8.4619999999999997</v>
      </c>
      <c r="D24">
        <v>7.8680000000000003</v>
      </c>
      <c r="E24" s="14">
        <v>8.6150000000000002</v>
      </c>
      <c r="F24" s="14">
        <v>8.641</v>
      </c>
      <c r="G24" s="14">
        <v>8.4350000000000005</v>
      </c>
      <c r="H24">
        <v>8.4329999999999998</v>
      </c>
      <c r="I24" s="14">
        <v>8.3079999999999998</v>
      </c>
      <c r="J24" s="14">
        <v>8.2929999999999993</v>
      </c>
      <c r="K24" s="51">
        <v>8.4949999999999992</v>
      </c>
      <c r="L24" s="51">
        <v>7.9690000000000003</v>
      </c>
      <c r="M24" s="51">
        <v>8.1769999999999996</v>
      </c>
      <c r="N24" s="51">
        <v>8.1760000000000002</v>
      </c>
      <c r="O24" s="51">
        <v>8.0809999999999995</v>
      </c>
      <c r="P24" s="51">
        <v>8.1039999999999992</v>
      </c>
      <c r="Q24" s="52">
        <v>8.1760000000000002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AE612-1789-1044-B79C-5BCE2D87687B}">
  <dimension ref="A1:Z32"/>
  <sheetViews>
    <sheetView tabSelected="1" zoomScale="80" zoomScaleNormal="80" workbookViewId="0">
      <selection activeCell="P5" sqref="P5"/>
    </sheetView>
  </sheetViews>
  <sheetFormatPr baseColWidth="10" defaultRowHeight="16" x14ac:dyDescent="0.2"/>
  <cols>
    <col min="2" max="2" width="9" customWidth="1"/>
    <col min="19" max="19" width="10.5" customWidth="1"/>
  </cols>
  <sheetData>
    <row r="1" spans="1:26" x14ac:dyDescent="0.2">
      <c r="A1" s="1" t="s">
        <v>0</v>
      </c>
      <c r="B1" s="1"/>
      <c r="C1" s="1" t="s">
        <v>1</v>
      </c>
      <c r="D1" s="2"/>
      <c r="E1" s="3">
        <f>COUNT(C5:C14)</f>
        <v>10</v>
      </c>
      <c r="F1" s="4" t="s">
        <v>2</v>
      </c>
      <c r="G1" s="5" t="s">
        <v>3</v>
      </c>
      <c r="S1" s="3"/>
      <c r="V1" s="5"/>
      <c r="W1" s="5" t="s">
        <v>270</v>
      </c>
      <c r="Y1" s="5"/>
      <c r="Z1" s="5"/>
    </row>
    <row r="2" spans="1:26" x14ac:dyDescent="0.2">
      <c r="A2" s="6" t="s">
        <v>5</v>
      </c>
      <c r="B2" s="7"/>
      <c r="C2" s="7" t="s">
        <v>6</v>
      </c>
      <c r="D2" s="7" t="s">
        <v>6</v>
      </c>
      <c r="E2" s="7" t="s">
        <v>6</v>
      </c>
      <c r="F2" s="7" t="s">
        <v>6</v>
      </c>
      <c r="G2" s="7" t="s">
        <v>91</v>
      </c>
      <c r="H2" s="7" t="s">
        <v>7</v>
      </c>
      <c r="I2" s="7" t="s">
        <v>7</v>
      </c>
      <c r="J2" s="7" t="s">
        <v>7</v>
      </c>
      <c r="K2" s="7" t="s">
        <v>7</v>
      </c>
      <c r="L2" s="7" t="s">
        <v>7</v>
      </c>
      <c r="M2" s="7" t="s">
        <v>7</v>
      </c>
      <c r="N2" s="7" t="s">
        <v>8</v>
      </c>
      <c r="O2" s="7" t="s">
        <v>8</v>
      </c>
      <c r="P2" s="7" t="s">
        <v>8</v>
      </c>
      <c r="Q2" s="7"/>
      <c r="R2" s="7"/>
      <c r="S2" s="6" t="s">
        <v>1326</v>
      </c>
      <c r="T2" s="8" t="s">
        <v>9</v>
      </c>
      <c r="U2" s="8" t="s">
        <v>44</v>
      </c>
      <c r="V2" s="8" t="s">
        <v>44</v>
      </c>
      <c r="W2" s="8" t="s">
        <v>44</v>
      </c>
      <c r="X2" s="8" t="s">
        <v>44</v>
      </c>
      <c r="Y2" s="8" t="s">
        <v>9</v>
      </c>
    </row>
    <row r="3" spans="1:26" x14ac:dyDescent="0.2">
      <c r="A3" s="6"/>
      <c r="B3" s="7"/>
      <c r="C3" s="6" t="s">
        <v>11</v>
      </c>
      <c r="D3" s="6" t="s">
        <v>11</v>
      </c>
      <c r="E3" s="6" t="s">
        <v>11</v>
      </c>
      <c r="F3" s="6" t="s">
        <v>11</v>
      </c>
      <c r="G3" s="6" t="s">
        <v>12</v>
      </c>
      <c r="H3" s="6" t="s">
        <v>12</v>
      </c>
      <c r="I3" s="6" t="s">
        <v>12</v>
      </c>
      <c r="J3" s="6" t="s">
        <v>74</v>
      </c>
      <c r="K3" s="6" t="s">
        <v>74</v>
      </c>
      <c r="L3" s="6" t="s">
        <v>74</v>
      </c>
      <c r="M3" s="6" t="s">
        <v>75</v>
      </c>
      <c r="N3" s="6" t="s">
        <v>244</v>
      </c>
      <c r="O3" s="6" t="s">
        <v>244</v>
      </c>
      <c r="P3" s="6" t="s">
        <v>244</v>
      </c>
      <c r="Q3" s="7"/>
      <c r="R3" s="7"/>
      <c r="S3" s="10" t="s">
        <v>436</v>
      </c>
      <c r="T3" s="9" t="s">
        <v>13</v>
      </c>
      <c r="U3" s="9" t="s">
        <v>60</v>
      </c>
      <c r="V3" s="9" t="s">
        <v>271</v>
      </c>
      <c r="W3" s="9" t="s">
        <v>14</v>
      </c>
      <c r="X3" s="9" t="s">
        <v>14</v>
      </c>
      <c r="Y3" s="9" t="s">
        <v>60</v>
      </c>
    </row>
    <row r="4" spans="1:26" x14ac:dyDescent="0.2">
      <c r="A4" s="7"/>
      <c r="B4" s="7"/>
      <c r="C4" s="6" t="s">
        <v>16</v>
      </c>
      <c r="D4" s="6" t="s">
        <v>17</v>
      </c>
      <c r="E4" s="6" t="s">
        <v>18</v>
      </c>
      <c r="F4" s="6" t="s">
        <v>90</v>
      </c>
      <c r="G4" s="6" t="s">
        <v>16</v>
      </c>
      <c r="H4" s="6" t="s">
        <v>17</v>
      </c>
      <c r="I4" s="6" t="s">
        <v>18</v>
      </c>
      <c r="J4" s="10" t="s">
        <v>16</v>
      </c>
      <c r="K4" s="6" t="s">
        <v>17</v>
      </c>
      <c r="L4" s="6" t="s">
        <v>18</v>
      </c>
      <c r="M4" s="10" t="s">
        <v>16</v>
      </c>
      <c r="N4" s="10" t="s">
        <v>16</v>
      </c>
      <c r="O4" s="10" t="s">
        <v>17</v>
      </c>
      <c r="P4" s="10" t="s">
        <v>18</v>
      </c>
      <c r="Q4" s="11" t="s">
        <v>20</v>
      </c>
      <c r="R4" s="11" t="s">
        <v>1015</v>
      </c>
      <c r="S4" s="30" t="s">
        <v>18</v>
      </c>
      <c r="T4" s="9" t="s">
        <v>18</v>
      </c>
      <c r="U4" s="9" t="s">
        <v>18</v>
      </c>
      <c r="V4" s="9" t="s">
        <v>18</v>
      </c>
      <c r="W4" s="9" t="s">
        <v>18</v>
      </c>
      <c r="X4" s="9" t="s">
        <v>18</v>
      </c>
      <c r="Y4" s="9" t="s">
        <v>18</v>
      </c>
    </row>
    <row r="5" spans="1:26" x14ac:dyDescent="0.2">
      <c r="A5" s="6" t="s">
        <v>21</v>
      </c>
      <c r="B5" s="12" t="s">
        <v>192</v>
      </c>
      <c r="C5" s="14">
        <v>2.1920000000000002</v>
      </c>
      <c r="D5" s="14">
        <v>2.133</v>
      </c>
      <c r="E5" s="14">
        <v>2.1080000000000001</v>
      </c>
      <c r="F5" s="14">
        <v>2.1030000000000002</v>
      </c>
      <c r="G5" s="14">
        <v>2.1779999999999999</v>
      </c>
      <c r="H5" s="14">
        <v>2.1230000000000002</v>
      </c>
      <c r="I5" s="14">
        <v>2.0979999999999999</v>
      </c>
      <c r="J5" s="14">
        <v>2.1749999999999998</v>
      </c>
      <c r="K5" s="14">
        <v>2.12</v>
      </c>
      <c r="L5" s="14">
        <v>2.0939999999999999</v>
      </c>
      <c r="M5" s="14">
        <v>2.1739999999999999</v>
      </c>
      <c r="N5" s="18" t="s">
        <v>1186</v>
      </c>
      <c r="O5" s="18" t="s">
        <v>1194</v>
      </c>
      <c r="P5" s="18" t="s">
        <v>1204</v>
      </c>
      <c r="Q5" s="14">
        <f t="shared" ref="Q5:Q8" si="0">L5+M5-J5</f>
        <v>2.093</v>
      </c>
      <c r="R5" s="14">
        <f t="shared" ref="R5:R8" si="1">Q5+F5-E5</f>
        <v>2.0879999999999996</v>
      </c>
      <c r="S5" s="45" t="s">
        <v>987</v>
      </c>
      <c r="T5" s="5" t="s">
        <v>25</v>
      </c>
      <c r="U5" s="17" t="s">
        <v>62</v>
      </c>
      <c r="V5" s="17" t="s">
        <v>273</v>
      </c>
      <c r="W5" s="5" t="s">
        <v>270</v>
      </c>
      <c r="X5" s="5">
        <v>0</v>
      </c>
      <c r="Y5" s="5" t="s">
        <v>611</v>
      </c>
    </row>
    <row r="6" spans="1:26" x14ac:dyDescent="0.2">
      <c r="A6" s="7"/>
      <c r="B6" s="12" t="s">
        <v>746</v>
      </c>
      <c r="C6" s="14">
        <v>5.444</v>
      </c>
      <c r="D6" s="14">
        <v>5.3140000000000001</v>
      </c>
      <c r="E6" s="14">
        <v>5.4359999999999999</v>
      </c>
      <c r="F6" s="14">
        <v>5.4710000000000001</v>
      </c>
      <c r="G6" s="14">
        <v>5.4530000000000003</v>
      </c>
      <c r="H6" s="14">
        <v>5.3170000000000002</v>
      </c>
      <c r="I6" s="14">
        <v>5.4420000000000002</v>
      </c>
      <c r="J6" s="14">
        <v>5.4660000000000002</v>
      </c>
      <c r="K6" s="14">
        <v>5.3330000000000002</v>
      </c>
      <c r="L6" s="14">
        <v>5.4539999999999997</v>
      </c>
      <c r="M6" s="14">
        <v>5.4669999999999996</v>
      </c>
      <c r="N6" s="18" t="s">
        <v>1184</v>
      </c>
      <c r="O6" s="18" t="s">
        <v>1195</v>
      </c>
      <c r="P6" s="18" t="s">
        <v>1205</v>
      </c>
      <c r="Q6" s="14">
        <f t="shared" si="0"/>
        <v>5.4549999999999992</v>
      </c>
      <c r="R6" s="14">
        <f t="shared" si="1"/>
        <v>5.4899999999999984</v>
      </c>
      <c r="S6" s="45" t="s">
        <v>985</v>
      </c>
      <c r="T6" s="5" t="s">
        <v>620</v>
      </c>
      <c r="U6" s="17" t="s">
        <v>96</v>
      </c>
      <c r="V6" s="17" t="s">
        <v>280</v>
      </c>
      <c r="W6" s="5" t="s">
        <v>77</v>
      </c>
      <c r="X6" s="5">
        <v>32</v>
      </c>
      <c r="Y6" s="5" t="s">
        <v>612</v>
      </c>
    </row>
    <row r="7" spans="1:26" x14ac:dyDescent="0.2">
      <c r="A7" s="7"/>
      <c r="B7" s="12" t="s">
        <v>748</v>
      </c>
      <c r="C7" s="14">
        <v>6.2240000000000002</v>
      </c>
      <c r="D7" s="14">
        <v>6.1980000000000004</v>
      </c>
      <c r="E7" s="14">
        <v>6.1870000000000003</v>
      </c>
      <c r="F7" s="14">
        <v>6.1980000000000004</v>
      </c>
      <c r="G7" s="14">
        <v>6.2039999999999997</v>
      </c>
      <c r="H7" s="14">
        <v>6.1710000000000003</v>
      </c>
      <c r="I7" s="14">
        <v>6.1609999999999996</v>
      </c>
      <c r="J7" s="14">
        <v>6.1980000000000004</v>
      </c>
      <c r="K7" s="14">
        <v>6.1639999999999997</v>
      </c>
      <c r="L7" s="14">
        <v>6.15</v>
      </c>
      <c r="M7" s="14">
        <v>6.1970000000000001</v>
      </c>
      <c r="N7" s="18" t="s">
        <v>1187</v>
      </c>
      <c r="O7" s="18" t="s">
        <v>1196</v>
      </c>
      <c r="P7" s="18" t="s">
        <v>1219</v>
      </c>
      <c r="Q7" s="14">
        <f t="shared" si="0"/>
        <v>6.1490000000000009</v>
      </c>
      <c r="R7" s="14">
        <f t="shared" si="1"/>
        <v>6.160000000000001</v>
      </c>
      <c r="S7" s="45" t="s">
        <v>986</v>
      </c>
      <c r="T7" s="5" t="s">
        <v>620</v>
      </c>
      <c r="U7" s="17" t="s">
        <v>616</v>
      </c>
      <c r="V7" s="17" t="s">
        <v>617</v>
      </c>
      <c r="W7" s="5" t="s">
        <v>633</v>
      </c>
      <c r="X7" s="5">
        <v>10</v>
      </c>
      <c r="Y7" s="5" t="s">
        <v>613</v>
      </c>
    </row>
    <row r="8" spans="1:26" x14ac:dyDescent="0.2">
      <c r="A8" s="7"/>
      <c r="B8" s="12" t="s">
        <v>746</v>
      </c>
      <c r="C8" s="14">
        <v>6.3140000000000001</v>
      </c>
      <c r="D8" s="14">
        <v>6.2839999999999998</v>
      </c>
      <c r="E8" s="14">
        <v>6.3550000000000004</v>
      </c>
      <c r="F8" s="14">
        <v>6.3620000000000001</v>
      </c>
      <c r="G8" s="14">
        <v>6.3129999999999997</v>
      </c>
      <c r="H8" s="14">
        <v>6.2839999999999998</v>
      </c>
      <c r="I8" s="14">
        <v>6.3609999999999998</v>
      </c>
      <c r="J8" s="14">
        <v>6.3150000000000004</v>
      </c>
      <c r="K8" s="14">
        <v>6.2889999999999997</v>
      </c>
      <c r="L8" s="14">
        <v>6.3620000000000001</v>
      </c>
      <c r="M8" s="14">
        <v>6.3140000000000001</v>
      </c>
      <c r="N8" s="18" t="s">
        <v>1185</v>
      </c>
      <c r="O8" s="18" t="s">
        <v>1197</v>
      </c>
      <c r="P8" s="18" t="s">
        <v>1218</v>
      </c>
      <c r="Q8" s="14">
        <f t="shared" si="0"/>
        <v>6.3609999999999998</v>
      </c>
      <c r="R8" s="14">
        <f t="shared" si="1"/>
        <v>6.3679999999999986</v>
      </c>
      <c r="S8" s="5"/>
      <c r="T8" s="5" t="s">
        <v>190</v>
      </c>
      <c r="U8" s="17" t="s">
        <v>62</v>
      </c>
      <c r="V8" s="17" t="s">
        <v>355</v>
      </c>
      <c r="W8" s="5" t="s">
        <v>634</v>
      </c>
      <c r="X8" s="5">
        <v>26</v>
      </c>
      <c r="Y8" s="5" t="s">
        <v>614</v>
      </c>
    </row>
    <row r="9" spans="1:26" x14ac:dyDescent="0.2">
      <c r="A9" s="7"/>
      <c r="B9" s="12" t="s">
        <v>746</v>
      </c>
      <c r="C9" s="14">
        <v>6.9850000000000003</v>
      </c>
      <c r="D9" s="14">
        <v>6.915</v>
      </c>
      <c r="E9" s="14">
        <v>6.8929999999999998</v>
      </c>
      <c r="F9" s="22"/>
      <c r="G9" s="14">
        <v>6.9710000000000001</v>
      </c>
      <c r="H9" s="14">
        <v>6.9279999999999999</v>
      </c>
      <c r="I9" s="14">
        <v>6.9039999999999999</v>
      </c>
      <c r="J9" s="14">
        <v>6.984</v>
      </c>
      <c r="K9" s="14">
        <v>6.9420000000000002</v>
      </c>
      <c r="L9" s="14">
        <v>6.9130000000000003</v>
      </c>
      <c r="M9" s="14">
        <v>6.9850000000000003</v>
      </c>
      <c r="N9" s="43" t="s">
        <v>1190</v>
      </c>
      <c r="O9" s="18" t="s">
        <v>1200</v>
      </c>
      <c r="P9" s="5"/>
      <c r="Q9" s="14">
        <f>L9+M9-J9</f>
        <v>6.9139999999999997</v>
      </c>
      <c r="R9" s="14"/>
      <c r="S9" s="5"/>
      <c r="T9" s="5" t="s">
        <v>626</v>
      </c>
      <c r="U9" s="17" t="s">
        <v>623</v>
      </c>
      <c r="V9" s="17" t="s">
        <v>628</v>
      </c>
      <c r="W9" s="5" t="s">
        <v>87</v>
      </c>
      <c r="X9" s="5">
        <v>27</v>
      </c>
      <c r="Y9" s="5" t="s">
        <v>621</v>
      </c>
    </row>
    <row r="10" spans="1:26" x14ac:dyDescent="0.2">
      <c r="A10" s="7"/>
      <c r="B10" s="12" t="s">
        <v>747</v>
      </c>
      <c r="C10" s="14">
        <v>6.9820000000000002</v>
      </c>
      <c r="D10" s="14">
        <v>6.944</v>
      </c>
      <c r="E10" s="14">
        <v>6.9240000000000004</v>
      </c>
      <c r="F10" s="14">
        <v>6.8769999999999998</v>
      </c>
      <c r="G10" s="14">
        <v>6.9790000000000001</v>
      </c>
      <c r="H10" s="14">
        <v>6.9390000000000001</v>
      </c>
      <c r="I10" s="14">
        <v>6.9249999999999998</v>
      </c>
      <c r="J10" s="14">
        <v>6.9859999999999998</v>
      </c>
      <c r="K10" s="14">
        <v>6.9480000000000004</v>
      </c>
      <c r="L10" s="14">
        <v>6.93</v>
      </c>
      <c r="M10" s="14">
        <v>6.9859999999999998</v>
      </c>
      <c r="N10" s="43" t="s">
        <v>1191</v>
      </c>
      <c r="O10" s="18" t="s">
        <v>1201</v>
      </c>
      <c r="P10" s="5"/>
      <c r="Q10" s="14">
        <f>L10+M10-J10</f>
        <v>6.9300000000000006</v>
      </c>
      <c r="R10" s="14">
        <f t="shared" ref="R10:R14" si="2">Q10+F10-E10</f>
        <v>6.883</v>
      </c>
      <c r="S10" s="5"/>
      <c r="T10" s="5" t="s">
        <v>56</v>
      </c>
      <c r="U10" s="17" t="s">
        <v>474</v>
      </c>
      <c r="V10" s="17" t="s">
        <v>629</v>
      </c>
      <c r="W10" s="5" t="s">
        <v>635</v>
      </c>
      <c r="X10" s="5">
        <v>31</v>
      </c>
      <c r="Y10" s="5" t="s">
        <v>622</v>
      </c>
    </row>
    <row r="11" spans="1:26" x14ac:dyDescent="0.2">
      <c r="A11" s="7"/>
      <c r="B11" s="12" t="s">
        <v>747</v>
      </c>
      <c r="C11" s="14">
        <v>7.29</v>
      </c>
      <c r="D11" s="14">
        <v>7.2220000000000004</v>
      </c>
      <c r="E11" s="14">
        <v>7.1319999999999997</v>
      </c>
      <c r="F11" s="14">
        <v>7.133</v>
      </c>
      <c r="G11" s="14">
        <v>7.2539999999999996</v>
      </c>
      <c r="H11" s="14">
        <v>7.1779999999999999</v>
      </c>
      <c r="I11" s="14">
        <v>7.0890000000000004</v>
      </c>
      <c r="J11" s="14">
        <v>7.2480000000000002</v>
      </c>
      <c r="K11" s="14">
        <v>7.17</v>
      </c>
      <c r="L11" s="14">
        <v>7.077</v>
      </c>
      <c r="M11" s="14">
        <v>7.2480000000000002</v>
      </c>
      <c r="N11" s="43" t="s">
        <v>1192</v>
      </c>
      <c r="O11" s="18" t="s">
        <v>1202</v>
      </c>
      <c r="P11" s="18" t="s">
        <v>1220</v>
      </c>
      <c r="Q11" s="14">
        <f>L11+M11-J11</f>
        <v>7.0769999999999991</v>
      </c>
      <c r="R11" s="14">
        <f t="shared" si="2"/>
        <v>7.0779999999999994</v>
      </c>
      <c r="S11" s="45" t="s">
        <v>988</v>
      </c>
      <c r="T11" s="5" t="s">
        <v>25</v>
      </c>
      <c r="U11" s="17" t="s">
        <v>394</v>
      </c>
      <c r="V11" s="17" t="s">
        <v>288</v>
      </c>
      <c r="W11" s="5" t="s">
        <v>269</v>
      </c>
      <c r="X11" s="5">
        <v>4</v>
      </c>
      <c r="Y11" s="5" t="s">
        <v>624</v>
      </c>
    </row>
    <row r="12" spans="1:26" x14ac:dyDescent="0.2">
      <c r="A12" s="6"/>
      <c r="B12" s="12" t="s">
        <v>192</v>
      </c>
      <c r="C12" s="14">
        <v>8.0280000000000005</v>
      </c>
      <c r="D12" s="14">
        <v>7.923</v>
      </c>
      <c r="E12" s="14">
        <v>7.84</v>
      </c>
      <c r="F12" s="14">
        <v>7.8319999999999999</v>
      </c>
      <c r="G12" s="14">
        <v>7.9610000000000003</v>
      </c>
      <c r="H12" s="14">
        <v>7.8550000000000004</v>
      </c>
      <c r="I12" s="14">
        <v>7.7770000000000001</v>
      </c>
      <c r="J12" s="14">
        <v>7.9359999999999999</v>
      </c>
      <c r="K12" s="14">
        <v>7.8259999999999996</v>
      </c>
      <c r="L12" s="14">
        <v>7.7380000000000004</v>
      </c>
      <c r="M12" s="14">
        <v>7.9349999999999996</v>
      </c>
      <c r="N12" s="43" t="s">
        <v>1193</v>
      </c>
      <c r="O12" s="18" t="s">
        <v>1203</v>
      </c>
      <c r="P12" s="5"/>
      <c r="Q12" s="14">
        <f>L12+M12-J12</f>
        <v>7.7370000000000001</v>
      </c>
      <c r="R12" s="14">
        <f t="shared" si="2"/>
        <v>7.7289999999999992</v>
      </c>
      <c r="S12" s="45" t="s">
        <v>989</v>
      </c>
      <c r="T12" s="5" t="s">
        <v>190</v>
      </c>
      <c r="U12" s="17" t="s">
        <v>463</v>
      </c>
      <c r="V12" s="17" t="s">
        <v>631</v>
      </c>
      <c r="W12" s="5" t="s">
        <v>222</v>
      </c>
      <c r="X12" s="5">
        <v>2</v>
      </c>
      <c r="Y12" s="5" t="s">
        <v>630</v>
      </c>
    </row>
    <row r="13" spans="1:26" x14ac:dyDescent="0.2">
      <c r="A13" s="6" t="s">
        <v>325</v>
      </c>
      <c r="B13" s="12" t="s">
        <v>192</v>
      </c>
      <c r="C13" s="14">
        <v>6.585</v>
      </c>
      <c r="D13" s="14">
        <v>6.5819999999999999</v>
      </c>
      <c r="E13" s="14">
        <v>6.5810000000000004</v>
      </c>
      <c r="F13" s="14">
        <v>6.5960000000000001</v>
      </c>
      <c r="G13" s="14">
        <v>6.4550000000000001</v>
      </c>
      <c r="H13" s="14">
        <v>6.4569999999999999</v>
      </c>
      <c r="I13" s="14">
        <v>6.4660000000000002</v>
      </c>
      <c r="J13" s="14">
        <v>6.3940000000000001</v>
      </c>
      <c r="K13" s="14">
        <v>6.3879999999999999</v>
      </c>
      <c r="L13" s="38">
        <v>6.3789999999999996</v>
      </c>
      <c r="M13" s="14">
        <v>6.3890000000000002</v>
      </c>
      <c r="N13" s="18" t="s">
        <v>1189</v>
      </c>
      <c r="O13" s="18" t="s">
        <v>1198</v>
      </c>
      <c r="P13" s="18" t="s">
        <v>1206</v>
      </c>
      <c r="Q13" s="14">
        <f>L13+M13-J13</f>
        <v>6.3740000000000006</v>
      </c>
      <c r="R13" s="14">
        <f t="shared" si="2"/>
        <v>6.3890000000000002</v>
      </c>
      <c r="S13" s="45" t="s">
        <v>990</v>
      </c>
      <c r="T13" s="5"/>
      <c r="U13" s="17" t="s">
        <v>618</v>
      </c>
      <c r="V13" s="17" t="s">
        <v>619</v>
      </c>
      <c r="W13" s="5" t="s">
        <v>222</v>
      </c>
      <c r="X13" s="5">
        <v>2</v>
      </c>
      <c r="Y13" s="5" t="s">
        <v>615</v>
      </c>
    </row>
    <row r="14" spans="1:26" x14ac:dyDescent="0.2">
      <c r="A14" s="7"/>
      <c r="B14" s="12" t="s">
        <v>191</v>
      </c>
      <c r="C14" s="14">
        <v>6.9320000000000004</v>
      </c>
      <c r="D14" s="14">
        <v>6.9630000000000001</v>
      </c>
      <c r="E14" s="14">
        <v>6.9530000000000003</v>
      </c>
      <c r="F14" s="14">
        <v>6.9690000000000003</v>
      </c>
      <c r="G14" s="14">
        <v>6.806</v>
      </c>
      <c r="H14" s="14">
        <v>6.8109999999999999</v>
      </c>
      <c r="I14" s="14">
        <v>6.819</v>
      </c>
      <c r="J14" s="14">
        <v>6.76</v>
      </c>
      <c r="K14" s="14">
        <v>6.758</v>
      </c>
      <c r="L14" s="22"/>
      <c r="M14" s="14">
        <v>6.7569999999999997</v>
      </c>
      <c r="N14" s="18" t="s">
        <v>1188</v>
      </c>
      <c r="O14" s="18" t="s">
        <v>1199</v>
      </c>
      <c r="P14" s="18" t="s">
        <v>1207</v>
      </c>
      <c r="Q14" s="14">
        <f t="shared" ref="Q13:Q14" si="3">I14+K14-H14+M14-J14</f>
        <v>6.7629999999999999</v>
      </c>
      <c r="R14" s="14">
        <f t="shared" si="2"/>
        <v>6.778999999999999</v>
      </c>
      <c r="S14" s="45" t="s">
        <v>991</v>
      </c>
      <c r="T14" s="5"/>
      <c r="U14" s="17" t="s">
        <v>627</v>
      </c>
      <c r="V14" s="17" t="s">
        <v>367</v>
      </c>
      <c r="W14" s="5" t="s">
        <v>222</v>
      </c>
      <c r="X14" s="5">
        <v>2</v>
      </c>
      <c r="Y14" s="15" t="s">
        <v>625</v>
      </c>
    </row>
    <row r="15" spans="1:26" x14ac:dyDescent="0.2">
      <c r="B15" s="5"/>
      <c r="C15" s="5"/>
      <c r="D15" s="5"/>
      <c r="E15" s="5"/>
      <c r="F15" s="5"/>
      <c r="G15" s="5"/>
      <c r="H15" s="5"/>
      <c r="I15" s="5"/>
      <c r="J15" s="5"/>
      <c r="K15" s="5"/>
      <c r="L15" s="14"/>
      <c r="M15" s="14"/>
      <c r="N15" s="5"/>
      <c r="O15" s="5"/>
      <c r="P15" s="5"/>
      <c r="Q15" s="5"/>
      <c r="R15" s="5"/>
      <c r="S15" t="s">
        <v>1327</v>
      </c>
      <c r="T15" s="5"/>
      <c r="U15" s="5"/>
      <c r="V15" s="5"/>
      <c r="Y15" s="5"/>
    </row>
    <row r="16" spans="1:26" x14ac:dyDescent="0.2">
      <c r="K16" s="5"/>
      <c r="L16" s="14"/>
      <c r="M16" s="14"/>
      <c r="N16" s="57"/>
      <c r="Q16" s="5"/>
    </row>
    <row r="17" spans="1:13" x14ac:dyDescent="0.2">
      <c r="A17" s="6" t="s">
        <v>18</v>
      </c>
      <c r="B17" s="7"/>
      <c r="C17" s="7" t="s">
        <v>44</v>
      </c>
      <c r="D17" s="7" t="s">
        <v>44</v>
      </c>
      <c r="E17" s="7" t="s">
        <v>44</v>
      </c>
      <c r="F17" s="7" t="s">
        <v>44</v>
      </c>
      <c r="G17" s="7" t="s">
        <v>9</v>
      </c>
      <c r="H17" s="7" t="s">
        <v>6</v>
      </c>
      <c r="I17" s="7" t="s">
        <v>6</v>
      </c>
      <c r="J17" s="7" t="s">
        <v>6</v>
      </c>
    </row>
    <row r="18" spans="1:13" x14ac:dyDescent="0.2">
      <c r="A18" s="6"/>
      <c r="B18" s="7"/>
      <c r="C18" s="6" t="s">
        <v>46</v>
      </c>
      <c r="D18" s="6" t="s">
        <v>47</v>
      </c>
      <c r="E18" s="6" t="s">
        <v>49</v>
      </c>
      <c r="F18" s="6" t="s">
        <v>50</v>
      </c>
      <c r="G18" s="6" t="s">
        <v>15</v>
      </c>
      <c r="H18" s="6" t="s">
        <v>51</v>
      </c>
      <c r="I18" s="6" t="s">
        <v>52</v>
      </c>
      <c r="J18" s="6" t="s">
        <v>11</v>
      </c>
    </row>
    <row r="19" spans="1:13" x14ac:dyDescent="0.2">
      <c r="A19" s="6" t="str">
        <f>A5</f>
        <v>Doublet</v>
      </c>
      <c r="B19" s="12" t="str">
        <f>B5</f>
        <v>A" (Val, n-pi*)</v>
      </c>
      <c r="C19" s="14">
        <v>2.246</v>
      </c>
      <c r="D19" s="14">
        <v>1.931</v>
      </c>
      <c r="E19" s="14">
        <v>2.254</v>
      </c>
      <c r="F19" s="14">
        <v>2.23</v>
      </c>
      <c r="G19" s="14">
        <v>2.137</v>
      </c>
      <c r="H19" s="14">
        <v>2.133</v>
      </c>
      <c r="I19" s="14">
        <v>2.109</v>
      </c>
      <c r="J19" s="14">
        <v>2.1080000000000001</v>
      </c>
    </row>
    <row r="20" spans="1:13" x14ac:dyDescent="0.2">
      <c r="A20" s="6"/>
      <c r="B20" s="12" t="str">
        <f t="shared" ref="B20:B26" si="4">B6</f>
        <v>A' (Ryd, n-R)</v>
      </c>
      <c r="C20" s="14">
        <v>5.3659999999999997</v>
      </c>
      <c r="D20" s="14">
        <v>5.5250000000000004</v>
      </c>
      <c r="E20" s="14">
        <v>5.282</v>
      </c>
      <c r="F20" s="14">
        <v>5.266</v>
      </c>
      <c r="G20" s="14">
        <v>5.54</v>
      </c>
      <c r="H20" s="14">
        <v>5.532</v>
      </c>
      <c r="I20" s="14">
        <v>5.4390000000000001</v>
      </c>
      <c r="J20" s="14">
        <v>5.4359999999999999</v>
      </c>
    </row>
    <row r="21" spans="1:13" x14ac:dyDescent="0.2">
      <c r="A21" s="6"/>
      <c r="B21" s="12" t="str">
        <f t="shared" si="4"/>
        <v>A' (Mix)</v>
      </c>
      <c r="C21" s="14">
        <v>6.319</v>
      </c>
      <c r="D21" s="14">
        <v>5.6429999999999998</v>
      </c>
      <c r="E21" s="14">
        <v>6.4340000000000002</v>
      </c>
      <c r="F21" s="14">
        <v>6.4189999999999996</v>
      </c>
      <c r="G21" s="14">
        <v>6.1890000000000001</v>
      </c>
      <c r="H21" s="14">
        <v>6.1909999999999998</v>
      </c>
      <c r="I21" s="14">
        <v>6.1849999999999996</v>
      </c>
      <c r="J21" s="14">
        <v>6.1870000000000003</v>
      </c>
    </row>
    <row r="22" spans="1:13" x14ac:dyDescent="0.2">
      <c r="A22" s="6"/>
      <c r="B22" s="12" t="str">
        <f t="shared" si="4"/>
        <v>A' (Ryd, n-R)</v>
      </c>
      <c r="C22" s="14">
        <v>6.4029999999999996</v>
      </c>
      <c r="D22" s="14">
        <v>6.4089999999999998</v>
      </c>
      <c r="E22" s="14">
        <v>6.2750000000000004</v>
      </c>
      <c r="F22" s="14">
        <v>6.2590000000000003</v>
      </c>
      <c r="G22" s="14">
        <v>6.468</v>
      </c>
      <c r="H22" s="14">
        <v>6.4610000000000003</v>
      </c>
      <c r="I22" s="14">
        <v>6.359</v>
      </c>
      <c r="J22" s="14">
        <v>6.3550000000000004</v>
      </c>
    </row>
    <row r="23" spans="1:13" x14ac:dyDescent="0.2">
      <c r="A23" s="6"/>
      <c r="B23" s="12" t="str">
        <f t="shared" si="4"/>
        <v>A' (Ryd, n-R)</v>
      </c>
      <c r="C23" s="14">
        <v>6.7869999999999999</v>
      </c>
      <c r="D23" s="14">
        <v>6.9530000000000003</v>
      </c>
      <c r="E23" s="14">
        <v>6.7949999999999999</v>
      </c>
      <c r="F23" s="14">
        <v>6.7889999999999997</v>
      </c>
      <c r="G23" s="14">
        <v>6.97</v>
      </c>
      <c r="H23" s="14">
        <v>6.9610000000000003</v>
      </c>
      <c r="I23" s="14">
        <v>6.8959999999999999</v>
      </c>
      <c r="J23" s="14">
        <v>6.8929999999999998</v>
      </c>
    </row>
    <row r="24" spans="1:13" x14ac:dyDescent="0.2">
      <c r="A24" s="6"/>
      <c r="B24" s="12" t="str">
        <f t="shared" si="4"/>
        <v>A" (Mix)</v>
      </c>
      <c r="C24" s="14">
        <v>6.85</v>
      </c>
      <c r="D24" s="14">
        <v>6.9909999999999997</v>
      </c>
      <c r="E24" s="14">
        <v>6.7770000000000001</v>
      </c>
      <c r="F24" s="14">
        <v>6.7649999999999997</v>
      </c>
      <c r="G24" s="14">
        <v>7.0659999999999998</v>
      </c>
      <c r="H24" s="14">
        <v>7.0590000000000002</v>
      </c>
      <c r="I24" s="14">
        <v>6.9290000000000003</v>
      </c>
      <c r="J24" s="14">
        <v>6.9240000000000004</v>
      </c>
    </row>
    <row r="25" spans="1:13" x14ac:dyDescent="0.2">
      <c r="A25" s="6"/>
      <c r="B25" s="12" t="str">
        <f t="shared" si="4"/>
        <v>A" (Mix)</v>
      </c>
      <c r="C25" s="14">
        <v>7.508</v>
      </c>
      <c r="D25" s="14">
        <v>6.77</v>
      </c>
      <c r="E25" s="14">
        <v>7.73</v>
      </c>
      <c r="F25" s="14">
        <v>7.7050000000000001</v>
      </c>
      <c r="G25" s="14">
        <v>7.2249999999999996</v>
      </c>
      <c r="H25" s="14">
        <v>7.19</v>
      </c>
      <c r="I25" s="14">
        <v>7.1360000000000001</v>
      </c>
      <c r="J25" s="14">
        <v>7.1319999999999997</v>
      </c>
    </row>
    <row r="26" spans="1:13" x14ac:dyDescent="0.2">
      <c r="A26" s="6"/>
      <c r="B26" s="12" t="str">
        <f t="shared" si="4"/>
        <v>A" (Val, n-pi*)</v>
      </c>
      <c r="C26" s="14">
        <v>8.3640000000000008</v>
      </c>
      <c r="D26" s="14">
        <v>7.5090000000000003</v>
      </c>
      <c r="E26" s="14">
        <v>8.5169999999999995</v>
      </c>
      <c r="F26" s="14">
        <v>8.4819999999999993</v>
      </c>
      <c r="G26" s="14">
        <v>8.1240000000000006</v>
      </c>
      <c r="H26" s="14">
        <v>8.1199999999999992</v>
      </c>
      <c r="I26" s="14">
        <v>7.8449999999999998</v>
      </c>
      <c r="J26" s="14">
        <v>7.84</v>
      </c>
    </row>
    <row r="27" spans="1:13" x14ac:dyDescent="0.2">
      <c r="A27" s="6" t="str">
        <f>A13</f>
        <v>Quartet</v>
      </c>
      <c r="B27" s="12" t="str">
        <f t="shared" ref="B27:B28" si="5">B13</f>
        <v>A" (Val, n-pi*)</v>
      </c>
      <c r="C27" s="14">
        <v>7.1079999999999997</v>
      </c>
      <c r="D27" s="14">
        <v>5.843</v>
      </c>
      <c r="E27" s="14">
        <v>7.28</v>
      </c>
      <c r="F27" s="14">
        <v>7.2619999999999996</v>
      </c>
      <c r="G27" s="14">
        <v>6.8250000000000002</v>
      </c>
      <c r="H27" s="14">
        <v>6.8150000000000004</v>
      </c>
      <c r="I27" s="14">
        <v>6.5890000000000004</v>
      </c>
      <c r="J27" s="14">
        <v>6.5810000000000004</v>
      </c>
    </row>
    <row r="28" spans="1:13" x14ac:dyDescent="0.2">
      <c r="A28" s="6"/>
      <c r="B28" s="12" t="str">
        <f t="shared" si="5"/>
        <v>A' (Val, pi-pi*)</v>
      </c>
      <c r="C28" s="14">
        <v>7.3780000000000001</v>
      </c>
      <c r="D28" s="14">
        <v>6</v>
      </c>
      <c r="E28" s="14">
        <v>7.5869999999999997</v>
      </c>
      <c r="F28" s="14">
        <v>7.556</v>
      </c>
      <c r="G28" s="14">
        <v>7.1059999999999999</v>
      </c>
      <c r="H28" s="14">
        <v>7.0720000000000001</v>
      </c>
      <c r="I28" s="14">
        <v>6.97</v>
      </c>
      <c r="J28" s="14">
        <v>6.9530000000000003</v>
      </c>
    </row>
    <row r="29" spans="1:13" x14ac:dyDescent="0.2">
      <c r="C29" s="14"/>
      <c r="D29" s="14"/>
      <c r="E29" s="14"/>
      <c r="F29" s="14"/>
      <c r="G29" s="15" t="s">
        <v>632</v>
      </c>
      <c r="H29" s="14"/>
      <c r="I29" s="14"/>
      <c r="J29" s="14"/>
      <c r="K29" s="14"/>
      <c r="L29" s="14"/>
      <c r="M29" s="14"/>
    </row>
    <row r="30" spans="1:13" x14ac:dyDescent="0.2">
      <c r="C30" s="14"/>
      <c r="D30" s="14"/>
      <c r="E30" s="14"/>
      <c r="F30" s="15"/>
      <c r="G30" s="14"/>
      <c r="H30" s="14"/>
      <c r="I30" s="14"/>
      <c r="J30" s="14"/>
      <c r="K30" s="14"/>
      <c r="L30" s="14"/>
      <c r="M30" s="14"/>
    </row>
    <row r="31" spans="1:13" x14ac:dyDescent="0.2">
      <c r="C31" s="14"/>
      <c r="D31" s="14"/>
      <c r="E31" s="14"/>
      <c r="F31" s="14"/>
      <c r="G31" s="14"/>
      <c r="H31" s="14"/>
      <c r="I31" s="14"/>
      <c r="J31" s="14"/>
      <c r="K31" s="14"/>
      <c r="L31" s="14"/>
      <c r="M31" s="14"/>
    </row>
    <row r="32" spans="1:13" x14ac:dyDescent="0.2">
      <c r="C32" s="14"/>
      <c r="D32" s="14"/>
      <c r="E32" s="14"/>
      <c r="F32" s="14"/>
      <c r="G32" s="14"/>
      <c r="H32" s="14"/>
      <c r="I32" s="14"/>
      <c r="J32" s="14"/>
      <c r="K32" s="14"/>
      <c r="L32" s="14"/>
      <c r="M32" s="1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828AD-9A1F-6C46-84DD-ABF1E427A5A8}">
  <dimension ref="A1:Y37"/>
  <sheetViews>
    <sheetView zoomScale="80" zoomScaleNormal="80" workbookViewId="0">
      <selection activeCell="E20" sqref="E20:E34"/>
    </sheetView>
  </sheetViews>
  <sheetFormatPr baseColWidth="10" defaultRowHeight="16" x14ac:dyDescent="0.2"/>
  <cols>
    <col min="2" max="2" width="9" customWidth="1"/>
    <col min="19" max="19" width="10.5" customWidth="1"/>
  </cols>
  <sheetData>
    <row r="1" spans="1:25" x14ac:dyDescent="0.2">
      <c r="A1" s="1" t="s">
        <v>0</v>
      </c>
      <c r="B1" s="1"/>
      <c r="C1" s="1" t="s">
        <v>1</v>
      </c>
      <c r="D1" s="2"/>
      <c r="E1" s="34">
        <f>COUNT(C5:C17)+2</f>
        <v>13</v>
      </c>
      <c r="F1" s="4" t="s">
        <v>2</v>
      </c>
      <c r="G1" s="5" t="s">
        <v>3</v>
      </c>
      <c r="R1" s="3"/>
      <c r="U1" s="5"/>
      <c r="V1" s="5" t="s">
        <v>222</v>
      </c>
      <c r="X1" s="5"/>
      <c r="Y1" s="5"/>
    </row>
    <row r="2" spans="1:25" x14ac:dyDescent="0.2">
      <c r="A2" s="6" t="s">
        <v>5</v>
      </c>
      <c r="B2" s="7"/>
      <c r="C2" s="7" t="s">
        <v>6</v>
      </c>
      <c r="D2" s="7" t="s">
        <v>6</v>
      </c>
      <c r="E2" s="7" t="s">
        <v>6</v>
      </c>
      <c r="F2" s="7" t="s">
        <v>6</v>
      </c>
      <c r="G2" s="7" t="s">
        <v>91</v>
      </c>
      <c r="H2" s="7" t="s">
        <v>7</v>
      </c>
      <c r="I2" s="7" t="s">
        <v>7</v>
      </c>
      <c r="J2" s="7" t="s">
        <v>7</v>
      </c>
      <c r="K2" s="7" t="s">
        <v>7</v>
      </c>
      <c r="L2" s="7" t="s">
        <v>7</v>
      </c>
      <c r="M2" s="7" t="s">
        <v>8</v>
      </c>
      <c r="N2" s="7" t="s">
        <v>8</v>
      </c>
      <c r="O2" s="7" t="s">
        <v>8</v>
      </c>
      <c r="P2" s="7"/>
      <c r="Q2" s="7"/>
      <c r="R2" s="6" t="s">
        <v>1326</v>
      </c>
      <c r="S2" s="8" t="s">
        <v>9</v>
      </c>
      <c r="T2" s="8" t="s">
        <v>44</v>
      </c>
      <c r="U2" s="8" t="s">
        <v>44</v>
      </c>
      <c r="V2" s="8" t="s">
        <v>44</v>
      </c>
      <c r="W2" s="8" t="s">
        <v>44</v>
      </c>
      <c r="X2" s="8" t="s">
        <v>9</v>
      </c>
    </row>
    <row r="3" spans="1:25" x14ac:dyDescent="0.2">
      <c r="A3" s="6"/>
      <c r="B3" s="7"/>
      <c r="C3" s="6" t="s">
        <v>11</v>
      </c>
      <c r="D3" s="6" t="s">
        <v>11</v>
      </c>
      <c r="E3" s="6" t="s">
        <v>11</v>
      </c>
      <c r="F3" s="6" t="s">
        <v>11</v>
      </c>
      <c r="G3" s="6" t="s">
        <v>12</v>
      </c>
      <c r="H3" s="6" t="s">
        <v>12</v>
      </c>
      <c r="I3" s="6" t="s">
        <v>12</v>
      </c>
      <c r="J3" s="6" t="s">
        <v>74</v>
      </c>
      <c r="K3" s="6" t="s">
        <v>74</v>
      </c>
      <c r="L3" s="6" t="s">
        <v>75</v>
      </c>
      <c r="M3" s="6" t="s">
        <v>244</v>
      </c>
      <c r="N3" s="6" t="s">
        <v>244</v>
      </c>
      <c r="O3" s="6" t="s">
        <v>244</v>
      </c>
      <c r="P3" s="7"/>
      <c r="Q3" s="7"/>
      <c r="R3" s="10" t="s">
        <v>436</v>
      </c>
      <c r="S3" s="9" t="s">
        <v>13</v>
      </c>
      <c r="T3" s="9" t="s">
        <v>60</v>
      </c>
      <c r="U3" s="9" t="s">
        <v>271</v>
      </c>
      <c r="V3" s="9" t="s">
        <v>14</v>
      </c>
      <c r="W3" s="9" t="s">
        <v>14</v>
      </c>
      <c r="X3" s="9" t="s">
        <v>60</v>
      </c>
    </row>
    <row r="4" spans="1:25" x14ac:dyDescent="0.2">
      <c r="A4" s="7"/>
      <c r="B4" s="7"/>
      <c r="C4" s="6" t="s">
        <v>16</v>
      </c>
      <c r="D4" s="6" t="s">
        <v>17</v>
      </c>
      <c r="E4" s="6" t="s">
        <v>18</v>
      </c>
      <c r="F4" s="6" t="s">
        <v>90</v>
      </c>
      <c r="G4" s="6" t="s">
        <v>16</v>
      </c>
      <c r="H4" s="6" t="s">
        <v>17</v>
      </c>
      <c r="I4" s="6" t="s">
        <v>18</v>
      </c>
      <c r="J4" s="10" t="s">
        <v>16</v>
      </c>
      <c r="K4" s="6" t="s">
        <v>17</v>
      </c>
      <c r="L4" s="10" t="s">
        <v>16</v>
      </c>
      <c r="M4" s="10" t="s">
        <v>16</v>
      </c>
      <c r="N4" s="10" t="s">
        <v>17</v>
      </c>
      <c r="O4" s="10" t="s">
        <v>18</v>
      </c>
      <c r="P4" s="11" t="s">
        <v>20</v>
      </c>
      <c r="Q4" s="11" t="s">
        <v>1015</v>
      </c>
      <c r="R4" s="30" t="s">
        <v>18</v>
      </c>
      <c r="S4" s="9" t="s">
        <v>18</v>
      </c>
      <c r="T4" s="9" t="s">
        <v>18</v>
      </c>
      <c r="U4" s="9" t="s">
        <v>18</v>
      </c>
      <c r="V4" s="9" t="s">
        <v>18</v>
      </c>
      <c r="W4" s="9" t="s">
        <v>18</v>
      </c>
      <c r="X4" s="9" t="s">
        <v>18</v>
      </c>
    </row>
    <row r="5" spans="1:25" x14ac:dyDescent="0.2">
      <c r="A5" s="6" t="s">
        <v>21</v>
      </c>
      <c r="B5" s="12" t="s">
        <v>192</v>
      </c>
      <c r="C5" s="14">
        <v>0.995</v>
      </c>
      <c r="D5" s="14">
        <v>0.96499999999999997</v>
      </c>
      <c r="E5" s="14">
        <v>0.93</v>
      </c>
      <c r="F5" s="14">
        <v>0.92200000000000004</v>
      </c>
      <c r="G5" s="14">
        <v>0.99199999999999999</v>
      </c>
      <c r="H5" s="14">
        <v>0.96099999999999997</v>
      </c>
      <c r="I5" s="14">
        <v>0.92500000000000004</v>
      </c>
      <c r="J5" s="14">
        <v>0.98799999999999999</v>
      </c>
      <c r="K5" s="14">
        <v>0.95599999999999996</v>
      </c>
      <c r="L5" s="14">
        <v>0.98699999999999999</v>
      </c>
      <c r="M5" s="18" t="s">
        <v>1208</v>
      </c>
      <c r="N5" s="18" t="s">
        <v>1221</v>
      </c>
      <c r="O5" s="18" t="s">
        <v>1231</v>
      </c>
      <c r="P5" s="14">
        <f t="shared" ref="P5:P11" si="0">I5+K5-H5+L5-J5</f>
        <v>0.91900000000000004</v>
      </c>
      <c r="Q5" s="14">
        <f t="shared" ref="Q5:Q13" si="1">P5+F5-E5</f>
        <v>0.91100000000000014</v>
      </c>
      <c r="R5" s="45" t="s">
        <v>1034</v>
      </c>
      <c r="S5" s="5" t="s">
        <v>57</v>
      </c>
      <c r="T5" s="17" t="s">
        <v>99</v>
      </c>
      <c r="U5" s="17" t="s">
        <v>273</v>
      </c>
      <c r="V5" s="5" t="s">
        <v>222</v>
      </c>
      <c r="W5" s="5">
        <v>0</v>
      </c>
      <c r="X5" s="5" t="s">
        <v>637</v>
      </c>
    </row>
    <row r="6" spans="1:25" x14ac:dyDescent="0.2">
      <c r="A6" s="7"/>
      <c r="B6" s="12" t="s">
        <v>746</v>
      </c>
      <c r="C6" s="14">
        <v>3.8340000000000001</v>
      </c>
      <c r="D6" s="14">
        <v>3.6960000000000002</v>
      </c>
      <c r="E6" s="14">
        <v>3.7930000000000001</v>
      </c>
      <c r="F6" s="14">
        <v>3.8180000000000001</v>
      </c>
      <c r="G6" s="14">
        <v>3.8540000000000001</v>
      </c>
      <c r="H6" s="14">
        <v>3.7040000000000002</v>
      </c>
      <c r="I6" s="14">
        <v>3.8050000000000002</v>
      </c>
      <c r="J6" s="14">
        <v>3.839</v>
      </c>
      <c r="K6" s="14">
        <v>3.694</v>
      </c>
      <c r="L6" s="14">
        <v>3.8370000000000002</v>
      </c>
      <c r="M6" s="18" t="s">
        <v>1209</v>
      </c>
      <c r="N6" s="18" t="s">
        <v>1222</v>
      </c>
      <c r="O6" s="18" t="s">
        <v>1232</v>
      </c>
      <c r="P6" s="14">
        <f t="shared" si="0"/>
        <v>3.7930000000000006</v>
      </c>
      <c r="Q6" s="14">
        <f t="shared" si="1"/>
        <v>3.8180000000000005</v>
      </c>
      <c r="R6" s="45" t="s">
        <v>1032</v>
      </c>
      <c r="S6" s="5" t="s">
        <v>144</v>
      </c>
      <c r="T6" s="17" t="s">
        <v>99</v>
      </c>
      <c r="U6" s="17" t="s">
        <v>280</v>
      </c>
      <c r="V6" s="5" t="s">
        <v>526</v>
      </c>
      <c r="W6" s="5">
        <v>18</v>
      </c>
      <c r="X6" s="5" t="s">
        <v>638</v>
      </c>
    </row>
    <row r="7" spans="1:25" x14ac:dyDescent="0.2">
      <c r="A7" s="7"/>
      <c r="B7" s="12" t="s">
        <v>462</v>
      </c>
      <c r="C7" s="14">
        <v>5.7789999999999999</v>
      </c>
      <c r="D7" s="14">
        <v>5.6820000000000004</v>
      </c>
      <c r="E7" s="14">
        <v>5.6440000000000001</v>
      </c>
      <c r="F7" s="14">
        <v>5.6289999999999996</v>
      </c>
      <c r="G7" s="14">
        <v>5.7619999999999996</v>
      </c>
      <c r="H7" s="14">
        <v>5.673</v>
      </c>
      <c r="I7" s="14">
        <v>5.6360000000000001</v>
      </c>
      <c r="J7" s="14">
        <v>5.7549999999999999</v>
      </c>
      <c r="K7" s="14">
        <v>5.6639999999999997</v>
      </c>
      <c r="L7" s="14">
        <v>5.7539999999999996</v>
      </c>
      <c r="M7" s="18" t="s">
        <v>1210</v>
      </c>
      <c r="N7" s="18" t="s">
        <v>1223</v>
      </c>
      <c r="O7" s="18" t="s">
        <v>1234</v>
      </c>
      <c r="P7" s="14">
        <f t="shared" si="0"/>
        <v>5.6260000000000003</v>
      </c>
      <c r="Q7" s="14">
        <f t="shared" si="1"/>
        <v>5.6109999999999989</v>
      </c>
      <c r="R7" s="45" t="s">
        <v>1033</v>
      </c>
      <c r="S7" s="5" t="s">
        <v>641</v>
      </c>
      <c r="T7" s="17" t="s">
        <v>623</v>
      </c>
      <c r="U7" s="17" t="s">
        <v>273</v>
      </c>
      <c r="V7" s="5" t="s">
        <v>657</v>
      </c>
      <c r="W7" s="5">
        <v>3</v>
      </c>
      <c r="X7" s="5" t="s">
        <v>639</v>
      </c>
    </row>
    <row r="8" spans="1:25" x14ac:dyDescent="0.2">
      <c r="A8" s="7"/>
      <c r="B8" s="12" t="s">
        <v>458</v>
      </c>
      <c r="C8" s="14">
        <v>6.22</v>
      </c>
      <c r="D8" s="14">
        <v>6.1609999999999996</v>
      </c>
      <c r="E8" s="14">
        <v>6.07</v>
      </c>
      <c r="F8" s="14">
        <v>5.9980000000000002</v>
      </c>
      <c r="G8" s="14">
        <v>6.23</v>
      </c>
      <c r="H8" s="14">
        <v>6.1680000000000001</v>
      </c>
      <c r="I8" s="14">
        <v>6.0810000000000004</v>
      </c>
      <c r="J8" s="14">
        <v>6.22</v>
      </c>
      <c r="K8" s="14">
        <v>6.1630000000000003</v>
      </c>
      <c r="L8" s="14">
        <v>6.2190000000000003</v>
      </c>
      <c r="M8" s="18" t="s">
        <v>1211</v>
      </c>
      <c r="N8" s="18" t="s">
        <v>1224</v>
      </c>
      <c r="O8" s="18" t="s">
        <v>1235</v>
      </c>
      <c r="P8" s="14">
        <f t="shared" si="0"/>
        <v>6.0750000000000002</v>
      </c>
      <c r="Q8" s="14">
        <f t="shared" si="1"/>
        <v>6.0030000000000001</v>
      </c>
      <c r="R8" s="5"/>
      <c r="S8" s="5" t="s">
        <v>642</v>
      </c>
      <c r="T8" s="17" t="s">
        <v>194</v>
      </c>
      <c r="U8" s="17" t="s">
        <v>280</v>
      </c>
      <c r="V8" s="5" t="s">
        <v>82</v>
      </c>
      <c r="W8" s="5">
        <v>28</v>
      </c>
      <c r="X8" s="5" t="s">
        <v>640</v>
      </c>
    </row>
    <row r="9" spans="1:25" x14ac:dyDescent="0.2">
      <c r="A9" s="7"/>
      <c r="B9" s="12" t="s">
        <v>747</v>
      </c>
      <c r="C9" s="14">
        <v>6.44</v>
      </c>
      <c r="D9" s="14">
        <v>6.3259999999999996</v>
      </c>
      <c r="E9" s="14">
        <v>6.2270000000000003</v>
      </c>
      <c r="F9" s="14">
        <v>6.1319999999999997</v>
      </c>
      <c r="G9" s="14">
        <v>6.4130000000000003</v>
      </c>
      <c r="H9" s="14">
        <v>6.2679999999999998</v>
      </c>
      <c r="I9" s="14">
        <v>6.194</v>
      </c>
      <c r="J9" s="14">
        <v>6.3540000000000001</v>
      </c>
      <c r="K9" s="14">
        <v>6.2030000000000003</v>
      </c>
      <c r="L9" s="14">
        <v>6.35</v>
      </c>
      <c r="M9" s="18" t="s">
        <v>1212</v>
      </c>
      <c r="N9" s="18" t="s">
        <v>1225</v>
      </c>
      <c r="O9" s="18" t="s">
        <v>1236</v>
      </c>
      <c r="P9" s="14">
        <f t="shared" ref="P9" si="2">I9+K9-H9+L9-J9</f>
        <v>6.1249999999999991</v>
      </c>
      <c r="Q9" s="14">
        <f t="shared" si="1"/>
        <v>6.0299999999999976</v>
      </c>
      <c r="R9" s="45" t="s">
        <v>1030</v>
      </c>
      <c r="S9" s="5" t="s">
        <v>57</v>
      </c>
      <c r="T9" s="17" t="s">
        <v>99</v>
      </c>
      <c r="U9" s="17" t="s">
        <v>280</v>
      </c>
      <c r="V9" s="5" t="s">
        <v>77</v>
      </c>
      <c r="W9" s="5">
        <v>30</v>
      </c>
      <c r="X9" s="5" t="s">
        <v>643</v>
      </c>
    </row>
    <row r="10" spans="1:25" x14ac:dyDescent="0.2">
      <c r="A10" s="7"/>
      <c r="B10" s="12" t="s">
        <v>458</v>
      </c>
      <c r="C10" s="14">
        <v>6.335</v>
      </c>
      <c r="D10" s="14">
        <v>6.3040000000000003</v>
      </c>
      <c r="E10" s="14">
        <v>6.2229999999999999</v>
      </c>
      <c r="F10" s="14">
        <v>6.1429999999999998</v>
      </c>
      <c r="G10" s="14">
        <v>6.3449999999999998</v>
      </c>
      <c r="H10" s="14">
        <v>6.2939999999999996</v>
      </c>
      <c r="I10" s="14">
        <v>6.2240000000000002</v>
      </c>
      <c r="J10" s="14">
        <v>6.3369999999999997</v>
      </c>
      <c r="K10" s="14">
        <v>6.2859999999999996</v>
      </c>
      <c r="L10" s="14">
        <v>6.3360000000000003</v>
      </c>
      <c r="M10" s="18" t="s">
        <v>1215</v>
      </c>
      <c r="N10" s="18" t="s">
        <v>1226</v>
      </c>
      <c r="O10" s="18" t="s">
        <v>1237</v>
      </c>
      <c r="P10" s="14">
        <f t="shared" si="0"/>
        <v>6.2149999999999999</v>
      </c>
      <c r="Q10" s="14">
        <f t="shared" si="1"/>
        <v>6.1350000000000007</v>
      </c>
      <c r="R10" s="5"/>
      <c r="S10" s="5" t="s">
        <v>255</v>
      </c>
      <c r="T10" s="17" t="s">
        <v>372</v>
      </c>
      <c r="U10" s="17" t="s">
        <v>280</v>
      </c>
      <c r="V10" s="5" t="s">
        <v>658</v>
      </c>
      <c r="W10" s="5">
        <v>34</v>
      </c>
      <c r="X10" s="5" t="s">
        <v>640</v>
      </c>
    </row>
    <row r="11" spans="1:25" x14ac:dyDescent="0.2">
      <c r="A11" s="7"/>
      <c r="B11" s="12" t="s">
        <v>1096</v>
      </c>
      <c r="C11" s="14">
        <v>6.66</v>
      </c>
      <c r="D11" s="14">
        <v>6.5259999999999998</v>
      </c>
      <c r="E11" s="14">
        <v>6.4630000000000001</v>
      </c>
      <c r="F11" s="14">
        <v>6.4390000000000001</v>
      </c>
      <c r="G11" s="14">
        <v>6.476</v>
      </c>
      <c r="H11" s="14">
        <v>6.3719999999999999</v>
      </c>
      <c r="I11" s="14">
        <v>6.2960000000000003</v>
      </c>
      <c r="J11" s="14">
        <v>6.4610000000000003</v>
      </c>
      <c r="K11" s="14">
        <v>6.3579999999999997</v>
      </c>
      <c r="L11" s="14">
        <v>6.4610000000000003</v>
      </c>
      <c r="M11" s="18" t="s">
        <v>1213</v>
      </c>
      <c r="N11" s="14"/>
      <c r="O11" s="18" t="s">
        <v>1238</v>
      </c>
      <c r="P11" s="14">
        <f t="shared" si="0"/>
        <v>6.282</v>
      </c>
      <c r="Q11" s="14">
        <f t="shared" si="1"/>
        <v>6.258</v>
      </c>
      <c r="R11" s="5"/>
      <c r="S11" s="5" t="s">
        <v>522</v>
      </c>
      <c r="T11" s="17" t="s">
        <v>61</v>
      </c>
      <c r="U11" s="17" t="s">
        <v>646</v>
      </c>
      <c r="V11" s="5" t="s">
        <v>222</v>
      </c>
      <c r="W11" s="5">
        <v>0</v>
      </c>
      <c r="X11" s="5" t="s">
        <v>644</v>
      </c>
    </row>
    <row r="12" spans="1:25" x14ac:dyDescent="0.2">
      <c r="A12" s="7"/>
      <c r="B12" s="12" t="s">
        <v>458</v>
      </c>
      <c r="C12" s="22"/>
      <c r="D12" s="14">
        <v>7.0529999999999999</v>
      </c>
      <c r="E12" s="14">
        <v>6.9779999999999998</v>
      </c>
      <c r="F12" s="14">
        <v>6.9009999999999998</v>
      </c>
      <c r="G12" s="22"/>
      <c r="H12" s="14">
        <v>7.0670000000000002</v>
      </c>
      <c r="I12" s="14">
        <v>6.9969999999999999</v>
      </c>
      <c r="J12" s="22"/>
      <c r="K12" s="14">
        <v>7.0659999999999998</v>
      </c>
      <c r="L12" s="22"/>
      <c r="M12" s="15"/>
      <c r="N12" s="18" t="s">
        <v>1227</v>
      </c>
      <c r="O12" s="18" t="s">
        <v>1239</v>
      </c>
      <c r="P12" s="14">
        <f>I12+K12-H12</f>
        <v>6.9959999999999987</v>
      </c>
      <c r="Q12" s="14">
        <f t="shared" si="1"/>
        <v>6.9189999999999987</v>
      </c>
      <c r="R12" s="5"/>
      <c r="S12" s="5" t="s">
        <v>296</v>
      </c>
      <c r="T12" s="17" t="s">
        <v>99</v>
      </c>
      <c r="U12" s="17" t="s">
        <v>280</v>
      </c>
      <c r="V12" s="5" t="s">
        <v>196</v>
      </c>
      <c r="W12" s="5">
        <v>53</v>
      </c>
      <c r="X12" s="5" t="s">
        <v>647</v>
      </c>
    </row>
    <row r="13" spans="1:25" x14ac:dyDescent="0.2">
      <c r="A13" s="6"/>
      <c r="B13" s="12" t="s">
        <v>458</v>
      </c>
      <c r="C13" s="22"/>
      <c r="D13" s="14">
        <v>7.71</v>
      </c>
      <c r="E13" s="14">
        <v>7.4710000000000001</v>
      </c>
      <c r="F13" s="14">
        <v>7.3250000000000002</v>
      </c>
      <c r="G13" s="22"/>
      <c r="H13" s="14">
        <v>7.7210000000000001</v>
      </c>
      <c r="I13" s="14">
        <v>7.4669999999999996</v>
      </c>
      <c r="J13" s="22"/>
      <c r="K13" s="14">
        <v>7.6550000000000002</v>
      </c>
      <c r="L13" s="22"/>
      <c r="M13" s="15"/>
      <c r="N13" s="14"/>
      <c r="O13" s="18" t="s">
        <v>1240</v>
      </c>
      <c r="P13" s="14">
        <f>I13+K13-H13</f>
        <v>7.4009999999999998</v>
      </c>
      <c r="Q13" s="14">
        <f t="shared" si="1"/>
        <v>7.254999999999999</v>
      </c>
      <c r="R13" s="5"/>
      <c r="S13" s="5" t="s">
        <v>393</v>
      </c>
      <c r="T13" s="17" t="s">
        <v>96</v>
      </c>
      <c r="U13" s="17" t="s">
        <v>280</v>
      </c>
      <c r="V13" s="5" t="s">
        <v>659</v>
      </c>
      <c r="W13" s="5">
        <v>39</v>
      </c>
      <c r="X13" s="5" t="s">
        <v>648</v>
      </c>
    </row>
    <row r="14" spans="1:25" x14ac:dyDescent="0.2">
      <c r="A14" s="6"/>
      <c r="B14" s="12" t="s">
        <v>1098</v>
      </c>
      <c r="C14" s="14">
        <v>7.976</v>
      </c>
      <c r="D14" s="14">
        <v>7.859</v>
      </c>
      <c r="E14" s="14">
        <v>7.8</v>
      </c>
      <c r="F14" s="22"/>
      <c r="G14" s="14">
        <v>7.798</v>
      </c>
      <c r="H14" s="14">
        <v>7.6749999999999998</v>
      </c>
      <c r="I14" s="14">
        <v>7.62</v>
      </c>
      <c r="J14" s="14">
        <v>7.7610000000000001</v>
      </c>
      <c r="K14" s="14">
        <v>7.6310000000000002</v>
      </c>
      <c r="L14" s="14">
        <v>7.7590000000000003</v>
      </c>
      <c r="M14" s="18" t="s">
        <v>1217</v>
      </c>
      <c r="N14" s="18" t="s">
        <v>1228</v>
      </c>
      <c r="O14" s="18" t="s">
        <v>1241</v>
      </c>
      <c r="P14" s="14">
        <f>I14+K14-H14+L14-J14</f>
        <v>7.5740000000000007</v>
      </c>
      <c r="Q14" s="22"/>
      <c r="R14" s="45" t="s">
        <v>1035</v>
      </c>
      <c r="S14" s="5" t="s">
        <v>589</v>
      </c>
      <c r="T14" s="17" t="s">
        <v>654</v>
      </c>
      <c r="U14" s="17" t="s">
        <v>288</v>
      </c>
      <c r="X14" s="5" t="s">
        <v>1097</v>
      </c>
    </row>
    <row r="15" spans="1:25" x14ac:dyDescent="0.2">
      <c r="A15" s="6" t="s">
        <v>325</v>
      </c>
      <c r="B15" s="12" t="s">
        <v>1096</v>
      </c>
      <c r="C15" s="14">
        <v>3.903</v>
      </c>
      <c r="D15" s="14">
        <v>3.9319999999999999</v>
      </c>
      <c r="E15" s="14">
        <v>3.9929999999999999</v>
      </c>
      <c r="F15" s="14">
        <v>4.0060000000000002</v>
      </c>
      <c r="G15" s="14">
        <v>3.7730000000000001</v>
      </c>
      <c r="H15" s="14">
        <v>3.8220000000000001</v>
      </c>
      <c r="I15" s="14">
        <v>3.8879999999999999</v>
      </c>
      <c r="J15" s="14">
        <v>3.7349999999999999</v>
      </c>
      <c r="K15" s="14">
        <v>3.78</v>
      </c>
      <c r="L15" s="14">
        <v>3.7320000000000002</v>
      </c>
      <c r="M15" s="18" t="s">
        <v>1214</v>
      </c>
      <c r="N15" s="18" t="s">
        <v>1229</v>
      </c>
      <c r="O15" s="18" t="s">
        <v>1233</v>
      </c>
      <c r="P15" s="14">
        <f>I15+K15-H15+L15-J15</f>
        <v>3.8429999999999995</v>
      </c>
      <c r="Q15" s="14">
        <f>P15+F15-E15</f>
        <v>3.8560000000000003</v>
      </c>
      <c r="R15" s="45" t="s">
        <v>1036</v>
      </c>
      <c r="S15" s="5"/>
      <c r="T15" s="17" t="s">
        <v>61</v>
      </c>
      <c r="U15" s="17" t="s">
        <v>282</v>
      </c>
      <c r="V15" s="5" t="s">
        <v>270</v>
      </c>
      <c r="W15" s="5">
        <v>-2</v>
      </c>
      <c r="X15" s="5" t="s">
        <v>645</v>
      </c>
    </row>
    <row r="16" spans="1:25" x14ac:dyDescent="0.2">
      <c r="A16" s="7"/>
      <c r="B16" s="12" t="s">
        <v>458</v>
      </c>
      <c r="C16" s="14">
        <v>7.891</v>
      </c>
      <c r="D16" s="14">
        <v>7.7939999999999996</v>
      </c>
      <c r="E16" s="14">
        <v>7.8920000000000003</v>
      </c>
      <c r="F16" s="22"/>
      <c r="G16" s="14">
        <v>7.7960000000000003</v>
      </c>
      <c r="H16" s="14">
        <v>7.6840000000000002</v>
      </c>
      <c r="I16" s="14">
        <v>7.8390000000000004</v>
      </c>
      <c r="J16" s="14">
        <v>7.6970000000000001</v>
      </c>
      <c r="K16" s="14">
        <v>7.6040000000000001</v>
      </c>
      <c r="L16" s="14">
        <v>7.6859999999999999</v>
      </c>
      <c r="M16" s="18" t="s">
        <v>1216</v>
      </c>
      <c r="N16" s="18" t="s">
        <v>1230</v>
      </c>
      <c r="O16" s="14"/>
      <c r="P16" s="14">
        <f>I16+K16-H16+L16-J16</f>
        <v>7.7480000000000002</v>
      </c>
      <c r="Q16" s="22"/>
      <c r="R16" s="45" t="s">
        <v>989</v>
      </c>
      <c r="S16" s="5"/>
      <c r="T16" s="25" t="s">
        <v>650</v>
      </c>
      <c r="U16" s="17" t="s">
        <v>652</v>
      </c>
      <c r="V16" s="5" t="s">
        <v>660</v>
      </c>
      <c r="W16" s="5">
        <v>16</v>
      </c>
      <c r="X16" s="5" t="s">
        <v>649</v>
      </c>
    </row>
    <row r="17" spans="1:24" x14ac:dyDescent="0.2">
      <c r="A17" s="7"/>
      <c r="B17" s="12" t="s">
        <v>748</v>
      </c>
      <c r="C17" s="14">
        <v>8.2669999999999995</v>
      </c>
      <c r="D17" s="14">
        <v>8.18</v>
      </c>
      <c r="E17" s="14">
        <v>8.1940000000000008</v>
      </c>
      <c r="F17" s="22"/>
      <c r="G17" s="14">
        <v>8.1270000000000007</v>
      </c>
      <c r="H17" s="14">
        <v>8.0429999999999993</v>
      </c>
      <c r="I17" s="14">
        <v>8.0860000000000003</v>
      </c>
      <c r="J17" s="14">
        <v>8.0760000000000005</v>
      </c>
      <c r="K17" s="14">
        <v>7.9820000000000002</v>
      </c>
      <c r="L17" s="14">
        <v>8.0719999999999992</v>
      </c>
      <c r="M17" s="15"/>
      <c r="N17" s="14"/>
      <c r="O17" s="14"/>
      <c r="P17" s="14">
        <f>I17+K17-H17+L17-J17</f>
        <v>8.0210000000000008</v>
      </c>
      <c r="Q17" s="22"/>
      <c r="R17" s="5"/>
      <c r="S17" s="5"/>
      <c r="T17" s="25" t="s">
        <v>426</v>
      </c>
      <c r="U17" s="17" t="s">
        <v>653</v>
      </c>
      <c r="V17" s="5" t="s">
        <v>661</v>
      </c>
      <c r="W17" s="5">
        <v>6</v>
      </c>
      <c r="X17" s="5" t="s">
        <v>651</v>
      </c>
    </row>
    <row r="18" spans="1:24" x14ac:dyDescent="0.2">
      <c r="B18" s="5" t="s">
        <v>662</v>
      </c>
      <c r="C18" s="15"/>
      <c r="D18" s="15"/>
      <c r="E18" s="15"/>
      <c r="F18" s="15"/>
      <c r="G18" s="15"/>
      <c r="H18" s="15"/>
      <c r="I18" s="15"/>
      <c r="J18" s="15"/>
      <c r="K18" s="15"/>
      <c r="L18" s="15"/>
      <c r="M18" s="15"/>
      <c r="N18" s="15"/>
      <c r="O18" s="15"/>
      <c r="P18" s="15"/>
      <c r="Q18" s="15"/>
      <c r="R18" t="s">
        <v>1327</v>
      </c>
      <c r="S18" s="5"/>
    </row>
    <row r="19" spans="1:24" x14ac:dyDescent="0.2">
      <c r="I19" s="5" t="s">
        <v>742</v>
      </c>
    </row>
    <row r="20" spans="1:24" x14ac:dyDescent="0.2">
      <c r="A20" s="6" t="s">
        <v>18</v>
      </c>
      <c r="B20" s="7"/>
      <c r="C20" s="7" t="s">
        <v>44</v>
      </c>
      <c r="D20" s="7" t="s">
        <v>44</v>
      </c>
      <c r="E20" s="7" t="s">
        <v>44</v>
      </c>
      <c r="F20" s="7" t="s">
        <v>44</v>
      </c>
      <c r="G20" s="7" t="s">
        <v>9</v>
      </c>
      <c r="H20" s="7" t="s">
        <v>6</v>
      </c>
      <c r="I20" s="7" t="s">
        <v>6</v>
      </c>
      <c r="J20" s="7" t="s">
        <v>6</v>
      </c>
    </row>
    <row r="21" spans="1:24" x14ac:dyDescent="0.2">
      <c r="A21" s="6"/>
      <c r="B21" s="7"/>
      <c r="C21" s="6" t="s">
        <v>46</v>
      </c>
      <c r="D21" s="6" t="s">
        <v>47</v>
      </c>
      <c r="E21" s="6" t="s">
        <v>49</v>
      </c>
      <c r="F21" s="6" t="s">
        <v>50</v>
      </c>
      <c r="G21" s="6" t="s">
        <v>15</v>
      </c>
      <c r="H21" s="6" t="s">
        <v>51</v>
      </c>
      <c r="I21" s="6" t="s">
        <v>52</v>
      </c>
      <c r="J21" s="6" t="s">
        <v>11</v>
      </c>
    </row>
    <row r="22" spans="1:24" x14ac:dyDescent="0.2">
      <c r="A22" s="6" t="str">
        <f>A5</f>
        <v>Doublet</v>
      </c>
      <c r="B22" s="12" t="str">
        <f>B5</f>
        <v>A" (Val, n-pi*)</v>
      </c>
      <c r="C22" s="14">
        <v>1.0309999999999999</v>
      </c>
      <c r="D22" s="14">
        <v>0.71</v>
      </c>
      <c r="E22" s="14">
        <v>1.04</v>
      </c>
      <c r="F22" s="14">
        <v>1.0009999999999999</v>
      </c>
      <c r="G22" s="14">
        <v>0.94599999999999995</v>
      </c>
      <c r="H22" s="14">
        <v>0.93400000000000005</v>
      </c>
      <c r="I22" s="14">
        <v>0.93300000000000005</v>
      </c>
      <c r="J22" s="14">
        <v>0.93</v>
      </c>
    </row>
    <row r="23" spans="1:24" x14ac:dyDescent="0.2">
      <c r="A23" s="6"/>
      <c r="B23" s="12" t="str">
        <f t="shared" ref="B23:B34" si="3">B6</f>
        <v>A' (Ryd, n-R)</v>
      </c>
      <c r="C23" s="14">
        <v>4.3239999999999998</v>
      </c>
      <c r="D23" s="14">
        <v>3.8809999999999998</v>
      </c>
      <c r="E23" s="14">
        <v>4.1180000000000003</v>
      </c>
      <c r="F23" s="14">
        <v>4.0750000000000002</v>
      </c>
      <c r="G23" s="14">
        <v>4.04</v>
      </c>
      <c r="H23" s="14">
        <v>4.0229999999999997</v>
      </c>
      <c r="I23" s="14">
        <v>3.8029999999999999</v>
      </c>
      <c r="J23" s="14">
        <v>3.7930000000000001</v>
      </c>
    </row>
    <row r="24" spans="1:24" x14ac:dyDescent="0.2">
      <c r="A24" s="6"/>
      <c r="B24" s="12" t="str">
        <f t="shared" si="3"/>
        <v>A' (Val)</v>
      </c>
      <c r="C24" s="14">
        <v>5.8310000000000004</v>
      </c>
      <c r="D24" s="14">
        <v>5.3970000000000002</v>
      </c>
      <c r="E24" s="14">
        <v>5.806</v>
      </c>
      <c r="F24" s="14">
        <v>5.7539999999999996</v>
      </c>
      <c r="G24" s="14">
        <v>5.7249999999999996</v>
      </c>
      <c r="H24" s="14">
        <v>5.7060000000000004</v>
      </c>
      <c r="I24" s="14">
        <v>5.65</v>
      </c>
      <c r="J24" s="14">
        <v>5.6440000000000001</v>
      </c>
    </row>
    <row r="25" spans="1:24" x14ac:dyDescent="0.2">
      <c r="A25" s="6"/>
      <c r="B25" s="12" t="str">
        <f t="shared" si="3"/>
        <v>A' (Ryd)</v>
      </c>
      <c r="C25" s="14">
        <v>6.4509999999999996</v>
      </c>
      <c r="D25" s="14">
        <v>6.0679999999999996</v>
      </c>
      <c r="E25" s="14">
        <v>6.3029999999999999</v>
      </c>
      <c r="F25" s="14">
        <v>6.2629999999999999</v>
      </c>
      <c r="G25" s="14">
        <v>6.2530000000000001</v>
      </c>
      <c r="H25" s="14">
        <v>6.2359999999999998</v>
      </c>
      <c r="I25" s="14">
        <v>6.077</v>
      </c>
      <c r="J25" s="14">
        <v>6.07</v>
      </c>
    </row>
    <row r="26" spans="1:24" x14ac:dyDescent="0.2">
      <c r="A26" s="6"/>
      <c r="B26" s="12" t="str">
        <f t="shared" si="3"/>
        <v>A" (Mix)</v>
      </c>
      <c r="C26" s="14">
        <v>6.6059999999999999</v>
      </c>
      <c r="D26" s="14">
        <v>6.2889999999999997</v>
      </c>
      <c r="E26" s="14">
        <v>6.4640000000000004</v>
      </c>
      <c r="F26" s="14">
        <v>6.4260000000000002</v>
      </c>
      <c r="G26" s="14">
        <v>6.4180000000000001</v>
      </c>
      <c r="H26" s="14">
        <v>6.4020000000000001</v>
      </c>
      <c r="I26" s="14">
        <v>6.2350000000000003</v>
      </c>
      <c r="J26" s="14">
        <v>6.2270000000000003</v>
      </c>
    </row>
    <row r="27" spans="1:24" x14ac:dyDescent="0.2">
      <c r="A27" s="6"/>
      <c r="B27" s="12" t="str">
        <f t="shared" si="3"/>
        <v>A' (Ryd)</v>
      </c>
      <c r="C27" s="14">
        <v>6.5869999999999997</v>
      </c>
      <c r="D27" s="14">
        <v>6.2130000000000001</v>
      </c>
      <c r="E27" s="14">
        <v>6.4640000000000004</v>
      </c>
      <c r="F27" s="14">
        <v>6.4260000000000002</v>
      </c>
      <c r="G27" s="14">
        <v>6.4009999999999998</v>
      </c>
      <c r="H27" s="14">
        <v>6.3840000000000003</v>
      </c>
      <c r="I27" s="14">
        <v>6.2309999999999999</v>
      </c>
      <c r="J27" s="14">
        <v>6.2229999999999999</v>
      </c>
    </row>
    <row r="28" spans="1:24" x14ac:dyDescent="0.2">
      <c r="A28" s="6"/>
      <c r="B28" s="12" t="str">
        <f t="shared" si="3"/>
        <v>A" (Val)</v>
      </c>
      <c r="C28" s="14">
        <v>7.3</v>
      </c>
      <c r="D28" s="22"/>
      <c r="E28" s="14">
        <v>7.3470000000000004</v>
      </c>
      <c r="F28" s="14">
        <v>7.3470000000000004</v>
      </c>
      <c r="G28" s="14">
        <v>6.9669999999999996</v>
      </c>
      <c r="H28" s="14">
        <v>6.9349999999999996</v>
      </c>
      <c r="I28" s="14">
        <v>6.5019999999999998</v>
      </c>
      <c r="J28" s="14">
        <v>6.4630000000000001</v>
      </c>
    </row>
    <row r="29" spans="1:24" x14ac:dyDescent="0.2">
      <c r="A29" s="6"/>
      <c r="B29" s="12" t="str">
        <f t="shared" si="3"/>
        <v>A' (Ryd)</v>
      </c>
      <c r="C29" s="14">
        <v>7.3280000000000003</v>
      </c>
      <c r="D29" s="14">
        <v>7.077</v>
      </c>
      <c r="E29" s="14">
        <v>7.1660000000000004</v>
      </c>
      <c r="F29" s="14">
        <v>7.1260000000000003</v>
      </c>
      <c r="G29" s="14">
        <v>7.1820000000000004</v>
      </c>
      <c r="H29" s="14">
        <v>7.1660000000000004</v>
      </c>
      <c r="I29" s="14">
        <v>6.9850000000000003</v>
      </c>
      <c r="J29" s="14">
        <v>6.9779999999999998</v>
      </c>
    </row>
    <row r="30" spans="1:24" x14ac:dyDescent="0.2">
      <c r="A30" s="6"/>
      <c r="B30" s="12" t="str">
        <f t="shared" si="3"/>
        <v>A' (Ryd)</v>
      </c>
      <c r="C30" s="14">
        <v>7.8689999999999998</v>
      </c>
      <c r="D30" s="22"/>
      <c r="E30" s="14">
        <v>7.7060000000000004</v>
      </c>
      <c r="F30" s="14">
        <v>7.6680000000000001</v>
      </c>
      <c r="G30" s="14">
        <v>7.6740000000000004</v>
      </c>
      <c r="H30" s="14">
        <v>7.6580000000000004</v>
      </c>
      <c r="I30" s="14">
        <v>7.4779999999999998</v>
      </c>
      <c r="J30" s="14">
        <v>7.4710000000000001</v>
      </c>
    </row>
    <row r="31" spans="1:24" x14ac:dyDescent="0.2">
      <c r="A31" s="6"/>
      <c r="B31" s="12" t="str">
        <f t="shared" si="3"/>
        <v>A" (Val, par. dou)</v>
      </c>
      <c r="C31" s="22"/>
      <c r="D31" s="14">
        <v>6.9720000000000004</v>
      </c>
      <c r="E31" s="22"/>
      <c r="F31" s="22"/>
      <c r="G31" s="14">
        <v>8.9280000000000008</v>
      </c>
      <c r="H31" s="14">
        <v>8.8119999999999994</v>
      </c>
      <c r="I31" s="14">
        <v>7.8339999999999996</v>
      </c>
      <c r="J31" s="14">
        <v>7.8</v>
      </c>
    </row>
    <row r="32" spans="1:24" x14ac:dyDescent="0.2">
      <c r="A32" s="6" t="str">
        <f>A15</f>
        <v>Quartet</v>
      </c>
      <c r="B32" s="12" t="str">
        <f t="shared" si="3"/>
        <v>A" (Val)</v>
      </c>
      <c r="C32" s="14">
        <v>4.5270000000000001</v>
      </c>
      <c r="D32" s="14">
        <v>3.3290000000000002</v>
      </c>
      <c r="E32" s="14">
        <v>4.593</v>
      </c>
      <c r="F32" s="14">
        <v>4.5860000000000003</v>
      </c>
      <c r="G32" s="14">
        <v>4.2130000000000001</v>
      </c>
      <c r="H32" s="14">
        <v>4.1849999999999996</v>
      </c>
      <c r="I32" s="14">
        <v>4.0149999999999997</v>
      </c>
      <c r="J32" s="14">
        <v>3.9929999999999999</v>
      </c>
    </row>
    <row r="33" spans="1:13" x14ac:dyDescent="0.2">
      <c r="A33" s="6"/>
      <c r="B33" s="12" t="str">
        <f t="shared" si="3"/>
        <v>A' (Ryd)</v>
      </c>
      <c r="C33" s="14">
        <v>8.2460000000000004</v>
      </c>
      <c r="D33" s="22"/>
      <c r="E33" s="14">
        <v>8.1110000000000007</v>
      </c>
      <c r="F33" s="14">
        <v>8.1029999999999998</v>
      </c>
      <c r="G33" s="14">
        <v>8.1590000000000007</v>
      </c>
      <c r="H33" s="14">
        <v>8.1620000000000008</v>
      </c>
      <c r="I33" s="14">
        <v>7.8959999999999999</v>
      </c>
      <c r="J33" s="14">
        <v>7.8920000000000003</v>
      </c>
    </row>
    <row r="34" spans="1:13" x14ac:dyDescent="0.2">
      <c r="A34" s="6"/>
      <c r="B34" s="12" t="str">
        <f t="shared" si="3"/>
        <v>A' (Mix)</v>
      </c>
      <c r="C34" s="14">
        <v>8.3369999999999997</v>
      </c>
      <c r="D34" s="22"/>
      <c r="E34" s="14">
        <v>8.4190000000000005</v>
      </c>
      <c r="F34" s="14">
        <v>8.4149999999999991</v>
      </c>
      <c r="G34" s="14">
        <v>8.3019999999999996</v>
      </c>
      <c r="H34" s="14">
        <v>8.2989999999999995</v>
      </c>
      <c r="I34" s="22"/>
      <c r="J34" s="14">
        <v>8.1940000000000008</v>
      </c>
    </row>
    <row r="35" spans="1:13" x14ac:dyDescent="0.2">
      <c r="C35" s="14"/>
      <c r="D35" s="14"/>
      <c r="E35" s="14"/>
      <c r="F35" s="14"/>
      <c r="G35" s="14"/>
      <c r="H35" s="14"/>
      <c r="I35" s="14"/>
      <c r="J35" s="14"/>
      <c r="K35" s="14"/>
      <c r="L35" s="14"/>
      <c r="M35" s="14"/>
    </row>
    <row r="37" spans="1:13" x14ac:dyDescent="0.2">
      <c r="C37" s="14"/>
      <c r="D37" s="14"/>
      <c r="E37" s="14"/>
      <c r="F37" s="14"/>
      <c r="G37" s="14"/>
      <c r="H37" s="14"/>
      <c r="I37" s="14"/>
      <c r="J37" s="14"/>
      <c r="K37" s="14"/>
      <c r="L37" s="14"/>
      <c r="M37" s="1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D2B3D-9621-AA48-8840-533054C63FFF}">
  <dimension ref="A1:AH37"/>
  <sheetViews>
    <sheetView zoomScale="80" zoomScaleNormal="80" workbookViewId="0">
      <selection activeCell="E21" sqref="E21:E36"/>
    </sheetView>
  </sheetViews>
  <sheetFormatPr baseColWidth="10" defaultRowHeight="16" x14ac:dyDescent="0.2"/>
  <cols>
    <col min="2" max="2" width="9" customWidth="1"/>
    <col min="22" max="22" width="10.5" customWidth="1"/>
  </cols>
  <sheetData>
    <row r="1" spans="1:34" x14ac:dyDescent="0.2">
      <c r="A1" s="1" t="s">
        <v>0</v>
      </c>
      <c r="B1" s="1"/>
      <c r="C1" s="1" t="s">
        <v>1</v>
      </c>
      <c r="D1" s="2"/>
      <c r="E1" s="3">
        <f>COUNT(C5:C18)</f>
        <v>13</v>
      </c>
      <c r="F1" s="4" t="s">
        <v>2</v>
      </c>
      <c r="G1" s="5" t="s">
        <v>3</v>
      </c>
      <c r="T1" s="3"/>
      <c r="V1" s="5"/>
      <c r="X1" s="5" t="s">
        <v>196</v>
      </c>
      <c r="AE1" s="5"/>
      <c r="AF1" s="5"/>
      <c r="AG1" s="5"/>
      <c r="AH1" s="5"/>
    </row>
    <row r="2" spans="1:34" x14ac:dyDescent="0.2">
      <c r="A2" s="6" t="s">
        <v>5</v>
      </c>
      <c r="B2" s="7"/>
      <c r="C2" s="7" t="s">
        <v>6</v>
      </c>
      <c r="D2" s="7" t="s">
        <v>6</v>
      </c>
      <c r="E2" s="7" t="s">
        <v>6</v>
      </c>
      <c r="F2" s="7" t="s">
        <v>6</v>
      </c>
      <c r="G2" s="7" t="s">
        <v>7</v>
      </c>
      <c r="H2" s="7" t="s">
        <v>7</v>
      </c>
      <c r="I2" s="7" t="s">
        <v>7</v>
      </c>
      <c r="J2" s="7" t="s">
        <v>7</v>
      </c>
      <c r="K2" s="7" t="s">
        <v>7</v>
      </c>
      <c r="L2" s="7" t="s">
        <v>7</v>
      </c>
      <c r="M2" s="7" t="s">
        <v>7</v>
      </c>
      <c r="N2" s="7" t="s">
        <v>7</v>
      </c>
      <c r="O2" s="7" t="s">
        <v>8</v>
      </c>
      <c r="P2" s="7" t="s">
        <v>8</v>
      </c>
      <c r="Q2" s="7" t="s">
        <v>8</v>
      </c>
      <c r="R2" s="7"/>
      <c r="S2" s="7"/>
      <c r="T2" s="6" t="s">
        <v>1326</v>
      </c>
      <c r="U2" s="8" t="s">
        <v>9</v>
      </c>
      <c r="V2" s="8" t="s">
        <v>44</v>
      </c>
      <c r="W2" s="8" t="s">
        <v>44</v>
      </c>
      <c r="X2" s="8" t="s">
        <v>44</v>
      </c>
      <c r="Y2" s="8" t="s">
        <v>44</v>
      </c>
      <c r="Z2" s="8" t="s">
        <v>9</v>
      </c>
    </row>
    <row r="3" spans="1:34" x14ac:dyDescent="0.2">
      <c r="A3" s="6"/>
      <c r="B3" s="7"/>
      <c r="C3" s="6" t="s">
        <v>11</v>
      </c>
      <c r="D3" s="6" t="s">
        <v>11</v>
      </c>
      <c r="E3" s="6" t="s">
        <v>11</v>
      </c>
      <c r="F3" s="6" t="s">
        <v>11</v>
      </c>
      <c r="G3" s="6" t="s">
        <v>12</v>
      </c>
      <c r="H3" s="6" t="s">
        <v>12</v>
      </c>
      <c r="I3" s="6" t="s">
        <v>12</v>
      </c>
      <c r="J3" s="6" t="s">
        <v>12</v>
      </c>
      <c r="K3" s="6" t="s">
        <v>12</v>
      </c>
      <c r="L3" s="6" t="s">
        <v>74</v>
      </c>
      <c r="M3" s="6" t="s">
        <v>74</v>
      </c>
      <c r="N3" s="6" t="s">
        <v>75</v>
      </c>
      <c r="O3" s="6" t="s">
        <v>244</v>
      </c>
      <c r="P3" s="6" t="s">
        <v>244</v>
      </c>
      <c r="Q3" s="6" t="s">
        <v>244</v>
      </c>
      <c r="R3" s="10" t="s">
        <v>437</v>
      </c>
      <c r="S3" s="10" t="s">
        <v>437</v>
      </c>
      <c r="T3" s="10" t="s">
        <v>436</v>
      </c>
      <c r="U3" s="9" t="s">
        <v>13</v>
      </c>
      <c r="V3" s="9" t="s">
        <v>60</v>
      </c>
      <c r="W3" s="9" t="s">
        <v>271</v>
      </c>
      <c r="X3" s="9" t="s">
        <v>14</v>
      </c>
      <c r="Y3" s="9" t="s">
        <v>14</v>
      </c>
      <c r="Z3" s="9" t="s">
        <v>60</v>
      </c>
    </row>
    <row r="4" spans="1:34" x14ac:dyDescent="0.2">
      <c r="A4" s="7"/>
      <c r="B4" s="7"/>
      <c r="C4" s="6" t="s">
        <v>16</v>
      </c>
      <c r="D4" s="6" t="s">
        <v>17</v>
      </c>
      <c r="E4" s="6" t="s">
        <v>18</v>
      </c>
      <c r="F4" s="6" t="s">
        <v>90</v>
      </c>
      <c r="G4" s="6" t="s">
        <v>16</v>
      </c>
      <c r="H4" s="6" t="s">
        <v>17</v>
      </c>
      <c r="I4" s="6" t="s">
        <v>18</v>
      </c>
      <c r="J4" s="6" t="s">
        <v>92</v>
      </c>
      <c r="K4" s="6" t="s">
        <v>90</v>
      </c>
      <c r="L4" s="6" t="s">
        <v>16</v>
      </c>
      <c r="M4" s="6" t="s">
        <v>17</v>
      </c>
      <c r="N4" s="6" t="s">
        <v>16</v>
      </c>
      <c r="O4" s="6" t="s">
        <v>16</v>
      </c>
      <c r="P4" s="6" t="s">
        <v>17</v>
      </c>
      <c r="Q4" s="6" t="s">
        <v>18</v>
      </c>
      <c r="R4" s="30" t="s">
        <v>18</v>
      </c>
      <c r="S4" s="30" t="s">
        <v>90</v>
      </c>
      <c r="T4" s="30" t="s">
        <v>18</v>
      </c>
      <c r="U4" s="9" t="s">
        <v>18</v>
      </c>
      <c r="V4" s="9" t="s">
        <v>18</v>
      </c>
      <c r="W4" s="9" t="s">
        <v>18</v>
      </c>
      <c r="X4" s="9" t="s">
        <v>18</v>
      </c>
      <c r="Y4" s="9" t="s">
        <v>18</v>
      </c>
      <c r="Z4" s="9" t="s">
        <v>18</v>
      </c>
    </row>
    <row r="5" spans="1:34" x14ac:dyDescent="0.2">
      <c r="A5" s="6" t="s">
        <v>21</v>
      </c>
      <c r="B5" s="12" t="s">
        <v>192</v>
      </c>
      <c r="C5" s="14">
        <v>2.8660000000000001</v>
      </c>
      <c r="D5" s="14">
        <v>2.8330000000000002</v>
      </c>
      <c r="E5" s="14">
        <v>2.8319999999999999</v>
      </c>
      <c r="F5" s="14">
        <v>2.86</v>
      </c>
      <c r="G5" s="14">
        <v>2.8460000000000001</v>
      </c>
      <c r="H5" s="14">
        <v>2.8069999999999999</v>
      </c>
      <c r="I5" s="14">
        <v>2.8069999999999999</v>
      </c>
      <c r="J5" s="14">
        <v>2.806</v>
      </c>
      <c r="K5" s="14">
        <v>2.8359999999999999</v>
      </c>
      <c r="L5" s="14">
        <v>2.86</v>
      </c>
      <c r="M5" s="14">
        <v>2.82</v>
      </c>
      <c r="N5" s="14">
        <v>2.863</v>
      </c>
      <c r="O5" s="19" t="s">
        <v>200</v>
      </c>
      <c r="P5" s="19" t="s">
        <v>202</v>
      </c>
      <c r="Q5" s="19" t="s">
        <v>204</v>
      </c>
      <c r="R5" s="14">
        <f>I5+M5-H5+N5-L5</f>
        <v>2.823</v>
      </c>
      <c r="S5" s="14">
        <f>R5+K5-I5</f>
        <v>2.8519999999999999</v>
      </c>
      <c r="T5" s="45" t="s">
        <v>1039</v>
      </c>
      <c r="U5" s="5" t="s">
        <v>57</v>
      </c>
      <c r="V5" s="17" t="s">
        <v>72</v>
      </c>
      <c r="W5" s="17" t="s">
        <v>273</v>
      </c>
      <c r="X5" s="5" t="s">
        <v>197</v>
      </c>
      <c r="Y5" s="5">
        <v>1</v>
      </c>
      <c r="Z5" s="5" t="s">
        <v>186</v>
      </c>
    </row>
    <row r="6" spans="1:34" x14ac:dyDescent="0.2">
      <c r="A6" s="7"/>
      <c r="B6" s="12" t="s">
        <v>191</v>
      </c>
      <c r="C6" s="14">
        <v>4.3070000000000004</v>
      </c>
      <c r="D6" s="14">
        <v>4.2949999999999999</v>
      </c>
      <c r="E6" s="14">
        <v>4.2309999999999999</v>
      </c>
      <c r="F6" s="14">
        <v>4.24</v>
      </c>
      <c r="G6" s="14">
        <v>4.3019999999999996</v>
      </c>
      <c r="H6" s="14">
        <v>4.28</v>
      </c>
      <c r="I6" s="14">
        <v>4.2149999999999999</v>
      </c>
      <c r="J6" s="14">
        <v>4.2140000000000004</v>
      </c>
      <c r="K6" s="14">
        <v>4.2229999999999999</v>
      </c>
      <c r="L6" s="14">
        <v>4.3010000000000002</v>
      </c>
      <c r="M6" s="14">
        <v>4.2789999999999999</v>
      </c>
      <c r="N6" s="14">
        <v>4.3010000000000002</v>
      </c>
      <c r="O6" s="19" t="s">
        <v>201</v>
      </c>
      <c r="P6" s="19" t="s">
        <v>203</v>
      </c>
      <c r="Q6" s="19" t="s">
        <v>205</v>
      </c>
      <c r="R6" s="14">
        <f>I6+M6-H6+N6-L6</f>
        <v>4.2140000000000004</v>
      </c>
      <c r="S6" s="14">
        <f>R6+K6-I6</f>
        <v>4.2220000000000013</v>
      </c>
      <c r="T6" s="45" t="s">
        <v>1037</v>
      </c>
      <c r="U6" s="5" t="s">
        <v>189</v>
      </c>
      <c r="V6" s="17" t="s">
        <v>194</v>
      </c>
      <c r="W6" s="17" t="s">
        <v>273</v>
      </c>
      <c r="X6" s="5" t="s">
        <v>198</v>
      </c>
      <c r="Y6" s="5">
        <v>2</v>
      </c>
      <c r="Z6" s="5" t="s">
        <v>187</v>
      </c>
    </row>
    <row r="7" spans="1:34" x14ac:dyDescent="0.2">
      <c r="A7" s="7"/>
      <c r="B7" s="12" t="s">
        <v>193</v>
      </c>
      <c r="C7" s="14">
        <v>4.875</v>
      </c>
      <c r="D7" s="14">
        <v>4.8650000000000002</v>
      </c>
      <c r="E7" s="14">
        <v>4.7770000000000001</v>
      </c>
      <c r="F7" s="14">
        <v>4.7469999999999999</v>
      </c>
      <c r="G7" s="14">
        <v>4.8730000000000002</v>
      </c>
      <c r="H7" s="14">
        <v>4.8579999999999997</v>
      </c>
      <c r="I7" s="14">
        <v>4.7709999999999999</v>
      </c>
      <c r="J7" s="22"/>
      <c r="K7" s="22"/>
      <c r="L7" s="14">
        <v>4.8780000000000001</v>
      </c>
      <c r="M7" s="14">
        <v>4.8639999999999999</v>
      </c>
      <c r="N7" s="14">
        <v>4.88</v>
      </c>
      <c r="R7" s="14">
        <f>I7+M7-H7+N7-L7</f>
        <v>4.7789999999999999</v>
      </c>
      <c r="S7" s="14">
        <f>R7+F7-E7</f>
        <v>4.7489999999999997</v>
      </c>
      <c r="T7" s="45" t="s">
        <v>1038</v>
      </c>
      <c r="U7" s="5" t="s">
        <v>190</v>
      </c>
      <c r="V7" s="17" t="s">
        <v>195</v>
      </c>
      <c r="W7" s="17" t="s">
        <v>273</v>
      </c>
      <c r="X7" s="5" t="s">
        <v>199</v>
      </c>
      <c r="Y7" s="5">
        <v>7</v>
      </c>
      <c r="Z7" s="5" t="s">
        <v>188</v>
      </c>
    </row>
    <row r="8" spans="1:34" x14ac:dyDescent="0.2">
      <c r="A8" s="7"/>
      <c r="B8" s="12" t="s">
        <v>1176</v>
      </c>
      <c r="C8" s="14">
        <v>5.4569999999999999</v>
      </c>
      <c r="D8" s="14">
        <v>5.4850000000000003</v>
      </c>
      <c r="E8" s="14">
        <v>5.6040000000000001</v>
      </c>
      <c r="F8" s="14">
        <v>5.6369999999999996</v>
      </c>
      <c r="G8" s="14">
        <v>5.4569999999999999</v>
      </c>
      <c r="H8" s="14">
        <v>5.4809999999999999</v>
      </c>
      <c r="I8" s="14">
        <v>5.5949999999999998</v>
      </c>
      <c r="J8" s="22"/>
      <c r="K8" s="22"/>
      <c r="L8" s="14">
        <v>5.47</v>
      </c>
      <c r="M8" s="14">
        <v>5.4980000000000002</v>
      </c>
      <c r="N8" s="14">
        <v>5.4749999999999996</v>
      </c>
      <c r="R8" s="14">
        <f t="shared" ref="R8:R14" si="0">I8+M8-H8+N8-L8</f>
        <v>5.617</v>
      </c>
      <c r="S8" s="14">
        <f>R8+F8-E8</f>
        <v>5.6499999999999995</v>
      </c>
      <c r="T8" s="56" t="s">
        <v>1041</v>
      </c>
      <c r="U8" s="5" t="s">
        <v>589</v>
      </c>
      <c r="V8" s="17" t="s">
        <v>590</v>
      </c>
      <c r="W8" s="17" t="s">
        <v>280</v>
      </c>
      <c r="X8" s="5" t="s">
        <v>599</v>
      </c>
      <c r="Y8" s="5">
        <v>27</v>
      </c>
      <c r="Z8" s="5" t="s">
        <v>587</v>
      </c>
    </row>
    <row r="9" spans="1:34" x14ac:dyDescent="0.2">
      <c r="A9" s="7"/>
      <c r="B9" s="12" t="s">
        <v>1176</v>
      </c>
      <c r="C9" s="14">
        <v>5.84</v>
      </c>
      <c r="D9" s="14">
        <v>5.8109999999999999</v>
      </c>
      <c r="E9" s="14">
        <v>5.7110000000000003</v>
      </c>
      <c r="F9" s="14">
        <v>5.7290000000000001</v>
      </c>
      <c r="G9" s="14">
        <v>5.8159999999999998</v>
      </c>
      <c r="H9" s="14">
        <v>5.7869999999999999</v>
      </c>
      <c r="I9" s="14">
        <v>5.694</v>
      </c>
      <c r="J9" s="22"/>
      <c r="K9" s="22"/>
      <c r="L9" s="14">
        <v>5.827</v>
      </c>
      <c r="M9" s="14">
        <v>5.7990000000000004</v>
      </c>
      <c r="N9" s="14">
        <v>5.83</v>
      </c>
      <c r="R9" s="14">
        <f t="shared" si="0"/>
        <v>5.7090000000000014</v>
      </c>
      <c r="S9" s="14">
        <f t="shared" ref="S9:S18" si="1">R9+F9-E9</f>
        <v>5.7270000000000021</v>
      </c>
      <c r="U9" s="5" t="s">
        <v>36</v>
      </c>
      <c r="V9" s="17" t="s">
        <v>548</v>
      </c>
      <c r="W9" s="17" t="s">
        <v>280</v>
      </c>
      <c r="X9" s="5" t="s">
        <v>198</v>
      </c>
      <c r="Y9" s="5">
        <v>2</v>
      </c>
      <c r="Z9" s="5" t="s">
        <v>588</v>
      </c>
    </row>
    <row r="10" spans="1:34" x14ac:dyDescent="0.2">
      <c r="A10" s="7"/>
      <c r="B10" s="12" t="s">
        <v>1177</v>
      </c>
      <c r="C10" s="14">
        <v>6.7809999999999997</v>
      </c>
      <c r="D10" s="14">
        <v>6.2539999999999996</v>
      </c>
      <c r="E10" s="14">
        <v>6.1909999999999998</v>
      </c>
      <c r="F10" s="14">
        <v>6.17</v>
      </c>
      <c r="G10" s="14">
        <v>6.7690000000000001</v>
      </c>
      <c r="H10" s="14">
        <v>6.2450000000000001</v>
      </c>
      <c r="I10" s="14">
        <v>6.1859999999999999</v>
      </c>
      <c r="J10" s="22"/>
      <c r="K10" s="22"/>
      <c r="L10" s="14">
        <v>6.7759999999999998</v>
      </c>
      <c r="M10" s="14">
        <v>6.2560000000000002</v>
      </c>
      <c r="N10" s="14">
        <v>6.78</v>
      </c>
      <c r="R10" s="14">
        <f t="shared" si="0"/>
        <v>6.2010000000000005</v>
      </c>
      <c r="S10" s="14">
        <f t="shared" si="1"/>
        <v>6.1800000000000006</v>
      </c>
      <c r="T10" s="45" t="s">
        <v>1040</v>
      </c>
      <c r="U10" s="5" t="s">
        <v>557</v>
      </c>
      <c r="V10" s="17" t="s">
        <v>372</v>
      </c>
      <c r="W10" s="17" t="s">
        <v>280</v>
      </c>
      <c r="X10" s="5" t="s">
        <v>601</v>
      </c>
      <c r="Y10" s="5">
        <v>8</v>
      </c>
      <c r="Z10" s="5" t="s">
        <v>731</v>
      </c>
    </row>
    <row r="11" spans="1:34" x14ac:dyDescent="0.2">
      <c r="A11" s="7"/>
      <c r="B11" s="12" t="s">
        <v>1177</v>
      </c>
      <c r="C11" s="14">
        <v>6.9020000000000001</v>
      </c>
      <c r="D11" s="14">
        <v>6.859</v>
      </c>
      <c r="E11" s="14">
        <v>6.7770000000000001</v>
      </c>
      <c r="F11" s="14">
        <v>6.7720000000000002</v>
      </c>
      <c r="G11" s="14">
        <v>6.891</v>
      </c>
      <c r="H11" s="14">
        <v>6.8529999999999998</v>
      </c>
      <c r="I11" s="14">
        <v>6.7750000000000004</v>
      </c>
      <c r="J11" s="22"/>
      <c r="K11" s="22"/>
      <c r="L11" s="14">
        <v>6.9039999999999999</v>
      </c>
      <c r="M11" s="14">
        <v>6.8890000000000002</v>
      </c>
      <c r="N11" s="14">
        <v>6.91</v>
      </c>
      <c r="R11" s="14">
        <f t="shared" si="0"/>
        <v>6.8170000000000019</v>
      </c>
      <c r="S11" s="14">
        <f t="shared" si="1"/>
        <v>6.8120000000000021</v>
      </c>
      <c r="T11" s="45" t="s">
        <v>1042</v>
      </c>
      <c r="U11" s="5" t="s">
        <v>594</v>
      </c>
      <c r="V11" s="17" t="s">
        <v>595</v>
      </c>
      <c r="W11" s="17" t="s">
        <v>280</v>
      </c>
      <c r="X11" s="5" t="s">
        <v>335</v>
      </c>
      <c r="Y11" s="5">
        <v>10</v>
      </c>
      <c r="Z11" s="5" t="s">
        <v>593</v>
      </c>
    </row>
    <row r="12" spans="1:34" x14ac:dyDescent="0.2">
      <c r="A12" s="7"/>
      <c r="B12" s="12" t="s">
        <v>1177</v>
      </c>
      <c r="C12">
        <v>7.1289999999999996</v>
      </c>
      <c r="D12">
        <v>7.0149999999999997</v>
      </c>
      <c r="E12" s="14">
        <v>6.9390000000000001</v>
      </c>
      <c r="F12">
        <v>6.9219999999999997</v>
      </c>
      <c r="G12">
        <v>7.0659999999999998</v>
      </c>
      <c r="H12">
        <v>6.9779999999999998</v>
      </c>
      <c r="I12">
        <v>6.9020000000000001</v>
      </c>
      <c r="J12" s="22"/>
      <c r="K12" s="22"/>
      <c r="L12" s="14">
        <v>7.01</v>
      </c>
      <c r="M12" s="14">
        <v>6.9089999999999998</v>
      </c>
      <c r="N12" s="14">
        <v>7.0060000000000002</v>
      </c>
      <c r="R12" s="14">
        <f t="shared" si="0"/>
        <v>6.8290000000000006</v>
      </c>
      <c r="S12" s="14">
        <f t="shared" si="1"/>
        <v>6.8120000000000012</v>
      </c>
      <c r="T12" s="36"/>
      <c r="U12" s="5" t="s">
        <v>94</v>
      </c>
      <c r="V12" s="17" t="s">
        <v>1179</v>
      </c>
      <c r="W12" s="17" t="s">
        <v>1119</v>
      </c>
      <c r="X12" s="5"/>
      <c r="Y12" s="5"/>
      <c r="Z12" s="5" t="s">
        <v>1178</v>
      </c>
    </row>
    <row r="13" spans="1:34" x14ac:dyDescent="0.2">
      <c r="A13" s="7"/>
      <c r="B13" s="12" t="s">
        <v>458</v>
      </c>
      <c r="C13" s="14">
        <v>7.1470000000000002</v>
      </c>
      <c r="D13" s="14">
        <v>7.2149999999999999</v>
      </c>
      <c r="E13" s="14">
        <v>6.9950000000000001</v>
      </c>
      <c r="F13" s="14">
        <v>6.8979999999999997</v>
      </c>
      <c r="G13" s="14">
        <v>7.1449999999999996</v>
      </c>
      <c r="H13" s="14">
        <v>7.2130000000000001</v>
      </c>
      <c r="I13" s="14">
        <v>6.99</v>
      </c>
      <c r="J13" s="22"/>
      <c r="K13" s="22"/>
      <c r="L13" s="14">
        <v>7.16</v>
      </c>
      <c r="M13" s="14">
        <v>7.2329999999999997</v>
      </c>
      <c r="N13" s="14">
        <v>7.1639999999999997</v>
      </c>
      <c r="R13" s="14">
        <f t="shared" si="0"/>
        <v>7.0139999999999993</v>
      </c>
      <c r="S13" s="14">
        <f t="shared" si="1"/>
        <v>6.9169999999999989</v>
      </c>
      <c r="T13" s="36"/>
      <c r="U13" s="5" t="s">
        <v>94</v>
      </c>
      <c r="V13" s="17" t="s">
        <v>372</v>
      </c>
      <c r="W13" s="17" t="s">
        <v>280</v>
      </c>
      <c r="X13" s="5" t="s">
        <v>605</v>
      </c>
      <c r="Y13" s="5">
        <v>22</v>
      </c>
      <c r="Z13" s="5" t="s">
        <v>602</v>
      </c>
    </row>
    <row r="14" spans="1:34" x14ac:dyDescent="0.2">
      <c r="A14" s="7"/>
      <c r="B14" s="12" t="s">
        <v>453</v>
      </c>
      <c r="C14">
        <v>7.0869999999999997</v>
      </c>
      <c r="D14">
        <v>7.056</v>
      </c>
      <c r="E14" s="14">
        <v>7.0960000000000001</v>
      </c>
      <c r="F14">
        <v>7.109</v>
      </c>
      <c r="G14" s="14">
        <v>7.1</v>
      </c>
      <c r="H14">
        <v>7.0540000000000003</v>
      </c>
      <c r="I14">
        <v>7.0960000000000001</v>
      </c>
      <c r="J14" s="22"/>
      <c r="K14" s="22"/>
      <c r="L14" s="14">
        <v>7.1029999999999998</v>
      </c>
      <c r="M14" s="14">
        <v>7.0739999999999998</v>
      </c>
      <c r="N14" s="14">
        <v>7.1059999999999999</v>
      </c>
      <c r="R14" s="14">
        <f t="shared" si="0"/>
        <v>7.1189999999999998</v>
      </c>
      <c r="S14" s="14">
        <f t="shared" si="1"/>
        <v>7.1319999999999997</v>
      </c>
      <c r="T14" s="36"/>
      <c r="U14" s="5" t="s">
        <v>295</v>
      </c>
      <c r="V14" s="17" t="s">
        <v>1180</v>
      </c>
      <c r="W14" s="17" t="s">
        <v>355</v>
      </c>
      <c r="X14" s="5" t="s">
        <v>1181</v>
      </c>
      <c r="Y14" s="5">
        <v>40</v>
      </c>
      <c r="Z14" s="5" t="s">
        <v>1178</v>
      </c>
    </row>
    <row r="15" spans="1:34" x14ac:dyDescent="0.2">
      <c r="A15" s="7"/>
      <c r="B15" s="12" t="s">
        <v>458</v>
      </c>
      <c r="C15" s="22"/>
      <c r="D15" s="14">
        <v>7.4160000000000004</v>
      </c>
      <c r="E15" s="14">
        <v>7.34</v>
      </c>
      <c r="F15" s="14">
        <v>7.3</v>
      </c>
      <c r="G15" s="22"/>
      <c r="H15" s="14">
        <v>7.4059999999999997</v>
      </c>
      <c r="I15" s="14">
        <v>7.3380000000000001</v>
      </c>
      <c r="J15" s="22"/>
      <c r="K15" s="22"/>
      <c r="L15" s="22"/>
      <c r="M15" s="14">
        <v>7.4210000000000003</v>
      </c>
      <c r="N15" s="22"/>
      <c r="R15" s="14">
        <f>I15+M15-H15</f>
        <v>7.3530000000000006</v>
      </c>
      <c r="S15" s="14">
        <f t="shared" si="1"/>
        <v>7.3130000000000006</v>
      </c>
      <c r="T15" s="36"/>
      <c r="U15" s="5" t="s">
        <v>604</v>
      </c>
      <c r="V15" s="17" t="s">
        <v>138</v>
      </c>
      <c r="W15" s="17" t="s">
        <v>275</v>
      </c>
      <c r="X15" s="5" t="s">
        <v>606</v>
      </c>
      <c r="Y15" s="5">
        <v>30</v>
      </c>
      <c r="Z15" s="5" t="s">
        <v>603</v>
      </c>
    </row>
    <row r="16" spans="1:34" x14ac:dyDescent="0.2">
      <c r="A16" s="6" t="s">
        <v>325</v>
      </c>
      <c r="B16" s="12" t="s">
        <v>1177</v>
      </c>
      <c r="C16" s="14">
        <v>6.4690000000000003</v>
      </c>
      <c r="D16" s="14">
        <v>6.4509999999999996</v>
      </c>
      <c r="E16">
        <v>6.4089999999999998</v>
      </c>
      <c r="F16">
        <v>6.4130000000000003</v>
      </c>
      <c r="G16" s="14">
        <v>6.4</v>
      </c>
      <c r="H16" s="14">
        <v>6.3840000000000003</v>
      </c>
      <c r="I16" s="14">
        <v>6.3550000000000004</v>
      </c>
      <c r="J16" s="22"/>
      <c r="K16" s="22"/>
      <c r="L16" s="14">
        <v>6.37</v>
      </c>
      <c r="M16" s="14">
        <v>6.3490000000000002</v>
      </c>
      <c r="N16" s="14">
        <v>6.3710000000000004</v>
      </c>
      <c r="R16" s="14">
        <f t="shared" ref="R16:R18" si="2">I16+M16-H16+N16-L16</f>
        <v>6.3210000000000006</v>
      </c>
      <c r="S16" s="14">
        <f t="shared" si="1"/>
        <v>6.325000000000002</v>
      </c>
      <c r="T16" s="45" t="s">
        <v>1045</v>
      </c>
      <c r="U16" s="5"/>
      <c r="V16" s="17" t="s">
        <v>61</v>
      </c>
      <c r="W16" s="17" t="s">
        <v>592</v>
      </c>
      <c r="X16" s="5" t="s">
        <v>601</v>
      </c>
      <c r="Y16" s="5">
        <v>8</v>
      </c>
      <c r="Z16" s="5" t="s">
        <v>591</v>
      </c>
    </row>
    <row r="17" spans="1:29" x14ac:dyDescent="0.2">
      <c r="A17" s="6"/>
      <c r="B17" s="12" t="s">
        <v>1176</v>
      </c>
      <c r="C17" s="14">
        <v>7.4770000000000003</v>
      </c>
      <c r="D17" s="14">
        <v>7.5490000000000004</v>
      </c>
      <c r="E17" s="14">
        <v>7.4550000000000001</v>
      </c>
      <c r="F17" s="14">
        <v>7.452</v>
      </c>
      <c r="G17" s="14">
        <v>7.3920000000000003</v>
      </c>
      <c r="H17" s="14">
        <v>7.4530000000000003</v>
      </c>
      <c r="I17" s="14">
        <v>7.367</v>
      </c>
      <c r="J17" s="22"/>
      <c r="K17" s="22"/>
      <c r="L17" s="14">
        <v>7.3460000000000001</v>
      </c>
      <c r="M17" s="14">
        <v>7.4</v>
      </c>
      <c r="N17" s="14">
        <v>7.3440000000000003</v>
      </c>
      <c r="R17" s="14">
        <f t="shared" si="2"/>
        <v>7.3119999999999994</v>
      </c>
      <c r="S17" s="14">
        <f t="shared" si="1"/>
        <v>7.3089999999999993</v>
      </c>
      <c r="T17" s="45" t="s">
        <v>1043</v>
      </c>
      <c r="U17" s="5"/>
      <c r="V17" s="17" t="s">
        <v>445</v>
      </c>
      <c r="W17" s="17" t="s">
        <v>609</v>
      </c>
      <c r="X17" s="5" t="s">
        <v>610</v>
      </c>
      <c r="Y17" s="5">
        <v>12</v>
      </c>
      <c r="Z17" s="5" t="s">
        <v>607</v>
      </c>
    </row>
    <row r="18" spans="1:29" x14ac:dyDescent="0.2">
      <c r="A18" s="6"/>
      <c r="B18" s="12" t="s">
        <v>1176</v>
      </c>
      <c r="C18" s="14">
        <v>8.2680000000000007</v>
      </c>
      <c r="D18" s="14">
        <v>7.7770000000000001</v>
      </c>
      <c r="E18" s="14">
        <v>7.766</v>
      </c>
      <c r="F18" s="14">
        <v>7.7789999999999999</v>
      </c>
      <c r="G18" s="14">
        <v>8.1660000000000004</v>
      </c>
      <c r="H18" s="14">
        <v>7.6970000000000001</v>
      </c>
      <c r="I18" s="14">
        <v>7.6989999999999998</v>
      </c>
      <c r="J18" s="22"/>
      <c r="K18" s="22"/>
      <c r="L18" s="14">
        <v>8.1259999999999994</v>
      </c>
      <c r="M18" s="14">
        <v>7.657</v>
      </c>
      <c r="N18" s="14">
        <v>8.1270000000000007</v>
      </c>
      <c r="R18" s="14">
        <f t="shared" si="2"/>
        <v>7.6600000000000019</v>
      </c>
      <c r="S18" s="14">
        <f t="shared" si="1"/>
        <v>7.6730000000000018</v>
      </c>
      <c r="T18" s="45" t="s">
        <v>1044</v>
      </c>
      <c r="U18" s="5"/>
      <c r="V18" s="25" t="s">
        <v>61</v>
      </c>
      <c r="W18" s="17" t="s">
        <v>371</v>
      </c>
      <c r="X18" s="5" t="s">
        <v>335</v>
      </c>
      <c r="Y18" s="5">
        <v>10</v>
      </c>
      <c r="Z18" s="5" t="s">
        <v>608</v>
      </c>
    </row>
    <row r="19" spans="1:29" x14ac:dyDescent="0.2">
      <c r="B19" s="5"/>
      <c r="D19" s="14"/>
      <c r="E19" s="14"/>
      <c r="F19" s="14"/>
      <c r="G19" s="14"/>
      <c r="H19" s="14"/>
      <c r="I19" s="14"/>
      <c r="J19" s="14"/>
      <c r="K19" s="14"/>
      <c r="L19" s="14"/>
      <c r="M19" s="14"/>
      <c r="N19" s="14"/>
      <c r="O19" s="14"/>
      <c r="P19" s="14"/>
      <c r="Q19" s="14"/>
      <c r="R19" s="14"/>
      <c r="S19" s="14"/>
      <c r="T19" t="s">
        <v>1327</v>
      </c>
      <c r="U19" s="14"/>
      <c r="V19" s="14"/>
      <c r="AC19" s="17"/>
    </row>
    <row r="20" spans="1:29" x14ac:dyDescent="0.2">
      <c r="I20" s="14"/>
      <c r="J20" s="14"/>
      <c r="M20" s="14"/>
      <c r="N20" s="14"/>
      <c r="O20" s="14"/>
      <c r="X20" s="17"/>
    </row>
    <row r="21" spans="1:29" x14ac:dyDescent="0.2">
      <c r="A21" s="6" t="s">
        <v>18</v>
      </c>
      <c r="B21" s="7"/>
      <c r="C21" s="7" t="s">
        <v>44</v>
      </c>
      <c r="D21" s="7" t="s">
        <v>44</v>
      </c>
      <c r="E21" s="7" t="s">
        <v>44</v>
      </c>
      <c r="F21" s="7" t="s">
        <v>44</v>
      </c>
      <c r="G21" s="7" t="s">
        <v>9</v>
      </c>
      <c r="H21" s="7" t="s">
        <v>6</v>
      </c>
      <c r="I21" s="7" t="s">
        <v>6</v>
      </c>
      <c r="J21" s="7" t="s">
        <v>6</v>
      </c>
      <c r="K21" s="14"/>
      <c r="L21" s="14"/>
      <c r="M21" s="14"/>
      <c r="V21" s="17"/>
    </row>
    <row r="22" spans="1:29" x14ac:dyDescent="0.2">
      <c r="A22" s="6"/>
      <c r="B22" s="7"/>
      <c r="C22" s="6" t="s">
        <v>46</v>
      </c>
      <c r="D22" s="6" t="s">
        <v>47</v>
      </c>
      <c r="E22" s="6" t="s">
        <v>49</v>
      </c>
      <c r="F22" s="6" t="s">
        <v>50</v>
      </c>
      <c r="G22" s="6" t="s">
        <v>15</v>
      </c>
      <c r="H22" s="6" t="s">
        <v>51</v>
      </c>
      <c r="I22" s="6" t="s">
        <v>52</v>
      </c>
      <c r="J22" s="6" t="s">
        <v>11</v>
      </c>
      <c r="V22" s="17"/>
    </row>
    <row r="23" spans="1:29" x14ac:dyDescent="0.2">
      <c r="A23" s="6" t="str">
        <f>A5</f>
        <v>Doublet</v>
      </c>
      <c r="B23" s="12" t="str">
        <f>B5</f>
        <v>A" (Val, n-pi*)</v>
      </c>
      <c r="C23" s="14">
        <v>3.02</v>
      </c>
      <c r="D23" s="14">
        <v>2.7530000000000001</v>
      </c>
      <c r="E23" s="14">
        <v>3.0830000000000002</v>
      </c>
      <c r="F23" s="14">
        <v>3.0430000000000001</v>
      </c>
      <c r="G23" s="14">
        <v>2.9020000000000001</v>
      </c>
      <c r="H23" s="14">
        <v>2.9129999999999998</v>
      </c>
      <c r="I23" s="14">
        <v>2.827</v>
      </c>
      <c r="J23" s="14">
        <v>2.8319999999999999</v>
      </c>
      <c r="N23" s="14"/>
      <c r="V23" s="17"/>
    </row>
    <row r="24" spans="1:29" x14ac:dyDescent="0.2">
      <c r="A24" s="6"/>
      <c r="B24" s="12" t="str">
        <f t="shared" ref="B24:B29" si="3">B6</f>
        <v>A' (Val, pi-pi*)</v>
      </c>
      <c r="C24" s="14">
        <v>4.4279999999999999</v>
      </c>
      <c r="D24" s="14">
        <v>3.9340000000000002</v>
      </c>
      <c r="E24" s="14">
        <v>4.5270000000000001</v>
      </c>
      <c r="F24" s="14">
        <v>4.5209999999999999</v>
      </c>
      <c r="G24" s="14">
        <v>4.2610000000000001</v>
      </c>
      <c r="H24" s="14">
        <v>4.2720000000000002</v>
      </c>
      <c r="I24" s="14">
        <v>4.2119999999999997</v>
      </c>
      <c r="J24" s="14">
        <v>4.2309999999999999</v>
      </c>
      <c r="N24" s="14"/>
      <c r="V24" s="17"/>
    </row>
    <row r="25" spans="1:29" x14ac:dyDescent="0.2">
      <c r="A25" s="6"/>
      <c r="B25" s="12" t="str">
        <f t="shared" si="3"/>
        <v>A' (Ryd, pi*-R)</v>
      </c>
      <c r="C25" s="14">
        <v>4.9530000000000003</v>
      </c>
      <c r="D25" s="14">
        <v>4.8120000000000003</v>
      </c>
      <c r="E25" s="14">
        <v>4.8879999999999999</v>
      </c>
      <c r="F25" s="14">
        <v>4.7859999999999996</v>
      </c>
      <c r="G25" s="14">
        <v>4.907</v>
      </c>
      <c r="H25" s="14">
        <v>4.883</v>
      </c>
      <c r="I25" s="14">
        <v>4.7869999999999999</v>
      </c>
      <c r="J25" s="14">
        <v>4.7770000000000001</v>
      </c>
      <c r="N25" s="14"/>
      <c r="V25" s="17"/>
    </row>
    <row r="26" spans="1:29" x14ac:dyDescent="0.2">
      <c r="A26" s="6"/>
      <c r="B26" s="12" t="str">
        <f t="shared" si="3"/>
        <v>A' (Mixed)</v>
      </c>
      <c r="C26" s="14">
        <v>5.5910000000000002</v>
      </c>
      <c r="D26" s="14">
        <v>5.7380000000000004</v>
      </c>
      <c r="E26" s="14">
        <v>5.617</v>
      </c>
      <c r="F26" s="14">
        <v>5.4960000000000004</v>
      </c>
      <c r="G26" s="14">
        <v>5.7309999999999999</v>
      </c>
      <c r="H26" s="14">
        <v>5.7229999999999999</v>
      </c>
      <c r="I26" s="14">
        <v>5.6120000000000001</v>
      </c>
      <c r="J26" s="14">
        <v>5.6040000000000001</v>
      </c>
      <c r="K26" s="14"/>
      <c r="N26" s="14"/>
    </row>
    <row r="27" spans="1:29" x14ac:dyDescent="0.2">
      <c r="A27" s="6"/>
      <c r="B27" s="12" t="str">
        <f t="shared" si="3"/>
        <v>A' (Mixed)</v>
      </c>
      <c r="C27" s="14">
        <v>5.8949999999999996</v>
      </c>
      <c r="D27" s="14">
        <v>5.6029999999999998</v>
      </c>
      <c r="E27" s="14">
        <v>5.9619999999999997</v>
      </c>
      <c r="F27" s="14">
        <v>5.9290000000000003</v>
      </c>
      <c r="G27" s="14">
        <v>5.8150000000000004</v>
      </c>
      <c r="H27" s="14">
        <v>5.8129999999999997</v>
      </c>
      <c r="I27" s="14">
        <v>5.7089999999999996</v>
      </c>
      <c r="J27" s="14">
        <v>5.7110000000000003</v>
      </c>
      <c r="K27" s="14"/>
      <c r="N27" s="14"/>
    </row>
    <row r="28" spans="1:29" x14ac:dyDescent="0.2">
      <c r="A28" s="6"/>
      <c r="B28" s="12" t="str">
        <f t="shared" si="3"/>
        <v>A" (Mixed)</v>
      </c>
      <c r="C28" s="14">
        <v>6.3120000000000003</v>
      </c>
      <c r="D28" s="14">
        <v>6.2960000000000003</v>
      </c>
      <c r="E28" s="14">
        <v>6.26</v>
      </c>
      <c r="F28" s="14">
        <v>6.1020000000000003</v>
      </c>
      <c r="G28" s="14">
        <v>6.343</v>
      </c>
      <c r="H28" s="14">
        <v>6.3</v>
      </c>
      <c r="I28" s="14">
        <v>6.2080000000000002</v>
      </c>
      <c r="J28" s="14">
        <v>6.1909999999999998</v>
      </c>
      <c r="K28" s="14"/>
    </row>
    <row r="29" spans="1:29" x14ac:dyDescent="0.2">
      <c r="A29" s="6"/>
      <c r="B29" s="12" t="str">
        <f t="shared" si="3"/>
        <v>A" (Mixed)</v>
      </c>
      <c r="C29" s="14">
        <v>6.694</v>
      </c>
      <c r="D29" s="22"/>
      <c r="E29" s="14">
        <v>6.71</v>
      </c>
      <c r="F29" s="14">
        <v>6.5289999999999999</v>
      </c>
      <c r="G29" s="14">
        <v>7.016</v>
      </c>
      <c r="H29" s="14">
        <v>6.9260000000000002</v>
      </c>
      <c r="I29" s="14">
        <v>6.8079999999999998</v>
      </c>
      <c r="J29" s="14">
        <v>6.7770000000000001</v>
      </c>
      <c r="K29" s="14"/>
    </row>
    <row r="30" spans="1:29" x14ac:dyDescent="0.2">
      <c r="A30" s="6"/>
      <c r="B30" s="12" t="str">
        <f t="shared" ref="B30:B32" si="4">B12</f>
        <v>A" (Mixed)</v>
      </c>
      <c r="C30" s="14">
        <v>7.6929999999999996</v>
      </c>
      <c r="D30" s="14">
        <v>6.835</v>
      </c>
      <c r="E30" s="14">
        <v>7.5510000000000002</v>
      </c>
      <c r="F30" s="14">
        <v>7.4889999999999999</v>
      </c>
      <c r="G30" s="14">
        <v>7.2119999999999997</v>
      </c>
      <c r="H30" s="14">
        <v>7.1589999999999998</v>
      </c>
      <c r="I30" s="14">
        <v>6.9589999999999996</v>
      </c>
      <c r="J30" s="14">
        <v>6.9390000000000001</v>
      </c>
      <c r="K30" s="14"/>
    </row>
    <row r="31" spans="1:29" x14ac:dyDescent="0.2">
      <c r="A31" s="6"/>
      <c r="B31" s="12" t="str">
        <f t="shared" si="4"/>
        <v>A' (Ryd)</v>
      </c>
      <c r="C31" s="14">
        <v>7.1230000000000002</v>
      </c>
      <c r="D31" s="14">
        <v>7.1029999999999998</v>
      </c>
      <c r="E31" s="14">
        <v>7.0410000000000004</v>
      </c>
      <c r="F31" s="14">
        <v>6.9029999999999996</v>
      </c>
      <c r="G31" s="14">
        <v>7.1559999999999997</v>
      </c>
      <c r="H31" s="14">
        <v>7.1289999999999996</v>
      </c>
      <c r="I31" s="14">
        <v>7.0090000000000003</v>
      </c>
      <c r="J31" s="14">
        <v>6.9950000000000001</v>
      </c>
      <c r="K31" s="14"/>
    </row>
    <row r="32" spans="1:29" x14ac:dyDescent="0.2">
      <c r="A32" s="6"/>
      <c r="B32" s="12" t="str">
        <f t="shared" si="4"/>
        <v>A" (Ryd)</v>
      </c>
      <c r="C32">
        <v>7.0819999999999999</v>
      </c>
      <c r="D32" s="14">
        <v>7.194</v>
      </c>
      <c r="E32">
        <v>6.9619999999999997</v>
      </c>
      <c r="F32" s="14">
        <v>6.8230000000000004</v>
      </c>
      <c r="G32" s="14">
        <v>7.2249999999999996</v>
      </c>
      <c r="H32" s="14">
        <v>7.21</v>
      </c>
      <c r="I32" s="14">
        <v>7.1059999999999999</v>
      </c>
      <c r="J32" s="14">
        <v>7.0960000000000001</v>
      </c>
      <c r="K32" s="14"/>
    </row>
    <row r="33" spans="1:12" x14ac:dyDescent="0.2">
      <c r="A33" s="6"/>
      <c r="B33" s="12" t="str">
        <f t="shared" ref="B33" si="5">B15</f>
        <v>A' (Ryd)</v>
      </c>
      <c r="C33" s="14">
        <v>7.343</v>
      </c>
      <c r="D33" s="14">
        <v>7.43</v>
      </c>
      <c r="E33" s="14">
        <v>7.2549999999999999</v>
      </c>
      <c r="F33" s="14">
        <v>7.1210000000000004</v>
      </c>
      <c r="G33" s="14">
        <v>7.4550000000000001</v>
      </c>
      <c r="H33" s="14">
        <v>7.4359999999999999</v>
      </c>
      <c r="I33">
        <v>7.351</v>
      </c>
      <c r="J33" s="14">
        <v>7.34</v>
      </c>
      <c r="K33" s="14"/>
    </row>
    <row r="34" spans="1:12" x14ac:dyDescent="0.2">
      <c r="A34" s="6" t="str">
        <f>A16</f>
        <v>Quartet</v>
      </c>
      <c r="B34" s="12" t="str">
        <f t="shared" ref="B34:B36" si="6">B16</f>
        <v>A" (Mixed)</v>
      </c>
      <c r="C34" s="14">
        <v>6.431</v>
      </c>
      <c r="D34" s="14">
        <v>6.4279999999999999</v>
      </c>
      <c r="E34" s="14">
        <v>6.46</v>
      </c>
      <c r="F34" s="14">
        <v>6.274</v>
      </c>
      <c r="G34" s="14">
        <v>6.665</v>
      </c>
      <c r="H34">
        <v>6.5759999999999996</v>
      </c>
      <c r="I34" s="14">
        <v>6.4429999999999996</v>
      </c>
      <c r="J34">
        <v>6.4089999999999998</v>
      </c>
      <c r="K34" s="14"/>
    </row>
    <row r="35" spans="1:12" x14ac:dyDescent="0.2">
      <c r="A35" s="6"/>
      <c r="B35" s="12" t="str">
        <f t="shared" si="6"/>
        <v>A' (Mixed)</v>
      </c>
      <c r="C35" s="14">
        <v>7.65</v>
      </c>
      <c r="D35" s="14">
        <v>7.2210000000000001</v>
      </c>
      <c r="E35" s="14">
        <v>7.7679999999999998</v>
      </c>
      <c r="F35" s="14">
        <v>7.7089999999999996</v>
      </c>
      <c r="G35" s="14">
        <v>7.6680000000000001</v>
      </c>
      <c r="H35" s="14">
        <v>7.6790000000000003</v>
      </c>
      <c r="I35" s="14">
        <v>7.47</v>
      </c>
      <c r="J35" s="14">
        <v>7.4550000000000001</v>
      </c>
      <c r="K35" s="14"/>
      <c r="L35" s="14"/>
    </row>
    <row r="36" spans="1:12" x14ac:dyDescent="0.2">
      <c r="A36" s="6"/>
      <c r="B36" s="12" t="str">
        <f t="shared" si="6"/>
        <v>A' (Mixed)</v>
      </c>
      <c r="C36" s="14">
        <v>7.8760000000000003</v>
      </c>
      <c r="D36" s="14">
        <v>7.7670000000000003</v>
      </c>
      <c r="E36" s="14">
        <v>7.8810000000000002</v>
      </c>
      <c r="F36" s="14">
        <v>7.6150000000000002</v>
      </c>
      <c r="G36" s="14">
        <v>8.1389999999999993</v>
      </c>
      <c r="H36" s="14">
        <v>8.0329999999999995</v>
      </c>
      <c r="I36" s="14">
        <v>7.8109999999999999</v>
      </c>
      <c r="J36" s="14">
        <v>7.766</v>
      </c>
      <c r="K36" s="14"/>
      <c r="L36" s="14"/>
    </row>
    <row r="37" spans="1:12" x14ac:dyDescent="0.2">
      <c r="B37" s="5"/>
      <c r="E37" s="5" t="s">
        <v>600</v>
      </c>
      <c r="I37" s="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C3648-653E-BE40-87D6-25E55FEE33D0}">
  <dimension ref="A1:AH33"/>
  <sheetViews>
    <sheetView zoomScale="80" zoomScaleNormal="80" workbookViewId="0">
      <selection activeCell="E19" sqref="E19:E32"/>
    </sheetView>
  </sheetViews>
  <sheetFormatPr baseColWidth="10" defaultRowHeight="16" x14ac:dyDescent="0.2"/>
  <cols>
    <col min="2" max="2" width="9" customWidth="1"/>
    <col min="22" max="22" width="10.5" customWidth="1"/>
  </cols>
  <sheetData>
    <row r="1" spans="1:34" x14ac:dyDescent="0.2">
      <c r="A1" s="1" t="s">
        <v>0</v>
      </c>
      <c r="B1" s="1"/>
      <c r="C1" s="1" t="s">
        <v>1</v>
      </c>
      <c r="D1" s="39"/>
      <c r="E1" s="3">
        <f>COUNT(C5:C16)</f>
        <v>12</v>
      </c>
      <c r="F1" s="4" t="s">
        <v>2</v>
      </c>
      <c r="G1" s="5" t="s">
        <v>3</v>
      </c>
      <c r="T1" s="3"/>
      <c r="V1" s="5"/>
      <c r="X1" s="5" t="s">
        <v>259</v>
      </c>
      <c r="AE1" s="5"/>
      <c r="AF1" s="5"/>
      <c r="AG1" s="5"/>
      <c r="AH1" s="5"/>
    </row>
    <row r="2" spans="1:34" x14ac:dyDescent="0.2">
      <c r="A2" s="6" t="s">
        <v>5</v>
      </c>
      <c r="B2" s="7"/>
      <c r="C2" s="7" t="s">
        <v>6</v>
      </c>
      <c r="D2" s="7" t="s">
        <v>6</v>
      </c>
      <c r="E2" s="7" t="s">
        <v>6</v>
      </c>
      <c r="F2" s="7" t="s">
        <v>6</v>
      </c>
      <c r="G2" s="7" t="s">
        <v>7</v>
      </c>
      <c r="H2" s="7" t="s">
        <v>7</v>
      </c>
      <c r="I2" s="7" t="s">
        <v>7</v>
      </c>
      <c r="J2" s="7" t="s">
        <v>7</v>
      </c>
      <c r="K2" s="7" t="s">
        <v>7</v>
      </c>
      <c r="L2" s="7" t="s">
        <v>7</v>
      </c>
      <c r="M2" s="7" t="s">
        <v>7</v>
      </c>
      <c r="N2" s="7" t="s">
        <v>7</v>
      </c>
      <c r="O2" s="7" t="s">
        <v>8</v>
      </c>
      <c r="P2" s="7" t="s">
        <v>8</v>
      </c>
      <c r="Q2" s="7" t="s">
        <v>8</v>
      </c>
      <c r="R2" s="7"/>
      <c r="S2" s="7"/>
      <c r="T2" s="6" t="s">
        <v>1326</v>
      </c>
      <c r="U2" s="8" t="s">
        <v>9</v>
      </c>
      <c r="V2" s="8" t="s">
        <v>44</v>
      </c>
      <c r="W2" s="8" t="s">
        <v>44</v>
      </c>
      <c r="X2" s="8" t="s">
        <v>44</v>
      </c>
      <c r="Y2" s="8" t="s">
        <v>44</v>
      </c>
      <c r="Z2" s="8" t="s">
        <v>9</v>
      </c>
    </row>
    <row r="3" spans="1:34" x14ac:dyDescent="0.2">
      <c r="A3" s="6"/>
      <c r="B3" s="7"/>
      <c r="C3" s="6" t="s">
        <v>11</v>
      </c>
      <c r="D3" s="6" t="s">
        <v>11</v>
      </c>
      <c r="E3" s="6" t="s">
        <v>11</v>
      </c>
      <c r="F3" s="6" t="s">
        <v>11</v>
      </c>
      <c r="G3" s="6" t="s">
        <v>12</v>
      </c>
      <c r="H3" s="6" t="s">
        <v>12</v>
      </c>
      <c r="I3" s="6" t="s">
        <v>12</v>
      </c>
      <c r="J3" s="6" t="s">
        <v>12</v>
      </c>
      <c r="K3" s="6" t="s">
        <v>12</v>
      </c>
      <c r="L3" s="6" t="s">
        <v>74</v>
      </c>
      <c r="M3" s="6" t="s">
        <v>74</v>
      </c>
      <c r="N3" s="6" t="s">
        <v>75</v>
      </c>
      <c r="O3" s="6" t="s">
        <v>244</v>
      </c>
      <c r="P3" s="6" t="s">
        <v>244</v>
      </c>
      <c r="Q3" s="6" t="s">
        <v>244</v>
      </c>
      <c r="R3" s="10" t="s">
        <v>437</v>
      </c>
      <c r="S3" s="10" t="s">
        <v>437</v>
      </c>
      <c r="T3" s="10" t="s">
        <v>436</v>
      </c>
      <c r="U3" s="9" t="s">
        <v>13</v>
      </c>
      <c r="V3" s="9" t="s">
        <v>60</v>
      </c>
      <c r="W3" s="9" t="s">
        <v>271</v>
      </c>
      <c r="X3" s="9" t="s">
        <v>14</v>
      </c>
      <c r="Y3" s="9" t="s">
        <v>14</v>
      </c>
      <c r="Z3" s="9" t="s">
        <v>60</v>
      </c>
    </row>
    <row r="4" spans="1:34" x14ac:dyDescent="0.2">
      <c r="A4" s="7"/>
      <c r="B4" s="7"/>
      <c r="C4" s="6" t="s">
        <v>16</v>
      </c>
      <c r="D4" s="6" t="s">
        <v>17</v>
      </c>
      <c r="E4" s="6" t="s">
        <v>18</v>
      </c>
      <c r="F4" s="6" t="s">
        <v>90</v>
      </c>
      <c r="G4" s="6" t="s">
        <v>16</v>
      </c>
      <c r="H4" s="6" t="s">
        <v>17</v>
      </c>
      <c r="I4" s="6" t="s">
        <v>18</v>
      </c>
      <c r="J4" s="6" t="s">
        <v>92</v>
      </c>
      <c r="K4" s="6" t="s">
        <v>90</v>
      </c>
      <c r="L4" s="6" t="s">
        <v>16</v>
      </c>
      <c r="M4" s="6" t="s">
        <v>17</v>
      </c>
      <c r="N4" s="6" t="s">
        <v>16</v>
      </c>
      <c r="O4" s="6" t="s">
        <v>16</v>
      </c>
      <c r="P4" s="6" t="s">
        <v>17</v>
      </c>
      <c r="Q4" s="6" t="s">
        <v>18</v>
      </c>
      <c r="R4" s="30" t="s">
        <v>18</v>
      </c>
      <c r="S4" s="30" t="s">
        <v>90</v>
      </c>
      <c r="T4" s="30" t="s">
        <v>18</v>
      </c>
      <c r="U4" s="9" t="s">
        <v>18</v>
      </c>
      <c r="V4" s="9" t="s">
        <v>18</v>
      </c>
      <c r="W4" s="9" t="s">
        <v>18</v>
      </c>
      <c r="X4" s="9" t="s">
        <v>18</v>
      </c>
      <c r="Y4" s="9" t="s">
        <v>18</v>
      </c>
      <c r="Z4" s="9" t="s">
        <v>18</v>
      </c>
    </row>
    <row r="5" spans="1:34" x14ac:dyDescent="0.2">
      <c r="A5" s="6" t="s">
        <v>21</v>
      </c>
      <c r="B5" s="12" t="s">
        <v>192</v>
      </c>
      <c r="C5" s="14">
        <v>1.0980000000000001</v>
      </c>
      <c r="D5" s="14">
        <v>1.1599999999999999</v>
      </c>
      <c r="E5" s="14">
        <v>1.151</v>
      </c>
      <c r="F5" s="14">
        <v>1.1659999999999999</v>
      </c>
      <c r="G5" s="14">
        <v>1.103</v>
      </c>
      <c r="H5" s="14">
        <v>1.1579999999999999</v>
      </c>
      <c r="I5" s="14">
        <v>1.149</v>
      </c>
      <c r="J5" s="14">
        <v>1.1479999999999999</v>
      </c>
      <c r="K5" s="14">
        <v>1.163</v>
      </c>
      <c r="L5" s="14">
        <v>1.103</v>
      </c>
      <c r="M5" s="14">
        <v>1.159</v>
      </c>
      <c r="N5" s="14">
        <v>1.103</v>
      </c>
      <c r="O5" s="19" t="s">
        <v>245</v>
      </c>
      <c r="P5" s="19" t="s">
        <v>246</v>
      </c>
      <c r="Q5" s="19" t="s">
        <v>248</v>
      </c>
      <c r="R5" s="14">
        <f t="shared" ref="R5:R11" si="0">I5+(M5-H5)+(N5-L5)</f>
        <v>1.1500000000000001</v>
      </c>
      <c r="S5" s="14">
        <f>R5+K5-I5</f>
        <v>1.1640000000000001</v>
      </c>
      <c r="T5" s="45" t="s">
        <v>1099</v>
      </c>
      <c r="U5" s="5" t="s">
        <v>57</v>
      </c>
      <c r="V5" s="17" t="s">
        <v>72</v>
      </c>
      <c r="W5" s="17" t="s">
        <v>273</v>
      </c>
      <c r="X5" s="5" t="s">
        <v>260</v>
      </c>
      <c r="Y5" s="5">
        <v>1</v>
      </c>
      <c r="Z5" s="5" t="s">
        <v>250</v>
      </c>
    </row>
    <row r="6" spans="1:34" x14ac:dyDescent="0.2">
      <c r="A6" s="7"/>
      <c r="B6" s="12" t="s">
        <v>191</v>
      </c>
      <c r="C6" s="14">
        <v>2.887</v>
      </c>
      <c r="D6" s="14">
        <v>2.8180000000000001</v>
      </c>
      <c r="E6" s="14">
        <v>2.7469999999999999</v>
      </c>
      <c r="F6" s="14">
        <v>2.7370000000000001</v>
      </c>
      <c r="G6" s="14">
        <v>2.8769999999999998</v>
      </c>
      <c r="H6" s="14">
        <v>2.8109999999999999</v>
      </c>
      <c r="I6" s="14">
        <v>2.7440000000000002</v>
      </c>
      <c r="J6" s="14">
        <v>2.7450000000000001</v>
      </c>
      <c r="K6" s="14">
        <v>2.7349999999999999</v>
      </c>
      <c r="L6" s="14">
        <v>2.8660000000000001</v>
      </c>
      <c r="M6" s="14">
        <v>2.8</v>
      </c>
      <c r="N6" s="14">
        <v>2.8650000000000002</v>
      </c>
      <c r="O6" s="19" t="s">
        <v>146</v>
      </c>
      <c r="P6" s="19" t="s">
        <v>247</v>
      </c>
      <c r="Q6" s="19" t="s">
        <v>249</v>
      </c>
      <c r="R6" s="14">
        <f t="shared" si="0"/>
        <v>2.7320000000000002</v>
      </c>
      <c r="S6" s="14">
        <f>R6+K6-I6</f>
        <v>2.7230000000000003</v>
      </c>
      <c r="T6" s="45" t="s">
        <v>1101</v>
      </c>
      <c r="U6" s="5" t="s">
        <v>254</v>
      </c>
      <c r="V6" s="17" t="s">
        <v>257</v>
      </c>
      <c r="W6" s="17" t="s">
        <v>273</v>
      </c>
      <c r="X6" s="5" t="s">
        <v>260</v>
      </c>
      <c r="Y6" s="5">
        <v>1</v>
      </c>
      <c r="Z6" s="5" t="s">
        <v>251</v>
      </c>
    </row>
    <row r="7" spans="1:34" x14ac:dyDescent="0.2">
      <c r="A7" s="7"/>
      <c r="B7" s="12" t="s">
        <v>1105</v>
      </c>
      <c r="C7" s="14">
        <v>4.782</v>
      </c>
      <c r="D7" s="14">
        <v>4.6749999999999998</v>
      </c>
      <c r="E7" s="14">
        <v>4.5940000000000003</v>
      </c>
      <c r="F7" s="14">
        <v>4.5880000000000001</v>
      </c>
      <c r="G7" s="14">
        <v>4.7610000000000001</v>
      </c>
      <c r="H7" s="14">
        <v>4.6559999999999997</v>
      </c>
      <c r="I7" s="14">
        <v>4.577</v>
      </c>
      <c r="J7" s="14">
        <v>4.5759999999999996</v>
      </c>
      <c r="K7" s="22"/>
      <c r="L7" s="14">
        <v>4.7510000000000003</v>
      </c>
      <c r="M7" s="14">
        <v>4.6470000000000002</v>
      </c>
      <c r="N7" s="14">
        <v>4.75</v>
      </c>
      <c r="O7" s="14"/>
      <c r="P7" s="14"/>
      <c r="Q7" s="14"/>
      <c r="R7" s="14">
        <f t="shared" si="0"/>
        <v>4.5670000000000002</v>
      </c>
      <c r="S7" s="14">
        <f t="shared" ref="S7:S16" si="1">R7+F7-E7</f>
        <v>4.5610000000000008</v>
      </c>
      <c r="T7" s="45" t="s">
        <v>1102</v>
      </c>
      <c r="U7" s="5" t="s">
        <v>255</v>
      </c>
      <c r="V7" s="17" t="s">
        <v>138</v>
      </c>
      <c r="W7" s="17" t="s">
        <v>280</v>
      </c>
      <c r="X7" s="5" t="s">
        <v>260</v>
      </c>
      <c r="Y7" s="5">
        <v>1</v>
      </c>
      <c r="Z7" s="5" t="s">
        <v>252</v>
      </c>
    </row>
    <row r="8" spans="1:34" x14ac:dyDescent="0.2">
      <c r="A8" s="7"/>
      <c r="B8" s="12" t="s">
        <v>746</v>
      </c>
      <c r="C8" s="14">
        <v>4.899</v>
      </c>
      <c r="D8" s="14">
        <v>4.8899999999999997</v>
      </c>
      <c r="E8" s="14">
        <v>4.88</v>
      </c>
      <c r="F8" s="14">
        <v>4.8680000000000003</v>
      </c>
      <c r="G8" s="14">
        <v>4.8620000000000001</v>
      </c>
      <c r="H8" s="14">
        <v>4.8579999999999997</v>
      </c>
      <c r="I8" s="14">
        <v>4.8490000000000002</v>
      </c>
      <c r="J8" s="22"/>
      <c r="K8" s="22"/>
      <c r="L8" s="14">
        <v>4.8470000000000004</v>
      </c>
      <c r="M8" s="14">
        <v>4.8449999999999998</v>
      </c>
      <c r="N8" s="14">
        <v>4.8460000000000001</v>
      </c>
      <c r="O8" s="14"/>
      <c r="P8" s="14"/>
      <c r="Q8" s="14"/>
      <c r="R8" s="14">
        <f t="shared" si="0"/>
        <v>4.835</v>
      </c>
      <c r="S8" s="14">
        <f t="shared" si="1"/>
        <v>4.8229999999999995</v>
      </c>
      <c r="T8" s="36"/>
      <c r="U8" s="5" t="s">
        <v>256</v>
      </c>
      <c r="V8" s="17" t="s">
        <v>258</v>
      </c>
      <c r="W8" s="17" t="s">
        <v>283</v>
      </c>
      <c r="X8" s="5" t="s">
        <v>261</v>
      </c>
      <c r="Y8" s="5">
        <v>10</v>
      </c>
      <c r="Z8" s="5" t="s">
        <v>253</v>
      </c>
      <c r="AD8" s="17"/>
    </row>
    <row r="9" spans="1:34" x14ac:dyDescent="0.2">
      <c r="A9" s="7"/>
      <c r="B9" s="12" t="s">
        <v>746</v>
      </c>
      <c r="C9" s="14">
        <v>5.26</v>
      </c>
      <c r="D9" s="14">
        <v>5.2949999999999999</v>
      </c>
      <c r="E9" s="14">
        <v>5.3869999999999996</v>
      </c>
      <c r="F9" s="14">
        <v>5.4169999999999998</v>
      </c>
      <c r="G9" s="14">
        <v>5.2169999999999996</v>
      </c>
      <c r="H9" s="14">
        <v>5.2590000000000003</v>
      </c>
      <c r="I9" s="14">
        <v>5.351</v>
      </c>
      <c r="J9" s="22"/>
      <c r="K9" s="22"/>
      <c r="L9" s="14">
        <v>5.1980000000000004</v>
      </c>
      <c r="M9" s="14">
        <v>5.2480000000000002</v>
      </c>
      <c r="N9" s="14">
        <v>5.1970000000000001</v>
      </c>
      <c r="O9" s="14"/>
      <c r="P9" s="14"/>
      <c r="Q9" s="14"/>
      <c r="R9" s="14">
        <f t="shared" si="0"/>
        <v>5.3389999999999995</v>
      </c>
      <c r="S9" s="14">
        <f t="shared" si="1"/>
        <v>5.3690000000000007</v>
      </c>
      <c r="T9" s="36"/>
      <c r="U9" s="5" t="s">
        <v>359</v>
      </c>
      <c r="V9" s="17" t="s">
        <v>298</v>
      </c>
      <c r="W9" s="17" t="s">
        <v>284</v>
      </c>
      <c r="X9" s="5" t="s">
        <v>1106</v>
      </c>
      <c r="Y9" s="5">
        <v>23</v>
      </c>
      <c r="Z9" s="5" t="s">
        <v>663</v>
      </c>
      <c r="AD9" s="17"/>
    </row>
    <row r="10" spans="1:34" x14ac:dyDescent="0.2">
      <c r="A10" s="7"/>
      <c r="B10" s="12" t="s">
        <v>747</v>
      </c>
      <c r="C10" s="14">
        <v>5.9539999999999997</v>
      </c>
      <c r="D10" s="14">
        <v>5.5720000000000001</v>
      </c>
      <c r="E10">
        <v>5.5039999999999996</v>
      </c>
      <c r="F10" s="14">
        <v>5.4779999999999998</v>
      </c>
      <c r="G10" s="14">
        <v>5.8929999999999998</v>
      </c>
      <c r="H10" s="14">
        <v>5.5149999999999997</v>
      </c>
      <c r="I10" s="14">
        <v>5.45</v>
      </c>
      <c r="J10" s="22"/>
      <c r="K10" s="22"/>
      <c r="L10" s="14">
        <v>5.859</v>
      </c>
      <c r="M10" s="14">
        <v>5.4859999999999998</v>
      </c>
      <c r="N10" s="14">
        <v>5.8570000000000002</v>
      </c>
      <c r="O10" s="14"/>
      <c r="P10" s="14"/>
      <c r="Q10" s="14"/>
      <c r="R10" s="14">
        <f>I10+(M10-H10)</f>
        <v>5.4210000000000003</v>
      </c>
      <c r="S10" s="14">
        <f t="shared" si="1"/>
        <v>5.3950000000000014</v>
      </c>
      <c r="T10" s="45" t="s">
        <v>1100</v>
      </c>
      <c r="U10" s="5" t="s">
        <v>94</v>
      </c>
      <c r="V10" s="17" t="s">
        <v>671</v>
      </c>
      <c r="W10" s="17" t="s">
        <v>674</v>
      </c>
      <c r="X10" s="5" t="s">
        <v>1109</v>
      </c>
      <c r="Y10" s="5">
        <v>7</v>
      </c>
      <c r="Z10" s="5" t="s">
        <v>664</v>
      </c>
      <c r="AD10" s="17"/>
    </row>
    <row r="11" spans="1:34" x14ac:dyDescent="0.2">
      <c r="A11" s="7"/>
      <c r="B11" s="12" t="s">
        <v>747</v>
      </c>
      <c r="C11" s="14">
        <v>5.758</v>
      </c>
      <c r="D11" s="14">
        <v>5.8070000000000004</v>
      </c>
      <c r="E11">
        <v>5.806</v>
      </c>
      <c r="F11" s="14">
        <v>5.8109999999999999</v>
      </c>
      <c r="G11" s="14">
        <v>5.6950000000000003</v>
      </c>
      <c r="H11" s="14">
        <v>5.75</v>
      </c>
      <c r="I11" s="14">
        <v>5.7549999999999999</v>
      </c>
      <c r="J11" s="22"/>
      <c r="K11" s="22"/>
      <c r="L11" s="14">
        <v>5.6609999999999996</v>
      </c>
      <c r="M11" s="14">
        <v>5.7130000000000001</v>
      </c>
      <c r="N11" s="14">
        <v>5.6580000000000004</v>
      </c>
      <c r="O11" s="14"/>
      <c r="P11" s="14"/>
      <c r="Q11" s="14"/>
      <c r="R11" s="14">
        <f t="shared" si="0"/>
        <v>5.7150000000000007</v>
      </c>
      <c r="S11" s="14">
        <f t="shared" si="1"/>
        <v>5.72</v>
      </c>
      <c r="U11" s="5" t="s">
        <v>668</v>
      </c>
      <c r="V11" s="17" t="s">
        <v>61</v>
      </c>
      <c r="W11" s="17" t="s">
        <v>646</v>
      </c>
      <c r="X11" s="5"/>
      <c r="Y11" s="5"/>
      <c r="Z11" s="5" t="s">
        <v>666</v>
      </c>
      <c r="AD11" s="17"/>
    </row>
    <row r="12" spans="1:34" x14ac:dyDescent="0.2">
      <c r="A12" s="7"/>
      <c r="B12" s="12" t="s">
        <v>1096</v>
      </c>
      <c r="C12" s="14">
        <v>5.968</v>
      </c>
      <c r="D12" s="14">
        <v>6</v>
      </c>
      <c r="E12">
        <v>6.1310000000000002</v>
      </c>
      <c r="F12" s="14">
        <v>6.1790000000000003</v>
      </c>
      <c r="G12" s="14">
        <v>5.835</v>
      </c>
      <c r="H12" s="14">
        <v>5.9119999999999999</v>
      </c>
      <c r="I12" s="14">
        <v>6.0460000000000003</v>
      </c>
      <c r="J12" s="22"/>
      <c r="K12" s="22"/>
      <c r="L12" s="14">
        <v>5.7539999999999996</v>
      </c>
      <c r="M12" s="22"/>
      <c r="N12" s="14">
        <v>5.7469999999999999</v>
      </c>
      <c r="O12" s="14"/>
      <c r="P12" s="14"/>
      <c r="Q12" s="14"/>
      <c r="R12" s="14">
        <f>I12+N12-G12</f>
        <v>5.9579999999999993</v>
      </c>
      <c r="S12" s="14">
        <f t="shared" si="1"/>
        <v>6.0060000000000002</v>
      </c>
      <c r="T12" s="36"/>
      <c r="U12" s="5" t="s">
        <v>295</v>
      </c>
      <c r="V12" s="17" t="s">
        <v>61</v>
      </c>
      <c r="W12" s="17" t="s">
        <v>681</v>
      </c>
      <c r="X12" s="5"/>
      <c r="Y12" s="5"/>
      <c r="Z12" s="5" t="s">
        <v>680</v>
      </c>
      <c r="AD12" s="17"/>
    </row>
    <row r="13" spans="1:34" x14ac:dyDescent="0.2">
      <c r="A13" s="6" t="s">
        <v>325</v>
      </c>
      <c r="B13" s="12" t="s">
        <v>1096</v>
      </c>
      <c r="C13" s="14">
        <v>5.2190000000000003</v>
      </c>
      <c r="D13" s="14">
        <v>5.26</v>
      </c>
      <c r="E13">
        <v>5.3140000000000001</v>
      </c>
      <c r="F13" s="14">
        <v>5.3310000000000004</v>
      </c>
      <c r="G13" s="14">
        <v>5.0810000000000004</v>
      </c>
      <c r="H13" s="14">
        <v>5.1340000000000003</v>
      </c>
      <c r="I13" s="14">
        <v>5.2009999999999996</v>
      </c>
      <c r="J13" s="22"/>
      <c r="K13" s="22"/>
      <c r="L13" s="14">
        <v>5.01</v>
      </c>
      <c r="M13" s="14">
        <v>5.0540000000000003</v>
      </c>
      <c r="N13" s="14">
        <v>5.01</v>
      </c>
      <c r="O13" s="14"/>
      <c r="P13" s="14"/>
      <c r="Q13" s="14"/>
      <c r="R13" s="14">
        <f>I13+(M13-H13)+(N13-L13)</f>
        <v>5.1209999999999996</v>
      </c>
      <c r="S13" s="14">
        <f t="shared" si="1"/>
        <v>5.1379999999999999</v>
      </c>
      <c r="T13" s="45" t="s">
        <v>1103</v>
      </c>
      <c r="U13" s="5"/>
      <c r="V13" s="17" t="s">
        <v>670</v>
      </c>
      <c r="W13" s="25" t="s">
        <v>673</v>
      </c>
      <c r="X13" s="5" t="s">
        <v>1265</v>
      </c>
      <c r="Y13" s="5">
        <v>11</v>
      </c>
      <c r="Z13" s="5" t="s">
        <v>667</v>
      </c>
      <c r="AD13" s="17"/>
    </row>
    <row r="14" spans="1:34" x14ac:dyDescent="0.2">
      <c r="A14" s="6"/>
      <c r="B14" s="12" t="s">
        <v>1096</v>
      </c>
      <c r="C14" s="14">
        <v>5.7279999999999998</v>
      </c>
      <c r="D14" s="14">
        <v>5.7779999999999996</v>
      </c>
      <c r="E14" s="14">
        <v>5.9160000000000004</v>
      </c>
      <c r="F14" s="14">
        <v>5.9619999999999997</v>
      </c>
      <c r="G14" s="14">
        <v>5.64</v>
      </c>
      <c r="H14" s="14">
        <v>5.7050000000000001</v>
      </c>
      <c r="I14" s="14">
        <v>5.8440000000000003</v>
      </c>
      <c r="J14" s="22"/>
      <c r="K14" s="22"/>
      <c r="L14" s="14">
        <v>5.5659999999999998</v>
      </c>
      <c r="M14" s="14">
        <v>5.63</v>
      </c>
      <c r="N14" s="14">
        <v>5.56</v>
      </c>
      <c r="O14" s="14"/>
      <c r="P14" s="14"/>
      <c r="Q14" s="14"/>
      <c r="R14" s="14">
        <f>I14+(M14-H14)+(N14-L14)</f>
        <v>5.7629999999999999</v>
      </c>
      <c r="S14" s="14">
        <f t="shared" si="1"/>
        <v>5.8089999999999993</v>
      </c>
      <c r="T14" s="45" t="s">
        <v>1104</v>
      </c>
      <c r="U14" s="5"/>
      <c r="V14" s="17" t="s">
        <v>61</v>
      </c>
      <c r="W14" s="25" t="s">
        <v>679</v>
      </c>
      <c r="X14" s="5"/>
      <c r="Y14" s="5"/>
      <c r="Z14" s="5" t="s">
        <v>678</v>
      </c>
      <c r="AD14" s="17"/>
    </row>
    <row r="15" spans="1:34" x14ac:dyDescent="0.2">
      <c r="A15" s="6"/>
      <c r="B15" s="12" t="s">
        <v>748</v>
      </c>
      <c r="C15" s="14">
        <v>6.4219999999999997</v>
      </c>
      <c r="D15" s="14">
        <v>6.0949999999999998</v>
      </c>
      <c r="E15">
        <v>6.0519999999999996</v>
      </c>
      <c r="F15" s="14">
        <v>6.0389999999999997</v>
      </c>
      <c r="G15" s="14">
        <v>6.2149999999999999</v>
      </c>
      <c r="H15" s="14">
        <v>5.9290000000000003</v>
      </c>
      <c r="I15" s="14">
        <v>5.8949999999999996</v>
      </c>
      <c r="J15" s="22"/>
      <c r="K15" s="22"/>
      <c r="L15" s="14">
        <v>6.1189999999999998</v>
      </c>
      <c r="M15" s="14">
        <v>5.8280000000000003</v>
      </c>
      <c r="N15" s="14">
        <v>6.1120000000000001</v>
      </c>
      <c r="O15" s="14"/>
      <c r="P15" s="14"/>
      <c r="Q15" s="14"/>
      <c r="R15" s="14">
        <f>I15+(M15-H15)+(N15-L15)</f>
        <v>5.7869999999999999</v>
      </c>
      <c r="S15" s="14">
        <f t="shared" si="1"/>
        <v>5.7740000000000009</v>
      </c>
      <c r="T15" s="45" t="s">
        <v>1182</v>
      </c>
      <c r="U15" s="5"/>
      <c r="V15" s="17" t="s">
        <v>669</v>
      </c>
      <c r="W15" s="25" t="s">
        <v>672</v>
      </c>
      <c r="X15" s="5" t="s">
        <v>261</v>
      </c>
      <c r="Y15" s="5">
        <v>10</v>
      </c>
      <c r="Z15" s="5" t="s">
        <v>665</v>
      </c>
      <c r="AD15" s="17"/>
    </row>
    <row r="16" spans="1:34" x14ac:dyDescent="0.2">
      <c r="A16" s="6"/>
      <c r="B16" s="12" t="s">
        <v>462</v>
      </c>
      <c r="C16" s="14">
        <v>6.1829999999999998</v>
      </c>
      <c r="D16" s="14">
        <v>6.2489999999999997</v>
      </c>
      <c r="E16">
        <v>6.2329999999999997</v>
      </c>
      <c r="F16" s="14">
        <v>6.2370000000000001</v>
      </c>
      <c r="G16" s="14">
        <v>6.0590000000000002</v>
      </c>
      <c r="H16" s="14">
        <v>6.1269999999999998</v>
      </c>
      <c r="I16" s="14">
        <v>6.12</v>
      </c>
      <c r="J16" s="22"/>
      <c r="K16" s="22"/>
      <c r="L16" s="14">
        <v>6.0030000000000001</v>
      </c>
      <c r="M16" s="14">
        <v>6.0640000000000001</v>
      </c>
      <c r="N16" s="14">
        <v>5.9989999999999997</v>
      </c>
      <c r="O16" s="14"/>
      <c r="P16" s="14"/>
      <c r="Q16" s="14"/>
      <c r="R16" s="14">
        <f>I16+(M16-H16)+(N16-L16)</f>
        <v>6.0529999999999999</v>
      </c>
      <c r="S16" s="14">
        <f t="shared" si="1"/>
        <v>6.0569999999999995</v>
      </c>
      <c r="T16" s="45" t="s">
        <v>1183</v>
      </c>
      <c r="U16" s="5"/>
      <c r="V16" s="17" t="s">
        <v>676</v>
      </c>
      <c r="W16" s="25" t="s">
        <v>677</v>
      </c>
      <c r="X16" s="5" t="s">
        <v>151</v>
      </c>
      <c r="Y16" s="5">
        <v>13</v>
      </c>
      <c r="Z16" s="5" t="s">
        <v>675</v>
      </c>
      <c r="AD16" s="17"/>
    </row>
    <row r="17" spans="1:29" x14ac:dyDescent="0.2">
      <c r="B17" s="5"/>
      <c r="C17" s="15" t="s">
        <v>1279</v>
      </c>
      <c r="D17" s="14"/>
      <c r="E17" s="14"/>
      <c r="F17" s="14"/>
      <c r="G17" s="14"/>
      <c r="H17" s="14"/>
      <c r="I17" s="14"/>
      <c r="J17" s="14"/>
      <c r="K17" s="14"/>
      <c r="L17" s="14"/>
      <c r="M17" s="14"/>
      <c r="N17" s="14"/>
      <c r="O17" s="14"/>
      <c r="P17" s="14"/>
      <c r="Q17" s="14"/>
      <c r="R17" s="14"/>
      <c r="S17" s="14"/>
      <c r="T17" t="s">
        <v>1327</v>
      </c>
      <c r="U17" s="14"/>
      <c r="V17" s="14"/>
      <c r="AC17" s="17"/>
    </row>
    <row r="18" spans="1:29" x14ac:dyDescent="0.2">
      <c r="L18" s="14"/>
      <c r="M18" s="14"/>
      <c r="N18" s="14"/>
      <c r="O18" s="14"/>
      <c r="T18" s="36"/>
      <c r="X18" s="17"/>
    </row>
    <row r="19" spans="1:29" x14ac:dyDescent="0.2">
      <c r="A19" s="6" t="s">
        <v>18</v>
      </c>
      <c r="B19" s="7"/>
      <c r="C19" s="7" t="s">
        <v>44</v>
      </c>
      <c r="D19" s="7" t="s">
        <v>44</v>
      </c>
      <c r="E19" s="7" t="s">
        <v>44</v>
      </c>
      <c r="F19" s="7" t="s">
        <v>44</v>
      </c>
      <c r="G19" s="7" t="s">
        <v>9</v>
      </c>
      <c r="H19" s="7" t="s">
        <v>6</v>
      </c>
      <c r="I19" s="7" t="s">
        <v>6</v>
      </c>
      <c r="J19" s="7" t="s">
        <v>6</v>
      </c>
      <c r="V19" s="17"/>
    </row>
    <row r="20" spans="1:29" x14ac:dyDescent="0.2">
      <c r="A20" s="6"/>
      <c r="B20" s="7"/>
      <c r="C20" s="6" t="s">
        <v>46</v>
      </c>
      <c r="D20" s="6" t="s">
        <v>47</v>
      </c>
      <c r="E20" s="6" t="s">
        <v>49</v>
      </c>
      <c r="F20" s="6" t="s">
        <v>50</v>
      </c>
      <c r="G20" s="6" t="s">
        <v>15</v>
      </c>
      <c r="H20" s="6" t="s">
        <v>51</v>
      </c>
      <c r="I20" s="6" t="s">
        <v>52</v>
      </c>
      <c r="J20" s="6" t="s">
        <v>11</v>
      </c>
      <c r="V20" s="17"/>
    </row>
    <row r="21" spans="1:29" x14ac:dyDescent="0.2">
      <c r="A21" s="6" t="str">
        <f>A5</f>
        <v>Doublet</v>
      </c>
      <c r="B21" s="12" t="str">
        <f>B5</f>
        <v>A" (Val, n-pi*)</v>
      </c>
      <c r="C21" s="14">
        <v>1.3009999999999999</v>
      </c>
      <c r="D21" s="14">
        <v>0.97399999999999998</v>
      </c>
      <c r="E21" s="14">
        <v>1.3129999999999999</v>
      </c>
      <c r="F21" s="14">
        <v>1.2390000000000001</v>
      </c>
      <c r="G21" s="14">
        <v>1.1819999999999999</v>
      </c>
      <c r="H21" s="14">
        <v>1.143</v>
      </c>
      <c r="I21" s="14">
        <v>1.1579999999999999</v>
      </c>
      <c r="J21" s="14">
        <v>1.151</v>
      </c>
      <c r="V21" s="17"/>
    </row>
    <row r="22" spans="1:29" x14ac:dyDescent="0.2">
      <c r="A22" s="6"/>
      <c r="B22" s="12" t="str">
        <f t="shared" ref="B22:B32" si="2">B6</f>
        <v>A' (Val, pi-pi*)</v>
      </c>
      <c r="C22" s="14">
        <v>2.859</v>
      </c>
      <c r="D22" s="14">
        <v>2.4969999999999999</v>
      </c>
      <c r="E22" s="14">
        <v>2.8610000000000002</v>
      </c>
      <c r="F22" s="14">
        <v>2.83</v>
      </c>
      <c r="G22" s="14">
        <v>2.79</v>
      </c>
      <c r="H22" s="14">
        <v>2.7770000000000001</v>
      </c>
      <c r="I22" s="14">
        <v>2.7509999999999999</v>
      </c>
      <c r="J22" s="14">
        <v>2.7469999999999999</v>
      </c>
      <c r="V22" s="17"/>
    </row>
    <row r="23" spans="1:29" x14ac:dyDescent="0.2">
      <c r="A23" s="6"/>
      <c r="B23" s="12" t="str">
        <f t="shared" si="2"/>
        <v>A' (Val, sig-pi*)</v>
      </c>
      <c r="C23" s="14">
        <v>4.9059999999999997</v>
      </c>
      <c r="D23" s="14">
        <v>4.42</v>
      </c>
      <c r="E23" s="14">
        <v>4.8719999999999999</v>
      </c>
      <c r="F23" s="14">
        <v>4.79</v>
      </c>
      <c r="G23" s="14">
        <v>4.6829999999999998</v>
      </c>
      <c r="H23" s="14">
        <v>4.6420000000000003</v>
      </c>
      <c r="I23" s="14">
        <v>4.6040000000000001</v>
      </c>
      <c r="J23" s="14">
        <v>4.5940000000000003</v>
      </c>
      <c r="V23" s="17"/>
    </row>
    <row r="24" spans="1:29" x14ac:dyDescent="0.2">
      <c r="A24" s="6"/>
      <c r="B24" s="12" t="str">
        <f t="shared" si="2"/>
        <v>A' (Ryd, n-R)</v>
      </c>
      <c r="C24" s="14">
        <v>5.2130000000000001</v>
      </c>
      <c r="D24" s="14">
        <v>4.8479999999999999</v>
      </c>
      <c r="E24" s="14">
        <v>5.1589999999999998</v>
      </c>
      <c r="F24" s="14">
        <v>5.0990000000000002</v>
      </c>
      <c r="G24" s="14">
        <v>5.0149999999999997</v>
      </c>
      <c r="H24" s="14">
        <v>4.992</v>
      </c>
      <c r="I24" s="14">
        <v>4.8840000000000003</v>
      </c>
      <c r="J24" s="14">
        <v>4.88</v>
      </c>
    </row>
    <row r="25" spans="1:29" x14ac:dyDescent="0.2">
      <c r="A25" s="6"/>
      <c r="B25" s="12" t="str">
        <f t="shared" si="2"/>
        <v>A' (Ryd, n-R)</v>
      </c>
      <c r="C25" s="14">
        <v>5.7030000000000003</v>
      </c>
      <c r="D25" s="14">
        <v>5.4029999999999996</v>
      </c>
      <c r="E25" s="14">
        <v>5.63</v>
      </c>
      <c r="F25" s="14">
        <v>5.5759999999999996</v>
      </c>
      <c r="G25" s="14">
        <v>5.5229999999999997</v>
      </c>
      <c r="H25" s="14">
        <v>5.5039999999999996</v>
      </c>
      <c r="I25" s="14">
        <v>5.391</v>
      </c>
      <c r="J25" s="14">
        <v>5.3869999999999996</v>
      </c>
    </row>
    <row r="26" spans="1:29" x14ac:dyDescent="0.2">
      <c r="A26" s="6"/>
      <c r="B26" s="12" t="str">
        <f t="shared" si="2"/>
        <v>A" (Mix)</v>
      </c>
      <c r="C26" s="14">
        <v>5.91</v>
      </c>
      <c r="D26" s="14">
        <v>5.4539999999999997</v>
      </c>
      <c r="E26" s="14">
        <v>5.8550000000000004</v>
      </c>
      <c r="F26" s="14">
        <v>5.8150000000000004</v>
      </c>
      <c r="G26" s="14">
        <v>5.6689999999999996</v>
      </c>
      <c r="H26">
        <v>5.6550000000000002</v>
      </c>
      <c r="I26" s="14">
        <v>5.5069999999999997</v>
      </c>
      <c r="J26">
        <v>5.5039999999999996</v>
      </c>
    </row>
    <row r="27" spans="1:29" x14ac:dyDescent="0.2">
      <c r="A27" s="6"/>
      <c r="B27" s="12" t="str">
        <f t="shared" si="2"/>
        <v>A" (Mix)</v>
      </c>
      <c r="C27" s="14">
        <v>6.2160000000000002</v>
      </c>
      <c r="D27" s="14">
        <v>5.7670000000000003</v>
      </c>
      <c r="E27" s="14">
        <v>6.1</v>
      </c>
      <c r="F27" s="14">
        <v>6.12</v>
      </c>
      <c r="G27" s="14">
        <v>6.0339999999999998</v>
      </c>
      <c r="H27">
        <v>6.0620000000000003</v>
      </c>
      <c r="I27" s="14">
        <v>5.798</v>
      </c>
      <c r="J27">
        <v>5.806</v>
      </c>
    </row>
    <row r="28" spans="1:29" x14ac:dyDescent="0.2">
      <c r="A28" s="6"/>
      <c r="B28" s="12" t="str">
        <f t="shared" si="2"/>
        <v>A" (Val)</v>
      </c>
      <c r="C28" s="22"/>
      <c r="D28" s="22"/>
      <c r="E28" s="22"/>
      <c r="F28" s="22"/>
      <c r="G28" s="14">
        <v>6.4139999999999997</v>
      </c>
      <c r="H28">
        <v>6.4459999999999997</v>
      </c>
      <c r="I28">
        <v>6.125</v>
      </c>
      <c r="J28">
        <v>6.1310000000000002</v>
      </c>
    </row>
    <row r="29" spans="1:29" x14ac:dyDescent="0.2">
      <c r="A29" s="6" t="str">
        <f>A13</f>
        <v>Quartet</v>
      </c>
      <c r="B29" s="12" t="str">
        <f t="shared" si="2"/>
        <v>A" (Val)</v>
      </c>
      <c r="C29" s="14">
        <v>5.758</v>
      </c>
      <c r="D29" s="14">
        <v>5.1210000000000004</v>
      </c>
      <c r="E29" s="14">
        <v>5.6639999999999997</v>
      </c>
      <c r="F29" s="14">
        <v>5.6849999999999996</v>
      </c>
      <c r="G29" s="14">
        <v>5.5529999999999999</v>
      </c>
      <c r="H29">
        <v>5.5730000000000004</v>
      </c>
      <c r="I29" s="14">
        <v>5.3150000000000004</v>
      </c>
      <c r="J29">
        <v>5.3140000000000001</v>
      </c>
    </row>
    <row r="30" spans="1:29" x14ac:dyDescent="0.2">
      <c r="A30" s="6"/>
      <c r="B30" s="12" t="str">
        <f t="shared" si="2"/>
        <v>A" (Val)</v>
      </c>
      <c r="C30" s="22"/>
      <c r="D30" s="22"/>
      <c r="E30" s="22"/>
      <c r="F30" s="22"/>
      <c r="G30" s="14">
        <v>6.14</v>
      </c>
      <c r="H30" s="14">
        <v>6.1680000000000001</v>
      </c>
      <c r="I30" s="14">
        <v>5.9109999999999996</v>
      </c>
      <c r="J30" s="14">
        <v>5.9160000000000004</v>
      </c>
    </row>
    <row r="31" spans="1:29" x14ac:dyDescent="0.2">
      <c r="A31" s="6"/>
      <c r="B31" s="12" t="str">
        <f t="shared" si="2"/>
        <v>A' (Mix)</v>
      </c>
      <c r="C31">
        <v>6.6909999999999998</v>
      </c>
      <c r="D31">
        <v>5.7750000000000004</v>
      </c>
      <c r="E31">
        <v>6.5439999999999996</v>
      </c>
      <c r="F31" s="14">
        <v>6.6079999999999997</v>
      </c>
      <c r="G31" s="14">
        <v>6.3879999999999999</v>
      </c>
      <c r="H31" s="14">
        <v>6.4080000000000004</v>
      </c>
      <c r="I31" s="14">
        <v>6.0510000000000002</v>
      </c>
      <c r="J31">
        <v>6.0519999999999996</v>
      </c>
    </row>
    <row r="32" spans="1:29" x14ac:dyDescent="0.2">
      <c r="A32" s="6"/>
      <c r="B32" s="12" t="str">
        <f t="shared" si="2"/>
        <v>A' (Val)</v>
      </c>
      <c r="C32">
        <v>6.5640000000000001</v>
      </c>
      <c r="D32">
        <v>5.9050000000000002</v>
      </c>
      <c r="E32">
        <v>6.5830000000000002</v>
      </c>
      <c r="F32" s="14">
        <v>6.57</v>
      </c>
      <c r="G32" s="14">
        <v>6.4359999999999999</v>
      </c>
      <c r="H32" s="14">
        <v>6.4459999999999997</v>
      </c>
      <c r="I32" s="14">
        <v>6.2469999999999999</v>
      </c>
      <c r="J32">
        <v>6.2329999999999997</v>
      </c>
    </row>
    <row r="33" spans="3:3" x14ac:dyDescent="0.2">
      <c r="C33" s="5" t="s">
        <v>1266</v>
      </c>
    </row>
  </sheetData>
  <pageMargins left="0.7" right="0.7" top="0.75" bottom="0.75" header="0.3" footer="0.3"/>
  <pageSetup paperSize="9" orientation="portrait" horizontalDpi="0" verticalDpi="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DC88C-0A39-3440-88F2-E975C39B1E9B}">
  <dimension ref="A1:AB25"/>
  <sheetViews>
    <sheetView zoomScale="80" zoomScaleNormal="80" workbookViewId="0">
      <selection activeCell="E14" sqref="E14:E22"/>
    </sheetView>
  </sheetViews>
  <sheetFormatPr baseColWidth="10" defaultRowHeight="16" x14ac:dyDescent="0.2"/>
  <sheetData>
    <row r="1" spans="1:28" x14ac:dyDescent="0.2">
      <c r="A1" s="1" t="s">
        <v>0</v>
      </c>
      <c r="B1" s="1"/>
      <c r="C1" s="1" t="s">
        <v>1</v>
      </c>
      <c r="D1" s="39"/>
      <c r="E1" s="34">
        <f>COUNT(C5:C11)</f>
        <v>7</v>
      </c>
      <c r="F1" s="4" t="s">
        <v>2</v>
      </c>
      <c r="G1" s="16" t="s">
        <v>53</v>
      </c>
      <c r="H1" s="16"/>
      <c r="I1" s="16"/>
      <c r="J1" s="3"/>
      <c r="K1" s="3"/>
      <c r="L1" s="3"/>
      <c r="M1" s="3"/>
      <c r="N1" s="3"/>
      <c r="O1" s="3"/>
      <c r="P1" s="3"/>
      <c r="Q1" s="3"/>
      <c r="R1" s="3"/>
      <c r="S1" s="3"/>
      <c r="T1" s="3"/>
      <c r="U1" s="3"/>
      <c r="V1" s="3"/>
      <c r="W1" s="3"/>
      <c r="X1" s="3"/>
      <c r="Y1" s="16" t="s">
        <v>563</v>
      </c>
      <c r="Z1" s="3"/>
      <c r="AA1" s="16"/>
      <c r="AB1" s="16"/>
    </row>
    <row r="2" spans="1:28" x14ac:dyDescent="0.2">
      <c r="A2" s="11" t="s">
        <v>5</v>
      </c>
      <c r="B2" s="27"/>
      <c r="C2" s="27" t="s">
        <v>6</v>
      </c>
      <c r="D2" s="27" t="s">
        <v>6</v>
      </c>
      <c r="E2" s="27" t="s">
        <v>6</v>
      </c>
      <c r="F2" s="27" t="s">
        <v>6</v>
      </c>
      <c r="G2" s="27" t="s">
        <v>91</v>
      </c>
      <c r="H2" s="27" t="s">
        <v>91</v>
      </c>
      <c r="I2" s="27" t="s">
        <v>91</v>
      </c>
      <c r="J2" s="27" t="s">
        <v>7</v>
      </c>
      <c r="K2" s="27" t="s">
        <v>7</v>
      </c>
      <c r="L2" s="27" t="s">
        <v>7</v>
      </c>
      <c r="M2" s="27" t="s">
        <v>7</v>
      </c>
      <c r="N2" s="27" t="s">
        <v>7</v>
      </c>
      <c r="O2" s="27" t="s">
        <v>7</v>
      </c>
      <c r="P2" s="27" t="s">
        <v>8</v>
      </c>
      <c r="Q2" s="27" t="s">
        <v>8</v>
      </c>
      <c r="R2" s="27" t="s">
        <v>8</v>
      </c>
      <c r="S2" s="27"/>
      <c r="T2" s="27"/>
      <c r="U2" s="28"/>
      <c r="V2" s="28" t="s">
        <v>9</v>
      </c>
      <c r="W2" s="28" t="s">
        <v>9</v>
      </c>
      <c r="X2" s="28" t="s">
        <v>44</v>
      </c>
      <c r="Y2" s="28" t="s">
        <v>44</v>
      </c>
      <c r="Z2" s="28" t="s">
        <v>44</v>
      </c>
      <c r="AA2" s="28" t="s">
        <v>9</v>
      </c>
      <c r="AB2" s="3"/>
    </row>
    <row r="3" spans="1:28" x14ac:dyDescent="0.2">
      <c r="A3" s="11"/>
      <c r="B3" s="27"/>
      <c r="C3" s="11" t="s">
        <v>11</v>
      </c>
      <c r="D3" s="11" t="s">
        <v>11</v>
      </c>
      <c r="E3" s="11" t="s">
        <v>11</v>
      </c>
      <c r="F3" s="11" t="s">
        <v>11</v>
      </c>
      <c r="G3" s="11" t="s">
        <v>12</v>
      </c>
      <c r="H3" s="11" t="s">
        <v>12</v>
      </c>
      <c r="I3" s="11" t="s">
        <v>12</v>
      </c>
      <c r="J3" s="11" t="s">
        <v>12</v>
      </c>
      <c r="K3" s="11" t="s">
        <v>74</v>
      </c>
      <c r="L3" s="11" t="s">
        <v>74</v>
      </c>
      <c r="M3" s="11" t="s">
        <v>74</v>
      </c>
      <c r="N3" s="11" t="s">
        <v>75</v>
      </c>
      <c r="O3" s="11" t="s">
        <v>75</v>
      </c>
      <c r="P3" s="11" t="s">
        <v>114</v>
      </c>
      <c r="Q3" s="11" t="s">
        <v>114</v>
      </c>
      <c r="R3" s="11" t="s">
        <v>114</v>
      </c>
      <c r="S3" s="11" t="s">
        <v>437</v>
      </c>
      <c r="T3" s="11" t="s">
        <v>437</v>
      </c>
      <c r="U3" s="28"/>
      <c r="V3" s="29" t="s">
        <v>13</v>
      </c>
      <c r="W3" s="29" t="s">
        <v>60</v>
      </c>
      <c r="X3" s="29" t="s">
        <v>271</v>
      </c>
      <c r="Y3" s="29" t="s">
        <v>14</v>
      </c>
      <c r="Z3" s="29" t="s">
        <v>14</v>
      </c>
      <c r="AA3" s="29" t="s">
        <v>60</v>
      </c>
      <c r="AB3" s="3"/>
    </row>
    <row r="4" spans="1:28" x14ac:dyDescent="0.2">
      <c r="A4" s="27"/>
      <c r="B4" s="27"/>
      <c r="C4" s="11" t="s">
        <v>16</v>
      </c>
      <c r="D4" s="11" t="s">
        <v>17</v>
      </c>
      <c r="E4" s="11" t="s">
        <v>18</v>
      </c>
      <c r="F4" s="11" t="s">
        <v>90</v>
      </c>
      <c r="G4" s="11" t="s">
        <v>16</v>
      </c>
      <c r="H4" s="11" t="s">
        <v>17</v>
      </c>
      <c r="I4" s="11" t="s">
        <v>18</v>
      </c>
      <c r="J4" s="11" t="s">
        <v>90</v>
      </c>
      <c r="K4" s="11" t="s">
        <v>16</v>
      </c>
      <c r="L4" s="11" t="s">
        <v>17</v>
      </c>
      <c r="M4" s="11" t="s">
        <v>18</v>
      </c>
      <c r="N4" s="11" t="s">
        <v>16</v>
      </c>
      <c r="O4" s="11" t="s">
        <v>17</v>
      </c>
      <c r="P4" s="11" t="s">
        <v>16</v>
      </c>
      <c r="Q4" s="11" t="s">
        <v>17</v>
      </c>
      <c r="R4" s="11" t="s">
        <v>18</v>
      </c>
      <c r="S4" s="11" t="s">
        <v>18</v>
      </c>
      <c r="T4" s="11" t="s">
        <v>90</v>
      </c>
      <c r="U4" s="41" t="s">
        <v>749</v>
      </c>
      <c r="V4" s="29" t="s">
        <v>18</v>
      </c>
      <c r="W4" s="29" t="s">
        <v>18</v>
      </c>
      <c r="X4" s="29" t="s">
        <v>18</v>
      </c>
      <c r="Y4" s="29" t="s">
        <v>18</v>
      </c>
      <c r="Z4" s="29" t="s">
        <v>18</v>
      </c>
      <c r="AA4" s="29" t="s">
        <v>18</v>
      </c>
      <c r="AB4" s="3"/>
    </row>
    <row r="5" spans="1:28" x14ac:dyDescent="0.2">
      <c r="A5" s="11" t="s">
        <v>21</v>
      </c>
      <c r="B5" s="31" t="s">
        <v>1257</v>
      </c>
      <c r="C5" s="32">
        <v>1.3440000000000001</v>
      </c>
      <c r="D5" s="32">
        <v>1.34</v>
      </c>
      <c r="E5" s="32">
        <v>1.2949999999999999</v>
      </c>
      <c r="F5" s="32">
        <v>1.29</v>
      </c>
      <c r="G5" s="32">
        <v>1.389</v>
      </c>
      <c r="H5" s="32">
        <v>1.3680000000000001</v>
      </c>
      <c r="I5" s="32">
        <v>1.3220000000000001</v>
      </c>
      <c r="J5" s="32">
        <v>1.3160000000000001</v>
      </c>
      <c r="K5" s="32">
        <v>1.401</v>
      </c>
      <c r="L5" s="32">
        <v>1.379</v>
      </c>
      <c r="M5" s="32">
        <v>1.3260000000000001</v>
      </c>
      <c r="N5" s="32">
        <v>1.4019999999999999</v>
      </c>
      <c r="O5" s="32">
        <v>1.38</v>
      </c>
      <c r="P5" s="18" t="s">
        <v>1089</v>
      </c>
      <c r="Q5" s="18" t="s">
        <v>1267</v>
      </c>
      <c r="R5" s="18" t="s">
        <v>1293</v>
      </c>
      <c r="S5" s="32">
        <v>1.323</v>
      </c>
      <c r="T5" s="32">
        <f>S5+J5-I5</f>
        <v>1.3170000000000002</v>
      </c>
      <c r="U5" s="16" t="s">
        <v>750</v>
      </c>
      <c r="V5" s="16" t="s">
        <v>94</v>
      </c>
      <c r="W5" s="25" t="s">
        <v>72</v>
      </c>
      <c r="X5" s="25" t="s">
        <v>273</v>
      </c>
      <c r="Y5" s="16" t="s">
        <v>88</v>
      </c>
      <c r="Z5" s="16">
        <v>1</v>
      </c>
      <c r="AA5" s="16" t="s">
        <v>751</v>
      </c>
      <c r="AB5" s="16"/>
    </row>
    <row r="6" spans="1:28" x14ac:dyDescent="0.2">
      <c r="A6" s="27"/>
      <c r="B6" s="31" t="s">
        <v>1134</v>
      </c>
      <c r="C6" s="32">
        <v>3.2890000000000001</v>
      </c>
      <c r="D6" s="32">
        <v>3.2890000000000001</v>
      </c>
      <c r="E6" s="32">
        <v>3.2930000000000001</v>
      </c>
      <c r="F6" s="32">
        <v>3.2909999999999999</v>
      </c>
      <c r="G6" s="32">
        <v>3.2839999999999998</v>
      </c>
      <c r="H6" s="32">
        <v>3.3029999999999999</v>
      </c>
      <c r="I6" s="32">
        <v>3.31</v>
      </c>
      <c r="J6" s="32">
        <v>3.3090000000000002</v>
      </c>
      <c r="K6" s="32">
        <v>3.282</v>
      </c>
      <c r="L6" s="32">
        <v>3.3</v>
      </c>
      <c r="M6" s="32">
        <v>3.3010000000000002</v>
      </c>
      <c r="N6" s="32">
        <v>3.2810000000000001</v>
      </c>
      <c r="O6" s="32">
        <v>3.298</v>
      </c>
      <c r="P6" s="18" t="s">
        <v>1090</v>
      </c>
      <c r="Q6" s="18" t="s">
        <v>1268</v>
      </c>
      <c r="R6" s="18" t="s">
        <v>1294</v>
      </c>
      <c r="S6" s="32">
        <v>3.3010000000000002</v>
      </c>
      <c r="T6" s="32">
        <f t="shared" ref="T6:T11" si="0">S6+J6-I6</f>
        <v>3.3000000000000003</v>
      </c>
      <c r="U6" s="16" t="s">
        <v>755</v>
      </c>
      <c r="V6" s="16" t="s">
        <v>756</v>
      </c>
      <c r="W6" s="25" t="s">
        <v>258</v>
      </c>
      <c r="X6" s="25" t="s">
        <v>354</v>
      </c>
      <c r="Y6" s="16" t="s">
        <v>563</v>
      </c>
      <c r="Z6" s="16">
        <v>0</v>
      </c>
      <c r="AA6" s="16" t="s">
        <v>752</v>
      </c>
      <c r="AB6" s="3"/>
    </row>
    <row r="7" spans="1:28" x14ac:dyDescent="0.2">
      <c r="A7" s="27"/>
      <c r="B7" s="31" t="s">
        <v>1258</v>
      </c>
      <c r="C7" s="32">
        <v>8.9610000000000003</v>
      </c>
      <c r="D7" s="32">
        <v>8.9420000000000002</v>
      </c>
      <c r="E7" s="32">
        <v>8.8840000000000003</v>
      </c>
      <c r="F7" s="32">
        <v>8.875</v>
      </c>
      <c r="G7" s="32">
        <v>8.89</v>
      </c>
      <c r="H7" s="32">
        <v>8.891</v>
      </c>
      <c r="I7" s="32">
        <v>8.8409999999999993</v>
      </c>
      <c r="J7" s="32">
        <v>8.8350000000000009</v>
      </c>
      <c r="K7" s="32">
        <v>8.859</v>
      </c>
      <c r="L7" s="32">
        <v>8.859</v>
      </c>
      <c r="M7" s="32">
        <v>8.8040000000000003</v>
      </c>
      <c r="N7" s="32">
        <v>8.8550000000000004</v>
      </c>
      <c r="O7" s="32">
        <v>8.8539999999999992</v>
      </c>
      <c r="P7" s="18" t="s">
        <v>1091</v>
      </c>
      <c r="Q7" s="18" t="s">
        <v>1269</v>
      </c>
      <c r="R7" s="18" t="s">
        <v>1310</v>
      </c>
      <c r="S7" s="32">
        <f>8.854+M7-L7</f>
        <v>8.7990000000000013</v>
      </c>
      <c r="T7" s="32">
        <f t="shared" si="0"/>
        <v>8.793000000000001</v>
      </c>
      <c r="U7" s="16" t="s">
        <v>757</v>
      </c>
      <c r="V7" s="16"/>
      <c r="W7" s="25" t="s">
        <v>473</v>
      </c>
      <c r="X7" s="25" t="s">
        <v>273</v>
      </c>
      <c r="Y7" s="16" t="s">
        <v>563</v>
      </c>
      <c r="Z7" s="16">
        <v>0</v>
      </c>
      <c r="AA7" s="16" t="s">
        <v>763</v>
      </c>
      <c r="AB7" s="16"/>
    </row>
    <row r="8" spans="1:28" x14ac:dyDescent="0.2">
      <c r="A8" s="11" t="s">
        <v>325</v>
      </c>
      <c r="B8" s="31" t="s">
        <v>1259</v>
      </c>
      <c r="C8" s="32">
        <v>6.8049999999999997</v>
      </c>
      <c r="D8" s="32">
        <v>6.8170000000000002</v>
      </c>
      <c r="E8" s="32">
        <v>6.8819999999999997</v>
      </c>
      <c r="F8" s="32">
        <v>6.9169999999999998</v>
      </c>
      <c r="G8" s="32">
        <v>6.6349999999999998</v>
      </c>
      <c r="H8" s="32">
        <v>6.6509999999999998</v>
      </c>
      <c r="I8" s="32">
        <v>6.7229999999999999</v>
      </c>
      <c r="J8" s="32">
        <v>6.7640000000000002</v>
      </c>
      <c r="K8" s="32">
        <v>6.601</v>
      </c>
      <c r="L8" s="32">
        <v>6.6109999999999998</v>
      </c>
      <c r="M8" s="32">
        <v>6.6559999999999997</v>
      </c>
      <c r="N8" s="32">
        <v>6.5990000000000002</v>
      </c>
      <c r="O8" s="32">
        <v>6.609</v>
      </c>
      <c r="P8" s="18" t="s">
        <v>1092</v>
      </c>
      <c r="Q8" s="18" t="s">
        <v>1270</v>
      </c>
      <c r="R8" s="18" t="s">
        <v>1295</v>
      </c>
      <c r="S8" s="32">
        <f>6.61+M8-L8</f>
        <v>6.6550000000000002</v>
      </c>
      <c r="T8" s="32">
        <f t="shared" si="0"/>
        <v>6.6960000000000006</v>
      </c>
      <c r="U8" s="16" t="s">
        <v>755</v>
      </c>
      <c r="V8" s="3"/>
      <c r="W8" s="25" t="s">
        <v>759</v>
      </c>
      <c r="X8" s="25" t="s">
        <v>754</v>
      </c>
      <c r="Y8" s="16" t="s">
        <v>88</v>
      </c>
      <c r="Z8" s="16">
        <v>1</v>
      </c>
      <c r="AA8" s="16" t="s">
        <v>753</v>
      </c>
      <c r="AB8" s="16"/>
    </row>
    <row r="9" spans="1:28" x14ac:dyDescent="0.2">
      <c r="A9" s="11"/>
      <c r="B9" s="31" t="s">
        <v>1260</v>
      </c>
      <c r="C9" s="32">
        <v>8.35</v>
      </c>
      <c r="D9" s="32">
        <v>8.34</v>
      </c>
      <c r="E9" s="32">
        <v>8.2850000000000001</v>
      </c>
      <c r="F9" s="32">
        <v>8.2899999999999991</v>
      </c>
      <c r="G9" s="32">
        <v>8.1869999999999994</v>
      </c>
      <c r="H9" s="32">
        <v>8.18</v>
      </c>
      <c r="I9" s="32">
        <v>8.1389999999999993</v>
      </c>
      <c r="J9" s="32">
        <v>8.1509999999999998</v>
      </c>
      <c r="K9" s="32">
        <v>8.1020000000000003</v>
      </c>
      <c r="L9" s="32">
        <v>8.0909999999999993</v>
      </c>
      <c r="M9" s="32">
        <v>8.0259999999999998</v>
      </c>
      <c r="N9" s="32">
        <v>8.093</v>
      </c>
      <c r="O9" s="32">
        <v>8.0820000000000007</v>
      </c>
      <c r="P9" s="18" t="s">
        <v>1093</v>
      </c>
      <c r="Q9" s="18" t="s">
        <v>1271</v>
      </c>
      <c r="R9" s="18" t="s">
        <v>1309</v>
      </c>
      <c r="S9" s="32">
        <f>8.082+M9-L9</f>
        <v>8.0170000000000012</v>
      </c>
      <c r="T9" s="32">
        <f t="shared" si="0"/>
        <v>8.0289999999999999</v>
      </c>
      <c r="U9" s="16" t="s">
        <v>758</v>
      </c>
      <c r="V9" s="3"/>
      <c r="W9" s="25" t="s">
        <v>650</v>
      </c>
      <c r="X9" s="25" t="s">
        <v>760</v>
      </c>
      <c r="Y9" s="16" t="s">
        <v>88</v>
      </c>
      <c r="Z9" s="16">
        <v>1</v>
      </c>
      <c r="AA9" s="16" t="s">
        <v>764</v>
      </c>
      <c r="AB9" s="16"/>
    </row>
    <row r="10" spans="1:28" x14ac:dyDescent="0.2">
      <c r="A10" s="11"/>
      <c r="B10" s="31" t="s">
        <v>1261</v>
      </c>
      <c r="C10" s="32">
        <v>9.3070000000000004</v>
      </c>
      <c r="D10" s="32">
        <v>9.3079999999999998</v>
      </c>
      <c r="E10" s="32">
        <v>9.2449999999999992</v>
      </c>
      <c r="F10" s="32">
        <v>9.2420000000000009</v>
      </c>
      <c r="G10" s="32">
        <v>9.0939999999999994</v>
      </c>
      <c r="H10" s="32">
        <v>9.0980000000000008</v>
      </c>
      <c r="I10" s="32">
        <v>9.0589999999999993</v>
      </c>
      <c r="J10" s="32">
        <v>9.0649999999999995</v>
      </c>
      <c r="K10" s="32">
        <v>9.0060000000000002</v>
      </c>
      <c r="L10" s="32">
        <v>9.0050000000000008</v>
      </c>
      <c r="M10" s="32">
        <v>8.9390000000000001</v>
      </c>
      <c r="N10" s="32">
        <v>8.9930000000000003</v>
      </c>
      <c r="O10" s="32">
        <v>8.9920000000000009</v>
      </c>
      <c r="P10" s="18" t="s">
        <v>1094</v>
      </c>
      <c r="Q10" s="3"/>
      <c r="R10" s="3"/>
      <c r="S10" s="32">
        <f t="shared" ref="S10:S11" si="1">O10+M10-L10</f>
        <v>8.9260000000000002</v>
      </c>
      <c r="T10" s="32">
        <f t="shared" si="0"/>
        <v>8.9320000000000004</v>
      </c>
      <c r="U10" s="16" t="s">
        <v>761</v>
      </c>
      <c r="V10" s="3"/>
      <c r="W10" s="25" t="s">
        <v>102</v>
      </c>
      <c r="X10" s="25" t="s">
        <v>762</v>
      </c>
      <c r="Y10" s="16"/>
      <c r="Z10" s="16"/>
      <c r="AA10" s="16" t="s">
        <v>765</v>
      </c>
      <c r="AB10" s="16"/>
    </row>
    <row r="11" spans="1:28" x14ac:dyDescent="0.2">
      <c r="A11" s="11"/>
      <c r="B11" s="31" t="s">
        <v>1262</v>
      </c>
      <c r="C11" s="32">
        <v>9.968</v>
      </c>
      <c r="D11" s="32">
        <v>9.9849999999999994</v>
      </c>
      <c r="E11" s="32">
        <v>10.006</v>
      </c>
      <c r="F11" s="32">
        <v>10.01</v>
      </c>
      <c r="G11" s="32">
        <v>9.2200000000000006</v>
      </c>
      <c r="H11" s="32">
        <v>9.2089999999999996</v>
      </c>
      <c r="I11" s="32">
        <v>9.2249999999999996</v>
      </c>
      <c r="J11" s="32">
        <v>9.2560000000000002</v>
      </c>
      <c r="K11" s="32">
        <v>9.0419999999999998</v>
      </c>
      <c r="L11" s="32">
        <v>9.0210000000000008</v>
      </c>
      <c r="M11" s="32">
        <v>8.9819999999999993</v>
      </c>
      <c r="N11" s="32">
        <v>9.0359999999999996</v>
      </c>
      <c r="O11" s="32">
        <v>9.0150000000000006</v>
      </c>
      <c r="P11" s="18" t="s">
        <v>1095</v>
      </c>
      <c r="Q11" s="3"/>
      <c r="R11" s="3"/>
      <c r="S11" s="32">
        <f t="shared" si="1"/>
        <v>8.9759999999999991</v>
      </c>
      <c r="T11" s="32">
        <f t="shared" si="0"/>
        <v>9.0069999999999997</v>
      </c>
      <c r="U11" s="16" t="s">
        <v>757</v>
      </c>
      <c r="V11" s="3"/>
      <c r="W11" s="25" t="s">
        <v>83</v>
      </c>
      <c r="X11" s="25" t="s">
        <v>766</v>
      </c>
      <c r="Y11" s="16"/>
      <c r="Z11" s="3"/>
      <c r="AA11" s="16" t="s">
        <v>767</v>
      </c>
      <c r="AB11" s="3"/>
    </row>
    <row r="12" spans="1:28" x14ac:dyDescent="0.2">
      <c r="A12" s="3"/>
      <c r="B12" s="16"/>
      <c r="C12" s="32"/>
      <c r="D12" s="32"/>
      <c r="E12" s="32"/>
      <c r="F12" s="32"/>
      <c r="G12" s="32"/>
      <c r="H12" s="32"/>
      <c r="I12" s="32"/>
      <c r="J12" s="32"/>
      <c r="K12" s="32"/>
      <c r="L12" s="32"/>
      <c r="M12" s="32"/>
      <c r="N12" s="32"/>
      <c r="O12" s="32"/>
      <c r="P12" s="3"/>
      <c r="Q12" s="3"/>
      <c r="R12" s="3"/>
      <c r="S12" s="3"/>
      <c r="T12" s="3"/>
      <c r="U12" s="16"/>
      <c r="V12" s="3"/>
      <c r="W12" s="25"/>
      <c r="X12" s="25"/>
      <c r="Y12" s="16"/>
      <c r="Z12" s="3"/>
      <c r="AA12" s="16"/>
      <c r="AB12" s="3"/>
    </row>
    <row r="13" spans="1:28" x14ac:dyDescent="0.2">
      <c r="A13" s="3"/>
      <c r="B13" s="3"/>
      <c r="C13" s="3"/>
      <c r="D13" s="3"/>
      <c r="E13" s="3"/>
      <c r="F13" s="3"/>
      <c r="G13" s="3"/>
      <c r="H13" s="3"/>
      <c r="I13" s="32"/>
      <c r="J13" s="32"/>
      <c r="K13" s="3"/>
      <c r="L13" s="3"/>
      <c r="M13" s="32"/>
      <c r="N13" s="3"/>
      <c r="O13" s="3"/>
      <c r="P13" s="3"/>
      <c r="Q13" s="3"/>
      <c r="R13" s="3"/>
      <c r="S13" s="3"/>
      <c r="T13" s="3"/>
      <c r="U13" s="3"/>
      <c r="V13" s="3"/>
      <c r="W13" s="3"/>
      <c r="X13" s="3"/>
      <c r="Y13" s="3"/>
      <c r="Z13" s="3"/>
      <c r="AA13" s="3"/>
      <c r="AB13" s="3"/>
    </row>
    <row r="14" spans="1:28" x14ac:dyDescent="0.2">
      <c r="A14" s="11" t="s">
        <v>18</v>
      </c>
      <c r="B14" s="27"/>
      <c r="C14" s="27" t="s">
        <v>44</v>
      </c>
      <c r="D14" s="27" t="s">
        <v>44</v>
      </c>
      <c r="E14" s="27" t="s">
        <v>44</v>
      </c>
      <c r="F14" s="27" t="s">
        <v>44</v>
      </c>
      <c r="G14" s="27" t="s">
        <v>9</v>
      </c>
      <c r="H14" s="27" t="s">
        <v>6</v>
      </c>
      <c r="I14" s="27" t="s">
        <v>6</v>
      </c>
      <c r="J14" s="27" t="s">
        <v>6</v>
      </c>
      <c r="K14" s="54" t="s">
        <v>1046</v>
      </c>
      <c r="L14" s="54" t="s">
        <v>1046</v>
      </c>
      <c r="M14" s="54" t="s">
        <v>1046</v>
      </c>
      <c r="N14" s="54" t="s">
        <v>1046</v>
      </c>
      <c r="O14" s="54" t="s">
        <v>1046</v>
      </c>
      <c r="P14" s="54" t="s">
        <v>1046</v>
      </c>
      <c r="Q14" s="54" t="s">
        <v>1046</v>
      </c>
      <c r="R14" s="3"/>
      <c r="S14" s="3"/>
      <c r="T14" s="3"/>
      <c r="U14" s="3"/>
      <c r="V14" s="3"/>
      <c r="W14" s="3"/>
      <c r="X14" s="3"/>
      <c r="Y14" s="3"/>
      <c r="Z14" s="3"/>
    </row>
    <row r="15" spans="1:28" x14ac:dyDescent="0.2">
      <c r="A15" s="11"/>
      <c r="B15" s="27"/>
      <c r="C15" s="11" t="s">
        <v>46</v>
      </c>
      <c r="D15" s="11" t="s">
        <v>47</v>
      </c>
      <c r="E15" s="11" t="s">
        <v>49</v>
      </c>
      <c r="F15" s="11" t="s">
        <v>50</v>
      </c>
      <c r="G15" s="11" t="s">
        <v>15</v>
      </c>
      <c r="H15" s="11" t="s">
        <v>51</v>
      </c>
      <c r="I15" s="11" t="s">
        <v>52</v>
      </c>
      <c r="J15" s="11" t="s">
        <v>11</v>
      </c>
      <c r="K15" s="55" t="s">
        <v>1047</v>
      </c>
      <c r="L15" s="55" t="s">
        <v>1048</v>
      </c>
      <c r="M15" s="55" t="s">
        <v>1049</v>
      </c>
      <c r="N15" s="55" t="s">
        <v>1050</v>
      </c>
      <c r="O15" s="55" t="s">
        <v>1051</v>
      </c>
      <c r="P15" s="55" t="s">
        <v>1053</v>
      </c>
      <c r="Q15" s="55" t="s">
        <v>1052</v>
      </c>
      <c r="R15" s="3"/>
      <c r="S15" s="3"/>
      <c r="T15" s="3"/>
      <c r="U15" s="3"/>
      <c r="V15" s="3"/>
      <c r="W15" s="3"/>
      <c r="X15" s="3"/>
      <c r="Y15" s="3"/>
      <c r="Z15" s="3"/>
    </row>
    <row r="16" spans="1:28" x14ac:dyDescent="0.2">
      <c r="A16" s="11" t="s">
        <v>21</v>
      </c>
      <c r="B16" s="31" t="str">
        <f t="shared" ref="B16:B22" si="2">B5</f>
        <v>Pi_u (Val, pi-pi*)</v>
      </c>
      <c r="C16" s="32">
        <v>1.915</v>
      </c>
      <c r="D16" s="32">
        <v>0.40300000000000002</v>
      </c>
      <c r="E16" s="32">
        <v>2.09</v>
      </c>
      <c r="F16" s="32">
        <v>2.1219999999999999</v>
      </c>
      <c r="G16" s="32">
        <v>1.4019999999999999</v>
      </c>
      <c r="H16" s="32">
        <v>1.381</v>
      </c>
      <c r="I16" s="32">
        <v>1.3109999999999999</v>
      </c>
      <c r="J16" s="32">
        <v>1.2949999999999999</v>
      </c>
      <c r="K16" s="58">
        <v>1.367</v>
      </c>
      <c r="L16" s="58">
        <v>1.482</v>
      </c>
      <c r="M16" s="58">
        <v>1.4370000000000001</v>
      </c>
      <c r="N16" s="58">
        <v>1.3560000000000001</v>
      </c>
      <c r="O16" s="58">
        <v>1.35</v>
      </c>
      <c r="P16" s="58">
        <v>1.343</v>
      </c>
      <c r="Q16" s="59">
        <v>1.3460000000000001</v>
      </c>
      <c r="R16" s="3"/>
      <c r="S16" s="3"/>
      <c r="T16" s="3"/>
      <c r="U16" s="3"/>
      <c r="V16" s="3"/>
      <c r="W16" s="3"/>
      <c r="X16" s="3"/>
      <c r="Y16" s="3"/>
      <c r="Z16" s="3"/>
    </row>
    <row r="17" spans="1:28" x14ac:dyDescent="0.2">
      <c r="A17" s="11"/>
      <c r="B17" s="31" t="str">
        <f t="shared" si="2"/>
        <v>Sigma_u^+ (Val)</v>
      </c>
      <c r="C17" s="32">
        <v>3.871</v>
      </c>
      <c r="D17" s="32">
        <v>2.36</v>
      </c>
      <c r="E17" s="32">
        <v>4.069</v>
      </c>
      <c r="F17" s="32">
        <v>4.1399999999999997</v>
      </c>
      <c r="G17" s="32">
        <v>3.4129999999999998</v>
      </c>
      <c r="H17" s="32">
        <v>3.41</v>
      </c>
      <c r="I17" s="32">
        <v>3.3210000000000002</v>
      </c>
      <c r="J17" s="32">
        <v>3.2930000000000001</v>
      </c>
      <c r="K17" s="58">
        <v>3.25</v>
      </c>
      <c r="L17" s="58">
        <v>3.2429999999999999</v>
      </c>
      <c r="M17" s="58">
        <v>3.2909999999999999</v>
      </c>
      <c r="N17" s="58">
        <v>3.3780000000000001</v>
      </c>
      <c r="O17" s="58">
        <v>3.3330000000000002</v>
      </c>
      <c r="P17" s="58">
        <v>3.3069999999999999</v>
      </c>
      <c r="Q17" s="59">
        <v>3.3119999999999998</v>
      </c>
      <c r="R17" s="3"/>
      <c r="S17" s="3"/>
      <c r="T17" s="3"/>
      <c r="U17" s="3"/>
      <c r="V17" s="3"/>
      <c r="W17" s="3"/>
      <c r="X17" s="3"/>
      <c r="Y17" s="3"/>
      <c r="Z17" s="3"/>
    </row>
    <row r="18" spans="1:28" x14ac:dyDescent="0.2">
      <c r="A18" s="11"/>
      <c r="B18" s="31" t="str">
        <f t="shared" si="2"/>
        <v>Pi_g (Val, sig-sig*)</v>
      </c>
      <c r="C18" s="32">
        <v>9.7089999999999996</v>
      </c>
      <c r="D18" s="22"/>
      <c r="E18" s="32">
        <v>9.5809999999999995</v>
      </c>
      <c r="F18" s="32">
        <v>9.5340000000000007</v>
      </c>
      <c r="G18" s="32">
        <v>9.0630000000000006</v>
      </c>
      <c r="H18" s="32">
        <v>9.0500000000000007</v>
      </c>
      <c r="I18" s="32">
        <v>8.8979999999999997</v>
      </c>
      <c r="J18" s="32">
        <v>8.8840000000000003</v>
      </c>
      <c r="K18" s="58">
        <v>9.0269999999999992</v>
      </c>
      <c r="L18" s="58">
        <v>8.68</v>
      </c>
      <c r="M18" s="58">
        <v>8.7759999999999998</v>
      </c>
      <c r="N18" s="58">
        <v>8.9</v>
      </c>
      <c r="O18" s="58">
        <v>8.8699999999999992</v>
      </c>
      <c r="P18" s="58">
        <v>8.83</v>
      </c>
      <c r="Q18" s="59">
        <v>8.8279999999999994</v>
      </c>
      <c r="R18" s="3"/>
      <c r="S18" s="3"/>
      <c r="T18" s="3"/>
      <c r="U18" s="3"/>
      <c r="V18" s="3"/>
      <c r="W18" s="3"/>
      <c r="X18" s="3"/>
      <c r="Y18" s="3"/>
      <c r="Z18" s="3"/>
    </row>
    <row r="19" spans="1:28" x14ac:dyDescent="0.2">
      <c r="A19" s="11" t="s">
        <v>325</v>
      </c>
      <c r="B19" s="31" t="str">
        <f t="shared" si="2"/>
        <v>Sigma_u^+  (Val, pi-pi*)</v>
      </c>
      <c r="C19" s="32">
        <v>8.2010000000000005</v>
      </c>
      <c r="D19" s="32">
        <v>5.5220000000000002</v>
      </c>
      <c r="E19" s="32">
        <v>8.3620000000000001</v>
      </c>
      <c r="F19" s="32">
        <v>8.4220000000000006</v>
      </c>
      <c r="G19" s="32">
        <v>7.26</v>
      </c>
      <c r="H19" s="32">
        <v>7.2169999999999996</v>
      </c>
      <c r="I19" s="32">
        <v>6.9189999999999996</v>
      </c>
      <c r="J19" s="32">
        <v>6.8819999999999997</v>
      </c>
      <c r="K19" s="58">
        <v>6.8739999999999997</v>
      </c>
      <c r="L19" s="58">
        <v>6.423</v>
      </c>
      <c r="M19" s="58">
        <v>6.633</v>
      </c>
      <c r="N19" s="58">
        <v>6.7350000000000003</v>
      </c>
      <c r="O19" s="58">
        <v>6.6779999999999999</v>
      </c>
      <c r="P19" s="58">
        <v>6.6440000000000001</v>
      </c>
      <c r="Q19" s="59">
        <v>6.6719999999999997</v>
      </c>
      <c r="R19" s="3"/>
      <c r="S19" s="3"/>
      <c r="T19" s="3"/>
      <c r="U19" s="3"/>
      <c r="V19" s="3"/>
      <c r="W19" s="3"/>
      <c r="X19" s="3"/>
      <c r="Y19" s="3"/>
      <c r="Z19" s="3"/>
    </row>
    <row r="20" spans="1:28" x14ac:dyDescent="0.2">
      <c r="A20" s="11"/>
      <c r="B20" s="31" t="str">
        <f t="shared" si="2"/>
        <v>Delta_u (Val, pi-pi*)</v>
      </c>
      <c r="C20" s="32">
        <v>9.2490000000000006</v>
      </c>
      <c r="D20" s="32">
        <v>6.71</v>
      </c>
      <c r="E20" s="32">
        <v>9.4030000000000005</v>
      </c>
      <c r="F20" s="32">
        <v>9.4629999999999992</v>
      </c>
      <c r="G20" s="32">
        <v>8.6039999999999992</v>
      </c>
      <c r="H20" s="32">
        <v>8.5719999999999992</v>
      </c>
      <c r="I20" s="32">
        <v>8.31</v>
      </c>
      <c r="J20" s="32">
        <v>8.2850000000000001</v>
      </c>
      <c r="K20" s="58">
        <v>8.5020000000000007</v>
      </c>
      <c r="L20" s="58">
        <v>7.8070000000000004</v>
      </c>
      <c r="M20" s="58">
        <v>8.0229999999999997</v>
      </c>
      <c r="N20" s="58">
        <v>8.1219999999999999</v>
      </c>
      <c r="O20" s="58">
        <v>8.0690000000000008</v>
      </c>
      <c r="P20" s="58">
        <v>7.9989999999999997</v>
      </c>
      <c r="Q20" s="59">
        <v>8.0359999999999996</v>
      </c>
      <c r="R20" s="3"/>
      <c r="S20" s="3"/>
      <c r="T20" s="3"/>
      <c r="U20" s="3"/>
      <c r="V20" s="3"/>
      <c r="W20" s="3"/>
      <c r="X20" s="3"/>
      <c r="Y20" s="3"/>
      <c r="Z20" s="3"/>
    </row>
    <row r="21" spans="1:28" x14ac:dyDescent="0.2">
      <c r="A21" s="11"/>
      <c r="B21" s="31" t="str">
        <f t="shared" si="2"/>
        <v>Sigma_u^- (Val, pi-pi*)</v>
      </c>
      <c r="C21" s="22"/>
      <c r="D21" s="22"/>
      <c r="E21" s="22"/>
      <c r="F21" s="22"/>
      <c r="G21" s="32">
        <v>9.66</v>
      </c>
      <c r="H21" s="32">
        <v>9.6289999999999996</v>
      </c>
      <c r="I21" s="32">
        <v>9.2690000000000001</v>
      </c>
      <c r="J21" s="32">
        <v>9.2449999999999992</v>
      </c>
      <c r="K21" s="58">
        <v>9.3089999999999993</v>
      </c>
      <c r="L21" s="58">
        <v>8.6940000000000008</v>
      </c>
      <c r="M21" s="58">
        <v>8.923</v>
      </c>
      <c r="N21" s="58">
        <v>9.0820000000000007</v>
      </c>
      <c r="O21" s="58">
        <v>9.0180000000000007</v>
      </c>
      <c r="P21" s="58">
        <v>8.9179999999999993</v>
      </c>
      <c r="Q21" s="59">
        <v>8.952</v>
      </c>
      <c r="R21" s="3"/>
      <c r="S21" s="3"/>
      <c r="T21" s="3"/>
      <c r="U21" s="3"/>
      <c r="V21" s="3"/>
      <c r="W21" s="3"/>
      <c r="X21" s="3"/>
      <c r="Y21" s="3"/>
      <c r="Z21" s="3"/>
    </row>
    <row r="22" spans="1:28" x14ac:dyDescent="0.2">
      <c r="A22" s="11"/>
      <c r="B22" s="31" t="str">
        <f t="shared" si="2"/>
        <v>Pi_g (dou)</v>
      </c>
      <c r="C22" s="22"/>
      <c r="D22" s="22"/>
      <c r="E22" s="22"/>
      <c r="F22" s="22"/>
      <c r="G22" s="32">
        <v>12.381</v>
      </c>
      <c r="H22" s="32">
        <v>12.143000000000001</v>
      </c>
      <c r="I22" s="32">
        <v>10.073</v>
      </c>
      <c r="J22" s="32">
        <v>10.006</v>
      </c>
      <c r="K22" s="58">
        <v>9.125</v>
      </c>
      <c r="L22" s="58">
        <v>8.9979999999999993</v>
      </c>
      <c r="M22" s="58">
        <v>9.0649999999999995</v>
      </c>
      <c r="N22" s="58">
        <v>9.0459999999999994</v>
      </c>
      <c r="O22" s="58">
        <v>9.01</v>
      </c>
      <c r="P22" s="58">
        <v>8.952</v>
      </c>
      <c r="Q22" s="59">
        <v>8.9849999999999994</v>
      </c>
      <c r="R22" s="3"/>
      <c r="S22" s="3"/>
      <c r="T22" s="3"/>
      <c r="U22" s="3"/>
      <c r="V22" s="3"/>
      <c r="W22" s="3"/>
      <c r="X22" s="3"/>
      <c r="Y22" s="3"/>
      <c r="Z22" s="3"/>
    </row>
    <row r="23" spans="1:28" x14ac:dyDescent="0.2">
      <c r="A23" s="3"/>
      <c r="B23" s="3"/>
      <c r="C23" s="32"/>
      <c r="D23" s="32"/>
      <c r="E23" s="32"/>
      <c r="F23" s="32"/>
      <c r="G23" s="32"/>
      <c r="H23" s="32"/>
      <c r="I23" s="32"/>
      <c r="J23" s="32"/>
      <c r="K23" s="32"/>
      <c r="L23" s="33"/>
      <c r="M23" s="32"/>
      <c r="N23" s="3"/>
      <c r="O23" s="32"/>
      <c r="P23" s="3"/>
      <c r="Q23" s="3"/>
      <c r="R23" s="3"/>
      <c r="S23" s="3"/>
      <c r="T23" s="3"/>
      <c r="U23" s="3"/>
      <c r="V23" s="3"/>
      <c r="W23" s="3"/>
      <c r="X23" s="3"/>
      <c r="Y23" s="3"/>
      <c r="Z23" s="3"/>
      <c r="AA23" s="3"/>
      <c r="AB23" s="3"/>
    </row>
    <row r="24" spans="1:28" x14ac:dyDescent="0.2">
      <c r="M24" s="36"/>
    </row>
    <row r="25" spans="1:28" x14ac:dyDescent="0.2">
      <c r="M25" s="3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BEBCA-EFCB-3B4A-B815-2677394023A1}">
  <dimension ref="A1:AC39"/>
  <sheetViews>
    <sheetView zoomScale="81" workbookViewId="0">
      <selection activeCell="L1" sqref="L1:M15"/>
    </sheetView>
  </sheetViews>
  <sheetFormatPr baseColWidth="10" defaultRowHeight="16" x14ac:dyDescent="0.2"/>
  <sheetData>
    <row r="1" spans="1:29" x14ac:dyDescent="0.2">
      <c r="A1" s="1" t="s">
        <v>0</v>
      </c>
      <c r="B1" s="1"/>
      <c r="C1" s="1" t="s">
        <v>1</v>
      </c>
      <c r="D1" s="39"/>
      <c r="E1" s="34">
        <v>7</v>
      </c>
      <c r="F1" s="4" t="s">
        <v>2</v>
      </c>
      <c r="G1" s="16" t="s">
        <v>3</v>
      </c>
      <c r="H1" s="16"/>
      <c r="I1" s="16"/>
      <c r="J1" s="3"/>
      <c r="K1" s="3"/>
      <c r="L1" s="3"/>
      <c r="M1" s="3"/>
      <c r="N1" s="3"/>
      <c r="O1" s="3"/>
      <c r="P1" s="3"/>
      <c r="Q1" s="3"/>
      <c r="R1" s="16" t="s">
        <v>788</v>
      </c>
      <c r="S1" s="3"/>
      <c r="T1" s="16"/>
      <c r="U1" s="16"/>
    </row>
    <row r="2" spans="1:29" x14ac:dyDescent="0.2">
      <c r="A2" s="11" t="s">
        <v>5</v>
      </c>
      <c r="B2" s="27"/>
      <c r="C2" s="27" t="s">
        <v>6</v>
      </c>
      <c r="D2" s="27" t="s">
        <v>6</v>
      </c>
      <c r="E2" s="27" t="s">
        <v>6</v>
      </c>
      <c r="F2" s="27" t="s">
        <v>6</v>
      </c>
      <c r="G2" s="27" t="s">
        <v>91</v>
      </c>
      <c r="H2" s="27" t="s">
        <v>91</v>
      </c>
      <c r="I2" s="27" t="s">
        <v>91</v>
      </c>
      <c r="J2" s="27" t="s">
        <v>7</v>
      </c>
      <c r="K2" s="27" t="s">
        <v>7</v>
      </c>
      <c r="L2" s="27"/>
      <c r="M2" s="27"/>
      <c r="N2" s="6" t="s">
        <v>1326</v>
      </c>
      <c r="O2" s="28" t="s">
        <v>9</v>
      </c>
      <c r="P2" s="28" t="s">
        <v>44</v>
      </c>
      <c r="Q2" s="28" t="s">
        <v>44</v>
      </c>
      <c r="R2" s="28" t="s">
        <v>44</v>
      </c>
      <c r="S2" s="28" t="s">
        <v>44</v>
      </c>
      <c r="T2" s="28" t="s">
        <v>9</v>
      </c>
      <c r="U2" s="3"/>
    </row>
    <row r="3" spans="1:29" x14ac:dyDescent="0.2">
      <c r="A3" s="11"/>
      <c r="B3" s="27"/>
      <c r="C3" s="11" t="s">
        <v>11</v>
      </c>
      <c r="D3" s="11" t="s">
        <v>11</v>
      </c>
      <c r="E3" s="11" t="s">
        <v>11</v>
      </c>
      <c r="F3" s="11" t="s">
        <v>11</v>
      </c>
      <c r="G3" s="11" t="s">
        <v>12</v>
      </c>
      <c r="H3" s="11" t="s">
        <v>12</v>
      </c>
      <c r="I3" s="11" t="s">
        <v>12</v>
      </c>
      <c r="J3" s="11" t="s">
        <v>74</v>
      </c>
      <c r="K3" s="11" t="s">
        <v>74</v>
      </c>
      <c r="L3" s="11" t="s">
        <v>437</v>
      </c>
      <c r="M3" s="11" t="s">
        <v>437</v>
      </c>
      <c r="N3" s="30" t="s">
        <v>436</v>
      </c>
      <c r="O3" s="29" t="s">
        <v>13</v>
      </c>
      <c r="P3" s="29" t="s">
        <v>60</v>
      </c>
      <c r="Q3" s="29" t="s">
        <v>271</v>
      </c>
      <c r="R3" s="29" t="s">
        <v>14</v>
      </c>
      <c r="S3" s="29" t="s">
        <v>14</v>
      </c>
      <c r="T3" s="29" t="s">
        <v>60</v>
      </c>
      <c r="U3" s="3"/>
    </row>
    <row r="4" spans="1:29" x14ac:dyDescent="0.2">
      <c r="A4" s="27"/>
      <c r="B4" s="27"/>
      <c r="C4" s="11" t="s">
        <v>16</v>
      </c>
      <c r="D4" s="11" t="s">
        <v>17</v>
      </c>
      <c r="E4" s="11" t="s">
        <v>18</v>
      </c>
      <c r="F4" s="11" t="s">
        <v>90</v>
      </c>
      <c r="G4" s="11" t="s">
        <v>16</v>
      </c>
      <c r="H4" s="11" t="s">
        <v>17</v>
      </c>
      <c r="I4" s="11" t="s">
        <v>18</v>
      </c>
      <c r="J4" s="11" t="s">
        <v>16</v>
      </c>
      <c r="K4" s="11" t="s">
        <v>17</v>
      </c>
      <c r="L4" s="11" t="s">
        <v>18</v>
      </c>
      <c r="M4" s="11" t="s">
        <v>90</v>
      </c>
      <c r="N4" s="30" t="s">
        <v>18</v>
      </c>
      <c r="O4" s="29" t="s">
        <v>18</v>
      </c>
      <c r="P4" s="29" t="s">
        <v>18</v>
      </c>
      <c r="Q4" s="29" t="s">
        <v>18</v>
      </c>
      <c r="R4" s="29" t="s">
        <v>18</v>
      </c>
      <c r="S4" s="29" t="s">
        <v>18</v>
      </c>
      <c r="T4" s="29" t="s">
        <v>18</v>
      </c>
      <c r="U4" s="3"/>
    </row>
    <row r="5" spans="1:29" x14ac:dyDescent="0.2">
      <c r="A5" s="11" t="s">
        <v>21</v>
      </c>
      <c r="B5" s="31" t="s">
        <v>1163</v>
      </c>
      <c r="C5" s="14">
        <v>2.89</v>
      </c>
      <c r="D5" s="14">
        <v>2.8559999999999999</v>
      </c>
      <c r="E5" s="32">
        <v>2.863</v>
      </c>
      <c r="F5" s="14">
        <v>2.8559999999999999</v>
      </c>
      <c r="G5" s="14">
        <v>2.8690000000000002</v>
      </c>
      <c r="H5" s="14">
        <v>2.859</v>
      </c>
      <c r="I5" s="14">
        <v>2.8660000000000001</v>
      </c>
      <c r="J5" s="14">
        <v>2.871</v>
      </c>
      <c r="K5" s="14">
        <v>2.859</v>
      </c>
      <c r="L5" s="14">
        <f>I5+K5-H5</f>
        <v>2.8659999999999997</v>
      </c>
      <c r="M5" s="14">
        <f t="shared" ref="M5:M11" si="0">L5+F5-E5</f>
        <v>2.8589999999999995</v>
      </c>
      <c r="N5" s="45" t="s">
        <v>972</v>
      </c>
      <c r="O5" s="5" t="s">
        <v>393</v>
      </c>
      <c r="P5" s="17" t="s">
        <v>99</v>
      </c>
      <c r="Q5" s="17" t="s">
        <v>273</v>
      </c>
      <c r="R5" s="16" t="s">
        <v>199</v>
      </c>
      <c r="S5" s="5">
        <v>-2</v>
      </c>
      <c r="T5" s="5" t="s">
        <v>770</v>
      </c>
    </row>
    <row r="6" spans="1:29" x14ac:dyDescent="0.2">
      <c r="A6" s="27"/>
      <c r="B6" s="31" t="s">
        <v>720</v>
      </c>
      <c r="C6" s="14">
        <v>4.8490000000000002</v>
      </c>
      <c r="D6" s="14">
        <v>4.851</v>
      </c>
      <c r="E6" s="32">
        <v>4.8109999999999999</v>
      </c>
      <c r="F6" s="14">
        <v>4.8090000000000002</v>
      </c>
      <c r="G6" s="14">
        <v>4.8049999999999997</v>
      </c>
      <c r="H6" s="14">
        <v>4.806</v>
      </c>
      <c r="I6" s="14">
        <v>4.7779999999999996</v>
      </c>
      <c r="J6" s="14">
        <v>4.7629999999999999</v>
      </c>
      <c r="K6" s="14">
        <v>4.7629999999999999</v>
      </c>
      <c r="L6" s="14">
        <f t="shared" ref="L6:L14" si="1">I6+K6-H6</f>
        <v>4.7350000000000003</v>
      </c>
      <c r="M6" s="14">
        <f t="shared" si="0"/>
        <v>4.7330000000000005</v>
      </c>
      <c r="N6" s="45" t="s">
        <v>974</v>
      </c>
      <c r="O6" s="5" t="s">
        <v>626</v>
      </c>
      <c r="P6" s="17" t="s">
        <v>139</v>
      </c>
      <c r="Q6" s="17" t="s">
        <v>275</v>
      </c>
      <c r="R6" s="16" t="s">
        <v>335</v>
      </c>
      <c r="S6" s="5">
        <v>1</v>
      </c>
      <c r="T6" s="5" t="s">
        <v>774</v>
      </c>
    </row>
    <row r="7" spans="1:29" x14ac:dyDescent="0.2">
      <c r="A7" s="27"/>
      <c r="B7" s="31" t="s">
        <v>721</v>
      </c>
      <c r="C7" s="14">
        <v>4.8730000000000002</v>
      </c>
      <c r="D7" s="14">
        <v>4.8780000000000001</v>
      </c>
      <c r="E7" s="32">
        <v>4.8380000000000001</v>
      </c>
      <c r="F7" s="14">
        <v>4.8339999999999996</v>
      </c>
      <c r="G7" s="14">
        <v>4.8319999999999999</v>
      </c>
      <c r="H7" s="14">
        <v>4.8360000000000003</v>
      </c>
      <c r="I7" s="14">
        <v>4.8150000000000004</v>
      </c>
      <c r="J7" s="14">
        <v>4.7629999999999999</v>
      </c>
      <c r="K7" s="14">
        <v>4.7629999999999999</v>
      </c>
      <c r="L7" s="14">
        <f t="shared" si="1"/>
        <v>4.7419999999999991</v>
      </c>
      <c r="M7" s="14">
        <f t="shared" si="0"/>
        <v>4.7379999999999987</v>
      </c>
      <c r="P7" s="17" t="s">
        <v>299</v>
      </c>
      <c r="Q7" s="17" t="s">
        <v>775</v>
      </c>
      <c r="R7" s="16" t="s">
        <v>335</v>
      </c>
      <c r="S7" s="5">
        <v>1</v>
      </c>
      <c r="T7" s="5" t="s">
        <v>773</v>
      </c>
    </row>
    <row r="8" spans="1:29" x14ac:dyDescent="0.2">
      <c r="A8" s="27"/>
      <c r="B8" s="31" t="s">
        <v>1164</v>
      </c>
      <c r="C8" s="14">
        <v>7.0670000000000002</v>
      </c>
      <c r="D8" s="14">
        <v>7.0890000000000004</v>
      </c>
      <c r="E8" s="32">
        <v>7.024</v>
      </c>
      <c r="F8" s="14">
        <v>7.0190000000000001</v>
      </c>
      <c r="G8" s="14">
        <v>7.077</v>
      </c>
      <c r="H8" s="14">
        <v>7.117</v>
      </c>
      <c r="I8" s="14">
        <v>7.0720000000000001</v>
      </c>
      <c r="J8" s="14">
        <v>7.0490000000000004</v>
      </c>
      <c r="K8">
        <v>7.0830000000000002</v>
      </c>
      <c r="L8" s="14">
        <f t="shared" si="1"/>
        <v>7.0380000000000011</v>
      </c>
      <c r="M8" s="14">
        <f t="shared" si="0"/>
        <v>7.0330000000000021</v>
      </c>
      <c r="N8" s="45" t="s">
        <v>973</v>
      </c>
      <c r="O8" s="5" t="s">
        <v>56</v>
      </c>
      <c r="P8" s="17" t="s">
        <v>62</v>
      </c>
      <c r="Q8" s="17" t="s">
        <v>771</v>
      </c>
      <c r="R8" s="16" t="s">
        <v>601</v>
      </c>
      <c r="S8" s="5">
        <v>-1</v>
      </c>
      <c r="T8" s="5" t="s">
        <v>772</v>
      </c>
    </row>
    <row r="9" spans="1:29" ht="19" customHeight="1" x14ac:dyDescent="0.2">
      <c r="A9" s="27"/>
      <c r="B9" s="31" t="s">
        <v>1275</v>
      </c>
      <c r="C9" s="14">
        <v>7.827</v>
      </c>
      <c r="D9" s="14">
        <v>7.8470000000000004</v>
      </c>
      <c r="E9" s="32">
        <v>7.8239999999999998</v>
      </c>
      <c r="F9" s="14">
        <v>7.8220000000000001</v>
      </c>
      <c r="G9" s="14">
        <v>7.59</v>
      </c>
      <c r="H9" s="14">
        <v>7.6130000000000004</v>
      </c>
      <c r="I9" s="14">
        <v>7.617</v>
      </c>
      <c r="J9" s="14">
        <v>7.4729999999999999</v>
      </c>
      <c r="K9" s="14">
        <v>7.4870000000000001</v>
      </c>
      <c r="L9" s="14">
        <f t="shared" ref="L9:L10" si="2">I9+K9-H9</f>
        <v>7.4909999999999988</v>
      </c>
      <c r="M9" s="14">
        <f t="shared" si="0"/>
        <v>7.488999999999999</v>
      </c>
      <c r="N9" s="45" t="s">
        <v>975</v>
      </c>
      <c r="O9" s="5" t="s">
        <v>25</v>
      </c>
      <c r="P9" s="17" t="s">
        <v>786</v>
      </c>
      <c r="Q9" s="17" t="s">
        <v>549</v>
      </c>
      <c r="R9" s="16" t="s">
        <v>788</v>
      </c>
      <c r="S9" s="5">
        <v>0</v>
      </c>
      <c r="T9" s="5" t="s">
        <v>784</v>
      </c>
    </row>
    <row r="10" spans="1:29" ht="19" customHeight="1" x14ac:dyDescent="0.2">
      <c r="A10" s="27"/>
      <c r="B10" s="31" t="s">
        <v>1276</v>
      </c>
      <c r="C10" s="14">
        <v>7.6150000000000002</v>
      </c>
      <c r="D10" s="14">
        <v>7.625</v>
      </c>
      <c r="E10" s="32">
        <v>7.5890000000000004</v>
      </c>
      <c r="F10" s="14">
        <v>7.59</v>
      </c>
      <c r="G10" s="14">
        <v>7.5309999999999997</v>
      </c>
      <c r="H10" s="14">
        <v>7.5439999999999996</v>
      </c>
      <c r="I10" s="14">
        <v>7.5220000000000002</v>
      </c>
      <c r="J10" s="14">
        <v>7.476</v>
      </c>
      <c r="K10" s="14">
        <v>7.4820000000000002</v>
      </c>
      <c r="L10" s="14">
        <f t="shared" si="2"/>
        <v>7.4600000000000017</v>
      </c>
      <c r="M10" s="14">
        <f t="shared" si="0"/>
        <v>7.4610000000000003</v>
      </c>
      <c r="O10" s="5"/>
      <c r="P10" s="17" t="s">
        <v>61</v>
      </c>
      <c r="Q10" s="17" t="s">
        <v>787</v>
      </c>
      <c r="R10" s="16" t="s">
        <v>788</v>
      </c>
      <c r="S10" s="5">
        <v>0</v>
      </c>
      <c r="T10" s="5" t="s">
        <v>785</v>
      </c>
    </row>
    <row r="11" spans="1:29" ht="19" customHeight="1" x14ac:dyDescent="0.2">
      <c r="A11" s="27"/>
      <c r="B11" s="31" t="s">
        <v>790</v>
      </c>
      <c r="C11" s="14">
        <v>7.53</v>
      </c>
      <c r="D11" s="14">
        <v>7.5679999999999996</v>
      </c>
      <c r="E11" s="32">
        <v>7.7009999999999996</v>
      </c>
      <c r="F11" s="14">
        <v>7.7469999999999999</v>
      </c>
      <c r="G11" s="14">
        <v>7.4640000000000004</v>
      </c>
      <c r="H11" s="14">
        <v>7.4939999999999998</v>
      </c>
      <c r="I11" s="14">
        <v>7.65</v>
      </c>
      <c r="J11" s="14">
        <v>7.399</v>
      </c>
      <c r="K11" s="14">
        <v>7.4260000000000002</v>
      </c>
      <c r="L11" s="14">
        <f t="shared" si="1"/>
        <v>7.5820000000000007</v>
      </c>
      <c r="M11" s="14">
        <f t="shared" si="0"/>
        <v>7.628000000000001</v>
      </c>
      <c r="O11" s="5" t="s">
        <v>359</v>
      </c>
      <c r="P11" s="17" t="s">
        <v>83</v>
      </c>
      <c r="Q11" s="17" t="s">
        <v>783</v>
      </c>
      <c r="R11" s="16" t="s">
        <v>789</v>
      </c>
      <c r="S11" s="5">
        <v>12</v>
      </c>
      <c r="T11" s="5" t="s">
        <v>781</v>
      </c>
    </row>
    <row r="12" spans="1:29" x14ac:dyDescent="0.2">
      <c r="A12" s="11" t="s">
        <v>325</v>
      </c>
      <c r="B12" s="31" t="s">
        <v>1275</v>
      </c>
      <c r="C12" s="14">
        <v>6.9470000000000001</v>
      </c>
      <c r="D12" s="14">
        <v>6.9630000000000001</v>
      </c>
      <c r="E12" s="32">
        <v>6.9720000000000004</v>
      </c>
      <c r="F12" s="14">
        <v>6.984</v>
      </c>
      <c r="G12" s="14">
        <v>6.8330000000000002</v>
      </c>
      <c r="H12" s="14">
        <v>6.8920000000000003</v>
      </c>
      <c r="I12" s="14">
        <v>6.88</v>
      </c>
      <c r="J12" s="14">
        <v>6.7709999999999999</v>
      </c>
      <c r="K12" s="14">
        <v>6.782</v>
      </c>
      <c r="L12" s="14">
        <f t="shared" si="1"/>
        <v>6.7699999999999987</v>
      </c>
      <c r="M12" s="14"/>
      <c r="N12" s="45" t="s">
        <v>976</v>
      </c>
      <c r="P12" s="17" t="s">
        <v>83</v>
      </c>
      <c r="Q12" s="17" t="s">
        <v>778</v>
      </c>
      <c r="R12" s="16" t="s">
        <v>601</v>
      </c>
      <c r="S12" s="5">
        <v>-1</v>
      </c>
      <c r="T12" s="5" t="s">
        <v>776</v>
      </c>
    </row>
    <row r="13" spans="1:29" x14ac:dyDescent="0.2">
      <c r="A13" s="11"/>
      <c r="B13" s="31" t="s">
        <v>721</v>
      </c>
      <c r="C13" s="32">
        <v>7.01</v>
      </c>
      <c r="D13" s="32">
        <v>7.0309999999999997</v>
      </c>
      <c r="E13" s="32">
        <v>7.0410000000000004</v>
      </c>
      <c r="F13" s="32">
        <v>7.0510000000000002</v>
      </c>
      <c r="G13" s="32">
        <v>6.8680000000000003</v>
      </c>
      <c r="H13" s="32">
        <v>6.8550000000000004</v>
      </c>
      <c r="I13" s="14">
        <v>6.9249999999999998</v>
      </c>
      <c r="J13" s="14">
        <v>6.7709999999999999</v>
      </c>
      <c r="K13" s="14">
        <v>6.7859999999999996</v>
      </c>
      <c r="L13" s="14">
        <f t="shared" si="1"/>
        <v>6.8559999999999981</v>
      </c>
      <c r="M13" s="14"/>
      <c r="O13" s="3"/>
      <c r="P13" s="17" t="s">
        <v>83</v>
      </c>
      <c r="Q13" s="17" t="s">
        <v>779</v>
      </c>
      <c r="R13" s="16" t="s">
        <v>601</v>
      </c>
      <c r="S13" s="5">
        <v>-1</v>
      </c>
      <c r="T13" s="5" t="s">
        <v>777</v>
      </c>
      <c r="U13" s="16"/>
    </row>
    <row r="14" spans="1:29" ht="16" customHeight="1" x14ac:dyDescent="0.2">
      <c r="A14" s="27"/>
      <c r="B14" s="31" t="s">
        <v>790</v>
      </c>
      <c r="C14" s="14">
        <v>7.1509999999999998</v>
      </c>
      <c r="D14" s="14">
        <v>7.1879999999999997</v>
      </c>
      <c r="E14" s="32">
        <v>7.335</v>
      </c>
      <c r="F14" s="14">
        <v>7.3860000000000001</v>
      </c>
      <c r="G14" s="14">
        <v>7.1210000000000004</v>
      </c>
      <c r="H14" s="14">
        <v>7.149</v>
      </c>
      <c r="I14" s="14">
        <v>7.3129999999999997</v>
      </c>
      <c r="J14" s="14">
        <v>7.0410000000000004</v>
      </c>
      <c r="K14">
        <v>7.0659999999999998</v>
      </c>
      <c r="L14" s="14">
        <f t="shared" si="1"/>
        <v>7.2299999999999995</v>
      </c>
      <c r="M14" s="14"/>
      <c r="O14" s="5"/>
      <c r="P14" s="17" t="s">
        <v>373</v>
      </c>
      <c r="Q14" s="17" t="s">
        <v>782</v>
      </c>
      <c r="R14" s="16" t="s">
        <v>789</v>
      </c>
      <c r="S14" s="5">
        <v>12</v>
      </c>
      <c r="T14" s="5" t="s">
        <v>780</v>
      </c>
    </row>
    <row r="15" spans="1:29" x14ac:dyDescent="0.2">
      <c r="A15" s="3"/>
      <c r="B15" s="16"/>
      <c r="C15" s="33" t="s">
        <v>934</v>
      </c>
      <c r="D15" s="33"/>
      <c r="E15" s="33"/>
      <c r="F15" s="33"/>
      <c r="G15" s="33"/>
      <c r="H15" s="33"/>
      <c r="I15" s="33"/>
      <c r="J15" s="33"/>
      <c r="K15" s="33"/>
      <c r="L15" s="32"/>
      <c r="M15" s="32"/>
      <c r="N15" t="s">
        <v>1327</v>
      </c>
      <c r="O15" s="32"/>
      <c r="P15" s="32"/>
      <c r="Q15" s="32"/>
      <c r="R15" s="3"/>
      <c r="S15" s="3"/>
      <c r="T15" s="3"/>
      <c r="U15" s="40"/>
      <c r="V15" s="3"/>
      <c r="W15" s="3"/>
      <c r="X15" s="3"/>
      <c r="Y15" s="3"/>
      <c r="Z15" s="3"/>
      <c r="AA15" s="3"/>
      <c r="AB15" s="3"/>
    </row>
    <row r="16" spans="1:29" x14ac:dyDescent="0.2">
      <c r="A16" s="3"/>
      <c r="B16" s="3"/>
      <c r="C16" s="4"/>
      <c r="D16" s="3"/>
      <c r="E16" s="3"/>
      <c r="F16" s="3"/>
      <c r="G16" s="32"/>
      <c r="H16" s="32"/>
      <c r="I16" s="32"/>
      <c r="J16" s="3"/>
      <c r="K16" s="3"/>
      <c r="L16" s="3"/>
      <c r="M16" s="3"/>
      <c r="N16" s="3"/>
      <c r="O16" s="3"/>
      <c r="P16" s="3"/>
      <c r="Q16" s="3"/>
      <c r="R16" s="3"/>
      <c r="S16" s="3"/>
      <c r="T16" s="3"/>
      <c r="U16" s="3"/>
      <c r="V16" s="40"/>
      <c r="W16" s="3"/>
      <c r="X16" s="3"/>
      <c r="Y16" s="3"/>
      <c r="Z16" s="3"/>
      <c r="AA16" s="3"/>
      <c r="AB16" s="3"/>
      <c r="AC16" s="3"/>
    </row>
    <row r="17" spans="1:29" x14ac:dyDescent="0.2">
      <c r="A17" s="11" t="s">
        <v>18</v>
      </c>
      <c r="B17" s="27"/>
      <c r="C17" s="27" t="s">
        <v>44</v>
      </c>
      <c r="D17" s="27" t="s">
        <v>44</v>
      </c>
      <c r="E17" s="27" t="s">
        <v>44</v>
      </c>
      <c r="F17" s="27" t="s">
        <v>44</v>
      </c>
      <c r="G17" s="27" t="s">
        <v>9</v>
      </c>
      <c r="H17" s="27" t="s">
        <v>6</v>
      </c>
      <c r="I17" s="27" t="s">
        <v>6</v>
      </c>
      <c r="J17" s="27" t="s">
        <v>6</v>
      </c>
      <c r="K17" s="54" t="s">
        <v>1046</v>
      </c>
      <c r="L17" s="54" t="s">
        <v>1046</v>
      </c>
      <c r="M17" s="54" t="s">
        <v>1046</v>
      </c>
      <c r="N17" s="54" t="s">
        <v>1046</v>
      </c>
      <c r="O17" s="54" t="s">
        <v>1046</v>
      </c>
      <c r="P17" s="54" t="s">
        <v>1046</v>
      </c>
      <c r="Q17" s="54" t="s">
        <v>1046</v>
      </c>
      <c r="R17" s="54" t="s">
        <v>1046</v>
      </c>
      <c r="S17" s="54" t="s">
        <v>1046</v>
      </c>
      <c r="T17" s="40"/>
      <c r="U17" s="3"/>
      <c r="V17" s="3"/>
      <c r="W17" s="3"/>
      <c r="X17" s="3"/>
      <c r="Y17" s="3"/>
      <c r="Z17" s="3"/>
      <c r="AA17" s="3"/>
    </row>
    <row r="18" spans="1:29" x14ac:dyDescent="0.2">
      <c r="A18" s="11"/>
      <c r="B18" s="27"/>
      <c r="C18" s="11" t="s">
        <v>46</v>
      </c>
      <c r="D18" s="11" t="s">
        <v>47</v>
      </c>
      <c r="E18" s="11" t="s">
        <v>49</v>
      </c>
      <c r="F18" s="11" t="s">
        <v>50</v>
      </c>
      <c r="G18" s="11" t="s">
        <v>15</v>
      </c>
      <c r="H18" s="11" t="s">
        <v>51</v>
      </c>
      <c r="I18" s="11" t="s">
        <v>52</v>
      </c>
      <c r="J18" s="11" t="s">
        <v>11</v>
      </c>
      <c r="K18" s="55" t="s">
        <v>1047</v>
      </c>
      <c r="L18" s="55" t="s">
        <v>1048</v>
      </c>
      <c r="M18" s="55" t="s">
        <v>1049</v>
      </c>
      <c r="N18" s="55" t="s">
        <v>1050</v>
      </c>
      <c r="O18" s="55" t="s">
        <v>1051</v>
      </c>
      <c r="P18" s="55" t="s">
        <v>1053</v>
      </c>
      <c r="Q18" s="55" t="s">
        <v>1052</v>
      </c>
      <c r="R18" s="55" t="s">
        <v>1054</v>
      </c>
      <c r="S18" s="55" t="s">
        <v>1055</v>
      </c>
      <c r="T18" s="40"/>
      <c r="U18" s="3"/>
      <c r="V18" s="3"/>
      <c r="W18" s="3"/>
      <c r="X18" s="3"/>
      <c r="Y18" s="3"/>
      <c r="Z18" s="3"/>
      <c r="AA18" s="3"/>
    </row>
    <row r="19" spans="1:29" x14ac:dyDescent="0.2">
      <c r="A19" s="11" t="s">
        <v>389</v>
      </c>
      <c r="B19" s="11"/>
      <c r="C19" s="32">
        <v>0.25900000000000001</v>
      </c>
      <c r="D19" s="32">
        <v>-0.13900000000000001</v>
      </c>
      <c r="E19" s="32">
        <v>0.14099999999999999</v>
      </c>
      <c r="F19" s="32">
        <v>0.115</v>
      </c>
      <c r="G19" s="32">
        <v>9.2999999999999999E-2</v>
      </c>
      <c r="H19" s="32">
        <v>4.5999999999999999E-2</v>
      </c>
      <c r="I19" s="32">
        <v>1.2E-2</v>
      </c>
      <c r="J19" s="32">
        <v>1.2E-2</v>
      </c>
      <c r="K19" s="22"/>
      <c r="L19" s="22"/>
      <c r="M19" s="22"/>
      <c r="N19" s="22"/>
      <c r="O19" s="22"/>
      <c r="P19" s="22"/>
      <c r="Q19" s="22"/>
      <c r="R19" s="22"/>
      <c r="S19" s="22"/>
      <c r="T19" s="3"/>
      <c r="U19" s="3"/>
      <c r="V19" s="3"/>
      <c r="W19" s="3"/>
      <c r="X19" s="3"/>
      <c r="Y19" s="3"/>
      <c r="Z19" s="3"/>
      <c r="AA19" s="3"/>
    </row>
    <row r="20" spans="1:29" x14ac:dyDescent="0.2">
      <c r="A20" s="11" t="s">
        <v>21</v>
      </c>
      <c r="B20" s="31" t="str">
        <f t="shared" ref="B20:B26" si="3">B5</f>
        <v>Sigma^+ (Val, s-pi*)</v>
      </c>
      <c r="C20" s="32">
        <v>3.05</v>
      </c>
      <c r="D20" s="32">
        <v>2.9830000000000001</v>
      </c>
      <c r="E20" s="32">
        <v>2.9049999999999998</v>
      </c>
      <c r="F20" s="32">
        <v>2.8610000000000002</v>
      </c>
      <c r="G20" s="32">
        <v>3.04</v>
      </c>
      <c r="H20" s="32">
        <v>2.9359999999999999</v>
      </c>
      <c r="I20" s="32">
        <v>2.8679999999999999</v>
      </c>
      <c r="J20" s="32">
        <v>2.863</v>
      </c>
      <c r="K20" s="51">
        <v>3.048</v>
      </c>
      <c r="L20" s="51">
        <v>2.8109999999999999</v>
      </c>
      <c r="M20" s="51">
        <v>2.8330000000000002</v>
      </c>
      <c r="N20" s="51">
        <v>2.8959999999999999</v>
      </c>
      <c r="O20" s="51">
        <v>2.8660000000000001</v>
      </c>
      <c r="P20" s="51">
        <v>2.8849999999999998</v>
      </c>
      <c r="Q20" s="52">
        <v>2.8849999999999998</v>
      </c>
      <c r="R20" s="22"/>
      <c r="S20" s="22"/>
      <c r="T20" s="3"/>
      <c r="U20" s="3"/>
      <c r="V20" s="3"/>
      <c r="W20" s="3"/>
      <c r="X20" s="3"/>
      <c r="Y20" s="3"/>
      <c r="Z20" s="3"/>
      <c r="AA20" s="3"/>
    </row>
    <row r="21" spans="1:29" x14ac:dyDescent="0.2">
      <c r="A21" s="11"/>
      <c r="B21" s="31" t="str">
        <f t="shared" si="3"/>
        <v>Pi [1] (Val, pi-pi*)</v>
      </c>
      <c r="C21" s="32">
        <v>5.2229999999999999</v>
      </c>
      <c r="D21" s="32">
        <v>4.6390000000000002</v>
      </c>
      <c r="E21" s="32">
        <v>5.125</v>
      </c>
      <c r="F21" s="32">
        <v>5.1580000000000004</v>
      </c>
      <c r="G21" s="32">
        <v>5.0030000000000001</v>
      </c>
      <c r="H21" s="32">
        <v>5.0170000000000003</v>
      </c>
      <c r="I21" s="32">
        <v>4.8010000000000002</v>
      </c>
      <c r="J21" s="32">
        <v>4.8109999999999999</v>
      </c>
      <c r="K21" s="51">
        <v>4.8739999999999997</v>
      </c>
      <c r="L21" s="51">
        <v>4.6520000000000001</v>
      </c>
      <c r="M21" s="51">
        <v>4.6989999999999998</v>
      </c>
      <c r="N21" s="51">
        <v>4.766</v>
      </c>
      <c r="O21" s="51">
        <v>4.7450000000000001</v>
      </c>
      <c r="P21" s="51">
        <v>4.7300000000000004</v>
      </c>
      <c r="Q21" s="52">
        <v>4.7270000000000003</v>
      </c>
      <c r="R21" s="22"/>
      <c r="S21" s="22"/>
      <c r="T21" s="3"/>
      <c r="U21" s="3"/>
      <c r="V21" s="3"/>
      <c r="W21" s="3"/>
      <c r="X21" s="3"/>
      <c r="Y21" s="3"/>
      <c r="Z21" s="3"/>
      <c r="AA21" s="3"/>
    </row>
    <row r="22" spans="1:29" x14ac:dyDescent="0.2">
      <c r="A22" s="11"/>
      <c r="B22" s="31" t="str">
        <f t="shared" si="3"/>
        <v>Pi [2] (Val, pi-pi*)</v>
      </c>
      <c r="C22" s="32">
        <v>5.5549999999999997</v>
      </c>
      <c r="D22" s="32">
        <v>5.0709999999999997</v>
      </c>
      <c r="E22" s="32">
        <v>5.4420000000000002</v>
      </c>
      <c r="F22" s="32">
        <v>5.3029999999999999</v>
      </c>
      <c r="G22" s="32">
        <v>5.2789999999999999</v>
      </c>
      <c r="H22" s="32">
        <v>5.2380000000000004</v>
      </c>
      <c r="I22" s="32">
        <v>4.8639999999999999</v>
      </c>
      <c r="J22" s="32">
        <v>4.8380000000000001</v>
      </c>
      <c r="K22" s="22"/>
      <c r="L22" s="22"/>
      <c r="M22" s="22"/>
      <c r="N22" s="22"/>
      <c r="O22" s="22"/>
      <c r="P22" s="22"/>
      <c r="Q22" s="22"/>
      <c r="R22" s="22"/>
      <c r="S22" s="22"/>
      <c r="T22" s="3"/>
      <c r="U22" s="3"/>
      <c r="V22" s="3"/>
      <c r="W22" s="3"/>
      <c r="X22" s="3"/>
      <c r="Y22" s="3"/>
      <c r="Z22" s="3"/>
      <c r="AA22" s="3"/>
    </row>
    <row r="23" spans="1:29" x14ac:dyDescent="0.2">
      <c r="A23" s="11"/>
      <c r="B23" s="31" t="str">
        <f t="shared" si="3"/>
        <v>Sigma^+ (Val, nspi*)</v>
      </c>
      <c r="C23" s="32">
        <v>7.4550000000000001</v>
      </c>
      <c r="D23" s="32">
        <v>7.6349999999999998</v>
      </c>
      <c r="E23" s="32">
        <v>7.3360000000000003</v>
      </c>
      <c r="F23" s="32">
        <v>7.1630000000000003</v>
      </c>
      <c r="G23" s="32">
        <v>7.548</v>
      </c>
      <c r="H23" s="32">
        <v>7.5629999999999997</v>
      </c>
      <c r="I23" s="32">
        <v>7.0629999999999997</v>
      </c>
      <c r="J23" s="32">
        <v>7.024</v>
      </c>
      <c r="K23" s="51">
        <v>7.3970000000000002</v>
      </c>
      <c r="L23" s="51">
        <v>7.02</v>
      </c>
      <c r="M23" s="51">
        <v>7.0579999999999998</v>
      </c>
      <c r="N23" s="51">
        <v>7.1189999999999998</v>
      </c>
      <c r="O23" s="51">
        <v>7.0750000000000002</v>
      </c>
      <c r="P23" s="51">
        <v>7.0620000000000003</v>
      </c>
      <c r="Q23" s="52">
        <v>7.0670000000000002</v>
      </c>
      <c r="R23" s="22"/>
      <c r="S23" s="22"/>
      <c r="T23" s="3"/>
      <c r="U23" s="3"/>
      <c r="V23" s="3"/>
      <c r="W23" s="3"/>
      <c r="X23" s="3"/>
      <c r="Y23" s="3"/>
      <c r="Z23" s="3"/>
      <c r="AA23" s="3"/>
    </row>
    <row r="24" spans="1:29" x14ac:dyDescent="0.2">
      <c r="A24" s="11"/>
      <c r="B24" s="31" t="str">
        <f t="shared" si="3"/>
        <v>Pi [1] (Val, pi-pi*, par. dou)</v>
      </c>
      <c r="C24" s="32">
        <v>8.5239999999999991</v>
      </c>
      <c r="D24" s="32">
        <v>7.1529999999999996</v>
      </c>
      <c r="E24" s="32">
        <v>8.5500000000000007</v>
      </c>
      <c r="F24" s="32">
        <v>8.4450000000000003</v>
      </c>
      <c r="G24" s="32">
        <v>8.1920000000000002</v>
      </c>
      <c r="H24" s="32">
        <v>8.0909999999999993</v>
      </c>
      <c r="I24" s="32">
        <v>7.891</v>
      </c>
      <c r="J24" s="32">
        <v>7.8239999999999998</v>
      </c>
      <c r="K24" s="51">
        <v>8.0579999999999998</v>
      </c>
      <c r="L24" s="51">
        <v>7.1280000000000001</v>
      </c>
      <c r="M24" s="51">
        <v>7.4829999999999997</v>
      </c>
      <c r="N24" s="51">
        <v>7.6470000000000002</v>
      </c>
      <c r="O24" s="51">
        <v>7.55</v>
      </c>
      <c r="P24" s="51">
        <v>7.5049999999999999</v>
      </c>
      <c r="Q24" s="52">
        <v>7.5369999999999999</v>
      </c>
      <c r="R24" s="22"/>
      <c r="S24" s="22"/>
      <c r="T24" s="3"/>
      <c r="U24" s="3"/>
      <c r="V24" s="3"/>
      <c r="W24" s="3"/>
      <c r="X24" s="3"/>
      <c r="Y24" s="3"/>
      <c r="Z24" s="3"/>
      <c r="AA24" s="3"/>
    </row>
    <row r="25" spans="1:29" x14ac:dyDescent="0.2">
      <c r="A25" s="11"/>
      <c r="B25" s="31" t="str">
        <f t="shared" si="3"/>
        <v>Pi [2] (Val, pi-pi*, par. dou)</v>
      </c>
      <c r="C25" s="32">
        <v>8.2390000000000008</v>
      </c>
      <c r="D25" s="32">
        <v>7.4160000000000004</v>
      </c>
      <c r="E25" s="32">
        <v>8.2919999999999998</v>
      </c>
      <c r="F25" s="32">
        <v>8.2439999999999998</v>
      </c>
      <c r="G25" s="32">
        <v>8.1489999999999991</v>
      </c>
      <c r="H25" s="32">
        <v>8.1129999999999995</v>
      </c>
      <c r="I25" s="32">
        <v>7.6180000000000003</v>
      </c>
      <c r="J25" s="32">
        <v>7.5890000000000004</v>
      </c>
      <c r="K25" s="22"/>
      <c r="L25" s="22"/>
      <c r="M25" s="22"/>
      <c r="N25" s="22"/>
      <c r="O25" s="22"/>
      <c r="P25" s="22"/>
      <c r="Q25" s="22"/>
      <c r="R25" s="22"/>
      <c r="S25" s="22"/>
      <c r="T25" s="3"/>
      <c r="U25" s="3"/>
      <c r="V25" s="3"/>
      <c r="W25" s="3"/>
      <c r="X25" s="3"/>
      <c r="Y25" s="3"/>
      <c r="Z25" s="3"/>
      <c r="AA25" s="3"/>
    </row>
    <row r="26" spans="1:29" x14ac:dyDescent="0.2">
      <c r="A26" s="11"/>
      <c r="B26" s="31" t="str">
        <f t="shared" si="3"/>
        <v>Sigma^- (Ryd, pi-R)</v>
      </c>
      <c r="C26" s="32">
        <v>8.0619999999999994</v>
      </c>
      <c r="D26" s="32">
        <v>7.6109999999999998</v>
      </c>
      <c r="E26" s="32">
        <v>7.9450000000000003</v>
      </c>
      <c r="F26" s="32">
        <v>7.8639999999999999</v>
      </c>
      <c r="G26" s="32">
        <v>7.984</v>
      </c>
      <c r="H26" s="32">
        <v>7.9420000000000002</v>
      </c>
      <c r="I26" s="32">
        <v>7.7320000000000002</v>
      </c>
      <c r="J26" s="32">
        <v>7.7009999999999996</v>
      </c>
      <c r="K26" s="51">
        <v>7.0549999999999997</v>
      </c>
      <c r="L26" s="51">
        <v>7.1660000000000004</v>
      </c>
      <c r="M26" s="51">
        <v>7.4160000000000004</v>
      </c>
      <c r="N26" s="51">
        <v>7.569</v>
      </c>
      <c r="O26" s="51">
        <v>7.59</v>
      </c>
      <c r="P26" s="51">
        <v>7.56</v>
      </c>
      <c r="Q26" s="52">
        <v>7.5350000000000001</v>
      </c>
      <c r="R26" s="22"/>
      <c r="S26" s="22"/>
      <c r="T26" s="3"/>
      <c r="U26" s="3"/>
      <c r="V26" s="3"/>
      <c r="W26" s="3"/>
      <c r="X26" s="3"/>
      <c r="Y26" s="3"/>
      <c r="Z26" s="3"/>
      <c r="AA26" s="3"/>
    </row>
    <row r="27" spans="1:29" x14ac:dyDescent="0.2">
      <c r="A27" s="11" t="s">
        <v>325</v>
      </c>
      <c r="B27" s="31" t="str">
        <f t="shared" ref="B27:B29" si="4">B12</f>
        <v>Pi [1] (Val, pi-pi*, par. dou)</v>
      </c>
      <c r="C27" s="32">
        <v>7.1559999999999997</v>
      </c>
      <c r="D27" s="32">
        <v>6.484</v>
      </c>
      <c r="E27" s="32">
        <v>7.2480000000000002</v>
      </c>
      <c r="F27" s="32">
        <v>7.2850000000000001</v>
      </c>
      <c r="G27" s="32">
        <v>6.9950000000000001</v>
      </c>
      <c r="H27" s="32">
        <v>7.0010000000000003</v>
      </c>
      <c r="I27" s="32">
        <v>6.9850000000000003</v>
      </c>
      <c r="J27" s="32">
        <v>6.9720000000000004</v>
      </c>
      <c r="K27" s="47">
        <v>7.1420000000000003</v>
      </c>
      <c r="L27" s="47">
        <v>6.5419999999999998</v>
      </c>
      <c r="M27" s="47">
        <v>6.7960000000000003</v>
      </c>
      <c r="N27" s="47">
        <v>6.91</v>
      </c>
      <c r="O27" s="47">
        <v>6.8540000000000001</v>
      </c>
      <c r="P27" s="47">
        <v>6.8250000000000002</v>
      </c>
      <c r="Q27" s="48">
        <v>6.8410000000000002</v>
      </c>
      <c r="R27" s="22"/>
      <c r="S27" s="22"/>
      <c r="T27" s="3"/>
      <c r="U27" s="3"/>
      <c r="V27" s="3"/>
      <c r="W27" s="3"/>
      <c r="X27" s="3"/>
      <c r="Y27" s="3"/>
      <c r="Z27" s="3"/>
      <c r="AA27" s="3"/>
    </row>
    <row r="28" spans="1:29" x14ac:dyDescent="0.2">
      <c r="A28" s="11"/>
      <c r="B28" s="31" t="str">
        <f t="shared" si="4"/>
        <v>Pi [2] (Val, pi-pi*)</v>
      </c>
      <c r="C28" s="32">
        <v>7.6959999999999997</v>
      </c>
      <c r="D28" s="32">
        <v>6.7949999999999999</v>
      </c>
      <c r="E28" s="32">
        <v>7.7380000000000004</v>
      </c>
      <c r="F28" s="32">
        <v>7.6319999999999997</v>
      </c>
      <c r="G28" s="32">
        <v>7.4870000000000001</v>
      </c>
      <c r="H28" s="32">
        <v>7.3780000000000001</v>
      </c>
      <c r="I28" s="32">
        <v>7.0919999999999996</v>
      </c>
      <c r="J28" s="32">
        <v>7.0410000000000004</v>
      </c>
      <c r="K28" s="22"/>
      <c r="L28" s="22"/>
      <c r="M28" s="22"/>
      <c r="N28" s="22"/>
      <c r="O28" s="22"/>
      <c r="P28" s="22"/>
      <c r="Q28" s="22"/>
      <c r="R28" s="22"/>
      <c r="S28" s="22"/>
      <c r="T28" s="3"/>
      <c r="U28" s="3"/>
      <c r="V28" s="3"/>
      <c r="W28" s="3"/>
      <c r="X28" s="3"/>
      <c r="Y28" s="3"/>
      <c r="Z28" s="3"/>
      <c r="AA28" s="3"/>
    </row>
    <row r="29" spans="1:29" x14ac:dyDescent="0.2">
      <c r="A29" s="11"/>
      <c r="B29" s="31" t="str">
        <f t="shared" si="4"/>
        <v>Sigma^- (Ryd, pi-R)</v>
      </c>
      <c r="C29" s="32">
        <v>7.3710000000000004</v>
      </c>
      <c r="D29" s="32">
        <v>7.2080000000000002</v>
      </c>
      <c r="E29" s="32">
        <v>7.2910000000000004</v>
      </c>
      <c r="F29" s="32">
        <v>7.4320000000000004</v>
      </c>
      <c r="G29" s="32">
        <v>7.45</v>
      </c>
      <c r="H29" s="32">
        <v>7.4939999999999998</v>
      </c>
      <c r="I29" s="32">
        <v>7.3470000000000004</v>
      </c>
      <c r="J29" s="32">
        <v>7.335</v>
      </c>
      <c r="K29" s="47">
        <v>6.7320000000000002</v>
      </c>
      <c r="L29" s="47">
        <v>6.827</v>
      </c>
      <c r="M29" s="47">
        <v>7.0650000000000004</v>
      </c>
      <c r="N29" s="47">
        <v>7.218</v>
      </c>
      <c r="O29" s="47">
        <v>7.2279999999999998</v>
      </c>
      <c r="P29" s="47">
        <v>7.202</v>
      </c>
      <c r="Q29" s="48">
        <v>7.181</v>
      </c>
      <c r="R29" s="22"/>
      <c r="S29" s="22"/>
      <c r="T29" s="3"/>
      <c r="U29" s="3"/>
      <c r="V29" s="3"/>
      <c r="W29" s="3"/>
      <c r="X29" s="3"/>
      <c r="Y29" s="3"/>
      <c r="Z29" s="3"/>
      <c r="AA29" s="3"/>
    </row>
    <row r="30" spans="1:29" x14ac:dyDescent="0.2">
      <c r="A30" s="3"/>
      <c r="B30" s="32"/>
      <c r="C30" s="33" t="s">
        <v>390</v>
      </c>
      <c r="D30" s="33"/>
      <c r="E30" s="33"/>
      <c r="F30" s="33"/>
      <c r="G30" s="33"/>
      <c r="H30" s="33"/>
      <c r="I30" s="33"/>
      <c r="J30" s="33"/>
      <c r="K30" s="33"/>
      <c r="L30" s="33"/>
      <c r="M30" s="33"/>
      <c r="N30" s="3"/>
      <c r="O30" s="3"/>
      <c r="P30" s="3"/>
      <c r="Q30" s="3"/>
      <c r="R30" s="3"/>
      <c r="S30" s="3"/>
      <c r="T30" s="3"/>
      <c r="U30" s="3"/>
      <c r="V30" s="3"/>
      <c r="W30" s="3"/>
      <c r="X30" s="3"/>
      <c r="Y30" s="3"/>
      <c r="Z30" s="3"/>
      <c r="AA30" s="3"/>
      <c r="AB30" s="3"/>
      <c r="AC30" s="3"/>
    </row>
    <row r="31" spans="1:29" x14ac:dyDescent="0.2">
      <c r="C31" s="14"/>
      <c r="D31" s="14"/>
      <c r="E31" s="14"/>
      <c r="F31" s="14"/>
      <c r="G31" s="14"/>
      <c r="H31" s="14"/>
      <c r="I31" s="14"/>
      <c r="J31" s="14"/>
      <c r="K31" s="14"/>
      <c r="L31" s="14"/>
      <c r="M31" s="14"/>
      <c r="N31" s="14"/>
      <c r="O31" s="14"/>
      <c r="P31" s="14"/>
      <c r="Q31" s="14"/>
      <c r="R31" s="14"/>
      <c r="S31" s="14"/>
    </row>
    <row r="33" spans="3:11" x14ac:dyDescent="0.2">
      <c r="C33" s="14"/>
      <c r="D33" s="14"/>
      <c r="E33" s="14"/>
      <c r="F33" s="14"/>
      <c r="G33" s="14"/>
      <c r="H33" s="14"/>
      <c r="I33" s="14"/>
      <c r="J33" s="14"/>
      <c r="K33" s="14"/>
    </row>
    <row r="34" spans="3:11" x14ac:dyDescent="0.2">
      <c r="C34" s="14"/>
      <c r="D34" s="14"/>
      <c r="E34" s="14"/>
      <c r="F34" s="14"/>
      <c r="G34" s="14"/>
      <c r="H34" s="14"/>
      <c r="I34" s="14"/>
      <c r="J34" s="14"/>
      <c r="K34" s="14"/>
    </row>
    <row r="35" spans="3:11" x14ac:dyDescent="0.2">
      <c r="C35" s="14"/>
      <c r="D35" s="14"/>
      <c r="E35" s="14"/>
      <c r="F35" s="14"/>
      <c r="G35" s="14"/>
      <c r="H35" s="14"/>
      <c r="I35" s="14"/>
      <c r="J35" s="14"/>
      <c r="K35" s="14"/>
    </row>
    <row r="36" spans="3:11" x14ac:dyDescent="0.2">
      <c r="C36" s="14"/>
      <c r="D36" s="14"/>
      <c r="E36" s="14"/>
      <c r="F36" s="14"/>
      <c r="G36" s="14"/>
      <c r="H36" s="14"/>
      <c r="I36" s="14"/>
      <c r="J36" s="14"/>
      <c r="K36" s="14"/>
    </row>
    <row r="37" spans="3:11" x14ac:dyDescent="0.2">
      <c r="C37" s="14"/>
      <c r="D37" s="14"/>
      <c r="E37" s="14"/>
      <c r="F37" s="14"/>
      <c r="G37" s="14"/>
      <c r="H37" s="14"/>
      <c r="I37" s="14"/>
      <c r="J37" s="14"/>
      <c r="K37" s="14"/>
    </row>
    <row r="38" spans="3:11" x14ac:dyDescent="0.2">
      <c r="C38" s="14"/>
      <c r="D38" s="14"/>
      <c r="E38" s="14"/>
      <c r="F38" s="14"/>
      <c r="G38" s="14"/>
      <c r="H38" s="14"/>
      <c r="I38" s="14"/>
      <c r="J38" s="14"/>
      <c r="K38" s="14"/>
    </row>
    <row r="39" spans="3:11" x14ac:dyDescent="0.2">
      <c r="C39" s="14"/>
      <c r="D39" s="14"/>
      <c r="E39" s="14"/>
      <c r="F39" s="14"/>
      <c r="G39" s="14"/>
      <c r="H39" s="14"/>
      <c r="I39" s="14"/>
      <c r="J39" s="14"/>
      <c r="K39" s="1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FDC81-0F14-4849-A510-B1830A4C9E62}">
  <dimension ref="A1:AD29"/>
  <sheetViews>
    <sheetView zoomScale="85" workbookViewId="0">
      <selection activeCell="E15" sqref="E15:E24"/>
    </sheetView>
  </sheetViews>
  <sheetFormatPr baseColWidth="10" defaultRowHeight="16" x14ac:dyDescent="0.2"/>
  <cols>
    <col min="2" max="2" width="9" customWidth="1"/>
    <col min="20" max="22" width="10.5" customWidth="1"/>
  </cols>
  <sheetData>
    <row r="1" spans="1:30" x14ac:dyDescent="0.2">
      <c r="A1" s="1" t="s">
        <v>0</v>
      </c>
      <c r="B1" s="1"/>
      <c r="C1" s="1" t="s">
        <v>1</v>
      </c>
      <c r="D1" s="39"/>
      <c r="E1" s="3">
        <f>COUNT(C5:C12)+1</f>
        <v>8</v>
      </c>
      <c r="F1" s="4" t="s">
        <v>2</v>
      </c>
      <c r="G1" s="5" t="s">
        <v>3</v>
      </c>
      <c r="W1" s="3"/>
      <c r="AA1" s="5" t="s">
        <v>206</v>
      </c>
      <c r="AC1" s="5"/>
      <c r="AD1" s="5"/>
    </row>
    <row r="2" spans="1:30" x14ac:dyDescent="0.2">
      <c r="A2" s="6" t="s">
        <v>5</v>
      </c>
      <c r="B2" s="7"/>
      <c r="C2" s="7" t="s">
        <v>6</v>
      </c>
      <c r="D2" s="7" t="s">
        <v>6</v>
      </c>
      <c r="E2" s="7" t="s">
        <v>6</v>
      </c>
      <c r="F2" s="7" t="s">
        <v>6</v>
      </c>
      <c r="G2" s="7" t="s">
        <v>91</v>
      </c>
      <c r="H2" s="7" t="s">
        <v>91</v>
      </c>
      <c r="I2" s="7" t="s">
        <v>91</v>
      </c>
      <c r="J2" s="7" t="s">
        <v>7</v>
      </c>
      <c r="K2" s="7" t="s">
        <v>7</v>
      </c>
      <c r="L2" s="7" t="s">
        <v>7</v>
      </c>
      <c r="M2" s="7" t="s">
        <v>7</v>
      </c>
      <c r="N2" s="7" t="s">
        <v>7</v>
      </c>
      <c r="O2" s="7" t="s">
        <v>7</v>
      </c>
      <c r="P2" s="7" t="s">
        <v>7</v>
      </c>
      <c r="Q2" s="7" t="s">
        <v>7</v>
      </c>
      <c r="R2" s="7" t="s">
        <v>8</v>
      </c>
      <c r="S2" s="7" t="s">
        <v>8</v>
      </c>
      <c r="T2" s="7" t="s">
        <v>8</v>
      </c>
      <c r="U2" s="7"/>
      <c r="V2" s="7"/>
      <c r="W2" s="6" t="s">
        <v>1326</v>
      </c>
      <c r="X2" s="8" t="s">
        <v>9</v>
      </c>
      <c r="Y2" s="8" t="s">
        <v>44</v>
      </c>
      <c r="Z2" s="8" t="s">
        <v>44</v>
      </c>
      <c r="AA2" s="8" t="s">
        <v>44</v>
      </c>
      <c r="AB2" s="8" t="s">
        <v>44</v>
      </c>
      <c r="AC2" s="8" t="s">
        <v>9</v>
      </c>
    </row>
    <row r="3" spans="1:30" x14ac:dyDescent="0.2">
      <c r="A3" s="6"/>
      <c r="B3" s="7"/>
      <c r="C3" s="6" t="s">
        <v>11</v>
      </c>
      <c r="D3" s="6" t="s">
        <v>11</v>
      </c>
      <c r="E3" s="6" t="s">
        <v>11</v>
      </c>
      <c r="F3" s="6" t="s">
        <v>11</v>
      </c>
      <c r="G3" s="6" t="s">
        <v>12</v>
      </c>
      <c r="H3" s="6" t="s">
        <v>12</v>
      </c>
      <c r="I3" s="6" t="s">
        <v>12</v>
      </c>
      <c r="J3" s="6" t="s">
        <v>12</v>
      </c>
      <c r="K3" s="6" t="s">
        <v>12</v>
      </c>
      <c r="L3" s="6" t="s">
        <v>74</v>
      </c>
      <c r="M3" s="6" t="s">
        <v>74</v>
      </c>
      <c r="N3" s="6" t="s">
        <v>74</v>
      </c>
      <c r="O3" s="6" t="s">
        <v>74</v>
      </c>
      <c r="P3" s="6" t="s">
        <v>75</v>
      </c>
      <c r="Q3" s="6" t="s">
        <v>75</v>
      </c>
      <c r="R3" s="6" t="s">
        <v>114</v>
      </c>
      <c r="S3" s="6" t="s">
        <v>114</v>
      </c>
      <c r="T3" s="6" t="s">
        <v>114</v>
      </c>
      <c r="U3" s="6" t="s">
        <v>437</v>
      </c>
      <c r="V3" s="6" t="s">
        <v>437</v>
      </c>
      <c r="W3" s="30" t="s">
        <v>436</v>
      </c>
      <c r="X3" s="9" t="s">
        <v>13</v>
      </c>
      <c r="Y3" s="9" t="s">
        <v>60</v>
      </c>
      <c r="Z3" s="9" t="s">
        <v>271</v>
      </c>
      <c r="AA3" s="9" t="s">
        <v>14</v>
      </c>
      <c r="AB3" s="9" t="s">
        <v>14</v>
      </c>
      <c r="AC3" s="9" t="s">
        <v>60</v>
      </c>
    </row>
    <row r="4" spans="1:30" x14ac:dyDescent="0.2">
      <c r="A4" s="7"/>
      <c r="B4" s="7"/>
      <c r="C4" s="6" t="s">
        <v>16</v>
      </c>
      <c r="D4" s="6" t="s">
        <v>17</v>
      </c>
      <c r="E4" s="6" t="s">
        <v>18</v>
      </c>
      <c r="F4" s="6" t="s">
        <v>90</v>
      </c>
      <c r="G4" s="6" t="s">
        <v>16</v>
      </c>
      <c r="H4" s="6" t="s">
        <v>17</v>
      </c>
      <c r="I4" s="6" t="s">
        <v>18</v>
      </c>
      <c r="J4" s="6" t="s">
        <v>92</v>
      </c>
      <c r="K4" s="6" t="s">
        <v>90</v>
      </c>
      <c r="L4" s="6" t="s">
        <v>16</v>
      </c>
      <c r="M4" s="6" t="s">
        <v>17</v>
      </c>
      <c r="N4" s="6" t="s">
        <v>18</v>
      </c>
      <c r="O4" s="6" t="s">
        <v>90</v>
      </c>
      <c r="P4" s="6" t="s">
        <v>16</v>
      </c>
      <c r="Q4" s="6" t="s">
        <v>17</v>
      </c>
      <c r="R4" s="6" t="s">
        <v>16</v>
      </c>
      <c r="S4" s="11" t="s">
        <v>17</v>
      </c>
      <c r="T4" s="11" t="s">
        <v>223</v>
      </c>
      <c r="U4" s="11" t="s">
        <v>18</v>
      </c>
      <c r="V4" s="11" t="s">
        <v>90</v>
      </c>
      <c r="W4" s="30" t="s">
        <v>18</v>
      </c>
      <c r="X4" s="9" t="s">
        <v>18</v>
      </c>
      <c r="Y4" s="9" t="s">
        <v>18</v>
      </c>
      <c r="Z4" s="9" t="s">
        <v>18</v>
      </c>
      <c r="AA4" s="9" t="s">
        <v>18</v>
      </c>
      <c r="AB4" s="9" t="s">
        <v>18</v>
      </c>
      <c r="AC4" s="9" t="s">
        <v>18</v>
      </c>
    </row>
    <row r="5" spans="1:30" x14ac:dyDescent="0.2">
      <c r="A5" s="6" t="s">
        <v>21</v>
      </c>
      <c r="B5" s="12" t="s">
        <v>93</v>
      </c>
      <c r="C5" s="14">
        <v>2.1930000000000001</v>
      </c>
      <c r="D5" s="14">
        <v>2.1480000000000001</v>
      </c>
      <c r="E5" s="14">
        <v>2.1219999999999999</v>
      </c>
      <c r="F5" s="14">
        <v>2.1139999999999999</v>
      </c>
      <c r="G5" s="14">
        <v>2.1840000000000002</v>
      </c>
      <c r="H5" s="14">
        <v>2.1440000000000001</v>
      </c>
      <c r="I5" s="14">
        <v>2.1179999999999999</v>
      </c>
      <c r="J5" s="14">
        <v>2.1179999999999999</v>
      </c>
      <c r="K5" s="14">
        <v>2.11</v>
      </c>
      <c r="L5" s="14">
        <v>2.1840000000000002</v>
      </c>
      <c r="M5" s="14">
        <v>2.145</v>
      </c>
      <c r="N5" s="14">
        <v>2.1190000000000002</v>
      </c>
      <c r="O5" s="14">
        <v>2.1110000000000002</v>
      </c>
      <c r="P5" s="14">
        <v>2.1840000000000002</v>
      </c>
      <c r="Q5" s="14">
        <v>2.1459999999999999</v>
      </c>
      <c r="R5" s="18" t="s">
        <v>237</v>
      </c>
      <c r="S5" s="18" t="s">
        <v>171</v>
      </c>
      <c r="T5" s="18" t="s">
        <v>210</v>
      </c>
      <c r="U5" s="14">
        <v>2.1190000000000002</v>
      </c>
      <c r="V5" s="14">
        <f>U5+O5-N5</f>
        <v>2.1110000000000002</v>
      </c>
      <c r="W5" s="45" t="s">
        <v>1247</v>
      </c>
      <c r="X5" s="5" t="s">
        <v>56</v>
      </c>
      <c r="Y5" s="17" t="s">
        <v>72</v>
      </c>
      <c r="Z5" s="17" t="s">
        <v>273</v>
      </c>
      <c r="AA5" s="5" t="s">
        <v>206</v>
      </c>
      <c r="AB5" s="5">
        <v>0</v>
      </c>
      <c r="AC5" s="5" t="s">
        <v>103</v>
      </c>
    </row>
    <row r="6" spans="1:30" x14ac:dyDescent="0.2">
      <c r="A6" s="7"/>
      <c r="B6" s="12" t="s">
        <v>89</v>
      </c>
      <c r="C6" s="14">
        <v>6.85</v>
      </c>
      <c r="D6" s="14">
        <v>6.5670000000000002</v>
      </c>
      <c r="E6" s="14">
        <v>6.4880000000000004</v>
      </c>
      <c r="F6" s="14">
        <v>6.4729999999999999</v>
      </c>
      <c r="G6" s="14">
        <v>6.8470000000000004</v>
      </c>
      <c r="H6" s="14">
        <v>6.56</v>
      </c>
      <c r="I6" s="14">
        <v>6.4790000000000001</v>
      </c>
      <c r="J6" s="14">
        <v>6.4779999999999998</v>
      </c>
      <c r="K6" s="14">
        <v>6.4640000000000004</v>
      </c>
      <c r="L6" s="14">
        <v>6.8460000000000001</v>
      </c>
      <c r="M6" s="14">
        <v>6.5590000000000002</v>
      </c>
      <c r="N6" s="14">
        <v>6.4790000000000001</v>
      </c>
      <c r="O6" s="14">
        <v>6.4640000000000004</v>
      </c>
      <c r="P6" s="14">
        <v>6.8460000000000001</v>
      </c>
      <c r="Q6" s="14">
        <v>6.5590000000000002</v>
      </c>
      <c r="R6" s="18" t="s">
        <v>238</v>
      </c>
      <c r="S6" s="18" t="s">
        <v>172</v>
      </c>
      <c r="T6" s="18" t="s">
        <v>211</v>
      </c>
      <c r="U6" s="14">
        <v>6.4790000000000001</v>
      </c>
      <c r="V6" s="14">
        <f>U6+O6-N6</f>
        <v>6.4640000000000013</v>
      </c>
      <c r="W6" s="45" t="s">
        <v>1249</v>
      </c>
      <c r="Y6" s="17" t="s">
        <v>72</v>
      </c>
      <c r="Z6" s="17" t="s">
        <v>273</v>
      </c>
      <c r="AA6" s="5" t="s">
        <v>217</v>
      </c>
      <c r="AB6" s="5">
        <v>1</v>
      </c>
      <c r="AC6" s="5" t="s">
        <v>105</v>
      </c>
    </row>
    <row r="7" spans="1:30" x14ac:dyDescent="0.2">
      <c r="A7" s="7"/>
      <c r="B7" s="12" t="s">
        <v>78</v>
      </c>
      <c r="C7" s="14">
        <v>8.3049999999999997</v>
      </c>
      <c r="D7" s="14">
        <v>7.7519999999999998</v>
      </c>
      <c r="E7" s="14">
        <v>7.8959999999999999</v>
      </c>
      <c r="F7" s="14">
        <v>7.9390000000000001</v>
      </c>
      <c r="G7" s="14">
        <v>8.2140000000000004</v>
      </c>
      <c r="H7" s="14">
        <v>7.625</v>
      </c>
      <c r="I7" s="14">
        <v>7.7679999999999998</v>
      </c>
      <c r="J7" s="14">
        <v>7.7640000000000002</v>
      </c>
      <c r="K7" s="14">
        <v>7.8140000000000001</v>
      </c>
      <c r="L7" s="14">
        <v>8.2070000000000007</v>
      </c>
      <c r="M7" s="14">
        <v>7.6239999999999997</v>
      </c>
      <c r="N7" s="14">
        <v>7.7549999999999999</v>
      </c>
      <c r="O7" s="22"/>
      <c r="P7" s="14">
        <v>8.2080000000000002</v>
      </c>
      <c r="Q7" s="14">
        <v>7.6260000000000003</v>
      </c>
      <c r="R7" s="18" t="s">
        <v>240</v>
      </c>
      <c r="S7" s="18" t="s">
        <v>173</v>
      </c>
      <c r="T7" s="18" t="s">
        <v>213</v>
      </c>
      <c r="U7" s="14">
        <v>7.758</v>
      </c>
      <c r="V7" s="14">
        <f>U7+K7-I7</f>
        <v>7.8039999999999994</v>
      </c>
      <c r="W7" s="45" t="s">
        <v>1250</v>
      </c>
      <c r="X7" s="5" t="s">
        <v>1252</v>
      </c>
      <c r="Y7" s="17" t="s">
        <v>61</v>
      </c>
      <c r="Z7" s="17" t="s">
        <v>285</v>
      </c>
      <c r="AA7" s="5" t="s">
        <v>224</v>
      </c>
      <c r="AB7" s="5">
        <v>22</v>
      </c>
      <c r="AC7" s="5" t="s">
        <v>108</v>
      </c>
    </row>
    <row r="8" spans="1:30" x14ac:dyDescent="0.2">
      <c r="A8" s="7"/>
      <c r="B8" s="12" t="s">
        <v>28</v>
      </c>
      <c r="C8" s="14">
        <v>7.9880000000000004</v>
      </c>
      <c r="D8" s="14">
        <v>7.6219999999999999</v>
      </c>
      <c r="E8" s="14">
        <v>7.6909999999999998</v>
      </c>
      <c r="F8" s="14">
        <v>7.7130000000000001</v>
      </c>
      <c r="G8" s="14">
        <v>8.0050000000000008</v>
      </c>
      <c r="H8" s="14">
        <v>7.6150000000000002</v>
      </c>
      <c r="I8" s="14">
        <v>7.68</v>
      </c>
      <c r="J8" s="14">
        <v>7.6790000000000003</v>
      </c>
      <c r="K8" s="14">
        <v>7.702</v>
      </c>
      <c r="L8" s="14">
        <v>8.0090000000000003</v>
      </c>
      <c r="M8" s="14">
        <v>7.6280000000000001</v>
      </c>
      <c r="N8" s="14">
        <v>7.69</v>
      </c>
      <c r="O8" s="14">
        <v>7.71</v>
      </c>
      <c r="P8" s="14">
        <v>8.01</v>
      </c>
      <c r="Q8" s="14">
        <v>7.63</v>
      </c>
      <c r="R8" s="18" t="s">
        <v>239</v>
      </c>
      <c r="S8" s="18" t="s">
        <v>174</v>
      </c>
      <c r="T8" s="18" t="s">
        <v>212</v>
      </c>
      <c r="U8" s="14">
        <v>7.6890000000000001</v>
      </c>
      <c r="V8" s="14">
        <f>U8+O8-N8</f>
        <v>7.7090000000000005</v>
      </c>
      <c r="W8" s="45" t="s">
        <v>1248</v>
      </c>
      <c r="X8" s="5" t="s">
        <v>113</v>
      </c>
      <c r="Y8" s="17" t="s">
        <v>99</v>
      </c>
      <c r="Z8" s="17" t="s">
        <v>273</v>
      </c>
      <c r="AA8" s="5" t="s">
        <v>207</v>
      </c>
      <c r="AB8" s="5">
        <v>20</v>
      </c>
      <c r="AC8" s="5" t="s">
        <v>107</v>
      </c>
    </row>
    <row r="9" spans="1:30" x14ac:dyDescent="0.2">
      <c r="A9" s="7"/>
      <c r="B9" s="12" t="s">
        <v>227</v>
      </c>
      <c r="C9" s="22"/>
      <c r="D9" s="14">
        <v>8.8699999999999992</v>
      </c>
      <c r="E9" s="14">
        <v>8.9990000000000006</v>
      </c>
      <c r="F9" s="14">
        <v>9.0399999999999991</v>
      </c>
      <c r="G9" s="14">
        <v>10.023</v>
      </c>
      <c r="H9" s="14">
        <v>9.0540000000000003</v>
      </c>
      <c r="I9" s="14">
        <v>9.1829999999999998</v>
      </c>
      <c r="J9" s="22"/>
      <c r="K9" s="14">
        <v>9.2260000000000009</v>
      </c>
      <c r="L9" s="14">
        <v>10.016</v>
      </c>
      <c r="M9" s="14">
        <v>9.0519999999999996</v>
      </c>
      <c r="N9" s="14">
        <v>9.1679999999999993</v>
      </c>
      <c r="O9" s="14">
        <v>9.2070000000000007</v>
      </c>
      <c r="P9" s="14">
        <v>10.016999999999999</v>
      </c>
      <c r="Q9" s="14">
        <v>9.0540000000000003</v>
      </c>
      <c r="R9" s="18" t="s">
        <v>243</v>
      </c>
      <c r="S9" s="18" t="s">
        <v>175</v>
      </c>
      <c r="T9" s="18" t="s">
        <v>214</v>
      </c>
      <c r="U9" s="14">
        <v>9.1709999999999994</v>
      </c>
      <c r="V9" s="14">
        <f>U9+O9-N9</f>
        <v>9.2100000000000009</v>
      </c>
      <c r="X9" s="5" t="s">
        <v>94</v>
      </c>
      <c r="Y9" s="17" t="s">
        <v>61</v>
      </c>
      <c r="Z9" s="17" t="s">
        <v>286</v>
      </c>
      <c r="AA9" s="5" t="s">
        <v>226</v>
      </c>
      <c r="AB9" s="5">
        <v>38</v>
      </c>
      <c r="AC9" s="5" t="s">
        <v>111</v>
      </c>
    </row>
    <row r="10" spans="1:30" ht="15" customHeight="1" x14ac:dyDescent="0.2">
      <c r="A10" s="7"/>
      <c r="B10" s="12" t="s">
        <v>35</v>
      </c>
      <c r="C10" s="14">
        <v>10.208</v>
      </c>
      <c r="D10" s="14">
        <v>9.298</v>
      </c>
      <c r="E10" s="14">
        <v>9.3539999999999992</v>
      </c>
      <c r="F10" s="14">
        <v>9.3689999999999998</v>
      </c>
      <c r="G10" s="14">
        <v>10.208</v>
      </c>
      <c r="H10" s="14">
        <v>9.2910000000000004</v>
      </c>
      <c r="I10" s="14">
        <v>9.343</v>
      </c>
      <c r="J10" s="14">
        <v>9.3260000000000005</v>
      </c>
      <c r="K10" s="14">
        <v>9.3580000000000005</v>
      </c>
      <c r="L10" s="14">
        <v>10.211</v>
      </c>
      <c r="M10" s="14">
        <v>9.3049999999999997</v>
      </c>
      <c r="N10" s="14">
        <v>9.3529999999999998</v>
      </c>
      <c r="O10" s="14">
        <v>9.3659999999999997</v>
      </c>
      <c r="P10" s="14">
        <v>10.212</v>
      </c>
      <c r="Q10" s="14">
        <v>9.3059999999999992</v>
      </c>
      <c r="R10" s="14"/>
      <c r="S10" s="18" t="s">
        <v>176</v>
      </c>
      <c r="T10" s="18" t="s">
        <v>215</v>
      </c>
      <c r="U10" s="14">
        <v>9.3550000000000004</v>
      </c>
      <c r="V10" s="14">
        <f>U10+O10-N10</f>
        <v>9.3680000000000003</v>
      </c>
      <c r="Y10" s="17" t="s">
        <v>99</v>
      </c>
      <c r="Z10" s="17" t="s">
        <v>273</v>
      </c>
      <c r="AA10" s="5" t="s">
        <v>218</v>
      </c>
      <c r="AB10" s="5">
        <v>36</v>
      </c>
      <c r="AC10" s="5" t="s">
        <v>109</v>
      </c>
    </row>
    <row r="11" spans="1:30" x14ac:dyDescent="0.2">
      <c r="A11" s="6" t="s">
        <v>325</v>
      </c>
      <c r="B11" s="12" t="s">
        <v>78</v>
      </c>
      <c r="C11" s="14">
        <v>7.6440000000000001</v>
      </c>
      <c r="D11" s="14">
        <v>7.2889999999999997</v>
      </c>
      <c r="E11" s="14">
        <v>7.4349999999999996</v>
      </c>
      <c r="F11" s="14">
        <v>7.4809999999999999</v>
      </c>
      <c r="G11" s="14">
        <v>7.5149999999999997</v>
      </c>
      <c r="H11" s="14">
        <v>7.1660000000000004</v>
      </c>
      <c r="I11" s="14">
        <v>7.3230000000000004</v>
      </c>
      <c r="J11" s="22"/>
      <c r="K11" s="14">
        <v>7.3739999999999997</v>
      </c>
      <c r="L11" s="14">
        <v>7.4960000000000004</v>
      </c>
      <c r="M11" s="14">
        <v>7.149</v>
      </c>
      <c r="N11" s="14">
        <v>7.29</v>
      </c>
      <c r="O11" s="14">
        <v>7.3360000000000003</v>
      </c>
      <c r="P11" s="14">
        <v>7.4960000000000004</v>
      </c>
      <c r="Q11" s="14">
        <v>7.1509999999999998</v>
      </c>
      <c r="R11" s="18" t="s">
        <v>241</v>
      </c>
      <c r="S11" s="18" t="s">
        <v>177</v>
      </c>
      <c r="T11" s="18" t="s">
        <v>216</v>
      </c>
      <c r="U11" s="14">
        <v>7.2939999999999996</v>
      </c>
      <c r="V11" s="14">
        <f>U11+O11-N11</f>
        <v>7.339999999999999</v>
      </c>
      <c r="W11" s="45" t="s">
        <v>1251</v>
      </c>
      <c r="Y11" s="17" t="s">
        <v>61</v>
      </c>
      <c r="Z11" s="17" t="s">
        <v>272</v>
      </c>
      <c r="AA11" s="5" t="s">
        <v>224</v>
      </c>
      <c r="AB11" s="5">
        <v>22</v>
      </c>
      <c r="AC11" s="5" t="s">
        <v>106</v>
      </c>
    </row>
    <row r="12" spans="1:30" x14ac:dyDescent="0.2">
      <c r="A12" s="7"/>
      <c r="B12" s="12" t="s">
        <v>227</v>
      </c>
      <c r="C12" s="14">
        <v>9.7029999999999994</v>
      </c>
      <c r="D12" s="14">
        <v>9.2080000000000002</v>
      </c>
      <c r="E12" s="14">
        <v>9.3409999999999993</v>
      </c>
      <c r="F12" s="14">
        <v>9.3800000000000008</v>
      </c>
      <c r="G12" s="14">
        <v>9.5749999999999993</v>
      </c>
      <c r="H12" s="14">
        <v>8.7769999999999992</v>
      </c>
      <c r="I12" s="14">
        <v>8.9190000000000005</v>
      </c>
      <c r="J12" s="22"/>
      <c r="K12" s="14">
        <v>8.9640000000000004</v>
      </c>
      <c r="L12" s="14">
        <v>9.5570000000000004</v>
      </c>
      <c r="M12" s="14">
        <v>8.7620000000000005</v>
      </c>
      <c r="N12" s="14">
        <v>8.89</v>
      </c>
      <c r="O12" s="14">
        <v>8.93</v>
      </c>
      <c r="P12" s="14">
        <v>9.5559999999999992</v>
      </c>
      <c r="Q12" s="14">
        <v>8.7629999999999999</v>
      </c>
      <c r="R12" s="18" t="s">
        <v>242</v>
      </c>
      <c r="S12" s="18" t="s">
        <v>178</v>
      </c>
      <c r="T12" s="18" t="s">
        <v>209</v>
      </c>
      <c r="U12" s="14">
        <v>8.8940000000000001</v>
      </c>
      <c r="V12" s="14">
        <f>U12+O12-N12</f>
        <v>8.9339999999999975</v>
      </c>
      <c r="Y12" s="17" t="s">
        <v>61</v>
      </c>
      <c r="Z12" s="17" t="s">
        <v>287</v>
      </c>
      <c r="AA12" s="5" t="s">
        <v>218</v>
      </c>
      <c r="AB12" s="5">
        <v>36</v>
      </c>
      <c r="AC12" s="5" t="s">
        <v>110</v>
      </c>
    </row>
    <row r="13" spans="1:30" x14ac:dyDescent="0.2">
      <c r="B13" s="5"/>
      <c r="C13" s="15" t="s">
        <v>225</v>
      </c>
      <c r="D13" s="14"/>
      <c r="E13" s="14"/>
      <c r="F13" s="14"/>
      <c r="G13" s="14"/>
      <c r="H13" s="14"/>
      <c r="I13" s="14"/>
      <c r="J13" s="14"/>
      <c r="K13" s="14"/>
      <c r="L13" s="14"/>
      <c r="M13" s="14"/>
      <c r="N13" s="14"/>
      <c r="O13" s="14"/>
      <c r="P13" s="14"/>
      <c r="Q13" s="14"/>
      <c r="R13" s="14"/>
      <c r="W13" t="s">
        <v>1327</v>
      </c>
    </row>
    <row r="14" spans="1:30" x14ac:dyDescent="0.2">
      <c r="AC14" s="5"/>
    </row>
    <row r="15" spans="1:30" x14ac:dyDescent="0.2">
      <c r="A15" s="6" t="s">
        <v>18</v>
      </c>
      <c r="B15" s="7"/>
      <c r="C15" s="7" t="s">
        <v>44</v>
      </c>
      <c r="D15" s="7" t="s">
        <v>44</v>
      </c>
      <c r="E15" s="7" t="s">
        <v>44</v>
      </c>
      <c r="F15" s="7" t="s">
        <v>44</v>
      </c>
      <c r="G15" s="7" t="s">
        <v>9</v>
      </c>
      <c r="H15" s="7" t="s">
        <v>6</v>
      </c>
      <c r="I15" s="7" t="s">
        <v>6</v>
      </c>
      <c r="J15" s="7" t="s">
        <v>6</v>
      </c>
    </row>
    <row r="16" spans="1:30" x14ac:dyDescent="0.2">
      <c r="A16" s="6"/>
      <c r="B16" s="7"/>
      <c r="C16" s="6" t="s">
        <v>46</v>
      </c>
      <c r="D16" s="6" t="s">
        <v>47</v>
      </c>
      <c r="E16" s="6" t="s">
        <v>49</v>
      </c>
      <c r="F16" s="6" t="s">
        <v>50</v>
      </c>
      <c r="G16" s="6" t="s">
        <v>15</v>
      </c>
      <c r="H16" s="6" t="s">
        <v>51</v>
      </c>
      <c r="I16" s="6" t="s">
        <v>52</v>
      </c>
      <c r="J16" s="6" t="s">
        <v>11</v>
      </c>
    </row>
    <row r="17" spans="1:15" x14ac:dyDescent="0.2">
      <c r="A17" s="6" t="str">
        <f>A5</f>
        <v>Doublet</v>
      </c>
      <c r="B17" s="12" t="str">
        <f>B5</f>
        <v>A1 (Val)</v>
      </c>
      <c r="C17" s="14">
        <v>2.2309999999999999</v>
      </c>
      <c r="D17" s="14">
        <v>2.0489999999999999</v>
      </c>
      <c r="E17" s="14">
        <v>2.2170000000000001</v>
      </c>
      <c r="F17" s="14">
        <v>2.1749999999999998</v>
      </c>
      <c r="G17" s="14">
        <v>2.1339999999999999</v>
      </c>
      <c r="H17" s="14">
        <v>2.1219999999999999</v>
      </c>
      <c r="I17" s="14">
        <v>2.1259999999999999</v>
      </c>
      <c r="J17" s="14">
        <v>2.1219999999999999</v>
      </c>
      <c r="O17" s="14"/>
    </row>
    <row r="18" spans="1:15" x14ac:dyDescent="0.2">
      <c r="A18" s="6"/>
      <c r="B18" s="12" t="str">
        <f t="shared" ref="B18:B21" si="0">B6</f>
        <v>B2 (Val)</v>
      </c>
      <c r="C18" s="14">
        <v>6.7309999999999999</v>
      </c>
      <c r="D18" s="14">
        <v>6.4349999999999996</v>
      </c>
      <c r="E18" s="14">
        <v>6.694</v>
      </c>
      <c r="F18" s="14">
        <v>6.6289999999999996</v>
      </c>
      <c r="G18" s="14">
        <v>6.5119999999999996</v>
      </c>
      <c r="H18" s="14">
        <v>6.4930000000000003</v>
      </c>
      <c r="I18" s="14">
        <v>6.4930000000000003</v>
      </c>
      <c r="J18" s="14">
        <v>6.4880000000000004</v>
      </c>
      <c r="O18" s="14"/>
    </row>
    <row r="19" spans="1:15" x14ac:dyDescent="0.2">
      <c r="A19" s="6"/>
      <c r="B19" s="12" t="str">
        <f t="shared" si="0"/>
        <v>B1 (Ryd)</v>
      </c>
      <c r="C19" s="14">
        <v>8.3439999999999994</v>
      </c>
      <c r="D19" s="14">
        <v>7.8250000000000002</v>
      </c>
      <c r="E19" s="14">
        <v>8.3409999999999993</v>
      </c>
      <c r="F19" s="14">
        <v>8.3369999999999997</v>
      </c>
      <c r="G19" s="14">
        <v>8.2110000000000003</v>
      </c>
      <c r="H19" s="14">
        <v>8.19</v>
      </c>
      <c r="I19" s="14">
        <v>7.9160000000000004</v>
      </c>
      <c r="J19" s="14">
        <v>7.8959999999999999</v>
      </c>
      <c r="L19" s="23"/>
      <c r="O19" s="14"/>
    </row>
    <row r="20" spans="1:15" x14ac:dyDescent="0.2">
      <c r="A20" s="6"/>
      <c r="B20" s="12" t="str">
        <f t="shared" si="0"/>
        <v>A1 (Ryd)</v>
      </c>
      <c r="C20" s="14">
        <v>7.8559999999999999</v>
      </c>
      <c r="D20" s="14">
        <v>7.734</v>
      </c>
      <c r="E20" s="14">
        <v>7.8079999999999998</v>
      </c>
      <c r="F20" s="14">
        <v>7.758</v>
      </c>
      <c r="G20" s="14">
        <v>7.7489999999999997</v>
      </c>
      <c r="H20" s="14">
        <v>7.7290000000000001</v>
      </c>
      <c r="I20" s="14">
        <v>7.6950000000000003</v>
      </c>
      <c r="J20" s="14">
        <v>7.6909999999999998</v>
      </c>
      <c r="K20" s="14"/>
      <c r="N20" s="14"/>
      <c r="O20" s="14"/>
    </row>
    <row r="21" spans="1:15" x14ac:dyDescent="0.2">
      <c r="A21" s="6"/>
      <c r="B21" s="12" t="str">
        <f t="shared" si="0"/>
        <v>A2 (Ryd)</v>
      </c>
      <c r="C21" s="14">
        <v>8.8350000000000009</v>
      </c>
      <c r="D21" s="14">
        <v>8.9239999999999995</v>
      </c>
      <c r="E21" s="14">
        <v>8.8330000000000002</v>
      </c>
      <c r="F21" s="14">
        <v>8.8409999999999993</v>
      </c>
      <c r="G21" s="14">
        <v>9.0449999999999999</v>
      </c>
      <c r="H21" s="14">
        <v>9.048</v>
      </c>
      <c r="I21" s="14">
        <v>9.0039999999999996</v>
      </c>
      <c r="J21" s="14">
        <v>8.9990000000000006</v>
      </c>
      <c r="K21" s="14"/>
      <c r="N21" s="14"/>
      <c r="O21" s="14"/>
    </row>
    <row r="22" spans="1:15" x14ac:dyDescent="0.2">
      <c r="A22" s="6"/>
      <c r="B22" s="12" t="str">
        <f>B10</f>
        <v>B2 (Ryd)</v>
      </c>
      <c r="C22" s="14">
        <v>9.4529999999999994</v>
      </c>
      <c r="D22" s="14">
        <v>9.4049999999999994</v>
      </c>
      <c r="E22" s="14">
        <v>9.4049999999999994</v>
      </c>
      <c r="F22" s="14">
        <v>9.36</v>
      </c>
      <c r="G22" s="14">
        <v>9.4120000000000008</v>
      </c>
      <c r="H22" s="14">
        <v>9.3930000000000007</v>
      </c>
      <c r="I22" s="14">
        <v>9.3580000000000005</v>
      </c>
      <c r="J22" s="14">
        <v>9.3539999999999992</v>
      </c>
    </row>
    <row r="23" spans="1:15" x14ac:dyDescent="0.2">
      <c r="A23" s="6" t="str">
        <f>A11</f>
        <v>Quartet</v>
      </c>
      <c r="B23" s="12" t="str">
        <f>B11</f>
        <v>B1 (Ryd)</v>
      </c>
      <c r="C23" s="14">
        <v>7.42</v>
      </c>
      <c r="D23" s="14">
        <v>7.3360000000000003</v>
      </c>
      <c r="E23" s="14">
        <v>7.42</v>
      </c>
      <c r="F23" s="14">
        <v>7.4290000000000003</v>
      </c>
      <c r="G23" s="14">
        <v>7.5350000000000001</v>
      </c>
      <c r="H23" s="14">
        <v>7.5369999999999999</v>
      </c>
      <c r="I23" s="14">
        <v>7.4450000000000003</v>
      </c>
      <c r="J23" s="14">
        <v>7.4349999999999996</v>
      </c>
    </row>
    <row r="24" spans="1:15" x14ac:dyDescent="0.2">
      <c r="A24" s="6"/>
      <c r="B24" s="12" t="str">
        <f>B12</f>
        <v>A2 (Ryd)</v>
      </c>
      <c r="C24" s="14">
        <v>9.82</v>
      </c>
      <c r="D24" s="14">
        <v>9.2319999999999993</v>
      </c>
      <c r="E24" s="14">
        <v>9.8170000000000002</v>
      </c>
      <c r="F24" s="14">
        <v>9.8149999999999995</v>
      </c>
      <c r="G24" s="14">
        <v>9.7159999999999993</v>
      </c>
      <c r="H24" s="14">
        <v>9.6910000000000007</v>
      </c>
      <c r="I24" s="14">
        <v>9.3670000000000009</v>
      </c>
      <c r="J24" s="14">
        <v>9.3409999999999993</v>
      </c>
    </row>
    <row r="25" spans="1:15" x14ac:dyDescent="0.2">
      <c r="A25" s="14"/>
      <c r="B25" s="14"/>
      <c r="C25" s="15" t="s">
        <v>1253</v>
      </c>
      <c r="D25" s="14"/>
      <c r="E25" s="14"/>
      <c r="F25" s="14"/>
      <c r="G25" s="14"/>
      <c r="H25" s="14"/>
      <c r="I25" s="14"/>
      <c r="J25" s="14"/>
    </row>
    <row r="26" spans="1:15" x14ac:dyDescent="0.2">
      <c r="A26" s="14"/>
      <c r="B26" s="14"/>
      <c r="C26" s="15" t="s">
        <v>1254</v>
      </c>
      <c r="D26" s="14"/>
      <c r="E26" s="14"/>
      <c r="F26" s="14"/>
      <c r="G26" s="14"/>
      <c r="H26" s="14"/>
      <c r="I26" s="14"/>
      <c r="J26" s="14"/>
      <c r="K26" s="14"/>
      <c r="L26" s="14"/>
    </row>
    <row r="27" spans="1:15" x14ac:dyDescent="0.2">
      <c r="E27" s="14"/>
      <c r="F27" s="14"/>
    </row>
    <row r="28" spans="1:15" x14ac:dyDescent="0.2">
      <c r="E28" s="14"/>
      <c r="F28" s="14"/>
    </row>
    <row r="29" spans="1:15" x14ac:dyDescent="0.2">
      <c r="E29" s="14"/>
      <c r="F29" s="1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7C611-DB40-804E-885D-D5020FD6BA22}">
  <dimension ref="A1:T32"/>
  <sheetViews>
    <sheetView zoomScale="80" zoomScaleNormal="80" workbookViewId="0">
      <selection activeCell="I12" sqref="I12"/>
    </sheetView>
  </sheetViews>
  <sheetFormatPr baseColWidth="10" defaultRowHeight="16" x14ac:dyDescent="0.2"/>
  <cols>
    <col min="2" max="2" width="9" customWidth="1"/>
    <col min="17" max="17" width="10.5" customWidth="1"/>
  </cols>
  <sheetData>
    <row r="1" spans="1:20" x14ac:dyDescent="0.2">
      <c r="A1" s="1" t="s">
        <v>0</v>
      </c>
      <c r="B1" s="1"/>
      <c r="C1" s="1" t="s">
        <v>1</v>
      </c>
      <c r="D1" s="39"/>
      <c r="E1" s="3">
        <f>COUNT(C5:C16)</f>
        <v>12</v>
      </c>
      <c r="F1" s="4" t="s">
        <v>2</v>
      </c>
      <c r="G1" s="5" t="s">
        <v>3</v>
      </c>
      <c r="L1" s="3"/>
      <c r="P1" s="5" t="s">
        <v>151</v>
      </c>
      <c r="S1" s="5"/>
      <c r="T1" s="5"/>
    </row>
    <row r="2" spans="1:20" x14ac:dyDescent="0.2">
      <c r="A2" s="6" t="s">
        <v>5</v>
      </c>
      <c r="B2" s="7"/>
      <c r="C2" s="7" t="s">
        <v>6</v>
      </c>
      <c r="D2" s="7" t="s">
        <v>6</v>
      </c>
      <c r="E2" s="7" t="s">
        <v>6</v>
      </c>
      <c r="F2" s="7" t="s">
        <v>7</v>
      </c>
      <c r="G2" s="7" t="s">
        <v>7</v>
      </c>
      <c r="H2" s="7" t="s">
        <v>7</v>
      </c>
      <c r="I2" s="7" t="s">
        <v>7</v>
      </c>
      <c r="J2" s="7" t="s">
        <v>8</v>
      </c>
      <c r="K2" s="7"/>
      <c r="L2" s="6" t="s">
        <v>1326</v>
      </c>
      <c r="M2" s="8" t="s">
        <v>9</v>
      </c>
      <c r="N2" s="8" t="s">
        <v>44</v>
      </c>
      <c r="O2" s="8" t="s">
        <v>44</v>
      </c>
      <c r="P2" s="8" t="s">
        <v>44</v>
      </c>
      <c r="Q2" s="8" t="s">
        <v>44</v>
      </c>
      <c r="R2" s="8" t="s">
        <v>9</v>
      </c>
    </row>
    <row r="3" spans="1:20" x14ac:dyDescent="0.2">
      <c r="A3" s="6"/>
      <c r="B3" s="7"/>
      <c r="C3" s="6" t="s">
        <v>11</v>
      </c>
      <c r="D3" s="6" t="s">
        <v>11</v>
      </c>
      <c r="E3" s="6" t="s">
        <v>11</v>
      </c>
      <c r="F3" s="6" t="s">
        <v>12</v>
      </c>
      <c r="G3" s="6" t="s">
        <v>12</v>
      </c>
      <c r="H3" s="6" t="s">
        <v>12</v>
      </c>
      <c r="I3" s="6" t="s">
        <v>74</v>
      </c>
      <c r="J3" s="6" t="s">
        <v>244</v>
      </c>
      <c r="K3" s="7"/>
      <c r="L3" s="30" t="s">
        <v>436</v>
      </c>
      <c r="M3" s="9" t="s">
        <v>13</v>
      </c>
      <c r="N3" s="9" t="s">
        <v>60</v>
      </c>
      <c r="O3" s="9" t="s">
        <v>271</v>
      </c>
      <c r="P3" s="9" t="s">
        <v>14</v>
      </c>
      <c r="Q3" s="9" t="s">
        <v>14</v>
      </c>
      <c r="R3" s="9" t="s">
        <v>60</v>
      </c>
    </row>
    <row r="4" spans="1:20" x14ac:dyDescent="0.2">
      <c r="A4" s="7"/>
      <c r="B4" s="7"/>
      <c r="C4" s="6" t="s">
        <v>16</v>
      </c>
      <c r="D4" s="6" t="s">
        <v>17</v>
      </c>
      <c r="E4" s="6" t="s">
        <v>18</v>
      </c>
      <c r="F4" s="6" t="s">
        <v>16</v>
      </c>
      <c r="G4" s="6" t="s">
        <v>17</v>
      </c>
      <c r="H4" s="6" t="s">
        <v>18</v>
      </c>
      <c r="I4" s="6" t="s">
        <v>16</v>
      </c>
      <c r="J4" s="6" t="s">
        <v>16</v>
      </c>
      <c r="K4" s="11" t="s">
        <v>20</v>
      </c>
      <c r="L4" s="30" t="s">
        <v>18</v>
      </c>
      <c r="M4" s="9" t="s">
        <v>18</v>
      </c>
      <c r="N4" s="9" t="s">
        <v>18</v>
      </c>
      <c r="O4" s="9" t="s">
        <v>18</v>
      </c>
      <c r="P4" s="9" t="s">
        <v>18</v>
      </c>
      <c r="Q4" s="9" t="s">
        <v>18</v>
      </c>
      <c r="R4" s="9" t="s">
        <v>18</v>
      </c>
    </row>
    <row r="5" spans="1:20" x14ac:dyDescent="0.2">
      <c r="A5" s="6" t="s">
        <v>21</v>
      </c>
      <c r="B5" s="12" t="s">
        <v>130</v>
      </c>
      <c r="C5" s="14">
        <v>2.125</v>
      </c>
      <c r="D5" s="14">
        <v>2.056</v>
      </c>
      <c r="E5" s="14">
        <v>2.0470000000000002</v>
      </c>
      <c r="F5" s="14">
        <v>2.0910000000000002</v>
      </c>
      <c r="G5" s="14">
        <v>2.0339999999999998</v>
      </c>
      <c r="H5" s="14">
        <v>2.0419999999999998</v>
      </c>
      <c r="I5" s="14">
        <v>2.048</v>
      </c>
      <c r="K5" s="14">
        <f>H5+I5-F5</f>
        <v>1.9989999999999997</v>
      </c>
      <c r="L5" s="45" t="s">
        <v>1058</v>
      </c>
      <c r="N5" s="17" t="s">
        <v>139</v>
      </c>
      <c r="O5" s="17" t="s">
        <v>288</v>
      </c>
      <c r="P5" s="5" t="s">
        <v>151</v>
      </c>
      <c r="Q5" s="5">
        <v>0</v>
      </c>
      <c r="R5" s="5" t="s">
        <v>126</v>
      </c>
    </row>
    <row r="6" spans="1:20" x14ac:dyDescent="0.2">
      <c r="A6" s="7"/>
      <c r="B6" s="12" t="s">
        <v>1077</v>
      </c>
      <c r="C6" s="14">
        <v>2.5089999999999999</v>
      </c>
      <c r="D6" s="14">
        <v>2.4780000000000002</v>
      </c>
      <c r="E6" s="14">
        <v>2.4569999999999999</v>
      </c>
      <c r="F6" s="14">
        <v>2.4020000000000001</v>
      </c>
      <c r="G6" s="14">
        <v>2.3820000000000001</v>
      </c>
      <c r="H6" s="14">
        <v>2.379</v>
      </c>
      <c r="I6" s="14">
        <v>2.3679999999999999</v>
      </c>
      <c r="J6" s="19" t="s">
        <v>125</v>
      </c>
      <c r="K6" s="14">
        <f t="shared" ref="K6:K16" si="0">H6+I6-F6</f>
        <v>2.3449999999999998</v>
      </c>
      <c r="L6" s="45" t="s">
        <v>1059</v>
      </c>
      <c r="M6" s="5" t="s">
        <v>136</v>
      </c>
      <c r="N6" s="17" t="s">
        <v>140</v>
      </c>
      <c r="O6" s="17" t="s">
        <v>312</v>
      </c>
      <c r="P6" s="5" t="s">
        <v>1074</v>
      </c>
      <c r="Q6" s="5">
        <v>1</v>
      </c>
      <c r="R6" s="5" t="s">
        <v>143</v>
      </c>
    </row>
    <row r="7" spans="1:20" x14ac:dyDescent="0.2">
      <c r="A7" s="7"/>
      <c r="B7" s="12" t="s">
        <v>132</v>
      </c>
      <c r="C7" s="14">
        <v>2.6579999999999999</v>
      </c>
      <c r="D7" s="14">
        <v>2.589</v>
      </c>
      <c r="E7" s="14">
        <v>2.5499999999999998</v>
      </c>
      <c r="F7" s="14">
        <v>2.6339999999999999</v>
      </c>
      <c r="G7" s="14">
        <v>2.577</v>
      </c>
      <c r="H7">
        <v>2.5510000000000002</v>
      </c>
      <c r="I7" s="14">
        <v>2.5910000000000002</v>
      </c>
      <c r="K7" s="14">
        <f t="shared" si="0"/>
        <v>2.5080000000000005</v>
      </c>
      <c r="L7" s="45" t="s">
        <v>1057</v>
      </c>
      <c r="M7" s="5" t="s">
        <v>57</v>
      </c>
      <c r="N7" s="17" t="s">
        <v>142</v>
      </c>
      <c r="O7" s="17" t="s">
        <v>310</v>
      </c>
      <c r="P7" s="5" t="s">
        <v>151</v>
      </c>
      <c r="Q7" s="5">
        <v>0</v>
      </c>
      <c r="R7" s="5" t="s">
        <v>127</v>
      </c>
    </row>
    <row r="8" spans="1:20" x14ac:dyDescent="0.2">
      <c r="A8" s="7"/>
      <c r="B8" s="12" t="s">
        <v>1079</v>
      </c>
      <c r="C8" s="14">
        <v>4.9550000000000001</v>
      </c>
      <c r="D8" s="14">
        <v>4.9630000000000001</v>
      </c>
      <c r="E8" s="14">
        <v>4.9489999999999998</v>
      </c>
      <c r="F8" s="14">
        <v>4.8019999999999996</v>
      </c>
      <c r="G8" s="14">
        <v>4.8250000000000002</v>
      </c>
      <c r="H8" s="14">
        <v>4.8479999999999999</v>
      </c>
      <c r="I8" s="14">
        <v>4.6609999999999996</v>
      </c>
      <c r="K8" s="14">
        <f>H8+I8-F8</f>
        <v>4.7070000000000007</v>
      </c>
      <c r="L8" s="45" t="s">
        <v>1070</v>
      </c>
      <c r="M8" s="5"/>
      <c r="N8" s="17" t="s">
        <v>1068</v>
      </c>
      <c r="O8" s="17" t="s">
        <v>1069</v>
      </c>
      <c r="P8" s="5" t="s">
        <v>1075</v>
      </c>
      <c r="Q8" s="5">
        <v>3</v>
      </c>
      <c r="R8" s="5" t="s">
        <v>1067</v>
      </c>
    </row>
    <row r="9" spans="1:20" x14ac:dyDescent="0.2">
      <c r="A9" s="7"/>
      <c r="B9" s="12" t="s">
        <v>134</v>
      </c>
      <c r="C9" s="14">
        <v>5.4909999999999997</v>
      </c>
      <c r="D9" s="14">
        <v>5.4059999999999997</v>
      </c>
      <c r="E9" s="14">
        <v>5.3609999999999998</v>
      </c>
      <c r="F9" s="14">
        <v>5.47</v>
      </c>
      <c r="G9" s="14">
        <v>5.3860000000000001</v>
      </c>
      <c r="H9" s="14">
        <v>5.3440000000000003</v>
      </c>
      <c r="I9" s="14">
        <v>5.4189999999999996</v>
      </c>
      <c r="K9" s="14">
        <f t="shared" si="0"/>
        <v>5.2930000000000001</v>
      </c>
      <c r="L9" s="45" t="s">
        <v>1060</v>
      </c>
      <c r="M9" s="5" t="s">
        <v>137</v>
      </c>
      <c r="N9" s="17" t="s">
        <v>138</v>
      </c>
      <c r="O9" s="17" t="s">
        <v>275</v>
      </c>
      <c r="P9" s="5" t="s">
        <v>151</v>
      </c>
      <c r="Q9" s="5">
        <v>0</v>
      </c>
      <c r="R9" s="5" t="s">
        <v>135</v>
      </c>
    </row>
    <row r="10" spans="1:20" x14ac:dyDescent="0.2">
      <c r="A10" s="7"/>
      <c r="B10" s="12" t="s">
        <v>1078</v>
      </c>
      <c r="C10" s="14">
        <v>5.5140000000000002</v>
      </c>
      <c r="D10" s="14">
        <v>5.52</v>
      </c>
      <c r="E10" s="14">
        <v>5.476</v>
      </c>
      <c r="F10" s="14">
        <v>5.383</v>
      </c>
      <c r="G10" s="14">
        <v>5.4039999999999999</v>
      </c>
      <c r="H10" s="14">
        <v>5.39</v>
      </c>
      <c r="I10" s="14">
        <v>5.24</v>
      </c>
      <c r="K10" s="14">
        <f t="shared" si="0"/>
        <v>5.246999999999999</v>
      </c>
      <c r="L10" s="45" t="s">
        <v>1071</v>
      </c>
      <c r="M10" s="5" t="s">
        <v>25</v>
      </c>
      <c r="N10" s="17" t="s">
        <v>708</v>
      </c>
      <c r="O10" s="17" t="s">
        <v>1072</v>
      </c>
      <c r="P10" s="5" t="s">
        <v>1075</v>
      </c>
      <c r="Q10" s="5">
        <v>3</v>
      </c>
      <c r="R10" s="5" t="s">
        <v>1064</v>
      </c>
    </row>
    <row r="11" spans="1:20" x14ac:dyDescent="0.2">
      <c r="A11" s="7"/>
      <c r="B11" s="12" t="s">
        <v>131</v>
      </c>
      <c r="C11" s="14">
        <v>6.8479999999999999</v>
      </c>
      <c r="D11" s="14">
        <v>6.8109999999999999</v>
      </c>
      <c r="E11" s="14">
        <v>6.7789999999999999</v>
      </c>
      <c r="F11" s="14">
        <v>6.8120000000000003</v>
      </c>
      <c r="G11" s="14">
        <v>6.7770000000000001</v>
      </c>
      <c r="H11" s="14">
        <v>6.7510000000000003</v>
      </c>
      <c r="I11" s="14">
        <v>6.7539999999999996</v>
      </c>
      <c r="K11" s="14">
        <f t="shared" si="0"/>
        <v>6.6929999999999987</v>
      </c>
      <c r="L11" s="45" t="s">
        <v>1073</v>
      </c>
      <c r="M11" s="5" t="s">
        <v>1066</v>
      </c>
      <c r="N11" s="17" t="s">
        <v>61</v>
      </c>
      <c r="O11" s="17" t="s">
        <v>275</v>
      </c>
      <c r="P11" s="5" t="s">
        <v>1076</v>
      </c>
      <c r="Q11" s="5">
        <v>4</v>
      </c>
      <c r="R11" s="5" t="s">
        <v>1065</v>
      </c>
    </row>
    <row r="12" spans="1:20" x14ac:dyDescent="0.2">
      <c r="A12" s="7"/>
      <c r="B12" s="12" t="s">
        <v>1246</v>
      </c>
      <c r="C12" s="14">
        <v>6.8739999999999997</v>
      </c>
      <c r="D12" s="14">
        <v>6.7549999999999999</v>
      </c>
      <c r="E12" s="14">
        <v>6.7089999999999996</v>
      </c>
      <c r="F12" s="14">
        <v>6.7690000000000001</v>
      </c>
      <c r="G12" s="14">
        <v>6.6459999999999999</v>
      </c>
      <c r="H12" s="14">
        <v>6.6319999999999997</v>
      </c>
      <c r="I12" s="14">
        <v>6.6459999999999999</v>
      </c>
      <c r="K12" s="14">
        <f t="shared" si="0"/>
        <v>6.5089999999999986</v>
      </c>
      <c r="M12" s="5"/>
      <c r="N12" s="17" t="s">
        <v>298</v>
      </c>
      <c r="O12" s="17" t="s">
        <v>698</v>
      </c>
      <c r="P12" s="5" t="s">
        <v>1083</v>
      </c>
      <c r="Q12" s="5">
        <v>-1</v>
      </c>
      <c r="R12" s="5" t="s">
        <v>1080</v>
      </c>
    </row>
    <row r="13" spans="1:20" x14ac:dyDescent="0.2">
      <c r="A13" s="7"/>
      <c r="B13" s="12" t="s">
        <v>28</v>
      </c>
      <c r="C13" s="14">
        <v>7.1470000000000002</v>
      </c>
      <c r="D13" s="14">
        <v>7.0110000000000001</v>
      </c>
      <c r="E13" s="14">
        <v>7.09</v>
      </c>
      <c r="F13" s="14">
        <v>7.1929999999999996</v>
      </c>
      <c r="G13" s="14">
        <v>7.0469999999999997</v>
      </c>
      <c r="H13" s="14">
        <v>7.1369999999999996</v>
      </c>
      <c r="I13" s="14">
        <v>7.1379999999999999</v>
      </c>
      <c r="K13" s="14">
        <f t="shared" si="0"/>
        <v>7.081999999999999</v>
      </c>
      <c r="M13" s="5" t="s">
        <v>1082</v>
      </c>
      <c r="N13" s="17" t="s">
        <v>99</v>
      </c>
      <c r="O13" s="17" t="s">
        <v>280</v>
      </c>
      <c r="P13" s="5" t="s">
        <v>1084</v>
      </c>
      <c r="Q13" s="5">
        <v>35</v>
      </c>
      <c r="R13" s="5" t="s">
        <v>1081</v>
      </c>
    </row>
    <row r="14" spans="1:20" x14ac:dyDescent="0.2">
      <c r="A14" s="11" t="s">
        <v>325</v>
      </c>
      <c r="B14" s="12" t="s">
        <v>131</v>
      </c>
      <c r="C14" s="14">
        <v>4.5519999999999996</v>
      </c>
      <c r="D14" s="14">
        <v>4.5970000000000004</v>
      </c>
      <c r="E14" s="14">
        <v>4.5709999999999997</v>
      </c>
      <c r="F14" s="14">
        <v>4.367</v>
      </c>
      <c r="G14" s="14">
        <v>4.4169999999999998</v>
      </c>
      <c r="H14" s="14">
        <v>4.4109999999999996</v>
      </c>
      <c r="I14" s="14">
        <v>4.2960000000000003</v>
      </c>
      <c r="K14" s="14">
        <f>H14+I14-F14</f>
        <v>4.3400000000000007</v>
      </c>
      <c r="L14" s="45" t="s">
        <v>1062</v>
      </c>
      <c r="M14" s="5"/>
      <c r="N14" s="17" t="s">
        <v>141</v>
      </c>
      <c r="O14" s="17" t="s">
        <v>313</v>
      </c>
      <c r="P14" s="5" t="s">
        <v>687</v>
      </c>
      <c r="Q14" s="5">
        <v>2</v>
      </c>
      <c r="R14" s="5" t="s">
        <v>129</v>
      </c>
    </row>
    <row r="15" spans="1:20" x14ac:dyDescent="0.2">
      <c r="A15" s="11"/>
      <c r="B15" s="12" t="s">
        <v>130</v>
      </c>
      <c r="C15" s="14">
        <v>4.5999999999999996</v>
      </c>
      <c r="D15" s="14">
        <v>4.5880000000000001</v>
      </c>
      <c r="E15" s="14">
        <v>4.5579999999999998</v>
      </c>
      <c r="F15" s="14">
        <v>4.55</v>
      </c>
      <c r="G15" s="14">
        <v>4.5469999999999997</v>
      </c>
      <c r="H15" s="14">
        <v>4.524</v>
      </c>
      <c r="I15">
        <v>4.4749999999999996</v>
      </c>
      <c r="K15" s="14">
        <f>H15+I15-F15</f>
        <v>4.448999999999999</v>
      </c>
      <c r="L15" s="45" t="s">
        <v>1061</v>
      </c>
      <c r="N15" s="17" t="s">
        <v>83</v>
      </c>
      <c r="O15" s="17" t="s">
        <v>289</v>
      </c>
      <c r="P15" s="5" t="s">
        <v>1074</v>
      </c>
      <c r="Q15" s="5">
        <v>1</v>
      </c>
      <c r="R15" s="5" t="s">
        <v>128</v>
      </c>
    </row>
    <row r="16" spans="1:20" x14ac:dyDescent="0.2">
      <c r="A16" s="6"/>
      <c r="B16" s="12" t="s">
        <v>132</v>
      </c>
      <c r="C16" s="14">
        <v>5.1459999999999999</v>
      </c>
      <c r="D16" s="14">
        <v>5.1429999999999998</v>
      </c>
      <c r="E16" s="14">
        <v>5.0890000000000004</v>
      </c>
      <c r="F16" s="14">
        <v>5.0880000000000001</v>
      </c>
      <c r="G16" s="14">
        <v>5.0940000000000003</v>
      </c>
      <c r="H16" s="14">
        <v>5.0529999999999999</v>
      </c>
      <c r="I16">
        <v>4.9829999999999997</v>
      </c>
      <c r="K16" s="14">
        <f t="shared" si="0"/>
        <v>4.9479999999999995</v>
      </c>
      <c r="L16" s="45" t="s">
        <v>1063</v>
      </c>
      <c r="M16" s="5"/>
      <c r="N16" s="17" t="s">
        <v>83</v>
      </c>
      <c r="O16" s="17" t="s">
        <v>311</v>
      </c>
      <c r="P16" s="5" t="s">
        <v>151</v>
      </c>
      <c r="Q16" s="5">
        <v>0</v>
      </c>
      <c r="R16" s="5" t="s">
        <v>133</v>
      </c>
    </row>
    <row r="17" spans="1:18" x14ac:dyDescent="0.2">
      <c r="A17" s="14"/>
      <c r="B17" s="14"/>
      <c r="C17" s="14"/>
      <c r="D17" s="14"/>
      <c r="E17" s="14"/>
      <c r="F17" s="14"/>
      <c r="G17" s="14"/>
      <c r="H17" s="14"/>
      <c r="I17" s="14"/>
      <c r="L17" t="s">
        <v>1327</v>
      </c>
      <c r="M17" s="5"/>
      <c r="N17" s="17"/>
      <c r="O17" s="17"/>
      <c r="P17" s="5"/>
      <c r="Q17" s="5"/>
      <c r="R17" s="5"/>
    </row>
    <row r="18" spans="1:18" x14ac:dyDescent="0.2">
      <c r="C18" s="14"/>
      <c r="D18" s="14"/>
      <c r="E18" s="14"/>
      <c r="F18" s="14"/>
      <c r="G18" s="14"/>
      <c r="H18" s="14"/>
      <c r="I18" s="14"/>
      <c r="J18" s="14"/>
      <c r="L18" s="40"/>
    </row>
    <row r="19" spans="1:18" x14ac:dyDescent="0.2">
      <c r="A19" s="6" t="s">
        <v>18</v>
      </c>
      <c r="B19" s="7"/>
      <c r="C19" s="7" t="s">
        <v>44</v>
      </c>
      <c r="D19" s="7" t="s">
        <v>44</v>
      </c>
      <c r="E19" s="7" t="s">
        <v>44</v>
      </c>
      <c r="F19" s="7" t="s">
        <v>44</v>
      </c>
      <c r="G19" s="7" t="s">
        <v>9</v>
      </c>
      <c r="H19" s="7" t="s">
        <v>6</v>
      </c>
      <c r="I19" s="7" t="s">
        <v>6</v>
      </c>
      <c r="J19" s="7" t="s">
        <v>6</v>
      </c>
    </row>
    <row r="20" spans="1:18" x14ac:dyDescent="0.2">
      <c r="A20" s="6"/>
      <c r="B20" s="7"/>
      <c r="C20" s="6" t="s">
        <v>46</v>
      </c>
      <c r="D20" s="6" t="s">
        <v>47</v>
      </c>
      <c r="E20" s="6" t="s">
        <v>49</v>
      </c>
      <c r="F20" s="6" t="s">
        <v>50</v>
      </c>
      <c r="G20" s="6" t="s">
        <v>15</v>
      </c>
      <c r="H20" s="6" t="s">
        <v>51</v>
      </c>
      <c r="I20" s="6" t="s">
        <v>52</v>
      </c>
      <c r="J20" s="6" t="s">
        <v>11</v>
      </c>
    </row>
    <row r="21" spans="1:18" x14ac:dyDescent="0.2">
      <c r="A21" s="6" t="str">
        <f>A5</f>
        <v>Doublet</v>
      </c>
      <c r="B21" s="12" t="str">
        <f>B5</f>
        <v>B2 (Val, n-pi*)</v>
      </c>
      <c r="C21" s="14">
        <v>2.16</v>
      </c>
      <c r="D21" s="14">
        <v>2.4159999999999999</v>
      </c>
      <c r="E21" s="14">
        <v>2.2919999999999998</v>
      </c>
      <c r="F21" s="14">
        <v>2.2480000000000002</v>
      </c>
      <c r="G21" s="14">
        <v>2.4670000000000001</v>
      </c>
      <c r="H21" s="14">
        <v>2.4649999999999999</v>
      </c>
      <c r="I21" s="14">
        <v>2.0619999999999998</v>
      </c>
      <c r="J21" s="14">
        <v>2.0470000000000002</v>
      </c>
    </row>
    <row r="22" spans="1:18" x14ac:dyDescent="0.2">
      <c r="A22" s="6"/>
      <c r="B22" s="12" t="str">
        <f>B6</f>
        <v>A2 (Val, par. dou., pi-pi*)</v>
      </c>
      <c r="C22">
        <v>2.9020000000000001</v>
      </c>
      <c r="D22" s="14">
        <v>2.1019999999999999</v>
      </c>
      <c r="E22" s="14">
        <v>3.129</v>
      </c>
      <c r="F22" s="14">
        <v>3.12</v>
      </c>
      <c r="G22" s="14">
        <v>2.7050000000000001</v>
      </c>
      <c r="H22" s="14">
        <v>2.7109999999999999</v>
      </c>
      <c r="I22" s="14">
        <v>2.4670000000000001</v>
      </c>
      <c r="J22" s="14">
        <v>2.4569999999999999</v>
      </c>
    </row>
    <row r="23" spans="1:18" x14ac:dyDescent="0.2">
      <c r="A23" s="6"/>
      <c r="B23" s="12" t="str">
        <f>B7</f>
        <v>A1 (Val, n-pi*)</v>
      </c>
      <c r="C23" s="14">
        <v>2.6909999999999998</v>
      </c>
      <c r="D23" s="14">
        <v>2.7829999999999999</v>
      </c>
      <c r="E23" s="14">
        <v>2.8149999999999999</v>
      </c>
      <c r="F23" s="14">
        <v>2.7709999999999999</v>
      </c>
      <c r="G23" s="14">
        <v>2.9409999999999998</v>
      </c>
      <c r="H23" s="14">
        <v>2.931</v>
      </c>
      <c r="I23" s="14">
        <v>2.5609999999999999</v>
      </c>
      <c r="J23" s="14">
        <v>2.5499999999999998</v>
      </c>
    </row>
    <row r="24" spans="1:18" x14ac:dyDescent="0.2">
      <c r="A24" s="6"/>
      <c r="B24" s="12" t="str">
        <f>B8</f>
        <v>B2 (Val, par. dou., n-pi*)</v>
      </c>
      <c r="C24" s="14">
        <v>5.3410000000000002</v>
      </c>
      <c r="D24" s="14">
        <v>5.3769999999999998</v>
      </c>
      <c r="E24" s="14">
        <v>5.4909999999999997</v>
      </c>
      <c r="F24" s="14">
        <v>5.4880000000000004</v>
      </c>
      <c r="G24" s="14">
        <v>5.9370000000000003</v>
      </c>
      <c r="H24" s="14">
        <v>5.9370000000000003</v>
      </c>
      <c r="I24" s="14">
        <v>4.9989999999999997</v>
      </c>
      <c r="J24" s="14">
        <v>4.9489999999999998</v>
      </c>
    </row>
    <row r="25" spans="1:18" x14ac:dyDescent="0.2">
      <c r="A25" s="6"/>
      <c r="B25" s="12" t="str">
        <f>B9</f>
        <v>B1 (Val, pi-pi*)</v>
      </c>
      <c r="C25" s="14">
        <v>5.6909999999999998</v>
      </c>
      <c r="D25" s="14">
        <v>5.2530000000000001</v>
      </c>
      <c r="E25" s="14">
        <v>5.81</v>
      </c>
      <c r="F25" s="14">
        <v>5.7629999999999999</v>
      </c>
      <c r="G25" s="14">
        <v>5.585</v>
      </c>
      <c r="H25" s="14">
        <v>5.556</v>
      </c>
      <c r="I25" s="14">
        <v>5.3769999999999998</v>
      </c>
      <c r="J25" s="14">
        <v>5.3609999999999998</v>
      </c>
    </row>
    <row r="26" spans="1:18" x14ac:dyDescent="0.2">
      <c r="A26" s="6"/>
      <c r="B26" s="12" t="str">
        <f t="shared" ref="B26:B29" si="1">B10</f>
        <v>A1 (Val, par. dou., n-pi*)</v>
      </c>
      <c r="C26" s="14">
        <v>5.89</v>
      </c>
      <c r="D26" s="14">
        <v>5.66</v>
      </c>
      <c r="E26" s="14">
        <v>6.0410000000000004</v>
      </c>
      <c r="F26" s="14">
        <v>6.0469999999999997</v>
      </c>
      <c r="G26" s="14">
        <v>6.3810000000000002</v>
      </c>
      <c r="H26" s="14">
        <v>6.3849999999999998</v>
      </c>
      <c r="I26" s="14">
        <v>5.5149999999999997</v>
      </c>
      <c r="J26" s="14">
        <v>5.476</v>
      </c>
    </row>
    <row r="27" spans="1:18" x14ac:dyDescent="0.2">
      <c r="A27" s="6"/>
      <c r="B27" s="12" t="str">
        <f t="shared" si="1"/>
        <v>A2 (Val, pi-pi*)</v>
      </c>
      <c r="C27" s="14">
        <v>6.681</v>
      </c>
      <c r="D27" s="14">
        <v>6.38</v>
      </c>
      <c r="E27" s="14">
        <v>7.0949999999999998</v>
      </c>
      <c r="F27" s="14">
        <v>7.1059999999999999</v>
      </c>
      <c r="G27" s="14">
        <v>6.9809999999999999</v>
      </c>
      <c r="H27" s="14">
        <v>6.992</v>
      </c>
      <c r="I27" s="14">
        <v>6.7830000000000004</v>
      </c>
      <c r="J27" s="14">
        <v>6.7789999999999999</v>
      </c>
    </row>
    <row r="28" spans="1:18" x14ac:dyDescent="0.2">
      <c r="A28" s="6"/>
      <c r="B28" s="12" t="str">
        <f t="shared" si="1"/>
        <v>B2 (Val, par. dou, sig-pi*)</v>
      </c>
      <c r="C28" s="14">
        <v>7.1959999999999997</v>
      </c>
      <c r="D28" s="14">
        <v>6.69</v>
      </c>
      <c r="E28" s="14">
        <v>7.2069999999999999</v>
      </c>
      <c r="F28" s="14">
        <v>7.1310000000000002</v>
      </c>
      <c r="G28" s="14">
        <v>7.1319999999999997</v>
      </c>
      <c r="H28" s="14">
        <v>7.09</v>
      </c>
      <c r="I28" s="14">
        <v>6.7439999999999998</v>
      </c>
      <c r="J28" s="14">
        <v>6.7089999999999996</v>
      </c>
    </row>
    <row r="29" spans="1:18" x14ac:dyDescent="0.2">
      <c r="A29" s="6"/>
      <c r="B29" s="12" t="str">
        <f t="shared" si="1"/>
        <v>A1 (Ryd)</v>
      </c>
      <c r="C29" s="14">
        <v>7.476</v>
      </c>
      <c r="D29" s="14">
        <v>7.109</v>
      </c>
      <c r="E29" s="14">
        <v>7.2939999999999996</v>
      </c>
      <c r="F29" s="14">
        <v>7.2560000000000002</v>
      </c>
      <c r="G29" s="14">
        <v>7.383</v>
      </c>
      <c r="H29" s="14">
        <v>7.36</v>
      </c>
      <c r="I29" s="14">
        <v>7.0990000000000002</v>
      </c>
      <c r="J29" s="14">
        <v>7.09</v>
      </c>
    </row>
    <row r="30" spans="1:18" x14ac:dyDescent="0.2">
      <c r="A30" s="11" t="s">
        <v>325</v>
      </c>
      <c r="B30" s="12" t="str">
        <f>B14</f>
        <v>A2 (Val, pi-pi*)</v>
      </c>
      <c r="C30" s="14">
        <v>5.3319999999999999</v>
      </c>
      <c r="D30" s="14">
        <v>3.8660000000000001</v>
      </c>
      <c r="E30" s="14">
        <v>5.657</v>
      </c>
      <c r="F30" s="14">
        <v>5.6609999999999996</v>
      </c>
      <c r="G30" s="14">
        <v>5.28</v>
      </c>
      <c r="H30" s="14">
        <v>5.2679999999999998</v>
      </c>
      <c r="I30" s="14">
        <v>4.5990000000000002</v>
      </c>
      <c r="J30" s="14">
        <v>4.5709999999999997</v>
      </c>
    </row>
    <row r="31" spans="1:18" x14ac:dyDescent="0.2">
      <c r="A31" s="11"/>
      <c r="B31" s="12" t="str">
        <f>B15</f>
        <v>B2 (Val, n-pi*)</v>
      </c>
      <c r="C31" s="14">
        <v>4.2300000000000004</v>
      </c>
      <c r="D31">
        <v>4.6820000000000004</v>
      </c>
      <c r="E31" s="14">
        <v>4.5419999999999998</v>
      </c>
      <c r="F31" s="14">
        <v>4.5069999999999997</v>
      </c>
      <c r="G31" s="14">
        <v>4.7119999999999997</v>
      </c>
      <c r="H31" s="14">
        <v>4.6609999999999996</v>
      </c>
      <c r="I31" s="14">
        <v>4.5679999999999996</v>
      </c>
      <c r="J31" s="14">
        <v>4.5579999999999998</v>
      </c>
    </row>
    <row r="32" spans="1:18" x14ac:dyDescent="0.2">
      <c r="A32" s="6"/>
      <c r="B32" s="12" t="str">
        <f>B16</f>
        <v>A1 (Val, n-pi*)</v>
      </c>
      <c r="C32" s="14">
        <v>4.8979999999999997</v>
      </c>
      <c r="D32" s="14">
        <v>5.1379999999999999</v>
      </c>
      <c r="E32" s="14">
        <v>5.2</v>
      </c>
      <c r="F32" s="14">
        <v>5.173</v>
      </c>
      <c r="G32" s="14">
        <v>5.3</v>
      </c>
      <c r="H32" s="14">
        <v>5.2590000000000003</v>
      </c>
      <c r="I32" s="14">
        <v>5.0999999999999996</v>
      </c>
      <c r="J32" s="14">
        <v>5.0890000000000004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40A6C-93CC-8A46-BE28-34EBF5BDA36C}">
  <dimension ref="A1:AD35"/>
  <sheetViews>
    <sheetView zoomScale="80" zoomScaleNormal="80" workbookViewId="0">
      <selection activeCell="D1" sqref="D1"/>
    </sheetView>
  </sheetViews>
  <sheetFormatPr baseColWidth="10" defaultRowHeight="16" x14ac:dyDescent="0.2"/>
  <sheetData>
    <row r="1" spans="1:30" x14ac:dyDescent="0.2">
      <c r="A1" s="1" t="s">
        <v>0</v>
      </c>
      <c r="B1" s="1"/>
      <c r="C1" s="1" t="s">
        <v>1</v>
      </c>
      <c r="D1" s="39"/>
      <c r="E1" s="34">
        <f>COUNT(C5:C13)-3</f>
        <v>6</v>
      </c>
      <c r="F1" s="4" t="s">
        <v>2</v>
      </c>
      <c r="G1" s="16" t="s">
        <v>3</v>
      </c>
      <c r="H1" s="16"/>
      <c r="I1" s="16"/>
      <c r="J1" s="3"/>
      <c r="K1" s="3"/>
      <c r="L1" s="3"/>
      <c r="M1" s="3"/>
      <c r="N1" s="3"/>
      <c r="O1" s="3"/>
      <c r="P1" s="3"/>
      <c r="Q1" s="3"/>
      <c r="R1" s="3"/>
      <c r="S1" s="3"/>
      <c r="T1" s="3"/>
      <c r="U1" s="3"/>
      <c r="V1" s="3"/>
      <c r="W1" s="3"/>
      <c r="X1" s="16" t="s">
        <v>331</v>
      </c>
      <c r="Y1" s="3"/>
      <c r="Z1" s="16"/>
      <c r="AA1" s="16"/>
    </row>
    <row r="2" spans="1:30" x14ac:dyDescent="0.2">
      <c r="A2" s="11" t="s">
        <v>5</v>
      </c>
      <c r="B2" s="27"/>
      <c r="C2" s="27" t="s">
        <v>6</v>
      </c>
      <c r="D2" s="27" t="s">
        <v>6</v>
      </c>
      <c r="E2" s="27" t="s">
        <v>6</v>
      </c>
      <c r="F2" s="27" t="s">
        <v>6</v>
      </c>
      <c r="G2" s="27" t="s">
        <v>91</v>
      </c>
      <c r="H2" s="27" t="s">
        <v>91</v>
      </c>
      <c r="I2" s="27" t="s">
        <v>91</v>
      </c>
      <c r="J2" s="27" t="s">
        <v>7</v>
      </c>
      <c r="K2" s="27" t="s">
        <v>7</v>
      </c>
      <c r="L2" s="27" t="s">
        <v>7</v>
      </c>
      <c r="M2" s="27" t="s">
        <v>7</v>
      </c>
      <c r="N2" s="27" t="s">
        <v>7</v>
      </c>
      <c r="O2" s="27" t="s">
        <v>7</v>
      </c>
      <c r="P2" s="27" t="s">
        <v>8</v>
      </c>
      <c r="Q2" s="27" t="s">
        <v>8</v>
      </c>
      <c r="R2" s="27"/>
      <c r="S2" s="27"/>
      <c r="T2" s="6" t="s">
        <v>1326</v>
      </c>
      <c r="U2" s="28" t="s">
        <v>9</v>
      </c>
      <c r="V2" s="28" t="s">
        <v>9</v>
      </c>
      <c r="W2" s="28" t="s">
        <v>44</v>
      </c>
      <c r="X2" s="28" t="s">
        <v>44</v>
      </c>
      <c r="Y2" s="28" t="s">
        <v>44</v>
      </c>
      <c r="Z2" s="28" t="s">
        <v>9</v>
      </c>
      <c r="AA2" s="3"/>
    </row>
    <row r="3" spans="1:30" x14ac:dyDescent="0.2">
      <c r="A3" s="11"/>
      <c r="B3" s="27"/>
      <c r="C3" s="11" t="s">
        <v>11</v>
      </c>
      <c r="D3" s="11" t="s">
        <v>11</v>
      </c>
      <c r="E3" s="11" t="s">
        <v>11</v>
      </c>
      <c r="F3" s="11" t="s">
        <v>11</v>
      </c>
      <c r="G3" s="11" t="s">
        <v>12</v>
      </c>
      <c r="H3" s="11" t="s">
        <v>12</v>
      </c>
      <c r="I3" s="11" t="s">
        <v>12</v>
      </c>
      <c r="J3" s="11" t="s">
        <v>12</v>
      </c>
      <c r="K3" s="11" t="s">
        <v>74</v>
      </c>
      <c r="L3" s="11" t="s">
        <v>74</v>
      </c>
      <c r="M3" s="11" t="s">
        <v>74</v>
      </c>
      <c r="N3" s="11" t="s">
        <v>75</v>
      </c>
      <c r="O3" s="11" t="s">
        <v>75</v>
      </c>
      <c r="P3" s="11" t="s">
        <v>114</v>
      </c>
      <c r="Q3" s="11" t="s">
        <v>114</v>
      </c>
      <c r="R3" s="11" t="s">
        <v>437</v>
      </c>
      <c r="S3" s="11" t="s">
        <v>437</v>
      </c>
      <c r="T3" s="30" t="s">
        <v>436</v>
      </c>
      <c r="U3" s="29" t="s">
        <v>13</v>
      </c>
      <c r="V3" s="29" t="s">
        <v>60</v>
      </c>
      <c r="W3" s="29" t="s">
        <v>271</v>
      </c>
      <c r="X3" s="29" t="s">
        <v>14</v>
      </c>
      <c r="Y3" s="29" t="s">
        <v>14</v>
      </c>
      <c r="Z3" s="29" t="s">
        <v>60</v>
      </c>
      <c r="AA3" s="3"/>
    </row>
    <row r="4" spans="1:30" x14ac:dyDescent="0.2">
      <c r="A4" s="27"/>
      <c r="B4" s="27"/>
      <c r="C4" s="11" t="s">
        <v>16</v>
      </c>
      <c r="D4" s="11" t="s">
        <v>17</v>
      </c>
      <c r="E4" s="11" t="s">
        <v>18</v>
      </c>
      <c r="F4" s="11" t="s">
        <v>90</v>
      </c>
      <c r="G4" s="11" t="s">
        <v>16</v>
      </c>
      <c r="H4" s="11" t="s">
        <v>17</v>
      </c>
      <c r="I4" s="11" t="s">
        <v>18</v>
      </c>
      <c r="J4" s="11" t="s">
        <v>90</v>
      </c>
      <c r="K4" s="11" t="s">
        <v>16</v>
      </c>
      <c r="L4" s="11" t="s">
        <v>17</v>
      </c>
      <c r="M4" s="11" t="s">
        <v>18</v>
      </c>
      <c r="N4" s="11" t="s">
        <v>16</v>
      </c>
      <c r="O4" s="11" t="s">
        <v>17</v>
      </c>
      <c r="P4" s="11" t="s">
        <v>16</v>
      </c>
      <c r="Q4" s="11" t="s">
        <v>17</v>
      </c>
      <c r="R4" s="11" t="s">
        <v>18</v>
      </c>
      <c r="S4" s="11" t="s">
        <v>90</v>
      </c>
      <c r="T4" s="30" t="s">
        <v>18</v>
      </c>
      <c r="U4" s="29" t="s">
        <v>18</v>
      </c>
      <c r="V4" s="29" t="s">
        <v>18</v>
      </c>
      <c r="W4" s="29" t="s">
        <v>18</v>
      </c>
      <c r="X4" s="29" t="s">
        <v>18</v>
      </c>
      <c r="Y4" s="29" t="s">
        <v>18</v>
      </c>
      <c r="Z4" s="29" t="s">
        <v>18</v>
      </c>
      <c r="AA4" s="3"/>
    </row>
    <row r="5" spans="1:30" x14ac:dyDescent="0.2">
      <c r="A5" s="11" t="s">
        <v>21</v>
      </c>
      <c r="B5" s="31" t="s">
        <v>448</v>
      </c>
      <c r="C5" s="32">
        <v>6.101</v>
      </c>
      <c r="D5" s="32">
        <v>6.0270000000000001</v>
      </c>
      <c r="E5" s="32">
        <v>6.12</v>
      </c>
      <c r="F5" s="32">
        <v>6.1059999999999999</v>
      </c>
      <c r="G5" s="32">
        <v>6.1120000000000001</v>
      </c>
      <c r="H5" s="32">
        <v>6.0250000000000004</v>
      </c>
      <c r="I5" s="32">
        <v>6.1230000000000002</v>
      </c>
      <c r="J5" s="32">
        <v>6.1120000000000001</v>
      </c>
      <c r="K5" s="32">
        <v>6.109</v>
      </c>
      <c r="L5" s="32">
        <v>6.0220000000000002</v>
      </c>
      <c r="M5" s="32">
        <v>6.117</v>
      </c>
      <c r="N5" s="32">
        <v>6.1059999999999999</v>
      </c>
      <c r="O5" s="32">
        <v>6.02</v>
      </c>
      <c r="P5" s="43" t="s">
        <v>1311</v>
      </c>
      <c r="Q5" s="43" t="s">
        <v>1320</v>
      </c>
      <c r="R5" s="32">
        <f t="shared" ref="R5:R13" si="0">M5+O5-L5</f>
        <v>6.1150000000000002</v>
      </c>
      <c r="S5" s="32">
        <f t="shared" ref="S5:S13" si="1">R5+(J5-I5)</f>
        <v>6.1040000000000001</v>
      </c>
      <c r="T5" s="45" t="s">
        <v>913</v>
      </c>
      <c r="U5" s="16" t="s">
        <v>25</v>
      </c>
      <c r="V5" s="17" t="s">
        <v>96</v>
      </c>
      <c r="W5" s="17" t="s">
        <v>273</v>
      </c>
      <c r="X5" s="16" t="s">
        <v>226</v>
      </c>
      <c r="Y5" s="16">
        <v>19</v>
      </c>
      <c r="Z5" s="16" t="s">
        <v>702</v>
      </c>
      <c r="AA5" s="16"/>
    </row>
    <row r="6" spans="1:30" x14ac:dyDescent="0.2">
      <c r="A6" s="27"/>
      <c r="B6" s="31" t="s">
        <v>1372</v>
      </c>
      <c r="C6" s="32">
        <v>7.5750000000000002</v>
      </c>
      <c r="D6" s="32">
        <v>7.3479999999999999</v>
      </c>
      <c r="E6" s="32">
        <v>7.2869999999999999</v>
      </c>
      <c r="F6" s="32">
        <v>7.202</v>
      </c>
      <c r="G6" s="32">
        <v>7.4829999999999997</v>
      </c>
      <c r="H6" s="32">
        <v>7.2859999999999996</v>
      </c>
      <c r="I6" s="32">
        <v>7.2450000000000001</v>
      </c>
      <c r="J6" s="32">
        <v>7.17</v>
      </c>
      <c r="K6" s="32">
        <v>7.4509999999999996</v>
      </c>
      <c r="L6" s="32">
        <v>7.2690000000000001</v>
      </c>
      <c r="M6" s="32">
        <v>7.2229999999999999</v>
      </c>
      <c r="N6" s="32">
        <v>7.4489999999999998</v>
      </c>
      <c r="O6" s="32">
        <v>7.266</v>
      </c>
      <c r="P6" s="43" t="s">
        <v>1314</v>
      </c>
      <c r="Q6" s="43" t="s">
        <v>1323</v>
      </c>
      <c r="R6" s="32">
        <f t="shared" si="0"/>
        <v>7.2200000000000006</v>
      </c>
      <c r="S6" s="32">
        <f t="shared" si="1"/>
        <v>7.1450000000000005</v>
      </c>
      <c r="T6" s="40"/>
      <c r="U6" s="3"/>
      <c r="V6" s="17" t="s">
        <v>258</v>
      </c>
      <c r="W6" s="17" t="s">
        <v>715</v>
      </c>
      <c r="X6" s="16" t="s">
        <v>717</v>
      </c>
      <c r="Y6" s="16">
        <v>21</v>
      </c>
      <c r="Z6" s="16" t="s">
        <v>712</v>
      </c>
      <c r="AA6" s="16"/>
    </row>
    <row r="7" spans="1:30" x14ac:dyDescent="0.2">
      <c r="A7" s="27"/>
      <c r="B7" s="31" t="s">
        <v>1373</v>
      </c>
      <c r="C7" s="32">
        <v>7.5679999999999996</v>
      </c>
      <c r="D7" s="32">
        <v>7.3419999999999996</v>
      </c>
      <c r="E7" s="14">
        <v>7.28</v>
      </c>
      <c r="F7" s="32">
        <v>7.1920000000000002</v>
      </c>
      <c r="G7" s="32">
        <v>7.4969999999999999</v>
      </c>
      <c r="H7" s="32">
        <v>7.2949999999999999</v>
      </c>
      <c r="I7" s="32">
        <v>7.25</v>
      </c>
      <c r="J7" s="32">
        <v>7.173</v>
      </c>
      <c r="K7" s="32">
        <v>7.4539999999999997</v>
      </c>
      <c r="L7" s="32">
        <v>7.27</v>
      </c>
      <c r="M7" s="32">
        <v>7.2240000000000002</v>
      </c>
      <c r="N7" s="32">
        <v>7.4489999999999998</v>
      </c>
      <c r="O7" s="32">
        <v>7.266</v>
      </c>
      <c r="P7" s="32"/>
      <c r="Q7" s="3"/>
      <c r="R7" s="32">
        <f t="shared" si="0"/>
        <v>7.2200000000000006</v>
      </c>
      <c r="S7" s="32">
        <f t="shared" si="1"/>
        <v>7.1430000000000007</v>
      </c>
      <c r="T7" s="40"/>
      <c r="U7" s="3"/>
      <c r="V7" s="17" t="s">
        <v>714</v>
      </c>
      <c r="W7" s="17" t="s">
        <v>716</v>
      </c>
      <c r="X7" s="16" t="s">
        <v>332</v>
      </c>
      <c r="Y7" s="16">
        <v>23</v>
      </c>
      <c r="Z7" s="16" t="s">
        <v>713</v>
      </c>
      <c r="AA7" s="16"/>
    </row>
    <row r="8" spans="1:30" x14ac:dyDescent="0.2">
      <c r="A8" s="27"/>
      <c r="B8" s="31" t="s">
        <v>448</v>
      </c>
      <c r="C8" s="32">
        <v>7.5650000000000004</v>
      </c>
      <c r="D8" s="32">
        <v>7.343</v>
      </c>
      <c r="E8" s="32">
        <v>7.2839999999999998</v>
      </c>
      <c r="F8" s="32">
        <v>7.2</v>
      </c>
      <c r="G8" s="32">
        <v>7.5830000000000002</v>
      </c>
      <c r="H8" s="32">
        <v>7.3319999999999999</v>
      </c>
      <c r="I8" s="32">
        <v>7.2809999999999997</v>
      </c>
      <c r="J8" s="32">
        <v>7.2009999999999996</v>
      </c>
      <c r="K8" s="32">
        <v>7.5890000000000004</v>
      </c>
      <c r="L8" s="32">
        <v>7.3419999999999996</v>
      </c>
      <c r="M8" s="32">
        <v>7.2850000000000001</v>
      </c>
      <c r="N8" s="32">
        <v>7.5869999999999997</v>
      </c>
      <c r="O8" s="32">
        <v>7.3410000000000002</v>
      </c>
      <c r="P8" s="43" t="s">
        <v>1315</v>
      </c>
      <c r="Q8" s="43" t="s">
        <v>1324</v>
      </c>
      <c r="R8" s="32">
        <f t="shared" si="0"/>
        <v>7.2840000000000016</v>
      </c>
      <c r="S8" s="32">
        <f t="shared" si="1"/>
        <v>7.2040000000000015</v>
      </c>
      <c r="T8" s="45" t="s">
        <v>914</v>
      </c>
      <c r="U8" s="16" t="s">
        <v>451</v>
      </c>
      <c r="V8" s="17" t="s">
        <v>96</v>
      </c>
      <c r="W8" s="17" t="s">
        <v>273</v>
      </c>
      <c r="X8" s="16" t="s">
        <v>660</v>
      </c>
      <c r="Y8" s="16">
        <v>28</v>
      </c>
      <c r="Z8" s="16" t="s">
        <v>711</v>
      </c>
      <c r="AA8" s="16"/>
    </row>
    <row r="9" spans="1:30" x14ac:dyDescent="0.2">
      <c r="A9" s="27"/>
      <c r="B9" s="31" t="s">
        <v>1374</v>
      </c>
      <c r="C9" s="32">
        <v>8.2200000000000006</v>
      </c>
      <c r="D9" s="32">
        <v>8.1720000000000006</v>
      </c>
      <c r="E9" s="14">
        <v>8.109</v>
      </c>
      <c r="F9" s="14">
        <v>8.093</v>
      </c>
      <c r="G9" s="32">
        <v>8.0630000000000006</v>
      </c>
      <c r="H9" s="32">
        <v>7.968</v>
      </c>
      <c r="I9" s="32">
        <v>7.8959999999999999</v>
      </c>
      <c r="J9" s="32">
        <v>7.8810000000000002</v>
      </c>
      <c r="K9" s="32">
        <v>8.0220000000000002</v>
      </c>
      <c r="L9" s="32">
        <v>7.9020000000000001</v>
      </c>
      <c r="M9" s="32">
        <v>7.7960000000000003</v>
      </c>
      <c r="N9" s="32">
        <v>8.02</v>
      </c>
      <c r="O9" s="32">
        <v>7.899</v>
      </c>
      <c r="P9" s="43" t="s">
        <v>1316</v>
      </c>
      <c r="Q9" s="43" t="s">
        <v>1325</v>
      </c>
      <c r="R9" s="32">
        <f t="shared" si="0"/>
        <v>7.7930000000000001</v>
      </c>
      <c r="S9" s="32">
        <f t="shared" si="1"/>
        <v>7.7780000000000005</v>
      </c>
      <c r="T9" s="45" t="s">
        <v>915</v>
      </c>
      <c r="U9" s="3"/>
      <c r="V9" s="17" t="s">
        <v>740</v>
      </c>
      <c r="W9" s="17" t="s">
        <v>549</v>
      </c>
      <c r="X9" s="16" t="s">
        <v>466</v>
      </c>
      <c r="Y9" s="16">
        <v>2</v>
      </c>
      <c r="Z9" s="16" t="s">
        <v>739</v>
      </c>
      <c r="AA9" s="16"/>
    </row>
    <row r="10" spans="1:30" x14ac:dyDescent="0.2">
      <c r="A10" s="27"/>
      <c r="B10" s="31" t="s">
        <v>1375</v>
      </c>
      <c r="C10" s="32">
        <v>8.1329999999999991</v>
      </c>
      <c r="D10" s="32">
        <v>8.0660000000000007</v>
      </c>
      <c r="E10" s="14">
        <v>7.9710000000000001</v>
      </c>
      <c r="F10" s="14">
        <v>7.9539999999999997</v>
      </c>
      <c r="G10" s="32">
        <v>8.0530000000000008</v>
      </c>
      <c r="H10" s="32">
        <v>7.9569999999999999</v>
      </c>
      <c r="I10" s="32">
        <v>7.87</v>
      </c>
      <c r="J10" s="32">
        <v>7.8520000000000003</v>
      </c>
      <c r="K10" s="32">
        <v>8.0229999999999997</v>
      </c>
      <c r="L10" s="32">
        <v>7.9029999999999996</v>
      </c>
      <c r="M10" s="32">
        <v>7.7969999999999997</v>
      </c>
      <c r="N10" s="32">
        <v>8.02</v>
      </c>
      <c r="O10" s="32">
        <v>7.899</v>
      </c>
      <c r="P10" s="32"/>
      <c r="Q10" s="3"/>
      <c r="R10" s="32">
        <f t="shared" si="0"/>
        <v>7.7930000000000001</v>
      </c>
      <c r="S10" s="32">
        <f t="shared" si="1"/>
        <v>7.7750000000000004</v>
      </c>
      <c r="T10" s="40"/>
      <c r="U10" s="3"/>
      <c r="V10" s="17" t="s">
        <v>445</v>
      </c>
      <c r="W10" s="17" t="s">
        <v>442</v>
      </c>
      <c r="X10" s="16" t="s">
        <v>466</v>
      </c>
      <c r="Y10" s="16">
        <v>2</v>
      </c>
      <c r="Z10" s="16" t="s">
        <v>738</v>
      </c>
      <c r="AA10" s="16"/>
    </row>
    <row r="11" spans="1:30" x14ac:dyDescent="0.2">
      <c r="A11" s="11" t="s">
        <v>325</v>
      </c>
      <c r="B11" s="31" t="s">
        <v>405</v>
      </c>
      <c r="C11" s="32">
        <v>6.6130000000000004</v>
      </c>
      <c r="D11" s="32">
        <v>6.5860000000000003</v>
      </c>
      <c r="E11" s="32">
        <v>6.61</v>
      </c>
      <c r="F11" s="32">
        <v>6.62</v>
      </c>
      <c r="G11" s="32">
        <v>6.444</v>
      </c>
      <c r="H11" s="32">
        <v>6.4359999999999999</v>
      </c>
      <c r="I11" s="32">
        <v>6.476</v>
      </c>
      <c r="J11" s="32">
        <v>6.4930000000000003</v>
      </c>
      <c r="K11" s="32">
        <v>6.3680000000000003</v>
      </c>
      <c r="L11" s="32">
        <v>6.3520000000000003</v>
      </c>
      <c r="M11" s="32">
        <v>6.3719999999999999</v>
      </c>
      <c r="N11" s="32">
        <v>6.359</v>
      </c>
      <c r="O11" s="32">
        <v>6.343</v>
      </c>
      <c r="P11" s="43" t="s">
        <v>1312</v>
      </c>
      <c r="Q11" s="43" t="s">
        <v>1321</v>
      </c>
      <c r="R11" s="32">
        <f t="shared" si="0"/>
        <v>6.3629999999999995</v>
      </c>
      <c r="S11" s="32">
        <f t="shared" si="1"/>
        <v>6.38</v>
      </c>
      <c r="T11" s="45" t="s">
        <v>916</v>
      </c>
      <c r="U11" s="3"/>
      <c r="V11" s="17" t="s">
        <v>704</v>
      </c>
      <c r="W11" s="17" t="s">
        <v>705</v>
      </c>
      <c r="X11" s="16" t="s">
        <v>331</v>
      </c>
      <c r="Y11" s="16">
        <v>0</v>
      </c>
      <c r="Z11" s="16" t="s">
        <v>703</v>
      </c>
      <c r="AA11" s="16"/>
    </row>
    <row r="12" spans="1:30" x14ac:dyDescent="0.2">
      <c r="A12" s="11"/>
      <c r="B12" s="31" t="s">
        <v>720</v>
      </c>
      <c r="C12" s="32">
        <v>6.9710000000000001</v>
      </c>
      <c r="D12" s="32">
        <v>6.9669999999999996</v>
      </c>
      <c r="E12" s="32">
        <v>6.9589999999999996</v>
      </c>
      <c r="F12" s="32">
        <v>6.9740000000000002</v>
      </c>
      <c r="G12" s="32">
        <v>6.851</v>
      </c>
      <c r="H12" s="32">
        <v>6.8540000000000001</v>
      </c>
      <c r="I12" s="32">
        <v>6.8570000000000002</v>
      </c>
      <c r="J12" s="32">
        <v>6.8789999999999996</v>
      </c>
      <c r="K12" s="32">
        <v>6.8040000000000003</v>
      </c>
      <c r="L12" s="32">
        <v>6.8010000000000002</v>
      </c>
      <c r="M12" s="32">
        <v>6.7880000000000003</v>
      </c>
      <c r="N12" s="32">
        <v>6.8019999999999996</v>
      </c>
      <c r="O12" s="32">
        <v>6.798</v>
      </c>
      <c r="P12" s="43" t="s">
        <v>1313</v>
      </c>
      <c r="Q12" s="43" t="s">
        <v>1322</v>
      </c>
      <c r="R12" s="32">
        <f t="shared" si="0"/>
        <v>6.7850000000000001</v>
      </c>
      <c r="S12" s="32">
        <f t="shared" si="1"/>
        <v>6.8069999999999995</v>
      </c>
      <c r="T12" s="45" t="s">
        <v>917</v>
      </c>
      <c r="U12" s="3"/>
      <c r="V12" s="17" t="s">
        <v>595</v>
      </c>
      <c r="W12" s="17" t="s">
        <v>709</v>
      </c>
      <c r="X12" s="16" t="s">
        <v>224</v>
      </c>
      <c r="Y12" s="16">
        <v>3</v>
      </c>
      <c r="Z12" s="16" t="s">
        <v>706</v>
      </c>
      <c r="AA12" s="16"/>
    </row>
    <row r="13" spans="1:30" x14ac:dyDescent="0.2">
      <c r="A13" s="11"/>
      <c r="B13" s="31" t="s">
        <v>721</v>
      </c>
      <c r="C13" s="14">
        <v>7.0309999999999997</v>
      </c>
      <c r="D13" s="22"/>
      <c r="E13" s="14">
        <v>7.0309999999999997</v>
      </c>
      <c r="F13" s="32">
        <v>7.0469999999999997</v>
      </c>
      <c r="G13" s="32">
        <v>6.883</v>
      </c>
      <c r="H13" s="32">
        <v>6.8890000000000002</v>
      </c>
      <c r="I13" s="32">
        <v>6.8959999999999999</v>
      </c>
      <c r="J13" s="32">
        <v>6.9210000000000003</v>
      </c>
      <c r="K13" s="32">
        <v>6.8090000000000002</v>
      </c>
      <c r="L13" s="32">
        <v>6.806</v>
      </c>
      <c r="M13" s="32">
        <v>6.7930000000000001</v>
      </c>
      <c r="N13" s="32">
        <v>6.8019999999999996</v>
      </c>
      <c r="O13" s="32">
        <v>6.7990000000000004</v>
      </c>
      <c r="P13" s="32"/>
      <c r="Q13" s="3"/>
      <c r="R13" s="32">
        <f t="shared" si="0"/>
        <v>6.7860000000000005</v>
      </c>
      <c r="S13" s="32">
        <f t="shared" si="1"/>
        <v>6.8110000000000008</v>
      </c>
      <c r="T13" s="40"/>
      <c r="U13" s="3"/>
      <c r="V13" s="17" t="s">
        <v>708</v>
      </c>
      <c r="W13" s="17" t="s">
        <v>710</v>
      </c>
      <c r="X13" s="16" t="s">
        <v>207</v>
      </c>
      <c r="Y13" s="16">
        <v>1</v>
      </c>
      <c r="Z13" s="16" t="s">
        <v>707</v>
      </c>
      <c r="AA13" s="16"/>
    </row>
    <row r="14" spans="1:30" x14ac:dyDescent="0.2">
      <c r="A14" s="3"/>
      <c r="B14" s="16"/>
      <c r="C14" s="33"/>
      <c r="D14" s="33"/>
      <c r="E14" s="32"/>
      <c r="F14" s="32"/>
      <c r="G14" s="33"/>
      <c r="H14" s="33"/>
      <c r="I14" s="33"/>
      <c r="J14" s="33"/>
      <c r="K14" s="33"/>
      <c r="L14" s="33"/>
      <c r="M14" s="3"/>
      <c r="N14" s="3"/>
      <c r="O14" s="3"/>
      <c r="P14" s="3"/>
      <c r="Q14" s="3"/>
      <c r="R14" s="3"/>
      <c r="S14" s="3"/>
      <c r="T14" t="s">
        <v>1327</v>
      </c>
      <c r="U14" s="3"/>
      <c r="V14" s="3"/>
      <c r="W14" s="3"/>
      <c r="X14" s="3"/>
      <c r="Y14" s="3"/>
      <c r="Z14" s="3"/>
      <c r="AA14" s="3"/>
    </row>
    <row r="15" spans="1:30" x14ac:dyDescent="0.2">
      <c r="A15" s="3"/>
      <c r="B15" s="3"/>
      <c r="C15" s="4"/>
      <c r="D15" s="3"/>
      <c r="E15" s="3"/>
      <c r="F15" s="3"/>
      <c r="G15" s="32"/>
      <c r="H15" s="32"/>
      <c r="I15" s="32"/>
      <c r="J15" s="3"/>
      <c r="K15" s="3"/>
      <c r="L15" s="3"/>
      <c r="M15" s="3"/>
      <c r="N15" s="3"/>
      <c r="O15" s="3"/>
      <c r="P15" s="3"/>
      <c r="Q15" s="3"/>
      <c r="R15" s="3"/>
      <c r="S15" s="3"/>
      <c r="T15" s="3"/>
      <c r="U15" s="3"/>
      <c r="V15" s="3"/>
      <c r="W15" s="40"/>
      <c r="X15" s="3"/>
      <c r="Y15" s="3"/>
      <c r="Z15" s="3"/>
      <c r="AA15" s="3"/>
      <c r="AB15" s="3"/>
      <c r="AC15" s="3"/>
      <c r="AD15" s="3"/>
    </row>
    <row r="16" spans="1:30" x14ac:dyDescent="0.2">
      <c r="A16" s="11" t="s">
        <v>18</v>
      </c>
      <c r="B16" s="27"/>
      <c r="C16" s="27" t="s">
        <v>44</v>
      </c>
      <c r="D16" s="27" t="s">
        <v>44</v>
      </c>
      <c r="E16" s="27" t="s">
        <v>44</v>
      </c>
      <c r="F16" s="27" t="s">
        <v>44</v>
      </c>
      <c r="G16" s="27" t="s">
        <v>9</v>
      </c>
      <c r="H16" s="27" t="s">
        <v>6</v>
      </c>
      <c r="I16" s="27" t="s">
        <v>6</v>
      </c>
      <c r="J16" s="27" t="s">
        <v>6</v>
      </c>
      <c r="K16" s="54" t="s">
        <v>1046</v>
      </c>
      <c r="L16" s="54" t="s">
        <v>1046</v>
      </c>
      <c r="M16" s="54" t="s">
        <v>1046</v>
      </c>
      <c r="N16" s="54" t="s">
        <v>1046</v>
      </c>
      <c r="O16" s="54" t="s">
        <v>1046</v>
      </c>
      <c r="P16" s="54" t="s">
        <v>1046</v>
      </c>
      <c r="Q16" s="54" t="s">
        <v>1046</v>
      </c>
      <c r="R16" s="3"/>
      <c r="S16" s="3"/>
      <c r="T16" s="3"/>
      <c r="U16" s="40"/>
      <c r="V16" s="3"/>
      <c r="W16" s="3"/>
      <c r="X16" s="3"/>
      <c r="Y16" s="3"/>
      <c r="Z16" s="3"/>
      <c r="AA16" s="3"/>
      <c r="AB16" s="3"/>
    </row>
    <row r="17" spans="1:28" x14ac:dyDescent="0.2">
      <c r="A17" s="11"/>
      <c r="B17" s="27"/>
      <c r="C17" s="11" t="s">
        <v>46</v>
      </c>
      <c r="D17" s="11" t="s">
        <v>47</v>
      </c>
      <c r="E17" s="11" t="s">
        <v>49</v>
      </c>
      <c r="F17" s="11" t="s">
        <v>50</v>
      </c>
      <c r="G17" s="11" t="s">
        <v>15</v>
      </c>
      <c r="H17" s="11" t="s">
        <v>51</v>
      </c>
      <c r="I17" s="11" t="s">
        <v>52</v>
      </c>
      <c r="J17" s="11" t="s">
        <v>11</v>
      </c>
      <c r="K17" s="55" t="s">
        <v>1047</v>
      </c>
      <c r="L17" s="55" t="s">
        <v>1048</v>
      </c>
      <c r="M17" s="55" t="s">
        <v>1049</v>
      </c>
      <c r="N17" s="55" t="s">
        <v>1050</v>
      </c>
      <c r="O17" s="55" t="s">
        <v>1051</v>
      </c>
      <c r="P17" s="55" t="s">
        <v>1053</v>
      </c>
      <c r="Q17" s="55" t="s">
        <v>1052</v>
      </c>
      <c r="R17" s="3"/>
      <c r="S17" s="3"/>
      <c r="T17" s="3"/>
      <c r="U17" s="40"/>
      <c r="V17" s="3"/>
      <c r="W17" s="3"/>
      <c r="X17" s="3"/>
      <c r="Y17" s="3"/>
      <c r="Z17" s="3"/>
      <c r="AA17" s="3"/>
      <c r="AB17" s="3"/>
    </row>
    <row r="18" spans="1:28" x14ac:dyDescent="0.2">
      <c r="A18" s="11" t="s">
        <v>389</v>
      </c>
      <c r="B18" s="11"/>
      <c r="C18" s="32">
        <v>0.126</v>
      </c>
      <c r="D18" s="32">
        <v>-0.29099999999999998</v>
      </c>
      <c r="E18" s="32">
        <v>8.4000000000000005E-2</v>
      </c>
      <c r="F18" s="32">
        <v>7.4999999999999997E-2</v>
      </c>
      <c r="G18" s="32">
        <v>2.4E-2</v>
      </c>
      <c r="H18" s="32">
        <v>2.1000000000000001E-2</v>
      </c>
      <c r="I18" s="32">
        <v>1.2999999999999999E-2</v>
      </c>
      <c r="J18" s="32">
        <v>0.01</v>
      </c>
      <c r="K18" s="22"/>
      <c r="L18" s="22"/>
      <c r="M18" s="22"/>
      <c r="N18" s="22"/>
      <c r="O18" s="22"/>
      <c r="P18" s="22"/>
      <c r="Q18" s="22"/>
      <c r="R18" s="3"/>
      <c r="S18" s="3"/>
      <c r="T18" s="3"/>
      <c r="U18" s="3"/>
      <c r="V18" s="3"/>
      <c r="W18" s="3"/>
      <c r="X18" s="3"/>
      <c r="Y18" s="3"/>
      <c r="Z18" s="3"/>
      <c r="AA18" s="3"/>
      <c r="AB18" s="3"/>
    </row>
    <row r="19" spans="1:28" x14ac:dyDescent="0.2">
      <c r="A19" s="11" t="s">
        <v>21</v>
      </c>
      <c r="B19" s="31" t="str">
        <f>B5</f>
        <v>Sigma^+ (Ryd)</v>
      </c>
      <c r="C19" s="32">
        <v>6.1420000000000003</v>
      </c>
      <c r="D19" s="32">
        <v>6.1980000000000004</v>
      </c>
      <c r="E19" s="32">
        <v>5.9530000000000003</v>
      </c>
      <c r="F19" s="32">
        <v>5.9210000000000003</v>
      </c>
      <c r="G19" s="32">
        <v>6.23</v>
      </c>
      <c r="H19" s="32">
        <v>6.2110000000000003</v>
      </c>
      <c r="I19" s="32">
        <v>6.133</v>
      </c>
      <c r="J19" s="32">
        <v>6.12</v>
      </c>
      <c r="K19" s="64">
        <v>5.2869999999999999</v>
      </c>
      <c r="L19" s="64">
        <v>6.0579999999999998</v>
      </c>
      <c r="M19" s="64">
        <v>6.0570000000000004</v>
      </c>
      <c r="N19" s="64">
        <v>6.0570000000000004</v>
      </c>
      <c r="O19" s="64">
        <v>6.0830000000000002</v>
      </c>
      <c r="P19" s="64">
        <v>6.0650000000000004</v>
      </c>
      <c r="Q19" s="65">
        <v>6.0519999999999996</v>
      </c>
      <c r="R19" s="3"/>
      <c r="S19" s="3"/>
      <c r="T19" s="3"/>
      <c r="U19" s="3"/>
      <c r="V19" s="3"/>
      <c r="W19" s="3"/>
      <c r="X19" s="3"/>
      <c r="Y19" s="3"/>
      <c r="Z19" s="3"/>
      <c r="AA19" s="3"/>
      <c r="AB19" s="3"/>
    </row>
    <row r="20" spans="1:28" x14ac:dyDescent="0.2">
      <c r="A20" s="11"/>
      <c r="B20" s="31" t="str">
        <f>B6</f>
        <v>Pi [1] (Ryd)</v>
      </c>
      <c r="C20" s="32">
        <v>7.1559999999999997</v>
      </c>
      <c r="D20" s="22"/>
      <c r="E20" s="32">
        <v>7.0650000000000004</v>
      </c>
      <c r="F20" s="32">
        <v>7.0410000000000004</v>
      </c>
      <c r="G20" s="32">
        <v>7.4320000000000004</v>
      </c>
      <c r="H20" s="32">
        <v>7.4089999999999998</v>
      </c>
      <c r="I20" s="32">
        <v>7.3049999999999997</v>
      </c>
      <c r="J20" s="32">
        <v>7.2869999999999999</v>
      </c>
      <c r="K20" s="64">
        <v>5.92</v>
      </c>
      <c r="L20" s="64">
        <v>7.18</v>
      </c>
      <c r="M20" s="64">
        <v>7.085</v>
      </c>
      <c r="N20" s="64">
        <v>7.1390000000000002</v>
      </c>
      <c r="O20" s="64">
        <v>7.2880000000000003</v>
      </c>
      <c r="P20" s="64">
        <v>7.1689999999999996</v>
      </c>
      <c r="Q20" s="65">
        <v>7.13</v>
      </c>
      <c r="R20" s="3"/>
      <c r="S20" s="3"/>
      <c r="T20" s="3"/>
      <c r="U20" s="3"/>
      <c r="V20" s="3"/>
      <c r="W20" s="3"/>
      <c r="X20" s="3"/>
      <c r="Y20" s="3"/>
      <c r="Z20" s="3"/>
      <c r="AA20" s="3"/>
      <c r="AB20" s="3"/>
    </row>
    <row r="21" spans="1:28" x14ac:dyDescent="0.2">
      <c r="A21" s="11"/>
      <c r="B21" s="31" t="str">
        <f>B7</f>
        <v>Pi [2] (Ryd)</v>
      </c>
      <c r="C21" s="32">
        <v>7.27</v>
      </c>
      <c r="D21" s="22"/>
      <c r="E21" s="32">
        <v>7.125</v>
      </c>
      <c r="F21" s="32">
        <v>7.1059999999999999</v>
      </c>
      <c r="G21" s="32">
        <v>7.49</v>
      </c>
      <c r="H21" s="32">
        <v>7.4790000000000001</v>
      </c>
      <c r="I21" s="32">
        <v>7.2949999999999999</v>
      </c>
      <c r="J21" s="14">
        <v>7.28</v>
      </c>
      <c r="K21" s="22"/>
      <c r="L21" s="22"/>
      <c r="M21" s="22"/>
      <c r="N21" s="22"/>
      <c r="O21" s="22"/>
      <c r="P21" s="22"/>
      <c r="Q21" s="22"/>
      <c r="R21" s="3"/>
      <c r="S21" s="3"/>
      <c r="T21" s="3"/>
      <c r="U21" s="3"/>
      <c r="V21" s="3"/>
      <c r="W21" s="3"/>
      <c r="X21" s="3"/>
      <c r="Y21" s="3"/>
      <c r="Z21" s="3"/>
      <c r="AA21" s="3"/>
      <c r="AB21" s="3"/>
    </row>
    <row r="22" spans="1:28" x14ac:dyDescent="0.2">
      <c r="A22" s="11"/>
      <c r="B22" s="31" t="str">
        <f>B8</f>
        <v>Sigma^+ (Ryd)</v>
      </c>
      <c r="C22" s="32">
        <v>7.1890000000000001</v>
      </c>
      <c r="D22" s="32">
        <v>7.3339999999999996</v>
      </c>
      <c r="E22" s="32">
        <v>7.0309999999999997</v>
      </c>
      <c r="F22" s="32">
        <v>7.0039999999999996</v>
      </c>
      <c r="G22" s="32">
        <v>7.399</v>
      </c>
      <c r="H22" s="32">
        <v>7.38</v>
      </c>
      <c r="I22" s="32">
        <v>7.2960000000000003</v>
      </c>
      <c r="J22" s="32">
        <v>7.2839999999999998</v>
      </c>
      <c r="K22" s="64">
        <v>5.9210000000000003</v>
      </c>
      <c r="L22" s="64">
        <v>7.2450000000000001</v>
      </c>
      <c r="M22" s="64">
        <v>7.13</v>
      </c>
      <c r="N22" s="64">
        <v>7.1529999999999996</v>
      </c>
      <c r="O22" s="64">
        <v>7.2930000000000001</v>
      </c>
      <c r="P22" s="64">
        <v>7.1760000000000002</v>
      </c>
      <c r="Q22" s="65">
        <v>7.1459999999999999</v>
      </c>
      <c r="R22" s="3"/>
      <c r="S22" s="3"/>
      <c r="T22" s="3"/>
      <c r="U22" s="3"/>
      <c r="V22" s="3"/>
      <c r="W22" s="3"/>
      <c r="X22" s="3"/>
      <c r="Y22" s="3"/>
      <c r="Z22" s="3"/>
      <c r="AA22" s="3"/>
      <c r="AB22" s="3"/>
    </row>
    <row r="23" spans="1:28" x14ac:dyDescent="0.2">
      <c r="A23" s="11"/>
      <c r="B23" s="31" t="str">
        <f t="shared" ref="B23:B24" si="2">B9</f>
        <v>Pi [1] (Val, pi-pi*, par. dou.)</v>
      </c>
      <c r="C23" s="32">
        <v>8.9260000000000002</v>
      </c>
      <c r="D23" s="22"/>
      <c r="E23" s="32">
        <v>9.1289999999999996</v>
      </c>
      <c r="F23" s="32">
        <v>9.1080000000000005</v>
      </c>
      <c r="G23" s="32">
        <v>8.4939999999999998</v>
      </c>
      <c r="H23" s="32">
        <v>8.452</v>
      </c>
      <c r="I23" s="32">
        <v>8.1370000000000005</v>
      </c>
      <c r="J23" s="14">
        <v>8.109</v>
      </c>
      <c r="K23" s="64">
        <v>7.944</v>
      </c>
      <c r="L23" s="64">
        <v>7.6040000000000001</v>
      </c>
      <c r="M23" s="64">
        <v>7.7519999999999998</v>
      </c>
      <c r="N23" s="64">
        <v>7.8380000000000001</v>
      </c>
      <c r="O23" s="64">
        <v>7.8109999999999999</v>
      </c>
      <c r="P23" s="64">
        <v>7.7050000000000001</v>
      </c>
      <c r="Q23" s="65">
        <v>7.7439999999999998</v>
      </c>
      <c r="R23" s="3"/>
      <c r="S23" s="3"/>
      <c r="T23" s="3"/>
      <c r="U23" s="3"/>
      <c r="V23" s="3"/>
      <c r="W23" s="3"/>
      <c r="X23" s="3"/>
      <c r="Y23" s="3"/>
      <c r="Z23" s="3"/>
      <c r="AA23" s="3"/>
      <c r="AB23" s="3"/>
    </row>
    <row r="24" spans="1:28" x14ac:dyDescent="0.2">
      <c r="A24" s="11"/>
      <c r="B24" s="31" t="str">
        <f t="shared" si="2"/>
        <v>Pi [2] (Val, pi-pi*, par. dou.)</v>
      </c>
      <c r="C24" s="32">
        <v>8.8360000000000003</v>
      </c>
      <c r="D24" s="22"/>
      <c r="E24" s="32">
        <v>8.9090000000000007</v>
      </c>
      <c r="F24" s="32">
        <v>8.8510000000000009</v>
      </c>
      <c r="G24" s="32">
        <v>8.3689999999999998</v>
      </c>
      <c r="H24" s="32">
        <v>8.375</v>
      </c>
      <c r="I24" s="14">
        <v>7.9790000000000001</v>
      </c>
      <c r="J24" s="14">
        <v>7.9710000000000001</v>
      </c>
      <c r="K24" s="22"/>
      <c r="L24" s="22"/>
      <c r="M24" s="22"/>
      <c r="N24" s="22"/>
      <c r="O24" s="22"/>
      <c r="P24" s="22"/>
      <c r="Q24" s="22"/>
      <c r="R24" s="3"/>
      <c r="S24" s="3"/>
      <c r="T24" s="3"/>
      <c r="U24" s="3"/>
      <c r="V24" s="3"/>
      <c r="W24" s="3"/>
      <c r="X24" s="3"/>
      <c r="Y24" s="3"/>
      <c r="Z24" s="3"/>
      <c r="AA24" s="3"/>
      <c r="AB24" s="3"/>
    </row>
    <row r="25" spans="1:28" x14ac:dyDescent="0.2">
      <c r="A25" s="11" t="s">
        <v>325</v>
      </c>
      <c r="B25" s="31" t="str">
        <f>B11</f>
        <v>Sigma^- (Val)</v>
      </c>
      <c r="C25" s="32">
        <v>7.1390000000000002</v>
      </c>
      <c r="D25" s="32">
        <v>5.7130000000000001</v>
      </c>
      <c r="E25" s="32">
        <v>7.1829999999999998</v>
      </c>
      <c r="F25" s="32">
        <v>7.1929999999999996</v>
      </c>
      <c r="G25" s="32">
        <v>6.8940000000000001</v>
      </c>
      <c r="H25" s="32">
        <v>6.875</v>
      </c>
      <c r="I25" s="32">
        <v>6.6289999999999996</v>
      </c>
      <c r="J25" s="32">
        <v>6.61</v>
      </c>
      <c r="K25" s="64">
        <v>6.7249999999999996</v>
      </c>
      <c r="L25" s="64">
        <v>6.093</v>
      </c>
      <c r="M25" s="64">
        <v>6.28</v>
      </c>
      <c r="N25" s="64">
        <v>6.4169999999999998</v>
      </c>
      <c r="O25" s="64">
        <v>6.3680000000000003</v>
      </c>
      <c r="P25" s="64">
        <v>6.3760000000000003</v>
      </c>
      <c r="Q25" s="65">
        <v>6.3959999999999999</v>
      </c>
      <c r="R25" s="3"/>
      <c r="S25" s="3"/>
      <c r="T25" s="3"/>
      <c r="U25" s="3"/>
      <c r="V25" s="3"/>
      <c r="W25" s="3"/>
      <c r="X25" s="3"/>
      <c r="Y25" s="3"/>
      <c r="Z25" s="3"/>
      <c r="AA25" s="3"/>
      <c r="AB25" s="3"/>
    </row>
    <row r="26" spans="1:28" x14ac:dyDescent="0.2">
      <c r="A26" s="11"/>
      <c r="B26" s="31" t="str">
        <f>B12</f>
        <v>Pi [1] (Val, pi-pi*)</v>
      </c>
      <c r="C26" s="32">
        <v>7.3550000000000004</v>
      </c>
      <c r="D26" s="22"/>
      <c r="E26" s="32">
        <v>7.4870000000000001</v>
      </c>
      <c r="F26" s="32">
        <v>7.5720000000000001</v>
      </c>
      <c r="G26" s="32">
        <v>6.9569999999999999</v>
      </c>
      <c r="H26" s="32">
        <v>6.95</v>
      </c>
      <c r="I26" s="32">
        <v>6.9610000000000003</v>
      </c>
      <c r="J26" s="32">
        <v>6.9589999999999996</v>
      </c>
      <c r="K26" s="64">
        <v>6.8019999999999996</v>
      </c>
      <c r="L26" s="64">
        <v>6.6669999999999998</v>
      </c>
      <c r="M26" s="64">
        <v>6.7729999999999997</v>
      </c>
      <c r="N26" s="64">
        <v>6.8129999999999997</v>
      </c>
      <c r="O26" s="64">
        <v>6.8120000000000003</v>
      </c>
      <c r="P26" s="64">
        <v>6.7450000000000001</v>
      </c>
      <c r="Q26" s="65">
        <v>6.7690000000000001</v>
      </c>
      <c r="R26" s="3"/>
      <c r="S26" s="3"/>
      <c r="T26" s="3"/>
      <c r="U26" s="3"/>
      <c r="V26" s="3"/>
      <c r="W26" s="3"/>
      <c r="X26" s="3"/>
      <c r="Y26" s="3"/>
      <c r="Z26" s="3"/>
      <c r="AA26" s="3"/>
      <c r="AB26" s="3"/>
    </row>
    <row r="27" spans="1:28" x14ac:dyDescent="0.2">
      <c r="A27" s="11"/>
      <c r="B27" s="31" t="str">
        <f>B13</f>
        <v>Pi [2] (Val, pi-pi*)</v>
      </c>
      <c r="C27" s="32">
        <v>7.7430000000000003</v>
      </c>
      <c r="D27" s="22"/>
      <c r="E27" s="14">
        <v>7.9320000000000004</v>
      </c>
      <c r="F27" s="14">
        <v>7.9050000000000002</v>
      </c>
      <c r="G27" s="14">
        <v>7.3090000000000002</v>
      </c>
      <c r="H27" s="14">
        <v>7.2850000000000001</v>
      </c>
      <c r="I27" s="14">
        <v>7.0359999999999996</v>
      </c>
      <c r="J27" s="14">
        <v>7.0309999999999997</v>
      </c>
      <c r="K27" s="22"/>
      <c r="L27" s="22"/>
      <c r="M27" s="22"/>
      <c r="N27" s="22"/>
      <c r="O27" s="22"/>
      <c r="P27" s="22"/>
      <c r="Q27" s="22"/>
      <c r="R27" s="3"/>
      <c r="S27" s="3"/>
    </row>
    <row r="28" spans="1:28" x14ac:dyDescent="0.2">
      <c r="D28" s="5" t="s">
        <v>718</v>
      </c>
      <c r="M28" s="3"/>
      <c r="N28" s="3"/>
      <c r="O28" s="3"/>
      <c r="P28" s="3"/>
      <c r="Q28" s="3"/>
      <c r="R28" s="3"/>
      <c r="S28" s="3"/>
      <c r="T28" s="3"/>
      <c r="U28" s="3"/>
    </row>
    <row r="29" spans="1:28" x14ac:dyDescent="0.2">
      <c r="M29" s="3"/>
      <c r="N29" s="3"/>
      <c r="O29" s="3"/>
      <c r="P29" s="3"/>
      <c r="Q29" s="3"/>
      <c r="R29" s="3"/>
      <c r="S29" s="3"/>
      <c r="T29" s="3"/>
      <c r="U29" s="3"/>
    </row>
    <row r="30" spans="1:28" x14ac:dyDescent="0.2">
      <c r="C30" s="14"/>
      <c r="D30" s="14"/>
      <c r="E30" s="14"/>
      <c r="F30" s="14"/>
      <c r="G30" s="14"/>
      <c r="H30" s="14"/>
      <c r="I30" s="14"/>
      <c r="J30" s="14"/>
    </row>
    <row r="31" spans="1:28" x14ac:dyDescent="0.2">
      <c r="C31" s="14"/>
      <c r="D31" s="14"/>
      <c r="E31" s="14"/>
      <c r="F31" s="14"/>
      <c r="G31" s="14"/>
      <c r="H31" s="14"/>
      <c r="I31" s="14"/>
      <c r="J31" s="14"/>
    </row>
    <row r="32" spans="1:28" x14ac:dyDescent="0.2">
      <c r="C32" s="14"/>
      <c r="D32" s="14"/>
      <c r="E32" s="14"/>
      <c r="F32" s="14"/>
      <c r="G32" s="14"/>
      <c r="H32" s="14"/>
      <c r="I32" s="14"/>
      <c r="J32" s="14"/>
    </row>
    <row r="33" spans="3:10" x14ac:dyDescent="0.2">
      <c r="C33" s="14"/>
      <c r="D33" s="14"/>
      <c r="E33" s="14"/>
      <c r="F33" s="14"/>
      <c r="G33" s="14"/>
      <c r="H33" s="14"/>
      <c r="I33" s="14"/>
      <c r="J33" s="14"/>
    </row>
    <row r="34" spans="3:10" x14ac:dyDescent="0.2">
      <c r="C34" s="14"/>
      <c r="D34" s="14"/>
      <c r="E34" s="14"/>
      <c r="F34" s="14"/>
      <c r="G34" s="14"/>
      <c r="H34" s="14"/>
      <c r="I34" s="14"/>
      <c r="J34" s="14"/>
    </row>
    <row r="35" spans="3:10" x14ac:dyDescent="0.2">
      <c r="C35" s="14"/>
      <c r="D35" s="14"/>
      <c r="E35" s="14"/>
      <c r="F35" s="14"/>
      <c r="G35" s="14"/>
      <c r="H35" s="14"/>
      <c r="I35" s="14"/>
      <c r="J35"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5A424-48AB-A94F-AE61-AAFD3029B67D}">
  <dimension ref="A1:AC22"/>
  <sheetViews>
    <sheetView zoomScale="80" zoomScaleNormal="80" workbookViewId="0">
      <selection activeCell="E12" sqref="E12:E18"/>
    </sheetView>
  </sheetViews>
  <sheetFormatPr baseColWidth="10" defaultRowHeight="16" x14ac:dyDescent="0.2"/>
  <cols>
    <col min="2" max="2" width="9" customWidth="1"/>
    <col min="19" max="20" width="10.5" customWidth="1"/>
    <col min="24" max="24" width="10.5" customWidth="1"/>
  </cols>
  <sheetData>
    <row r="1" spans="1:29" x14ac:dyDescent="0.2">
      <c r="A1" s="1" t="s">
        <v>0</v>
      </c>
      <c r="B1" s="1"/>
      <c r="C1" s="1" t="s">
        <v>1107</v>
      </c>
      <c r="D1" s="2"/>
      <c r="E1" s="34">
        <f>COUNT(D5:D9)</f>
        <v>5</v>
      </c>
      <c r="F1" s="4" t="s">
        <v>2</v>
      </c>
      <c r="G1" s="5" t="s">
        <v>3</v>
      </c>
      <c r="J1" t="s">
        <v>843</v>
      </c>
      <c r="U1" s="3"/>
      <c r="W1" s="5" t="s">
        <v>466</v>
      </c>
      <c r="Z1" s="5"/>
      <c r="AB1" s="5"/>
      <c r="AC1" s="5"/>
    </row>
    <row r="2" spans="1:29" x14ac:dyDescent="0.2">
      <c r="A2" s="6" t="s">
        <v>5</v>
      </c>
      <c r="B2" s="7"/>
      <c r="C2" s="7" t="s">
        <v>6</v>
      </c>
      <c r="D2" s="7" t="s">
        <v>6</v>
      </c>
      <c r="E2" s="7" t="s">
        <v>6</v>
      </c>
      <c r="F2" s="7" t="s">
        <v>6</v>
      </c>
      <c r="G2" s="7" t="s">
        <v>91</v>
      </c>
      <c r="H2" s="7" t="s">
        <v>91</v>
      </c>
      <c r="I2" s="7" t="s">
        <v>91</v>
      </c>
      <c r="J2" s="7" t="s">
        <v>7</v>
      </c>
      <c r="K2" s="7" t="s">
        <v>7</v>
      </c>
      <c r="L2" s="7" t="s">
        <v>7</v>
      </c>
      <c r="M2" s="7" t="s">
        <v>7</v>
      </c>
      <c r="N2" s="7" t="s">
        <v>7</v>
      </c>
      <c r="O2" s="7" t="s">
        <v>7</v>
      </c>
      <c r="P2" s="7" t="s">
        <v>8</v>
      </c>
      <c r="Q2" s="7"/>
      <c r="R2" s="7"/>
      <c r="S2" s="6" t="s">
        <v>1326</v>
      </c>
      <c r="T2" s="8" t="s">
        <v>9</v>
      </c>
      <c r="U2" s="8" t="s">
        <v>9</v>
      </c>
      <c r="V2" s="8" t="s">
        <v>44</v>
      </c>
      <c r="W2" s="8" t="s">
        <v>44</v>
      </c>
      <c r="X2" s="8" t="s">
        <v>44</v>
      </c>
      <c r="Y2" s="8" t="s">
        <v>9</v>
      </c>
    </row>
    <row r="3" spans="1:29" x14ac:dyDescent="0.2">
      <c r="A3" s="6"/>
      <c r="B3" s="7"/>
      <c r="C3" s="6" t="s">
        <v>11</v>
      </c>
      <c r="D3" s="6" t="s">
        <v>11</v>
      </c>
      <c r="E3" s="6" t="s">
        <v>11</v>
      </c>
      <c r="F3" s="6" t="s">
        <v>11</v>
      </c>
      <c r="G3" s="6" t="s">
        <v>12</v>
      </c>
      <c r="H3" s="6" t="s">
        <v>12</v>
      </c>
      <c r="I3" s="6" t="s">
        <v>12</v>
      </c>
      <c r="J3" s="6" t="s">
        <v>12</v>
      </c>
      <c r="K3" s="6" t="s">
        <v>74</v>
      </c>
      <c r="L3" s="6" t="s">
        <v>74</v>
      </c>
      <c r="M3" s="6" t="s">
        <v>74</v>
      </c>
      <c r="N3" s="6" t="s">
        <v>75</v>
      </c>
      <c r="O3" s="6" t="s">
        <v>75</v>
      </c>
      <c r="P3" s="6" t="s">
        <v>114</v>
      </c>
      <c r="Q3" s="6" t="s">
        <v>437</v>
      </c>
      <c r="R3" s="6" t="s">
        <v>437</v>
      </c>
      <c r="S3" s="10" t="s">
        <v>436</v>
      </c>
      <c r="T3" s="9" t="s">
        <v>13</v>
      </c>
      <c r="U3" s="9" t="s">
        <v>60</v>
      </c>
      <c r="V3" s="9" t="s">
        <v>271</v>
      </c>
      <c r="W3" s="9" t="s">
        <v>14</v>
      </c>
      <c r="X3" s="9" t="s">
        <v>14</v>
      </c>
      <c r="Y3" s="9" t="s">
        <v>60</v>
      </c>
    </row>
    <row r="4" spans="1:29" x14ac:dyDescent="0.2">
      <c r="A4" s="7"/>
      <c r="B4" s="7"/>
      <c r="C4" s="6" t="s">
        <v>16</v>
      </c>
      <c r="D4" s="6" t="s">
        <v>17</v>
      </c>
      <c r="E4" s="6" t="s">
        <v>18</v>
      </c>
      <c r="F4" s="6" t="s">
        <v>90</v>
      </c>
      <c r="G4" s="6" t="s">
        <v>16</v>
      </c>
      <c r="H4" s="6" t="s">
        <v>17</v>
      </c>
      <c r="I4" s="6" t="s">
        <v>18</v>
      </c>
      <c r="J4" s="6" t="s">
        <v>90</v>
      </c>
      <c r="K4" s="6" t="s">
        <v>16</v>
      </c>
      <c r="L4" s="6" t="s">
        <v>17</v>
      </c>
      <c r="M4" s="6" t="s">
        <v>18</v>
      </c>
      <c r="N4" s="6" t="s">
        <v>16</v>
      </c>
      <c r="O4" s="6" t="s">
        <v>17</v>
      </c>
      <c r="P4" s="11" t="s">
        <v>18</v>
      </c>
      <c r="Q4" s="11" t="s">
        <v>18</v>
      </c>
      <c r="R4" s="11" t="s">
        <v>90</v>
      </c>
      <c r="S4" s="30" t="s">
        <v>18</v>
      </c>
      <c r="T4" s="9" t="s">
        <v>18</v>
      </c>
      <c r="U4" s="9" t="s">
        <v>18</v>
      </c>
      <c r="V4" s="9" t="s">
        <v>18</v>
      </c>
      <c r="W4" s="9" t="s">
        <v>18</v>
      </c>
      <c r="X4" s="9" t="s">
        <v>18</v>
      </c>
      <c r="Y4" s="9" t="s">
        <v>18</v>
      </c>
    </row>
    <row r="5" spans="1:29" x14ac:dyDescent="0.2">
      <c r="A5" s="6" t="s">
        <v>21</v>
      </c>
      <c r="B5" s="12" t="s">
        <v>732</v>
      </c>
      <c r="C5" s="14">
        <v>4.2770000000000001</v>
      </c>
      <c r="D5" s="14">
        <v>4.1970000000000001</v>
      </c>
      <c r="E5" s="14">
        <v>4.1440000000000001</v>
      </c>
      <c r="F5" s="14">
        <v>4.133</v>
      </c>
      <c r="G5" s="14">
        <v>4.2850000000000001</v>
      </c>
      <c r="H5" s="14">
        <v>4.2030000000000003</v>
      </c>
      <c r="I5" s="14">
        <v>4.1509999999999998</v>
      </c>
      <c r="J5" s="14">
        <v>4.1399999999999997</v>
      </c>
      <c r="K5" s="14">
        <v>4.2809999999999997</v>
      </c>
      <c r="L5" s="14">
        <v>4.1989999999999998</v>
      </c>
      <c r="M5" s="14">
        <v>4.1459999999999999</v>
      </c>
      <c r="N5" s="14">
        <v>4.2809999999999997</v>
      </c>
      <c r="O5" s="14">
        <v>4.1989999999999998</v>
      </c>
      <c r="P5" s="18" t="s">
        <v>1317</v>
      </c>
      <c r="Q5" s="14">
        <f>M5+O5-L5</f>
        <v>4.145999999999999</v>
      </c>
      <c r="R5" s="14">
        <f>Q5+J5-I5</f>
        <v>4.134999999999998</v>
      </c>
      <c r="S5" s="44" t="s">
        <v>886</v>
      </c>
      <c r="T5" s="5" t="s">
        <v>850</v>
      </c>
      <c r="U5" s="17" t="s">
        <v>73</v>
      </c>
      <c r="V5" s="17" t="s">
        <v>273</v>
      </c>
      <c r="W5" s="5" t="s">
        <v>854</v>
      </c>
      <c r="X5" s="5">
        <v>3</v>
      </c>
      <c r="Y5" s="5" t="s">
        <v>845</v>
      </c>
    </row>
    <row r="6" spans="1:29" x14ac:dyDescent="0.2">
      <c r="A6" s="7"/>
      <c r="B6" s="12" t="s">
        <v>719</v>
      </c>
      <c r="C6" s="14">
        <v>6.3040000000000003</v>
      </c>
      <c r="D6" s="14">
        <v>6.2649999999999997</v>
      </c>
      <c r="E6" s="14">
        <v>6.1909999999999998</v>
      </c>
      <c r="F6" s="14">
        <v>6.1879999999999997</v>
      </c>
      <c r="G6" s="14">
        <v>6.3170000000000002</v>
      </c>
      <c r="H6" s="14">
        <v>6.2880000000000003</v>
      </c>
      <c r="I6" s="14">
        <v>6.2160000000000002</v>
      </c>
      <c r="J6" s="14">
        <v>6.2140000000000004</v>
      </c>
      <c r="K6" s="14">
        <v>6.3150000000000004</v>
      </c>
      <c r="L6" s="14">
        <v>6.2839999999999998</v>
      </c>
      <c r="M6" s="14">
        <v>6.2080000000000002</v>
      </c>
      <c r="N6" s="14">
        <v>6.3150000000000004</v>
      </c>
      <c r="O6" s="14">
        <v>6.2839999999999998</v>
      </c>
      <c r="Q6" s="14">
        <f>M6+O6-L6</f>
        <v>6.2080000000000011</v>
      </c>
      <c r="R6" s="14">
        <f>Q6+J6-I6</f>
        <v>6.2060000000000004</v>
      </c>
      <c r="T6" s="5" t="s">
        <v>851</v>
      </c>
      <c r="U6" s="17" t="s">
        <v>73</v>
      </c>
      <c r="V6" s="17" t="s">
        <v>273</v>
      </c>
      <c r="W6" s="5" t="s">
        <v>197</v>
      </c>
      <c r="X6" s="5">
        <v>64</v>
      </c>
      <c r="Y6" s="5" t="s">
        <v>846</v>
      </c>
    </row>
    <row r="7" spans="1:29" x14ac:dyDescent="0.2">
      <c r="A7" s="7"/>
      <c r="B7" s="12" t="s">
        <v>719</v>
      </c>
      <c r="C7" s="14">
        <v>6.3170000000000002</v>
      </c>
      <c r="D7" s="14">
        <v>6.3380000000000001</v>
      </c>
      <c r="E7" s="14">
        <v>6.2880000000000003</v>
      </c>
      <c r="F7" s="14">
        <v>6.2750000000000004</v>
      </c>
      <c r="G7" s="14">
        <v>6.3490000000000002</v>
      </c>
      <c r="H7" s="14">
        <v>6.3550000000000004</v>
      </c>
      <c r="I7" s="14">
        <v>6.3029999999999999</v>
      </c>
      <c r="J7" s="14">
        <v>6.29</v>
      </c>
      <c r="K7" s="14">
        <v>6.343</v>
      </c>
      <c r="L7" s="14">
        <v>6.351</v>
      </c>
      <c r="M7" s="14">
        <v>6.2990000000000004</v>
      </c>
      <c r="N7" s="14">
        <v>6.3440000000000003</v>
      </c>
      <c r="O7" s="14">
        <v>6.351</v>
      </c>
      <c r="Q7" s="14">
        <f>M7+O7-L7</f>
        <v>6.2990000000000004</v>
      </c>
      <c r="R7" s="14">
        <f>Q7+J7-I7</f>
        <v>6.2860000000000005</v>
      </c>
      <c r="S7" s="44" t="s">
        <v>887</v>
      </c>
      <c r="T7" s="5" t="s">
        <v>852</v>
      </c>
      <c r="U7" s="17" t="s">
        <v>73</v>
      </c>
      <c r="V7" s="17" t="s">
        <v>273</v>
      </c>
      <c r="W7" s="5" t="s">
        <v>634</v>
      </c>
      <c r="X7" s="5">
        <v>34</v>
      </c>
      <c r="Y7" s="5" t="s">
        <v>847</v>
      </c>
    </row>
    <row r="8" spans="1:29" x14ac:dyDescent="0.2">
      <c r="A8" s="7"/>
      <c r="B8" s="12" t="s">
        <v>858</v>
      </c>
      <c r="C8" s="14">
        <v>7.2670000000000003</v>
      </c>
      <c r="D8" s="14">
        <v>7.1310000000000002</v>
      </c>
      <c r="E8" s="14">
        <v>7.1130000000000004</v>
      </c>
      <c r="F8" s="14">
        <v>7.125</v>
      </c>
      <c r="G8" s="14">
        <v>7.2869999999999999</v>
      </c>
      <c r="H8" s="14">
        <v>7.1529999999999996</v>
      </c>
      <c r="I8" s="14">
        <v>7.1349999999999998</v>
      </c>
      <c r="J8" s="14">
        <v>7.1479999999999997</v>
      </c>
      <c r="K8" s="14">
        <v>7.2830000000000004</v>
      </c>
      <c r="L8" s="14">
        <v>7.149</v>
      </c>
      <c r="M8" s="14">
        <v>7.13</v>
      </c>
      <c r="N8" s="14">
        <v>7.2839999999999998</v>
      </c>
      <c r="O8" s="14">
        <v>7.15</v>
      </c>
      <c r="P8" s="18" t="s">
        <v>1318</v>
      </c>
      <c r="Q8" s="14">
        <f>M8+O8-L8</f>
        <v>7.1310000000000011</v>
      </c>
      <c r="R8" s="14">
        <f>Q8+J8-I8</f>
        <v>7.1440000000000001</v>
      </c>
      <c r="T8" s="5" t="s">
        <v>70</v>
      </c>
      <c r="U8" s="17" t="s">
        <v>73</v>
      </c>
      <c r="V8" s="17" t="s">
        <v>273</v>
      </c>
      <c r="W8" s="5" t="s">
        <v>855</v>
      </c>
      <c r="X8" s="5">
        <v>113</v>
      </c>
      <c r="Y8" s="5" t="s">
        <v>848</v>
      </c>
    </row>
    <row r="9" spans="1:29" x14ac:dyDescent="0.2">
      <c r="A9" s="7"/>
      <c r="B9" s="12" t="s">
        <v>719</v>
      </c>
      <c r="C9" s="14">
        <v>8.7469999999999999</v>
      </c>
      <c r="D9" s="14">
        <v>7.9539999999999997</v>
      </c>
      <c r="E9" s="14">
        <v>7.7450000000000001</v>
      </c>
      <c r="F9" s="14">
        <v>7.7</v>
      </c>
      <c r="G9" s="14">
        <v>8.7759999999999998</v>
      </c>
      <c r="H9" s="14">
        <v>7.9770000000000003</v>
      </c>
      <c r="I9" s="14">
        <v>7.77</v>
      </c>
      <c r="J9" s="14">
        <v>7.726</v>
      </c>
      <c r="K9" s="14">
        <v>8.7710000000000008</v>
      </c>
      <c r="L9" s="14">
        <v>7.9720000000000004</v>
      </c>
      <c r="M9" s="14">
        <v>7.7629999999999999</v>
      </c>
      <c r="N9" s="14">
        <v>8.7720000000000002</v>
      </c>
      <c r="O9" s="14">
        <v>7.9729999999999999</v>
      </c>
      <c r="P9" s="18" t="s">
        <v>1319</v>
      </c>
      <c r="Q9" s="14">
        <f>M9+O9-L9</f>
        <v>7.7640000000000002</v>
      </c>
      <c r="R9" s="14">
        <f>Q9+J9-I9</f>
        <v>7.7200000000000006</v>
      </c>
      <c r="T9" s="5" t="s">
        <v>853</v>
      </c>
      <c r="U9" s="17" t="s">
        <v>73</v>
      </c>
      <c r="V9" s="17" t="s">
        <v>273</v>
      </c>
      <c r="W9" s="5" t="s">
        <v>856</v>
      </c>
      <c r="X9" s="5">
        <v>102</v>
      </c>
      <c r="Y9" s="5" t="s">
        <v>849</v>
      </c>
    </row>
    <row r="10" spans="1:29" x14ac:dyDescent="0.2">
      <c r="B10" s="5"/>
      <c r="C10" s="15" t="s">
        <v>857</v>
      </c>
      <c r="D10" s="15"/>
      <c r="E10" s="15"/>
      <c r="F10" s="15"/>
      <c r="G10" s="15"/>
      <c r="H10" s="15"/>
      <c r="I10" s="15"/>
      <c r="J10" s="15"/>
      <c r="K10" s="15"/>
      <c r="L10" s="15"/>
      <c r="M10" s="15"/>
      <c r="N10" s="15"/>
      <c r="O10" s="15"/>
      <c r="P10" s="15"/>
      <c r="Q10" s="15"/>
      <c r="U10" t="s">
        <v>1327</v>
      </c>
    </row>
    <row r="11" spans="1:29" x14ac:dyDescent="0.2">
      <c r="C11" s="24"/>
      <c r="G11" s="14"/>
      <c r="H11" s="14"/>
      <c r="I11" s="14"/>
      <c r="J11" s="14"/>
      <c r="U11" s="17" t="s">
        <v>1003</v>
      </c>
      <c r="W11" s="36"/>
    </row>
    <row r="12" spans="1:29" x14ac:dyDescent="0.2">
      <c r="A12" s="6" t="s">
        <v>18</v>
      </c>
      <c r="B12" s="7"/>
      <c r="C12" s="7" t="s">
        <v>44</v>
      </c>
      <c r="D12" s="7" t="s">
        <v>44</v>
      </c>
      <c r="E12" s="7" t="s">
        <v>44</v>
      </c>
      <c r="F12" s="7" t="s">
        <v>44</v>
      </c>
      <c r="G12" s="7" t="s">
        <v>9</v>
      </c>
      <c r="H12" s="7" t="s">
        <v>6</v>
      </c>
      <c r="I12" s="7" t="s">
        <v>6</v>
      </c>
      <c r="J12" s="7" t="s">
        <v>6</v>
      </c>
      <c r="K12" s="54" t="s">
        <v>1046</v>
      </c>
      <c r="L12" s="54" t="s">
        <v>1046</v>
      </c>
      <c r="M12" s="54" t="s">
        <v>1046</v>
      </c>
      <c r="N12" s="54" t="s">
        <v>1046</v>
      </c>
      <c r="O12" s="54" t="s">
        <v>1046</v>
      </c>
      <c r="P12" s="54" t="s">
        <v>1046</v>
      </c>
      <c r="Q12" s="54" t="s">
        <v>1046</v>
      </c>
      <c r="S12" s="17"/>
      <c r="V12" s="36"/>
    </row>
    <row r="13" spans="1:29" x14ac:dyDescent="0.2">
      <c r="A13" s="6"/>
      <c r="B13" s="7"/>
      <c r="C13" s="6" t="s">
        <v>46</v>
      </c>
      <c r="D13" s="6" t="s">
        <v>47</v>
      </c>
      <c r="E13" s="6" t="s">
        <v>49</v>
      </c>
      <c r="F13" s="6" t="s">
        <v>50</v>
      </c>
      <c r="G13" s="6" t="s">
        <v>15</v>
      </c>
      <c r="H13" s="6" t="s">
        <v>51</v>
      </c>
      <c r="I13" s="6" t="s">
        <v>52</v>
      </c>
      <c r="J13" s="6" t="s">
        <v>11</v>
      </c>
      <c r="K13" s="55" t="s">
        <v>1047</v>
      </c>
      <c r="L13" s="55" t="s">
        <v>1048</v>
      </c>
      <c r="M13" s="55" t="s">
        <v>1049</v>
      </c>
      <c r="N13" s="55" t="s">
        <v>1050</v>
      </c>
      <c r="O13" s="55" t="s">
        <v>1051</v>
      </c>
      <c r="P13" s="55" t="s">
        <v>1053</v>
      </c>
      <c r="Q13" s="55" t="s">
        <v>1052</v>
      </c>
      <c r="V13" s="36"/>
    </row>
    <row r="14" spans="1:29" x14ac:dyDescent="0.2">
      <c r="A14" s="6" t="str">
        <f>A5</f>
        <v>Doublet</v>
      </c>
      <c r="B14" s="12" t="str">
        <f>B5</f>
        <v>Pi (Val, n-pi*)</v>
      </c>
      <c r="C14" s="14">
        <v>4.21</v>
      </c>
      <c r="D14" s="14">
        <v>4.1100000000000003</v>
      </c>
      <c r="E14" s="14">
        <v>4.1980000000000004</v>
      </c>
      <c r="F14" s="14">
        <v>4.1959999999999997</v>
      </c>
      <c r="G14" s="14">
        <v>4.1760000000000002</v>
      </c>
      <c r="H14" s="14">
        <v>4.1749999999999998</v>
      </c>
      <c r="I14" s="14">
        <v>4.1440000000000001</v>
      </c>
      <c r="J14" s="14">
        <v>4.1440000000000001</v>
      </c>
      <c r="K14">
        <v>4.2279999999999998</v>
      </c>
      <c r="L14">
        <v>4.1609999999999996</v>
      </c>
      <c r="M14">
        <v>4.1710000000000003</v>
      </c>
      <c r="N14">
        <v>4.181</v>
      </c>
      <c r="O14">
        <v>4.1740000000000004</v>
      </c>
      <c r="P14">
        <v>4.1630000000000003</v>
      </c>
      <c r="Q14">
        <v>4.1660000000000004</v>
      </c>
    </row>
    <row r="15" spans="1:29" x14ac:dyDescent="0.2">
      <c r="A15" s="6"/>
      <c r="B15" s="12" t="str">
        <f>B6</f>
        <v>Sigma^+ (Ryd, n-R)</v>
      </c>
      <c r="C15" s="14">
        <v>6.3470000000000004</v>
      </c>
      <c r="D15" s="14">
        <v>6.2130000000000001</v>
      </c>
      <c r="E15" s="14">
        <v>6.3070000000000004</v>
      </c>
      <c r="F15" s="14">
        <v>6.306</v>
      </c>
      <c r="G15" s="14">
        <v>6.2969999999999997</v>
      </c>
      <c r="H15" s="14">
        <v>6.2969999999999997</v>
      </c>
      <c r="I15" s="14">
        <v>6.1909999999999998</v>
      </c>
      <c r="J15" s="14">
        <v>6.1909999999999998</v>
      </c>
      <c r="K15">
        <v>6.202</v>
      </c>
      <c r="L15">
        <v>6.1719999999999997</v>
      </c>
      <c r="M15">
        <v>6.1870000000000003</v>
      </c>
      <c r="N15">
        <v>6.2149999999999999</v>
      </c>
      <c r="O15">
        <v>6.218</v>
      </c>
      <c r="P15">
        <v>6.2110000000000003</v>
      </c>
      <c r="Q15">
        <v>6.2089999999999996</v>
      </c>
    </row>
    <row r="16" spans="1:29" x14ac:dyDescent="0.2">
      <c r="A16" s="6"/>
      <c r="B16" s="12" t="str">
        <f>B7</f>
        <v>Sigma^+ (Ryd, n-R)</v>
      </c>
      <c r="C16" s="14">
        <v>6.3840000000000003</v>
      </c>
      <c r="D16" s="14">
        <v>6.2859999999999996</v>
      </c>
      <c r="E16" s="14">
        <v>6.335</v>
      </c>
      <c r="F16" s="14">
        <v>6.3330000000000002</v>
      </c>
      <c r="G16" s="14">
        <v>6.34</v>
      </c>
      <c r="H16" s="14">
        <v>6.3390000000000004</v>
      </c>
      <c r="I16" s="14">
        <v>6.2880000000000003</v>
      </c>
      <c r="J16" s="14">
        <v>6.2880000000000003</v>
      </c>
      <c r="K16">
        <v>6.0529999999999999</v>
      </c>
      <c r="L16">
        <v>6.2110000000000003</v>
      </c>
      <c r="M16">
        <v>6.1980000000000004</v>
      </c>
      <c r="N16">
        <v>6.19</v>
      </c>
      <c r="O16">
        <v>6.2210000000000001</v>
      </c>
      <c r="P16">
        <v>6.2320000000000002</v>
      </c>
      <c r="Q16">
        <v>6.2249999999999996</v>
      </c>
    </row>
    <row r="17" spans="1:17" x14ac:dyDescent="0.2">
      <c r="A17" s="6"/>
      <c r="B17" s="12" t="str">
        <f>B8</f>
        <v>Pi (Ryd, n-R)</v>
      </c>
      <c r="C17" s="14">
        <v>7.2290000000000001</v>
      </c>
      <c r="D17" s="14">
        <v>7.13</v>
      </c>
      <c r="E17" s="14">
        <v>7.1870000000000003</v>
      </c>
      <c r="F17" s="14">
        <v>7.1849999999999996</v>
      </c>
      <c r="G17" s="14">
        <v>7.1920000000000002</v>
      </c>
      <c r="H17" s="14">
        <v>7.1909999999999998</v>
      </c>
      <c r="I17" s="14">
        <v>7.1130000000000004</v>
      </c>
      <c r="J17" s="14">
        <v>7.1130000000000004</v>
      </c>
      <c r="K17">
        <v>7.0039999999999996</v>
      </c>
      <c r="L17">
        <v>7.0810000000000004</v>
      </c>
      <c r="M17">
        <v>7.0819999999999999</v>
      </c>
      <c r="N17">
        <v>7.0789999999999997</v>
      </c>
      <c r="O17">
        <v>7.0910000000000002</v>
      </c>
      <c r="P17">
        <v>7.0979999999999999</v>
      </c>
      <c r="Q17">
        <v>7.0970000000000004</v>
      </c>
    </row>
    <row r="18" spans="1:17" x14ac:dyDescent="0.2">
      <c r="A18" s="6"/>
      <c r="B18" s="12" t="str">
        <f>B9</f>
        <v>Sigma^+ (Ryd, n-R)</v>
      </c>
      <c r="C18" s="14">
        <v>7.89</v>
      </c>
      <c r="D18" s="14">
        <v>7.7649999999999997</v>
      </c>
      <c r="E18" s="14">
        <v>7.8390000000000004</v>
      </c>
      <c r="F18" s="14">
        <v>7.8380000000000001</v>
      </c>
      <c r="G18" s="14">
        <v>7.8380000000000001</v>
      </c>
      <c r="H18" s="14">
        <v>7.8380000000000001</v>
      </c>
      <c r="I18" s="14">
        <v>7.7450000000000001</v>
      </c>
      <c r="J18" s="14">
        <v>7.7450000000000001</v>
      </c>
      <c r="K18">
        <v>7.5839999999999996</v>
      </c>
      <c r="L18">
        <v>7.6909999999999998</v>
      </c>
      <c r="M18">
        <v>7.6840000000000002</v>
      </c>
      <c r="N18">
        <v>7.6909999999999998</v>
      </c>
      <c r="O18">
        <v>7.7149999999999999</v>
      </c>
      <c r="P18">
        <v>7.7169999999999996</v>
      </c>
      <c r="Q18">
        <v>7.7110000000000003</v>
      </c>
    </row>
    <row r="19" spans="1:17" x14ac:dyDescent="0.2">
      <c r="B19" s="14"/>
      <c r="C19" s="14"/>
      <c r="D19" s="14"/>
      <c r="E19" s="14"/>
      <c r="F19" s="14"/>
      <c r="G19" s="14"/>
      <c r="H19" s="14"/>
      <c r="I19" s="14"/>
      <c r="J19" s="14"/>
      <c r="K19" s="14"/>
      <c r="L19" s="14"/>
      <c r="N19" s="14"/>
    </row>
    <row r="20" spans="1:17" x14ac:dyDescent="0.2">
      <c r="C20" s="21"/>
      <c r="D20" s="14"/>
      <c r="E20" s="14"/>
      <c r="F20" s="14"/>
      <c r="G20" s="14"/>
      <c r="H20" s="14"/>
      <c r="I20" s="14"/>
      <c r="J20" s="14"/>
      <c r="K20" s="14"/>
      <c r="L20" s="14"/>
      <c r="N20" s="14"/>
    </row>
    <row r="21" spans="1:17" x14ac:dyDescent="0.2">
      <c r="C21" s="14"/>
      <c r="D21" s="14"/>
      <c r="E21" s="14"/>
      <c r="F21" s="14"/>
      <c r="G21" s="14"/>
      <c r="H21" s="14"/>
      <c r="I21" s="14"/>
      <c r="J21" s="14"/>
      <c r="K21" s="14"/>
      <c r="L21" s="14"/>
      <c r="M21" s="14"/>
      <c r="N21" s="14"/>
    </row>
    <row r="22" spans="1:17" x14ac:dyDescent="0.2">
      <c r="C22" s="14"/>
      <c r="D22" s="14"/>
      <c r="E22" s="14"/>
      <c r="F22" s="14"/>
      <c r="G22" s="14"/>
      <c r="H22" s="14"/>
      <c r="I22" s="14"/>
      <c r="J22" s="14"/>
      <c r="K22" s="14"/>
      <c r="L22" s="14"/>
      <c r="M22" s="14"/>
      <c r="N22" s="14"/>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802CE-7C73-C64B-AEB1-BB62D48FB85A}">
  <dimension ref="A1:T37"/>
  <sheetViews>
    <sheetView zoomScale="80" zoomScaleNormal="80" workbookViewId="0">
      <selection activeCell="K21" sqref="K21:Q32"/>
    </sheetView>
  </sheetViews>
  <sheetFormatPr baseColWidth="10" defaultRowHeight="16" x14ac:dyDescent="0.2"/>
  <sheetData>
    <row r="1" spans="1:20" x14ac:dyDescent="0.2">
      <c r="A1" s="1" t="s">
        <v>0</v>
      </c>
      <c r="B1" s="1"/>
      <c r="C1" s="1" t="s">
        <v>1</v>
      </c>
      <c r="D1" s="39"/>
      <c r="E1" s="3">
        <f>COUNT(C5:C16)</f>
        <v>12</v>
      </c>
      <c r="F1" s="4" t="s">
        <v>2</v>
      </c>
      <c r="G1" s="16" t="s">
        <v>53</v>
      </c>
      <c r="H1" s="16"/>
      <c r="I1" s="16"/>
      <c r="J1" s="16"/>
      <c r="K1" s="3"/>
      <c r="L1" s="3"/>
      <c r="M1" s="3"/>
      <c r="N1" s="3"/>
      <c r="O1" s="3"/>
      <c r="P1" s="16" t="s">
        <v>340</v>
      </c>
      <c r="Q1" s="3"/>
      <c r="R1" s="3"/>
      <c r="S1" s="16"/>
      <c r="T1" s="16"/>
    </row>
    <row r="2" spans="1:20" x14ac:dyDescent="0.2">
      <c r="A2" s="11" t="s">
        <v>5</v>
      </c>
      <c r="B2" s="27"/>
      <c r="C2" s="27" t="s">
        <v>6</v>
      </c>
      <c r="D2" s="27" t="s">
        <v>6</v>
      </c>
      <c r="E2" s="27" t="s">
        <v>6</v>
      </c>
      <c r="F2" s="27" t="s">
        <v>91</v>
      </c>
      <c r="G2" s="27" t="s">
        <v>7</v>
      </c>
      <c r="H2" s="27" t="s">
        <v>7</v>
      </c>
      <c r="I2" s="27" t="s">
        <v>7</v>
      </c>
      <c r="J2" s="27" t="s">
        <v>7</v>
      </c>
      <c r="K2" s="27" t="s">
        <v>8</v>
      </c>
      <c r="L2" s="27"/>
      <c r="M2" s="28" t="s">
        <v>9</v>
      </c>
      <c r="N2" s="28" t="s">
        <v>44</v>
      </c>
      <c r="O2" s="28" t="s">
        <v>44</v>
      </c>
      <c r="P2" s="28" t="s">
        <v>44</v>
      </c>
      <c r="Q2" s="28" t="s">
        <v>44</v>
      </c>
      <c r="R2" s="28" t="s">
        <v>9</v>
      </c>
      <c r="S2" s="3"/>
      <c r="T2" s="3"/>
    </row>
    <row r="3" spans="1:20" x14ac:dyDescent="0.2">
      <c r="A3" s="11"/>
      <c r="B3" s="27"/>
      <c r="C3" s="11" t="s">
        <v>11</v>
      </c>
      <c r="D3" s="11" t="s">
        <v>11</v>
      </c>
      <c r="E3" s="11" t="s">
        <v>11</v>
      </c>
      <c r="F3" s="11" t="s">
        <v>12</v>
      </c>
      <c r="G3" s="11" t="s">
        <v>12</v>
      </c>
      <c r="H3" s="11" t="s">
        <v>12</v>
      </c>
      <c r="I3" s="11" t="s">
        <v>74</v>
      </c>
      <c r="J3" s="11" t="s">
        <v>74</v>
      </c>
      <c r="K3" s="11" t="s">
        <v>244</v>
      </c>
      <c r="L3" s="27"/>
      <c r="M3" s="29" t="s">
        <v>13</v>
      </c>
      <c r="N3" s="29" t="s">
        <v>60</v>
      </c>
      <c r="O3" s="29" t="s">
        <v>271</v>
      </c>
      <c r="P3" s="29" t="s">
        <v>14</v>
      </c>
      <c r="Q3" s="29" t="s">
        <v>14</v>
      </c>
      <c r="R3" s="29" t="s">
        <v>60</v>
      </c>
      <c r="S3" s="3"/>
      <c r="T3" s="3"/>
    </row>
    <row r="4" spans="1:20" x14ac:dyDescent="0.2">
      <c r="A4" s="27"/>
      <c r="B4" s="27"/>
      <c r="C4" s="11" t="s">
        <v>16</v>
      </c>
      <c r="D4" s="11" t="s">
        <v>17</v>
      </c>
      <c r="E4" s="11" t="s">
        <v>18</v>
      </c>
      <c r="F4" s="11" t="s">
        <v>16</v>
      </c>
      <c r="G4" s="11" t="s">
        <v>17</v>
      </c>
      <c r="H4" s="11" t="s">
        <v>18</v>
      </c>
      <c r="I4" s="30" t="s">
        <v>16</v>
      </c>
      <c r="J4" s="11" t="s">
        <v>17</v>
      </c>
      <c r="K4" s="30" t="s">
        <v>16</v>
      </c>
      <c r="L4" s="11" t="s">
        <v>20</v>
      </c>
      <c r="M4" s="29" t="s">
        <v>18</v>
      </c>
      <c r="N4" s="29" t="s">
        <v>18</v>
      </c>
      <c r="O4" s="29" t="s">
        <v>18</v>
      </c>
      <c r="P4" s="29" t="s">
        <v>18</v>
      </c>
      <c r="Q4" s="29" t="s">
        <v>18</v>
      </c>
      <c r="R4" s="29" t="s">
        <v>18</v>
      </c>
      <c r="S4" s="3"/>
      <c r="T4" s="3"/>
    </row>
    <row r="5" spans="1:20" x14ac:dyDescent="0.2">
      <c r="A5" s="11" t="s">
        <v>21</v>
      </c>
      <c r="B5" s="31" t="s">
        <v>1006</v>
      </c>
      <c r="C5" s="32">
        <v>2.9580000000000002</v>
      </c>
      <c r="D5" s="32">
        <v>2.94</v>
      </c>
      <c r="E5" s="32">
        <v>2.903</v>
      </c>
      <c r="F5" s="32">
        <v>2.923</v>
      </c>
      <c r="G5" s="32">
        <v>2.915</v>
      </c>
      <c r="H5" s="32">
        <v>2.8780000000000001</v>
      </c>
      <c r="I5" s="3">
        <v>2.9140000000000001</v>
      </c>
      <c r="J5" s="3">
        <v>2.9060000000000001</v>
      </c>
      <c r="K5" s="18" t="s">
        <v>504</v>
      </c>
      <c r="L5" s="32">
        <f t="shared" ref="L5:L16" si="0">H5+J5-G5</f>
        <v>2.8690000000000007</v>
      </c>
      <c r="M5" s="16" t="s">
        <v>57</v>
      </c>
      <c r="N5" s="25" t="s">
        <v>62</v>
      </c>
      <c r="O5" s="25" t="s">
        <v>273</v>
      </c>
      <c r="P5" s="16" t="s">
        <v>198</v>
      </c>
      <c r="Q5" s="16">
        <v>-1</v>
      </c>
      <c r="R5" s="16" t="s">
        <v>343</v>
      </c>
      <c r="S5" s="16"/>
      <c r="T5" s="16"/>
    </row>
    <row r="6" spans="1:20" x14ac:dyDescent="0.2">
      <c r="A6" s="27"/>
      <c r="B6" s="31" t="s">
        <v>744</v>
      </c>
      <c r="C6" s="32">
        <v>3.4129999999999998</v>
      </c>
      <c r="D6" s="32">
        <v>3.4239999999999999</v>
      </c>
      <c r="E6" s="32">
        <v>3.4060000000000001</v>
      </c>
      <c r="F6" s="32">
        <v>3.3650000000000002</v>
      </c>
      <c r="G6" s="32">
        <v>3.37</v>
      </c>
      <c r="H6" s="32">
        <v>3.3490000000000002</v>
      </c>
      <c r="I6" s="3">
        <v>3.371</v>
      </c>
      <c r="J6" s="3">
        <v>3.3759999999999999</v>
      </c>
      <c r="K6" s="18" t="s">
        <v>505</v>
      </c>
      <c r="L6" s="32">
        <f t="shared" si="0"/>
        <v>3.3549999999999995</v>
      </c>
      <c r="M6" s="16" t="s">
        <v>359</v>
      </c>
      <c r="N6" s="25" t="s">
        <v>357</v>
      </c>
      <c r="O6" s="25" t="s">
        <v>355</v>
      </c>
      <c r="P6" s="16" t="s">
        <v>198</v>
      </c>
      <c r="Q6" s="16">
        <v>-1</v>
      </c>
      <c r="R6" s="16" t="s">
        <v>344</v>
      </c>
      <c r="S6" s="16"/>
      <c r="T6" s="16"/>
    </row>
    <row r="7" spans="1:20" x14ac:dyDescent="0.2">
      <c r="A7" s="27"/>
      <c r="B7" s="31" t="s">
        <v>745</v>
      </c>
      <c r="C7" s="32">
        <v>3.7949999999999999</v>
      </c>
      <c r="D7" s="32">
        <v>3.8140000000000001</v>
      </c>
      <c r="E7" s="32">
        <v>3.7650000000000001</v>
      </c>
      <c r="F7" s="32">
        <v>3.7349999999999999</v>
      </c>
      <c r="G7" s="32">
        <v>3.7469999999999999</v>
      </c>
      <c r="H7" s="32">
        <v>3.6970000000000001</v>
      </c>
      <c r="I7" s="3">
        <v>3.7330000000000001</v>
      </c>
      <c r="J7" s="32">
        <v>3.7440000000000002</v>
      </c>
      <c r="K7" s="18" t="s">
        <v>506</v>
      </c>
      <c r="L7" s="32">
        <f t="shared" si="0"/>
        <v>3.6940000000000008</v>
      </c>
      <c r="M7" s="16"/>
      <c r="N7" s="25" t="s">
        <v>99</v>
      </c>
      <c r="O7" s="25" t="s">
        <v>280</v>
      </c>
      <c r="P7" s="16" t="s">
        <v>340</v>
      </c>
      <c r="Q7" s="16">
        <v>1</v>
      </c>
      <c r="R7" s="16" t="s">
        <v>362</v>
      </c>
      <c r="S7" s="16"/>
      <c r="T7" s="16"/>
    </row>
    <row r="8" spans="1:20" x14ac:dyDescent="0.2">
      <c r="A8" s="27"/>
      <c r="B8" s="31" t="s">
        <v>1007</v>
      </c>
      <c r="C8" s="32">
        <v>5.6449999999999996</v>
      </c>
      <c r="D8" s="32">
        <v>5.633</v>
      </c>
      <c r="E8" s="32">
        <v>5.5860000000000003</v>
      </c>
      <c r="F8" s="32">
        <v>5.5869999999999997</v>
      </c>
      <c r="G8" s="32">
        <v>5.5830000000000002</v>
      </c>
      <c r="H8" s="32">
        <v>5.54</v>
      </c>
      <c r="I8" s="32">
        <v>5.5759999999999996</v>
      </c>
      <c r="J8" s="32">
        <v>5.5709999999999997</v>
      </c>
      <c r="K8" s="18" t="s">
        <v>507</v>
      </c>
      <c r="L8" s="32">
        <f>5.578+J8-I8+H8-G8</f>
        <v>5.5300000000000011</v>
      </c>
      <c r="M8" s="16"/>
      <c r="N8" s="25" t="s">
        <v>61</v>
      </c>
      <c r="O8" s="25" t="s">
        <v>342</v>
      </c>
      <c r="P8" s="16" t="s">
        <v>198</v>
      </c>
      <c r="Q8" s="16">
        <v>-1</v>
      </c>
      <c r="R8" s="16" t="s">
        <v>347</v>
      </c>
      <c r="S8" s="16"/>
      <c r="T8" s="3"/>
    </row>
    <row r="9" spans="1:20" x14ac:dyDescent="0.2">
      <c r="A9" s="27"/>
      <c r="B9" s="31" t="s">
        <v>682</v>
      </c>
      <c r="C9" s="32">
        <v>6.7960000000000003</v>
      </c>
      <c r="D9" s="32">
        <v>6.8390000000000004</v>
      </c>
      <c r="E9" s="32">
        <v>6.8440000000000003</v>
      </c>
      <c r="F9" s="32">
        <v>6.3049999999999997</v>
      </c>
      <c r="G9" s="32">
        <v>6.3410000000000002</v>
      </c>
      <c r="H9" s="32">
        <v>6.3730000000000002</v>
      </c>
      <c r="I9" s="32">
        <v>6.0389999999999997</v>
      </c>
      <c r="J9" s="32">
        <v>6.0380000000000003</v>
      </c>
      <c r="K9" s="18" t="s">
        <v>508</v>
      </c>
      <c r="L9" s="32">
        <f>6.019+J9-I9+H9-G9</f>
        <v>6.0500000000000016</v>
      </c>
      <c r="M9" s="22"/>
      <c r="N9" s="22"/>
      <c r="O9" s="22"/>
      <c r="P9" s="22"/>
      <c r="Q9" s="22"/>
      <c r="R9" s="22"/>
      <c r="S9" s="16"/>
      <c r="T9" s="4"/>
    </row>
    <row r="10" spans="1:20" x14ac:dyDescent="0.2">
      <c r="A10" s="27"/>
      <c r="B10" s="31" t="s">
        <v>444</v>
      </c>
      <c r="C10" s="32">
        <v>7.7169999999999996</v>
      </c>
      <c r="D10" s="32">
        <v>7.74</v>
      </c>
      <c r="E10" s="32">
        <v>7.7430000000000003</v>
      </c>
      <c r="F10" s="32">
        <v>7.2210000000000001</v>
      </c>
      <c r="G10" s="32">
        <v>7.2389999999999999</v>
      </c>
      <c r="H10" s="32">
        <v>7.2779999999999996</v>
      </c>
      <c r="I10" s="32">
        <v>6.8959999999999999</v>
      </c>
      <c r="J10" s="32">
        <v>6.8730000000000002</v>
      </c>
      <c r="K10" s="18" t="s">
        <v>515</v>
      </c>
      <c r="L10" s="32">
        <f t="shared" si="0"/>
        <v>6.9119999999999999</v>
      </c>
      <c r="M10" s="22"/>
      <c r="N10" s="22"/>
      <c r="O10" s="22"/>
      <c r="P10" s="22"/>
      <c r="Q10" s="22"/>
      <c r="R10" s="22"/>
      <c r="S10" s="16"/>
      <c r="T10" s="4"/>
    </row>
    <row r="11" spans="1:20" x14ac:dyDescent="0.2">
      <c r="A11" s="27"/>
      <c r="B11" s="31" t="s">
        <v>28</v>
      </c>
      <c r="C11" s="32">
        <v>7.55</v>
      </c>
      <c r="D11" s="32">
        <v>7.4630000000000001</v>
      </c>
      <c r="E11" s="32">
        <v>7.4930000000000003</v>
      </c>
      <c r="F11" s="32">
        <v>7.585</v>
      </c>
      <c r="G11" s="32">
        <v>7.4989999999999997</v>
      </c>
      <c r="H11" s="32">
        <v>7.54</v>
      </c>
      <c r="I11" s="32">
        <v>7.5659999999999998</v>
      </c>
      <c r="J11" s="3">
        <v>7.4820000000000002</v>
      </c>
      <c r="K11" s="3"/>
      <c r="L11" s="32">
        <f>H11+J11-G11</f>
        <v>7.5230000000000006</v>
      </c>
      <c r="M11" s="16" t="s">
        <v>25</v>
      </c>
      <c r="N11" s="25" t="s">
        <v>352</v>
      </c>
      <c r="O11" s="25" t="s">
        <v>280</v>
      </c>
      <c r="P11" s="16" t="s">
        <v>789</v>
      </c>
      <c r="Q11" s="16">
        <v>18</v>
      </c>
      <c r="R11" s="16" t="s">
        <v>349</v>
      </c>
      <c r="S11" s="16"/>
      <c r="T11" s="16"/>
    </row>
    <row r="12" spans="1:20" x14ac:dyDescent="0.2">
      <c r="A12" s="27"/>
      <c r="B12" s="31" t="s">
        <v>791</v>
      </c>
      <c r="C12" s="32">
        <v>7.9219999999999997</v>
      </c>
      <c r="D12" s="32">
        <v>7.8940000000000001</v>
      </c>
      <c r="E12" s="32">
        <v>7.8449999999999998</v>
      </c>
      <c r="F12" s="32">
        <v>7.8659999999999997</v>
      </c>
      <c r="G12" s="32">
        <v>7.8369999999999997</v>
      </c>
      <c r="H12" s="32">
        <v>7.7919999999999998</v>
      </c>
      <c r="I12" s="3">
        <v>7.8440000000000003</v>
      </c>
      <c r="J12" s="32">
        <v>7.8109999999999999</v>
      </c>
      <c r="K12" s="18" t="s">
        <v>636</v>
      </c>
      <c r="L12" s="32">
        <f>H12+J12-G12</f>
        <v>7.766</v>
      </c>
      <c r="M12" s="16" t="s">
        <v>360</v>
      </c>
      <c r="N12" s="25" t="s">
        <v>358</v>
      </c>
      <c r="O12" s="25" t="s">
        <v>355</v>
      </c>
      <c r="P12" s="16" t="s">
        <v>1008</v>
      </c>
      <c r="Q12" s="16">
        <v>1</v>
      </c>
      <c r="R12" s="16" t="s">
        <v>348</v>
      </c>
      <c r="S12" s="16"/>
      <c r="T12" s="16"/>
    </row>
    <row r="13" spans="1:20" x14ac:dyDescent="0.2">
      <c r="A13" s="27"/>
      <c r="B13" s="31" t="s">
        <v>1009</v>
      </c>
      <c r="C13" s="32">
        <v>8.27</v>
      </c>
      <c r="D13" s="32">
        <v>8.2859999999999996</v>
      </c>
      <c r="E13" s="32">
        <v>8.2050000000000001</v>
      </c>
      <c r="F13" s="32">
        <v>8.2129999999999992</v>
      </c>
      <c r="G13" s="32">
        <v>8.2219999999999995</v>
      </c>
      <c r="H13" s="32">
        <v>8.1639999999999997</v>
      </c>
      <c r="I13" s="3">
        <v>8.0980000000000008</v>
      </c>
      <c r="J13" s="3">
        <v>8.0980000000000008</v>
      </c>
      <c r="K13" s="3"/>
      <c r="L13" s="32">
        <f>H13+J13-G13</f>
        <v>8.0400000000000009</v>
      </c>
      <c r="M13" s="16" t="s">
        <v>190</v>
      </c>
      <c r="N13" s="25" t="s">
        <v>195</v>
      </c>
      <c r="O13" s="25" t="s">
        <v>355</v>
      </c>
      <c r="P13" s="16" t="s">
        <v>1008</v>
      </c>
      <c r="Q13" s="16"/>
      <c r="R13" s="16" t="s">
        <v>351</v>
      </c>
      <c r="S13" s="16"/>
      <c r="T13" s="35"/>
    </row>
    <row r="14" spans="1:20" x14ac:dyDescent="0.2">
      <c r="A14" s="27"/>
      <c r="B14" s="31" t="s">
        <v>486</v>
      </c>
      <c r="C14" s="32">
        <v>8.2430000000000003</v>
      </c>
      <c r="D14" s="32">
        <v>8.2200000000000006</v>
      </c>
      <c r="E14" s="32">
        <v>8.1560000000000006</v>
      </c>
      <c r="F14" s="32">
        <v>8.2270000000000003</v>
      </c>
      <c r="G14" s="32">
        <v>8.2010000000000005</v>
      </c>
      <c r="H14" s="32">
        <v>8.1530000000000005</v>
      </c>
      <c r="I14" s="32">
        <v>8.1590000000000007</v>
      </c>
      <c r="J14" s="32">
        <v>8.1270000000000007</v>
      </c>
      <c r="K14" s="3"/>
      <c r="L14" s="32">
        <f t="shared" si="0"/>
        <v>8.0790000000000006</v>
      </c>
      <c r="M14" s="16" t="s">
        <v>361</v>
      </c>
      <c r="N14" s="25" t="s">
        <v>353</v>
      </c>
      <c r="O14" s="25" t="s">
        <v>354</v>
      </c>
      <c r="P14" s="16" t="s">
        <v>457</v>
      </c>
      <c r="Q14" s="16">
        <v>8</v>
      </c>
      <c r="R14" s="16" t="s">
        <v>350</v>
      </c>
      <c r="S14" s="16"/>
      <c r="T14" s="16"/>
    </row>
    <row r="15" spans="1:20" x14ac:dyDescent="0.2">
      <c r="A15" s="11" t="s">
        <v>325</v>
      </c>
      <c r="B15" s="31" t="s">
        <v>1007</v>
      </c>
      <c r="C15" s="32">
        <v>4.8769999999999998</v>
      </c>
      <c r="D15" s="32">
        <v>4.8849999999999998</v>
      </c>
      <c r="E15" s="32">
        <v>4.883</v>
      </c>
      <c r="F15" s="32">
        <v>4.7409999999999997</v>
      </c>
      <c r="G15" s="32">
        <v>4.7590000000000003</v>
      </c>
      <c r="H15" s="32">
        <v>4.7329999999999997</v>
      </c>
      <c r="I15" s="3">
        <v>4.6360000000000001</v>
      </c>
      <c r="J15" s="3">
        <v>4.6429999999999998</v>
      </c>
      <c r="K15" s="3"/>
      <c r="L15" s="32">
        <f t="shared" si="0"/>
        <v>4.6169999999999991</v>
      </c>
      <c r="M15" s="16"/>
      <c r="N15" s="25" t="s">
        <v>61</v>
      </c>
      <c r="O15" s="25" t="s">
        <v>341</v>
      </c>
      <c r="P15" s="16" t="s">
        <v>198</v>
      </c>
      <c r="Q15" s="16">
        <v>-1</v>
      </c>
      <c r="R15" s="16" t="s">
        <v>345</v>
      </c>
      <c r="S15" s="16"/>
      <c r="T15" s="16"/>
    </row>
    <row r="16" spans="1:20" x14ac:dyDescent="0.2">
      <c r="A16" s="27"/>
      <c r="B16" s="31" t="s">
        <v>791</v>
      </c>
      <c r="C16" s="32">
        <v>5.0179999999999998</v>
      </c>
      <c r="D16" s="32">
        <v>5.0359999999999996</v>
      </c>
      <c r="E16" s="32">
        <v>5.0289999999999999</v>
      </c>
      <c r="F16" s="32">
        <v>4.8559999999999999</v>
      </c>
      <c r="G16" s="32">
        <v>4.883</v>
      </c>
      <c r="H16" s="32">
        <v>4.8869999999999996</v>
      </c>
      <c r="I16" s="3">
        <v>4.782</v>
      </c>
      <c r="J16" s="32">
        <v>4.8010000000000002</v>
      </c>
      <c r="K16" s="3"/>
      <c r="L16" s="32">
        <f t="shared" si="0"/>
        <v>4.8049999999999988</v>
      </c>
      <c r="M16" s="16"/>
      <c r="N16" s="25" t="s">
        <v>61</v>
      </c>
      <c r="O16" s="25" t="s">
        <v>356</v>
      </c>
      <c r="P16" s="16" t="s">
        <v>198</v>
      </c>
      <c r="Q16" s="16">
        <v>-1</v>
      </c>
      <c r="R16" s="16" t="s">
        <v>346</v>
      </c>
      <c r="S16" s="16"/>
      <c r="T16" s="16"/>
    </row>
    <row r="17" spans="1:20" x14ac:dyDescent="0.2">
      <c r="A17" s="3"/>
      <c r="B17" s="16" t="s">
        <v>1376</v>
      </c>
      <c r="C17" s="16"/>
      <c r="D17" s="16"/>
      <c r="E17" s="16"/>
      <c r="F17" s="16"/>
      <c r="G17" s="16"/>
      <c r="H17" s="16"/>
      <c r="I17" s="16"/>
      <c r="J17" s="16"/>
      <c r="K17" s="3"/>
      <c r="L17" s="3"/>
      <c r="M17" s="3"/>
      <c r="N17" s="3"/>
      <c r="O17" s="3"/>
      <c r="P17" s="3"/>
      <c r="Q17" s="3"/>
      <c r="R17" s="3"/>
      <c r="S17" s="3"/>
      <c r="T17" s="3"/>
    </row>
    <row r="18" spans="1:20" x14ac:dyDescent="0.2">
      <c r="A18" s="3"/>
      <c r="B18" s="3"/>
      <c r="C18" s="3"/>
      <c r="D18" s="3"/>
      <c r="E18" s="3"/>
      <c r="F18" s="3"/>
      <c r="G18" s="3"/>
      <c r="H18" s="3"/>
      <c r="I18" s="16"/>
      <c r="J18" s="16"/>
      <c r="K18" s="3"/>
      <c r="L18" s="3"/>
      <c r="M18" s="3"/>
      <c r="N18" s="3"/>
      <c r="O18" s="3"/>
      <c r="P18" s="3"/>
      <c r="Q18" s="3"/>
      <c r="R18" s="3"/>
      <c r="S18" s="3"/>
      <c r="T18" s="3"/>
    </row>
    <row r="19" spans="1:20" x14ac:dyDescent="0.2">
      <c r="A19" s="11" t="s">
        <v>18</v>
      </c>
      <c r="B19" s="27"/>
      <c r="C19" s="27" t="s">
        <v>44</v>
      </c>
      <c r="D19" s="27" t="s">
        <v>44</v>
      </c>
      <c r="E19" s="27" t="s">
        <v>44</v>
      </c>
      <c r="F19" s="27" t="s">
        <v>44</v>
      </c>
      <c r="G19" s="27" t="s">
        <v>9</v>
      </c>
      <c r="H19" s="27" t="s">
        <v>6</v>
      </c>
      <c r="I19" s="27" t="s">
        <v>6</v>
      </c>
      <c r="J19" s="27" t="s">
        <v>6</v>
      </c>
      <c r="K19" s="54" t="s">
        <v>1046</v>
      </c>
      <c r="L19" s="54" t="s">
        <v>1046</v>
      </c>
      <c r="M19" s="54" t="s">
        <v>1046</v>
      </c>
      <c r="N19" s="54" t="s">
        <v>1046</v>
      </c>
      <c r="O19" s="54" t="s">
        <v>1046</v>
      </c>
      <c r="P19" s="54" t="s">
        <v>1046</v>
      </c>
      <c r="Q19" s="54" t="s">
        <v>1046</v>
      </c>
      <c r="R19" s="54" t="s">
        <v>1046</v>
      </c>
      <c r="S19" s="54" t="s">
        <v>1046</v>
      </c>
    </row>
    <row r="20" spans="1:20" x14ac:dyDescent="0.2">
      <c r="A20" s="11"/>
      <c r="B20" s="27"/>
      <c r="C20" s="11" t="s">
        <v>46</v>
      </c>
      <c r="D20" s="11" t="s">
        <v>47</v>
      </c>
      <c r="E20" s="11" t="s">
        <v>49</v>
      </c>
      <c r="F20" s="11" t="s">
        <v>50</v>
      </c>
      <c r="G20" s="11" t="s">
        <v>15</v>
      </c>
      <c r="H20" s="11" t="s">
        <v>51</v>
      </c>
      <c r="I20" s="11" t="s">
        <v>52</v>
      </c>
      <c r="J20" s="11" t="s">
        <v>11</v>
      </c>
      <c r="K20" s="55" t="s">
        <v>1047</v>
      </c>
      <c r="L20" s="55" t="s">
        <v>1048</v>
      </c>
      <c r="M20" s="55" t="s">
        <v>1049</v>
      </c>
      <c r="N20" s="55" t="s">
        <v>1050</v>
      </c>
      <c r="O20" s="55" t="s">
        <v>1051</v>
      </c>
      <c r="P20" s="55" t="s">
        <v>1053</v>
      </c>
      <c r="Q20" s="55" t="s">
        <v>1052</v>
      </c>
      <c r="R20" s="55" t="s">
        <v>1054</v>
      </c>
      <c r="S20" s="55" t="s">
        <v>1055</v>
      </c>
    </row>
    <row r="21" spans="1:20" x14ac:dyDescent="0.2">
      <c r="A21" s="11" t="s">
        <v>21</v>
      </c>
      <c r="B21" s="31" t="str">
        <f>B5</f>
        <v>B1 (Val, n-pi*)</v>
      </c>
      <c r="C21" s="32">
        <v>2.9079999999999999</v>
      </c>
      <c r="D21" s="32">
        <v>2.6120000000000001</v>
      </c>
      <c r="E21" s="32">
        <v>3.081</v>
      </c>
      <c r="F21" s="32">
        <v>3.0819999999999999</v>
      </c>
      <c r="G21" s="32">
        <v>2.94</v>
      </c>
      <c r="H21" s="32">
        <v>2.9260000000000002</v>
      </c>
      <c r="I21" s="32">
        <v>2.9049999999999998</v>
      </c>
      <c r="J21" s="32">
        <v>2.903</v>
      </c>
      <c r="K21" s="53">
        <v>2.9329999999999998</v>
      </c>
      <c r="L21" s="53">
        <v>2.8210000000000002</v>
      </c>
      <c r="M21" s="53">
        <v>2.8380000000000001</v>
      </c>
      <c r="N21" s="53">
        <v>2.84</v>
      </c>
      <c r="O21" s="53">
        <v>2.8610000000000002</v>
      </c>
      <c r="P21" s="53">
        <v>2.8660000000000001</v>
      </c>
      <c r="Q21" s="53">
        <v>2.8519999999999999</v>
      </c>
      <c r="R21" s="60"/>
      <c r="S21" s="60"/>
      <c r="T21" s="62"/>
    </row>
    <row r="22" spans="1:20" x14ac:dyDescent="0.2">
      <c r="A22" s="11"/>
      <c r="B22" s="31" t="str">
        <f t="shared" ref="B22:B32" si="1">B6</f>
        <v>B2 (Val, n-n)</v>
      </c>
      <c r="C22" s="32">
        <v>3.3820000000000001</v>
      </c>
      <c r="D22" s="32">
        <v>3.07</v>
      </c>
      <c r="E22" s="32">
        <v>3.6259999999999999</v>
      </c>
      <c r="F22" s="32">
        <v>3.6259999999999999</v>
      </c>
      <c r="G22" s="32">
        <v>3.3</v>
      </c>
      <c r="H22" s="32">
        <v>3.2890000000000001</v>
      </c>
      <c r="I22" s="32">
        <v>3.4020000000000001</v>
      </c>
      <c r="J22" s="32">
        <v>3.4060000000000001</v>
      </c>
      <c r="K22" s="53">
        <v>3.387</v>
      </c>
      <c r="L22" s="53">
        <v>3.383</v>
      </c>
      <c r="M22" s="53">
        <v>3.4089999999999998</v>
      </c>
      <c r="N22" s="53">
        <v>3.4409999999999998</v>
      </c>
      <c r="O22" s="53">
        <v>3.4359999999999999</v>
      </c>
      <c r="P22" s="53">
        <v>3.3849999999999998</v>
      </c>
      <c r="Q22" s="53">
        <v>3.3849999999999998</v>
      </c>
      <c r="R22" s="60"/>
      <c r="S22" s="60"/>
      <c r="T22" s="62"/>
    </row>
    <row r="23" spans="1:20" x14ac:dyDescent="0.2">
      <c r="A23" s="11"/>
      <c r="B23" s="31" t="str">
        <f t="shared" si="1"/>
        <v>A2 (Val, pi-n)</v>
      </c>
      <c r="C23" s="32">
        <v>3.9449999999999998</v>
      </c>
      <c r="D23" s="32">
        <v>3.3740000000000001</v>
      </c>
      <c r="E23" s="32">
        <v>4.1559999999999997</v>
      </c>
      <c r="F23" s="32">
        <v>4.1660000000000004</v>
      </c>
      <c r="G23" s="32">
        <v>3.7010000000000001</v>
      </c>
      <c r="H23" s="32">
        <v>3.6579999999999999</v>
      </c>
      <c r="I23" s="32">
        <v>3.7629999999999999</v>
      </c>
      <c r="J23" s="32">
        <v>3.7650000000000001</v>
      </c>
      <c r="K23" s="53">
        <v>3.5409999999999999</v>
      </c>
      <c r="L23" s="53">
        <v>3.8519999999999999</v>
      </c>
      <c r="M23" s="53">
        <v>3.802</v>
      </c>
      <c r="N23" s="53">
        <v>3.7280000000000002</v>
      </c>
      <c r="O23" s="53">
        <v>3.7629999999999999</v>
      </c>
      <c r="P23" s="53">
        <v>3.6869999999999998</v>
      </c>
      <c r="Q23" s="53">
        <v>3.6930000000000001</v>
      </c>
      <c r="R23" s="60"/>
      <c r="S23" s="60"/>
      <c r="T23" s="62"/>
    </row>
    <row r="24" spans="1:20" x14ac:dyDescent="0.2">
      <c r="A24" s="11"/>
      <c r="B24" s="31" t="str">
        <f t="shared" si="1"/>
        <v>A2 (Val, n-pi*)</v>
      </c>
      <c r="C24" s="32">
        <v>5.0730000000000004</v>
      </c>
      <c r="D24" s="22"/>
      <c r="E24" s="32">
        <v>5.4029999999999996</v>
      </c>
      <c r="F24" s="32">
        <v>5.8170000000000002</v>
      </c>
      <c r="G24" s="32">
        <v>5.6909999999999998</v>
      </c>
      <c r="H24" s="32">
        <v>5.6859999999999999</v>
      </c>
      <c r="I24" s="32">
        <v>5.5890000000000004</v>
      </c>
      <c r="J24" s="32">
        <v>5.5860000000000003</v>
      </c>
      <c r="K24" s="53">
        <v>5.798</v>
      </c>
      <c r="L24" s="53">
        <v>5.3380000000000001</v>
      </c>
      <c r="M24" s="53">
        <v>5.5460000000000003</v>
      </c>
      <c r="N24" s="53">
        <v>5.6139999999999999</v>
      </c>
      <c r="O24" s="53">
        <v>5.5919999999999996</v>
      </c>
      <c r="P24" s="53">
        <v>5.5259999999999998</v>
      </c>
      <c r="Q24" s="53">
        <v>5.5529999999999999</v>
      </c>
      <c r="R24" s="60"/>
      <c r="S24" s="60"/>
      <c r="T24" s="62"/>
    </row>
    <row r="25" spans="1:20" x14ac:dyDescent="0.2">
      <c r="A25" s="11"/>
      <c r="B25" s="31" t="str">
        <f t="shared" si="1"/>
        <v>B2 (Val, dou)</v>
      </c>
      <c r="C25" s="22"/>
      <c r="D25" s="22"/>
      <c r="E25" s="22"/>
      <c r="F25" s="22"/>
      <c r="G25" s="22"/>
      <c r="H25" s="22"/>
      <c r="I25" s="32">
        <v>6.9279999999999999</v>
      </c>
      <c r="J25" s="32">
        <v>6.8440000000000003</v>
      </c>
      <c r="K25" s="53">
        <v>6.2859999999999996</v>
      </c>
      <c r="L25" s="53">
        <v>5.734</v>
      </c>
      <c r="M25" s="53">
        <v>5.9420000000000002</v>
      </c>
      <c r="N25" s="53">
        <v>6.024</v>
      </c>
      <c r="O25" s="53">
        <v>5.9930000000000003</v>
      </c>
      <c r="P25" s="53">
        <v>5.9409999999999998</v>
      </c>
      <c r="Q25" s="53">
        <v>5.9660000000000002</v>
      </c>
      <c r="R25" s="60"/>
      <c r="S25" s="60"/>
      <c r="T25" s="62"/>
    </row>
    <row r="26" spans="1:20" x14ac:dyDescent="0.2">
      <c r="A26" s="11"/>
      <c r="B26" s="31" t="str">
        <f t="shared" si="1"/>
        <v>A2 (Val, dou)</v>
      </c>
      <c r="C26" s="22"/>
      <c r="D26" s="22"/>
      <c r="E26" s="22"/>
      <c r="F26" s="22"/>
      <c r="G26" s="22"/>
      <c r="H26" s="22"/>
      <c r="I26" s="22"/>
      <c r="J26" s="32">
        <v>7.7430000000000003</v>
      </c>
      <c r="K26" s="53">
        <v>7.1749999999999998</v>
      </c>
      <c r="L26" s="53">
        <v>6.5090000000000003</v>
      </c>
      <c r="M26" s="53">
        <v>6.7720000000000002</v>
      </c>
      <c r="N26" s="53">
        <v>6.8819999999999997</v>
      </c>
      <c r="O26" s="53">
        <v>6.827</v>
      </c>
      <c r="P26" s="53">
        <v>6.8040000000000003</v>
      </c>
      <c r="Q26" s="53">
        <v>6.8209999999999997</v>
      </c>
      <c r="R26" s="60"/>
      <c r="S26" s="60"/>
      <c r="T26" s="62"/>
    </row>
    <row r="27" spans="1:20" x14ac:dyDescent="0.2">
      <c r="A27" s="11"/>
      <c r="B27" s="31" t="str">
        <f t="shared" si="1"/>
        <v>A1 (Ryd)</v>
      </c>
      <c r="C27" s="32">
        <v>7.4530000000000003</v>
      </c>
      <c r="D27" s="22"/>
      <c r="E27" s="32">
        <v>7.2629999999999999</v>
      </c>
      <c r="F27" s="32">
        <v>7.2530000000000001</v>
      </c>
      <c r="G27" s="32">
        <v>7.8079999999999998</v>
      </c>
      <c r="H27" s="32">
        <v>7.7930000000000001</v>
      </c>
      <c r="I27" s="32">
        <v>7.5049999999999999</v>
      </c>
      <c r="J27" s="32">
        <v>7.4930000000000003</v>
      </c>
      <c r="K27" s="53">
        <v>6.6390000000000002</v>
      </c>
      <c r="L27" s="53">
        <v>7.3540000000000001</v>
      </c>
      <c r="M27" s="53">
        <v>7.407</v>
      </c>
      <c r="N27" s="53">
        <v>7.5949999999999998</v>
      </c>
      <c r="O27" s="53">
        <v>7.7220000000000004</v>
      </c>
      <c r="P27" s="53">
        <v>7.5780000000000003</v>
      </c>
      <c r="Q27" s="53">
        <v>7.5090000000000003</v>
      </c>
      <c r="R27" s="60"/>
      <c r="S27" s="60"/>
      <c r="T27" s="62"/>
    </row>
    <row r="28" spans="1:20" x14ac:dyDescent="0.2">
      <c r="A28" s="11"/>
      <c r="B28" s="31" t="str">
        <f t="shared" si="1"/>
        <v>B2 (Val, pi-pi*)</v>
      </c>
      <c r="C28" s="32">
        <v>7.32</v>
      </c>
      <c r="D28" s="22"/>
      <c r="E28" s="32">
        <v>7.7910000000000004</v>
      </c>
      <c r="F28" s="32">
        <v>7.7869999999999999</v>
      </c>
      <c r="G28" s="32">
        <v>7.7949999999999999</v>
      </c>
      <c r="H28" s="32">
        <v>7.7789999999999999</v>
      </c>
      <c r="I28" s="32">
        <v>7.8529999999999998</v>
      </c>
      <c r="J28" s="32">
        <v>7.8449999999999998</v>
      </c>
      <c r="K28" s="53">
        <v>8.42</v>
      </c>
      <c r="L28" s="53">
        <v>7.657</v>
      </c>
      <c r="M28" s="53">
        <v>7.9569999999999999</v>
      </c>
      <c r="N28" s="53">
        <v>8.1159999999999997</v>
      </c>
      <c r="O28" s="53">
        <v>8.0020000000000007</v>
      </c>
      <c r="P28" s="53">
        <v>7.9960000000000004</v>
      </c>
      <c r="Q28" s="53">
        <v>8.0280000000000005</v>
      </c>
      <c r="R28" s="53">
        <v>7.8540000000000001</v>
      </c>
      <c r="S28" s="53">
        <v>7.835</v>
      </c>
      <c r="T28" s="62"/>
    </row>
    <row r="29" spans="1:20" x14ac:dyDescent="0.2">
      <c r="A29" s="11"/>
      <c r="B29" s="31" t="str">
        <f t="shared" si="1"/>
        <v>B1 (Mix, par. dou)</v>
      </c>
      <c r="C29" s="32">
        <v>9.1029999999999998</v>
      </c>
      <c r="D29" s="22"/>
      <c r="E29" s="32">
        <v>9.1999999999999993</v>
      </c>
      <c r="F29" s="32">
        <v>9.2010000000000005</v>
      </c>
      <c r="G29" s="32">
        <v>8.7370000000000001</v>
      </c>
      <c r="H29" s="32">
        <v>8.7159999999999993</v>
      </c>
      <c r="I29" s="32">
        <v>8.2159999999999993</v>
      </c>
      <c r="J29" s="32">
        <v>8.2050000000000001</v>
      </c>
      <c r="K29" s="53">
        <v>8.109</v>
      </c>
      <c r="L29" s="53">
        <v>8.0660000000000007</v>
      </c>
      <c r="M29" s="53">
        <v>8.1329999999999991</v>
      </c>
      <c r="N29" s="53">
        <v>8.1069999999999993</v>
      </c>
      <c r="O29" s="53">
        <v>8.09</v>
      </c>
      <c r="P29" s="53">
        <v>8.0129999999999999</v>
      </c>
      <c r="Q29" s="53">
        <v>8.0329999999999995</v>
      </c>
      <c r="R29" s="60"/>
      <c r="S29" s="60"/>
      <c r="T29" s="62"/>
    </row>
    <row r="30" spans="1:20" x14ac:dyDescent="0.2">
      <c r="A30" s="11"/>
      <c r="B30" s="31" t="str">
        <f t="shared" si="1"/>
        <v>A1 (Mix)</v>
      </c>
      <c r="C30" s="32">
        <v>8.5069999999999997</v>
      </c>
      <c r="D30" s="22"/>
      <c r="E30" s="32">
        <v>8.6929999999999996</v>
      </c>
      <c r="F30" s="32">
        <v>8.6920000000000002</v>
      </c>
      <c r="G30" s="32">
        <v>8.4740000000000002</v>
      </c>
      <c r="H30" s="32">
        <v>8.4589999999999996</v>
      </c>
      <c r="I30" s="32">
        <v>8.1630000000000003</v>
      </c>
      <c r="J30" s="32">
        <v>8.1560000000000006</v>
      </c>
      <c r="K30" s="53">
        <v>8.2970000000000006</v>
      </c>
      <c r="L30" s="53">
        <v>7.944</v>
      </c>
      <c r="M30" s="53">
        <v>8.0609999999999999</v>
      </c>
      <c r="N30" s="53">
        <v>8.17</v>
      </c>
      <c r="O30" s="53">
        <v>8.1310000000000002</v>
      </c>
      <c r="P30" s="53">
        <v>8.0660000000000007</v>
      </c>
      <c r="Q30" s="53">
        <v>8.0779999999999994</v>
      </c>
      <c r="R30" s="60"/>
      <c r="S30" s="60"/>
      <c r="T30" s="62"/>
    </row>
    <row r="31" spans="1:20" x14ac:dyDescent="0.2">
      <c r="A31" s="11" t="s">
        <v>325</v>
      </c>
      <c r="B31" s="31" t="str">
        <f t="shared" si="1"/>
        <v>A2 (Val, n-pi*)</v>
      </c>
      <c r="C31" s="32">
        <v>5.4450000000000003</v>
      </c>
      <c r="D31" s="22"/>
      <c r="E31" s="32">
        <v>5.8319999999999999</v>
      </c>
      <c r="F31" s="32">
        <v>5.36</v>
      </c>
      <c r="G31" s="32">
        <v>5.0469999999999997</v>
      </c>
      <c r="H31" s="32">
        <v>5.0430000000000001</v>
      </c>
      <c r="I31" s="32">
        <v>4.8940000000000001</v>
      </c>
      <c r="J31" s="32">
        <v>4.883</v>
      </c>
      <c r="K31" s="53">
        <v>4.7750000000000004</v>
      </c>
      <c r="L31" s="53">
        <v>4.4379999999999997</v>
      </c>
      <c r="M31" s="53">
        <v>4.609</v>
      </c>
      <c r="N31" s="53">
        <v>4.6689999999999996</v>
      </c>
      <c r="O31" s="53">
        <v>4.6639999999999997</v>
      </c>
      <c r="P31" s="53">
        <v>4.6130000000000004</v>
      </c>
      <c r="Q31" s="53">
        <v>4.6280000000000001</v>
      </c>
      <c r="R31" s="60"/>
      <c r="S31" s="60"/>
      <c r="T31" s="62"/>
    </row>
    <row r="32" spans="1:20" x14ac:dyDescent="0.2">
      <c r="A32" s="11"/>
      <c r="B32" s="31" t="str">
        <f t="shared" si="1"/>
        <v>B2 (Val, pi-pi*)</v>
      </c>
      <c r="C32" s="32">
        <v>5.2590000000000003</v>
      </c>
      <c r="D32" s="32">
        <v>5.048</v>
      </c>
      <c r="E32" s="32">
        <v>5.5679999999999996</v>
      </c>
      <c r="F32" s="32">
        <v>5.5609999999999999</v>
      </c>
      <c r="G32">
        <v>4.9480000000000004</v>
      </c>
      <c r="H32" s="32">
        <v>4.93</v>
      </c>
      <c r="I32" s="32">
        <v>5.0350000000000001</v>
      </c>
      <c r="J32" s="32">
        <v>5.0289999999999999</v>
      </c>
      <c r="K32" s="53">
        <v>4.9569999999999999</v>
      </c>
      <c r="L32" s="53">
        <v>4.5999999999999996</v>
      </c>
      <c r="M32" s="53">
        <v>4.7750000000000004</v>
      </c>
      <c r="N32" s="53">
        <v>4.8410000000000002</v>
      </c>
      <c r="O32" s="53">
        <v>4.827</v>
      </c>
      <c r="P32" s="53">
        <v>4.7779999999999996</v>
      </c>
      <c r="Q32" s="53">
        <v>4.7949999999999999</v>
      </c>
      <c r="R32" s="60"/>
      <c r="S32" s="60"/>
      <c r="T32" s="62"/>
    </row>
    <row r="33" spans="2:15" x14ac:dyDescent="0.2">
      <c r="C33" s="5" t="s">
        <v>1010</v>
      </c>
      <c r="J33" s="33"/>
      <c r="M33" s="3"/>
      <c r="N33" s="3"/>
      <c r="O33" s="3"/>
    </row>
    <row r="34" spans="2:15" x14ac:dyDescent="0.2">
      <c r="B34" s="24"/>
      <c r="M34" s="3"/>
      <c r="N34" s="3"/>
      <c r="O34" s="3"/>
    </row>
    <row r="35" spans="2:15" x14ac:dyDescent="0.2">
      <c r="M35" s="3"/>
      <c r="N35" s="3"/>
      <c r="O35" s="3"/>
    </row>
    <row r="36" spans="2:15" x14ac:dyDescent="0.2">
      <c r="M36" s="3"/>
      <c r="N36" s="3"/>
      <c r="O36" s="3"/>
    </row>
    <row r="37" spans="2:15" x14ac:dyDescent="0.2">
      <c r="M37" s="3"/>
      <c r="N37" s="3"/>
      <c r="O37"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407B-C8FA-7244-A247-F0626247D520}">
  <dimension ref="A1:AC33"/>
  <sheetViews>
    <sheetView zoomScale="80" zoomScaleNormal="80" workbookViewId="0">
      <selection activeCell="C32" sqref="C32"/>
    </sheetView>
  </sheetViews>
  <sheetFormatPr baseColWidth="10" defaultRowHeight="16" x14ac:dyDescent="0.2"/>
  <cols>
    <col min="2" max="2" width="9" customWidth="1"/>
    <col min="18" max="18" width="10.5" customWidth="1"/>
  </cols>
  <sheetData>
    <row r="1" spans="1:29" x14ac:dyDescent="0.2">
      <c r="A1" s="1" t="s">
        <v>0</v>
      </c>
      <c r="B1" s="1"/>
      <c r="C1" s="1" t="s">
        <v>1</v>
      </c>
      <c r="D1" s="39"/>
      <c r="E1" s="3">
        <f>COUNT(C5:C15)</f>
        <v>11</v>
      </c>
      <c r="F1" s="4" t="s">
        <v>2</v>
      </c>
      <c r="G1" s="5" t="s">
        <v>3</v>
      </c>
      <c r="J1" s="5"/>
      <c r="V1" s="3"/>
      <c r="Z1" s="5" t="s">
        <v>97</v>
      </c>
      <c r="AA1" s="5"/>
      <c r="AB1" s="5"/>
      <c r="AC1" s="5"/>
    </row>
    <row r="2" spans="1:29" x14ac:dyDescent="0.2">
      <c r="A2" s="6" t="s">
        <v>5</v>
      </c>
      <c r="B2" s="7"/>
      <c r="C2" s="7" t="s">
        <v>6</v>
      </c>
      <c r="D2" s="7" t="s">
        <v>6</v>
      </c>
      <c r="E2" s="7" t="s">
        <v>6</v>
      </c>
      <c r="F2" s="7" t="s">
        <v>6</v>
      </c>
      <c r="G2" s="7" t="s">
        <v>91</v>
      </c>
      <c r="H2" s="7" t="s">
        <v>91</v>
      </c>
      <c r="I2" s="7" t="s">
        <v>7</v>
      </c>
      <c r="J2" s="7" t="s">
        <v>7</v>
      </c>
      <c r="K2" s="7" t="s">
        <v>7</v>
      </c>
      <c r="L2" s="7" t="s">
        <v>7</v>
      </c>
      <c r="M2" s="7" t="s">
        <v>7</v>
      </c>
      <c r="N2" s="7" t="s">
        <v>7</v>
      </c>
      <c r="O2" s="7" t="s">
        <v>7</v>
      </c>
      <c r="P2" s="7" t="s">
        <v>7</v>
      </c>
      <c r="Q2" s="7" t="s">
        <v>7</v>
      </c>
      <c r="R2" s="7" t="s">
        <v>8</v>
      </c>
      <c r="S2" s="7" t="s">
        <v>8</v>
      </c>
      <c r="T2" s="27"/>
      <c r="U2" s="27"/>
      <c r="V2" s="6" t="s">
        <v>1326</v>
      </c>
      <c r="W2" s="8" t="s">
        <v>9</v>
      </c>
      <c r="X2" s="8" t="s">
        <v>10</v>
      </c>
      <c r="Y2" s="8" t="s">
        <v>10</v>
      </c>
      <c r="Z2" s="8" t="s">
        <v>10</v>
      </c>
      <c r="AA2" s="8" t="s">
        <v>10</v>
      </c>
      <c r="AB2" s="8" t="s">
        <v>9</v>
      </c>
    </row>
    <row r="3" spans="1:29" x14ac:dyDescent="0.2">
      <c r="A3" s="6"/>
      <c r="B3" s="7"/>
      <c r="C3" s="6" t="s">
        <v>11</v>
      </c>
      <c r="D3" s="6" t="s">
        <v>11</v>
      </c>
      <c r="E3" s="6" t="s">
        <v>11</v>
      </c>
      <c r="F3" s="6" t="s">
        <v>11</v>
      </c>
      <c r="G3" s="6" t="s">
        <v>12</v>
      </c>
      <c r="H3" s="6" t="s">
        <v>12</v>
      </c>
      <c r="I3" s="6" t="s">
        <v>12</v>
      </c>
      <c r="J3" s="6" t="s">
        <v>12</v>
      </c>
      <c r="K3" s="6" t="s">
        <v>12</v>
      </c>
      <c r="L3" s="6" t="s">
        <v>74</v>
      </c>
      <c r="M3" s="6" t="s">
        <v>74</v>
      </c>
      <c r="N3" s="6" t="s">
        <v>74</v>
      </c>
      <c r="O3" s="6" t="s">
        <v>74</v>
      </c>
      <c r="P3" s="6" t="s">
        <v>75</v>
      </c>
      <c r="Q3" s="6" t="s">
        <v>75</v>
      </c>
      <c r="R3" s="7"/>
      <c r="S3" s="7"/>
      <c r="T3" s="11" t="s">
        <v>437</v>
      </c>
      <c r="U3" s="11" t="s">
        <v>437</v>
      </c>
      <c r="V3" s="10" t="s">
        <v>436</v>
      </c>
      <c r="W3" s="9" t="s">
        <v>13</v>
      </c>
      <c r="X3" s="9" t="s">
        <v>60</v>
      </c>
      <c r="Y3" s="9" t="s">
        <v>271</v>
      </c>
      <c r="Z3" s="9" t="s">
        <v>14</v>
      </c>
      <c r="AA3" s="9" t="s">
        <v>14</v>
      </c>
      <c r="AB3" s="9" t="s">
        <v>60</v>
      </c>
    </row>
    <row r="4" spans="1:29" x14ac:dyDescent="0.2">
      <c r="A4" s="7"/>
      <c r="B4" s="7"/>
      <c r="C4" s="6" t="s">
        <v>16</v>
      </c>
      <c r="D4" s="6" t="s">
        <v>17</v>
      </c>
      <c r="E4" s="6" t="s">
        <v>18</v>
      </c>
      <c r="F4" s="6" t="s">
        <v>90</v>
      </c>
      <c r="G4" s="6" t="s">
        <v>16</v>
      </c>
      <c r="H4" s="6" t="s">
        <v>17</v>
      </c>
      <c r="I4" s="6" t="s">
        <v>18</v>
      </c>
      <c r="J4" s="6" t="s">
        <v>92</v>
      </c>
      <c r="K4" s="6" t="s">
        <v>90</v>
      </c>
      <c r="L4" s="6" t="s">
        <v>16</v>
      </c>
      <c r="M4" s="6" t="s">
        <v>17</v>
      </c>
      <c r="N4" s="6" t="s">
        <v>18</v>
      </c>
      <c r="O4" s="6" t="s">
        <v>90</v>
      </c>
      <c r="P4" s="6" t="s">
        <v>16</v>
      </c>
      <c r="Q4" s="6" t="s">
        <v>17</v>
      </c>
      <c r="R4" s="10" t="s">
        <v>19</v>
      </c>
      <c r="S4" s="10" t="s">
        <v>124</v>
      </c>
      <c r="T4" s="11" t="s">
        <v>18</v>
      </c>
      <c r="U4" s="11" t="s">
        <v>90</v>
      </c>
      <c r="V4" s="30" t="s">
        <v>18</v>
      </c>
      <c r="W4" s="9" t="s">
        <v>18</v>
      </c>
      <c r="X4" s="9" t="s">
        <v>18</v>
      </c>
      <c r="Y4" s="9" t="s">
        <v>18</v>
      </c>
      <c r="Z4" s="9" t="s">
        <v>18</v>
      </c>
      <c r="AA4" s="9" t="s">
        <v>18</v>
      </c>
      <c r="AB4" s="9" t="s">
        <v>18</v>
      </c>
    </row>
    <row r="5" spans="1:29" x14ac:dyDescent="0.2">
      <c r="A5" s="6" t="s">
        <v>21</v>
      </c>
      <c r="B5" s="12" t="s">
        <v>93</v>
      </c>
      <c r="C5" s="14">
        <v>2.907</v>
      </c>
      <c r="D5" s="14">
        <v>2.7949999999999999</v>
      </c>
      <c r="E5" s="14">
        <v>2.7730000000000001</v>
      </c>
      <c r="F5" s="14">
        <v>2.7629999999999999</v>
      </c>
      <c r="G5" s="14">
        <v>2.8959999999999999</v>
      </c>
      <c r="H5" s="14">
        <v>2.79</v>
      </c>
      <c r="I5" s="14">
        <v>2.7669999999999999</v>
      </c>
      <c r="J5" s="14">
        <v>2.766</v>
      </c>
      <c r="K5" s="14">
        <v>2.758</v>
      </c>
      <c r="L5" s="14">
        <v>2.8959999999999999</v>
      </c>
      <c r="M5" s="14">
        <v>2.79</v>
      </c>
      <c r="N5" s="14">
        <v>2.766</v>
      </c>
      <c r="O5" s="14">
        <v>2.7570000000000001</v>
      </c>
      <c r="P5" s="14">
        <v>2.8959999999999999</v>
      </c>
      <c r="Q5" s="14">
        <v>2.79</v>
      </c>
      <c r="R5" s="18" t="s">
        <v>228</v>
      </c>
      <c r="S5" s="18" t="s">
        <v>338</v>
      </c>
      <c r="T5">
        <v>2.766</v>
      </c>
      <c r="U5" s="14">
        <f>T5+O5-N5</f>
        <v>2.7569999999999997</v>
      </c>
      <c r="V5" s="45" t="s">
        <v>930</v>
      </c>
      <c r="W5" s="5" t="s">
        <v>94</v>
      </c>
      <c r="X5" s="17" t="s">
        <v>96</v>
      </c>
      <c r="Y5" s="17" t="s">
        <v>273</v>
      </c>
      <c r="Z5" s="5" t="s">
        <v>98</v>
      </c>
      <c r="AA5" s="5">
        <v>1</v>
      </c>
      <c r="AB5" s="5" t="s">
        <v>104</v>
      </c>
    </row>
    <row r="6" spans="1:29" x14ac:dyDescent="0.2">
      <c r="A6" s="7"/>
      <c r="B6" s="12" t="s">
        <v>1012</v>
      </c>
      <c r="C6" s="14">
        <v>5.5060000000000002</v>
      </c>
      <c r="D6" s="14">
        <v>5.2679999999999998</v>
      </c>
      <c r="E6" s="14">
        <v>5.1769999999999996</v>
      </c>
      <c r="F6" s="14">
        <v>5.165</v>
      </c>
      <c r="G6" s="14">
        <v>5.4969999999999999</v>
      </c>
      <c r="H6" s="14">
        <v>5.2560000000000002</v>
      </c>
      <c r="I6" s="14">
        <v>5.1639999999999997</v>
      </c>
      <c r="J6" s="14">
        <v>5.1619999999999999</v>
      </c>
      <c r="K6" s="14">
        <v>5.1520000000000001</v>
      </c>
      <c r="L6" s="14">
        <v>5.4980000000000002</v>
      </c>
      <c r="M6" s="14">
        <v>5.2560000000000002</v>
      </c>
      <c r="N6" s="14">
        <v>5.1639999999999997</v>
      </c>
      <c r="O6" s="14">
        <v>5.1520000000000001</v>
      </c>
      <c r="P6" s="14">
        <v>5.4980000000000002</v>
      </c>
      <c r="Q6" s="14">
        <v>5.2569999999999997</v>
      </c>
      <c r="R6" s="18" t="s">
        <v>229</v>
      </c>
      <c r="S6" s="18" t="s">
        <v>339</v>
      </c>
      <c r="T6">
        <v>5.165</v>
      </c>
      <c r="U6" s="14">
        <f>T6+O6-N6</f>
        <v>5.1530000000000005</v>
      </c>
      <c r="V6" s="45" t="s">
        <v>927</v>
      </c>
      <c r="X6" s="17" t="s">
        <v>95</v>
      </c>
      <c r="Y6" s="17" t="s">
        <v>273</v>
      </c>
      <c r="Z6" s="5" t="s">
        <v>98</v>
      </c>
      <c r="AA6" s="5">
        <v>1</v>
      </c>
      <c r="AB6" s="5" t="s">
        <v>540</v>
      </c>
    </row>
    <row r="7" spans="1:29" x14ac:dyDescent="0.2">
      <c r="A7" s="7"/>
      <c r="B7" s="12" t="s">
        <v>963</v>
      </c>
      <c r="C7" s="14">
        <v>6.2930000000000001</v>
      </c>
      <c r="D7" s="14">
        <v>5.9</v>
      </c>
      <c r="E7" s="14">
        <v>5.7720000000000002</v>
      </c>
      <c r="F7" s="14">
        <v>5.7370000000000001</v>
      </c>
      <c r="G7" s="14">
        <v>6.2750000000000004</v>
      </c>
      <c r="H7" s="14">
        <v>5.8860000000000001</v>
      </c>
      <c r="I7" s="14">
        <v>5.758</v>
      </c>
      <c r="J7" s="14">
        <v>5.7510000000000003</v>
      </c>
      <c r="K7" s="14">
        <v>5.7229999999999999</v>
      </c>
      <c r="L7" s="14">
        <v>6.2720000000000002</v>
      </c>
      <c r="M7" s="14">
        <v>5.883</v>
      </c>
      <c r="N7" s="14">
        <v>5.7539999999999996</v>
      </c>
      <c r="O7" s="22"/>
      <c r="P7" s="14">
        <v>6.2720000000000002</v>
      </c>
      <c r="Q7" s="14">
        <v>5.883</v>
      </c>
      <c r="R7" s="18" t="s">
        <v>573</v>
      </c>
      <c r="S7" s="18" t="s">
        <v>583</v>
      </c>
      <c r="T7">
        <v>5.7539999999999996</v>
      </c>
      <c r="U7" s="14">
        <f>T7+K7-I7</f>
        <v>5.7190000000000003</v>
      </c>
      <c r="V7" s="45" t="s">
        <v>926</v>
      </c>
      <c r="X7" s="17" t="s">
        <v>484</v>
      </c>
      <c r="Y7" s="17" t="s">
        <v>273</v>
      </c>
      <c r="Z7" s="5" t="s">
        <v>59</v>
      </c>
      <c r="AA7" s="5">
        <v>5</v>
      </c>
      <c r="AB7" s="5" t="s">
        <v>480</v>
      </c>
    </row>
    <row r="8" spans="1:29" x14ac:dyDescent="0.2">
      <c r="A8" s="7"/>
      <c r="B8" s="12" t="s">
        <v>28</v>
      </c>
      <c r="C8" s="14">
        <v>5.8339999999999996</v>
      </c>
      <c r="D8" s="14">
        <v>5.8369999999999997</v>
      </c>
      <c r="E8" s="14">
        <v>5.9160000000000004</v>
      </c>
      <c r="F8" s="14">
        <v>5.9329999999999998</v>
      </c>
      <c r="G8" s="14">
        <v>5.827</v>
      </c>
      <c r="H8" s="14">
        <v>5.83</v>
      </c>
      <c r="I8" s="14">
        <v>5.9059999999999997</v>
      </c>
      <c r="J8" s="14">
        <v>5.9020000000000001</v>
      </c>
      <c r="K8" s="14">
        <v>5.923</v>
      </c>
      <c r="L8" s="14">
        <v>5.8239999999999998</v>
      </c>
      <c r="M8" s="14">
        <v>5.8289999999999997</v>
      </c>
      <c r="N8" s="14">
        <v>5.9029999999999996</v>
      </c>
      <c r="O8" s="22"/>
      <c r="P8" s="14">
        <v>5.8239999999999998</v>
      </c>
      <c r="Q8" s="14">
        <v>5.8289999999999997</v>
      </c>
      <c r="R8" s="18" t="s">
        <v>572</v>
      </c>
      <c r="S8" s="18" t="s">
        <v>581</v>
      </c>
      <c r="T8">
        <v>5.9029999999999996</v>
      </c>
      <c r="U8" s="14">
        <f t="shared" ref="U8:U15" si="0">T8+K8-I8</f>
        <v>5.9200000000000008</v>
      </c>
      <c r="V8" s="45" t="s">
        <v>929</v>
      </c>
      <c r="W8" s="5" t="s">
        <v>189</v>
      </c>
      <c r="X8" s="17" t="s">
        <v>99</v>
      </c>
      <c r="Y8" s="17" t="s">
        <v>273</v>
      </c>
      <c r="Z8" s="5" t="s">
        <v>526</v>
      </c>
      <c r="AA8" s="5">
        <v>24</v>
      </c>
      <c r="AB8" s="5" t="s">
        <v>481</v>
      </c>
    </row>
    <row r="9" spans="1:29" x14ac:dyDescent="0.2">
      <c r="A9" s="7"/>
      <c r="B9" s="12" t="s">
        <v>1014</v>
      </c>
      <c r="C9" s="14">
        <v>8.0310000000000006</v>
      </c>
      <c r="D9" s="14">
        <v>7.61</v>
      </c>
      <c r="E9" s="14">
        <v>7.508</v>
      </c>
      <c r="F9" s="14">
        <v>7.44</v>
      </c>
      <c r="G9" s="14">
        <v>7.6769999999999996</v>
      </c>
      <c r="H9" s="14">
        <v>7.2709999999999999</v>
      </c>
      <c r="I9" s="14">
        <v>7.1790000000000003</v>
      </c>
      <c r="J9" s="14">
        <v>7.1429999999999998</v>
      </c>
      <c r="K9" s="14">
        <v>7.1349999999999998</v>
      </c>
      <c r="L9" s="14">
        <v>7.6340000000000003</v>
      </c>
      <c r="M9" s="14">
        <v>7.22</v>
      </c>
      <c r="N9" s="14">
        <v>7.1079999999999997</v>
      </c>
      <c r="O9" s="22"/>
      <c r="P9" s="14">
        <v>7.633</v>
      </c>
      <c r="Q9" s="14">
        <v>7.218</v>
      </c>
      <c r="R9" s="18" t="s">
        <v>574</v>
      </c>
      <c r="S9" s="18" t="s">
        <v>582</v>
      </c>
      <c r="T9">
        <v>7.1059999999999999</v>
      </c>
      <c r="U9" s="14">
        <f t="shared" si="0"/>
        <v>7.0619999999999994</v>
      </c>
      <c r="V9" s="45" t="s">
        <v>928</v>
      </c>
      <c r="W9" s="5"/>
      <c r="X9" s="17"/>
      <c r="Y9" s="17"/>
      <c r="Z9" s="5"/>
      <c r="AA9" s="5"/>
      <c r="AB9" s="5"/>
    </row>
    <row r="10" spans="1:29" x14ac:dyDescent="0.2">
      <c r="A10" s="7"/>
      <c r="B10" s="12" t="s">
        <v>28</v>
      </c>
      <c r="C10" s="14">
        <v>7.6559999999999997</v>
      </c>
      <c r="D10" s="14">
        <v>7.6529999999999996</v>
      </c>
      <c r="E10" s="14">
        <v>7.3920000000000003</v>
      </c>
      <c r="F10" s="14">
        <v>7.2750000000000004</v>
      </c>
      <c r="G10" s="14">
        <v>7.6429999999999998</v>
      </c>
      <c r="H10" s="14">
        <v>7.6440000000000001</v>
      </c>
      <c r="I10" s="14">
        <v>7.383</v>
      </c>
      <c r="J10" s="14">
        <v>7.1779999999999999</v>
      </c>
      <c r="K10" s="14">
        <v>7.266</v>
      </c>
      <c r="L10" s="14">
        <v>7.6390000000000002</v>
      </c>
      <c r="M10" s="14">
        <v>7.6429999999999998</v>
      </c>
      <c r="N10" s="14">
        <v>7.3789999999999996</v>
      </c>
      <c r="O10" s="22"/>
      <c r="P10" s="14">
        <v>7.6390000000000002</v>
      </c>
      <c r="Q10" s="14">
        <v>7.6429999999999998</v>
      </c>
      <c r="R10" s="18" t="s">
        <v>815</v>
      </c>
      <c r="S10" s="18" t="s">
        <v>817</v>
      </c>
      <c r="T10">
        <v>7.375</v>
      </c>
      <c r="U10" s="14">
        <f t="shared" si="0"/>
        <v>7.258</v>
      </c>
      <c r="W10" s="5" t="s">
        <v>528</v>
      </c>
      <c r="X10" s="17" t="s">
        <v>195</v>
      </c>
      <c r="Y10" s="17" t="s">
        <v>273</v>
      </c>
      <c r="Z10" s="5" t="s">
        <v>525</v>
      </c>
      <c r="AA10" s="5">
        <v>18</v>
      </c>
      <c r="AB10" s="5" t="s">
        <v>529</v>
      </c>
    </row>
    <row r="11" spans="1:29" x14ac:dyDescent="0.2">
      <c r="A11" s="7"/>
      <c r="B11" s="12" t="s">
        <v>35</v>
      </c>
      <c r="C11" s="14">
        <v>7.5170000000000003</v>
      </c>
      <c r="D11" s="14">
        <v>7.4660000000000002</v>
      </c>
      <c r="E11" s="14">
        <v>7.4630000000000001</v>
      </c>
      <c r="F11" s="14">
        <v>7.452</v>
      </c>
      <c r="G11" s="14">
        <v>7.508</v>
      </c>
      <c r="H11" s="14">
        <v>7.4610000000000003</v>
      </c>
      <c r="I11" s="14">
        <v>7.4560000000000004</v>
      </c>
      <c r="J11" s="14">
        <v>7.3630000000000004</v>
      </c>
      <c r="K11" s="14">
        <v>7.444</v>
      </c>
      <c r="L11" s="14">
        <v>7.5039999999999996</v>
      </c>
      <c r="M11" s="14">
        <v>7.4619999999999997</v>
      </c>
      <c r="N11" s="14">
        <v>7.4530000000000003</v>
      </c>
      <c r="O11" s="22"/>
      <c r="P11" s="14">
        <v>7.5039999999999996</v>
      </c>
      <c r="Q11" s="14">
        <v>7.4619999999999997</v>
      </c>
      <c r="R11" s="18" t="s">
        <v>576</v>
      </c>
      <c r="S11" s="18" t="s">
        <v>818</v>
      </c>
      <c r="T11">
        <v>7.4539999999999997</v>
      </c>
      <c r="U11" s="14">
        <f t="shared" si="0"/>
        <v>7.4419999999999993</v>
      </c>
      <c r="X11" s="17" t="s">
        <v>72</v>
      </c>
      <c r="Y11" s="17" t="s">
        <v>273</v>
      </c>
      <c r="Z11" s="5" t="s">
        <v>542</v>
      </c>
      <c r="AA11" s="5">
        <v>47</v>
      </c>
      <c r="AB11" s="5" t="s">
        <v>541</v>
      </c>
    </row>
    <row r="12" spans="1:29" x14ac:dyDescent="0.2">
      <c r="A12" s="7"/>
      <c r="B12" s="12" t="s">
        <v>78</v>
      </c>
      <c r="C12" s="14">
        <v>7.4550000000000001</v>
      </c>
      <c r="D12" s="14">
        <v>7.4580000000000002</v>
      </c>
      <c r="E12" s="14">
        <v>7.5990000000000002</v>
      </c>
      <c r="F12" s="14">
        <v>7.6120000000000001</v>
      </c>
      <c r="G12" s="14">
        <v>7.3470000000000004</v>
      </c>
      <c r="H12" s="14">
        <v>7.3550000000000004</v>
      </c>
      <c r="I12" s="14">
        <v>7.5019999999999998</v>
      </c>
      <c r="J12" s="14">
        <v>7.4459999999999997</v>
      </c>
      <c r="K12" s="14">
        <v>7.532</v>
      </c>
      <c r="L12" s="14">
        <v>7.3280000000000003</v>
      </c>
      <c r="M12" s="14">
        <v>7.3390000000000004</v>
      </c>
      <c r="N12" s="14">
        <v>7.4749999999999996</v>
      </c>
      <c r="O12" s="22"/>
      <c r="P12" s="14">
        <v>7.327</v>
      </c>
      <c r="Q12" s="14">
        <v>7.3390000000000004</v>
      </c>
      <c r="R12" s="18" t="s">
        <v>575</v>
      </c>
      <c r="S12" s="18" t="s">
        <v>819</v>
      </c>
      <c r="T12">
        <v>7.4779999999999998</v>
      </c>
      <c r="U12" s="14">
        <f t="shared" si="0"/>
        <v>7.508</v>
      </c>
      <c r="V12" s="45" t="s">
        <v>925</v>
      </c>
      <c r="W12" s="5" t="s">
        <v>546</v>
      </c>
      <c r="X12" s="17" t="s">
        <v>544</v>
      </c>
      <c r="Y12" s="17" t="s">
        <v>545</v>
      </c>
      <c r="Z12" s="5" t="s">
        <v>551</v>
      </c>
      <c r="AA12" s="5">
        <v>37</v>
      </c>
      <c r="AB12" s="5" t="s">
        <v>543</v>
      </c>
    </row>
    <row r="13" spans="1:29" x14ac:dyDescent="0.2">
      <c r="A13" s="7"/>
      <c r="B13" s="12" t="s">
        <v>78</v>
      </c>
      <c r="C13" s="14">
        <v>7.609</v>
      </c>
      <c r="D13" s="14">
        <v>7.774</v>
      </c>
      <c r="E13" s="14">
        <v>7.7190000000000003</v>
      </c>
      <c r="F13" s="14">
        <v>7.649</v>
      </c>
      <c r="G13" s="14">
        <v>7.5940000000000003</v>
      </c>
      <c r="H13" s="14">
        <v>7.7619999999999996</v>
      </c>
      <c r="I13" s="14">
        <v>7.7069999999999999</v>
      </c>
      <c r="J13" s="22"/>
      <c r="K13" s="14">
        <v>7.6230000000000002</v>
      </c>
      <c r="L13" s="14">
        <v>7.5890000000000004</v>
      </c>
      <c r="M13" s="14">
        <v>7.7610000000000001</v>
      </c>
      <c r="N13" s="14">
        <v>7.702</v>
      </c>
      <c r="O13" s="22"/>
      <c r="P13" s="14">
        <v>7.5890000000000004</v>
      </c>
      <c r="Q13" s="14">
        <v>7.7610000000000001</v>
      </c>
      <c r="R13" s="18" t="s">
        <v>816</v>
      </c>
      <c r="S13" s="18" t="s">
        <v>820</v>
      </c>
      <c r="T13">
        <v>7.7050000000000001</v>
      </c>
      <c r="U13" s="14">
        <f t="shared" si="0"/>
        <v>7.6209999999999996</v>
      </c>
      <c r="W13" s="5" t="s">
        <v>547</v>
      </c>
      <c r="X13" s="17" t="s">
        <v>548</v>
      </c>
      <c r="Y13" s="17" t="s">
        <v>549</v>
      </c>
      <c r="Z13" s="5" t="s">
        <v>82</v>
      </c>
      <c r="AA13" s="5">
        <v>34</v>
      </c>
      <c r="AB13" s="5" t="s">
        <v>543</v>
      </c>
    </row>
    <row r="14" spans="1:29" x14ac:dyDescent="0.2">
      <c r="A14" s="6" t="s">
        <v>325</v>
      </c>
      <c r="B14" s="12" t="s">
        <v>1013</v>
      </c>
      <c r="C14" s="14">
        <v>6.4349999999999996</v>
      </c>
      <c r="D14" s="14">
        <v>6.3250000000000002</v>
      </c>
      <c r="E14" s="14">
        <v>6.3029999999999999</v>
      </c>
      <c r="F14" s="14">
        <v>6.2869999999999999</v>
      </c>
      <c r="G14" s="14">
        <v>6.3140000000000001</v>
      </c>
      <c r="H14" s="14">
        <v>6.2080000000000002</v>
      </c>
      <c r="I14" s="14">
        <v>6.1950000000000003</v>
      </c>
      <c r="J14" s="14">
        <v>6.1920000000000002</v>
      </c>
      <c r="K14" s="14">
        <v>6.1820000000000004</v>
      </c>
      <c r="L14" s="14">
        <v>6.2960000000000003</v>
      </c>
      <c r="M14" s="14">
        <v>6.1840000000000002</v>
      </c>
      <c r="N14" s="14">
        <v>6.1630000000000003</v>
      </c>
      <c r="O14" s="22"/>
      <c r="P14" s="14">
        <v>6.2949999999999999</v>
      </c>
      <c r="Q14" s="14">
        <v>6.1829999999999998</v>
      </c>
      <c r="R14" s="18" t="s">
        <v>577</v>
      </c>
      <c r="S14" s="18" t="s">
        <v>579</v>
      </c>
      <c r="T14">
        <v>6.1609999999999996</v>
      </c>
      <c r="U14" s="14">
        <f t="shared" si="0"/>
        <v>6.1479999999999997</v>
      </c>
      <c r="V14" s="45" t="s">
        <v>924</v>
      </c>
      <c r="X14" s="17" t="s">
        <v>61</v>
      </c>
      <c r="Y14" s="17" t="s">
        <v>539</v>
      </c>
      <c r="Z14" s="5" t="s">
        <v>270</v>
      </c>
      <c r="AA14" s="5">
        <v>4</v>
      </c>
      <c r="AB14" s="5" t="s">
        <v>482</v>
      </c>
    </row>
    <row r="15" spans="1:29" x14ac:dyDescent="0.2">
      <c r="A15" s="7"/>
      <c r="B15" s="12" t="s">
        <v>78</v>
      </c>
      <c r="C15" s="14">
        <v>6.915</v>
      </c>
      <c r="D15" s="14">
        <v>6.968</v>
      </c>
      <c r="E15" s="14">
        <v>7.1029999999999998</v>
      </c>
      <c r="F15" s="14">
        <v>7.1310000000000002</v>
      </c>
      <c r="G15" s="14">
        <v>6.7939999999999996</v>
      </c>
      <c r="H15" s="14">
        <v>6.8540000000000001</v>
      </c>
      <c r="I15" s="14">
        <v>6.9950000000000001</v>
      </c>
      <c r="J15" s="22"/>
      <c r="K15" s="14">
        <v>7.0259999999999998</v>
      </c>
      <c r="L15" s="14">
        <v>6.766</v>
      </c>
      <c r="M15" s="14">
        <v>6.8259999999999996</v>
      </c>
      <c r="N15" s="14">
        <v>6.9560000000000004</v>
      </c>
      <c r="O15" s="22"/>
      <c r="P15" s="14">
        <v>6.7649999999999997</v>
      </c>
      <c r="Q15" s="14">
        <v>6.8250000000000002</v>
      </c>
      <c r="R15" s="18" t="s">
        <v>578</v>
      </c>
      <c r="S15" s="18" t="s">
        <v>580</v>
      </c>
      <c r="T15">
        <v>6.9550000000000001</v>
      </c>
      <c r="U15" s="14">
        <f t="shared" si="0"/>
        <v>6.9859999999999998</v>
      </c>
      <c r="V15" s="45" t="s">
        <v>897</v>
      </c>
      <c r="X15" s="17" t="s">
        <v>83</v>
      </c>
      <c r="Y15" s="17" t="s">
        <v>485</v>
      </c>
      <c r="Z15" s="5" t="s">
        <v>526</v>
      </c>
      <c r="AA15" s="5">
        <v>24</v>
      </c>
      <c r="AB15" s="5" t="s">
        <v>483</v>
      </c>
    </row>
    <row r="16" spans="1:29" x14ac:dyDescent="0.2">
      <c r="B16" s="5"/>
      <c r="C16" s="14"/>
      <c r="D16" s="14"/>
      <c r="E16" s="14"/>
      <c r="F16" s="14"/>
      <c r="G16" s="14"/>
      <c r="H16" s="14"/>
      <c r="I16" s="14"/>
      <c r="J16" s="14"/>
      <c r="K16" s="14"/>
      <c r="L16" s="14"/>
      <c r="M16" s="14"/>
      <c r="N16" s="14"/>
      <c r="O16" s="14"/>
      <c r="P16" s="14"/>
      <c r="Q16" s="14"/>
      <c r="V16" t="s">
        <v>1327</v>
      </c>
      <c r="X16" s="17"/>
    </row>
    <row r="17" spans="1:23" x14ac:dyDescent="0.2">
      <c r="W17" s="17"/>
    </row>
    <row r="18" spans="1:23" x14ac:dyDescent="0.2">
      <c r="A18" s="6" t="s">
        <v>18</v>
      </c>
      <c r="B18" s="7"/>
      <c r="C18" s="7" t="s">
        <v>44</v>
      </c>
      <c r="D18" s="7" t="s">
        <v>44</v>
      </c>
      <c r="E18" s="7" t="s">
        <v>44</v>
      </c>
      <c r="F18" s="7" t="s">
        <v>44</v>
      </c>
      <c r="G18" s="7" t="s">
        <v>9</v>
      </c>
      <c r="H18" s="7" t="s">
        <v>6</v>
      </c>
      <c r="I18" s="7" t="s">
        <v>6</v>
      </c>
      <c r="J18" s="7" t="s">
        <v>6</v>
      </c>
      <c r="L18" s="14"/>
    </row>
    <row r="19" spans="1:23" x14ac:dyDescent="0.2">
      <c r="A19" s="6"/>
      <c r="B19" s="7"/>
      <c r="C19" s="6" t="s">
        <v>46</v>
      </c>
      <c r="D19" s="6" t="s">
        <v>47</v>
      </c>
      <c r="E19" s="6" t="s">
        <v>49</v>
      </c>
      <c r="F19" s="6" t="s">
        <v>50</v>
      </c>
      <c r="G19" s="6" t="s">
        <v>15</v>
      </c>
      <c r="H19" s="6" t="s">
        <v>51</v>
      </c>
      <c r="I19" s="6" t="s">
        <v>52</v>
      </c>
      <c r="J19" s="6" t="s">
        <v>11</v>
      </c>
      <c r="L19" s="14"/>
    </row>
    <row r="20" spans="1:23" x14ac:dyDescent="0.2">
      <c r="A20" s="6" t="str">
        <f>A5</f>
        <v>Doublet</v>
      </c>
      <c r="B20" s="12" t="str">
        <f>B5</f>
        <v>A1 (Val)</v>
      </c>
      <c r="C20" s="14">
        <v>2.9889999999999999</v>
      </c>
      <c r="D20" s="14">
        <v>2.6429999999999998</v>
      </c>
      <c r="E20" s="14">
        <v>2.95</v>
      </c>
      <c r="F20" s="14">
        <v>2.8639999999999999</v>
      </c>
      <c r="G20" s="14">
        <v>2.8079999999999998</v>
      </c>
      <c r="H20" s="14">
        <v>2.7829999999999999</v>
      </c>
      <c r="I20" s="14">
        <v>2.7789999999999999</v>
      </c>
      <c r="J20" s="14">
        <v>2.7730000000000001</v>
      </c>
      <c r="L20" s="14"/>
      <c r="M20" s="14"/>
      <c r="N20" s="14"/>
    </row>
    <row r="21" spans="1:23" x14ac:dyDescent="0.2">
      <c r="A21" s="6"/>
      <c r="B21" s="12" t="str">
        <f t="shared" ref="B21:B28" si="1">B6</f>
        <v>B2 (Val</v>
      </c>
      <c r="C21" s="14">
        <v>5.5789999999999997</v>
      </c>
      <c r="D21" s="14">
        <v>5.0990000000000002</v>
      </c>
      <c r="E21" s="14">
        <v>5.5359999999999996</v>
      </c>
      <c r="F21" s="14">
        <v>5.4539999999999997</v>
      </c>
      <c r="G21" s="14">
        <v>5.2450000000000001</v>
      </c>
      <c r="H21" s="14">
        <v>5.2149999999999999</v>
      </c>
      <c r="I21" s="14">
        <v>5.1849999999999996</v>
      </c>
      <c r="J21" s="14">
        <v>5.1769999999999996</v>
      </c>
      <c r="L21" s="14"/>
      <c r="M21" s="14"/>
      <c r="N21" s="14"/>
    </row>
    <row r="22" spans="1:23" x14ac:dyDescent="0.2">
      <c r="A22" s="6"/>
      <c r="B22" s="12" t="str">
        <f t="shared" si="1"/>
        <v>B2 (Mix)</v>
      </c>
      <c r="C22" s="14">
        <v>6.101</v>
      </c>
      <c r="D22" s="14">
        <v>5.6429999999999998</v>
      </c>
      <c r="E22" s="14">
        <v>6.0460000000000003</v>
      </c>
      <c r="F22" s="14">
        <v>5.9749999999999996</v>
      </c>
      <c r="G22" s="14">
        <v>5.8250000000000002</v>
      </c>
      <c r="H22" s="14">
        <v>5.8040000000000003</v>
      </c>
      <c r="I22" s="14">
        <v>5.7779999999999996</v>
      </c>
      <c r="J22" s="14">
        <v>5.7720000000000002</v>
      </c>
      <c r="L22" s="14"/>
      <c r="M22" s="14"/>
      <c r="N22" s="14"/>
    </row>
    <row r="23" spans="1:23" x14ac:dyDescent="0.2">
      <c r="A23" s="6"/>
      <c r="B23" s="12" t="str">
        <f t="shared" si="1"/>
        <v>A1 (Ryd)</v>
      </c>
      <c r="C23" s="14">
        <v>6.1779999999999999</v>
      </c>
      <c r="D23" s="14">
        <v>5.8440000000000003</v>
      </c>
      <c r="E23" s="14">
        <v>6.1130000000000004</v>
      </c>
      <c r="F23" s="14">
        <v>6.0620000000000003</v>
      </c>
      <c r="G23" s="14">
        <v>5.9619999999999997</v>
      </c>
      <c r="H23" s="14">
        <v>5.9450000000000003</v>
      </c>
      <c r="I23" s="14">
        <v>5.92</v>
      </c>
      <c r="J23" s="14">
        <v>5.9160000000000004</v>
      </c>
      <c r="L23" s="14"/>
      <c r="M23" s="14"/>
      <c r="N23" s="14"/>
    </row>
    <row r="24" spans="1:23" x14ac:dyDescent="0.2">
      <c r="A24" s="6"/>
      <c r="B24" s="12" t="str">
        <f t="shared" si="1"/>
        <v>A2 (Mix, dou)</v>
      </c>
      <c r="C24" s="22"/>
      <c r="D24" s="22"/>
      <c r="E24" s="22"/>
      <c r="F24" s="22"/>
      <c r="G24" s="22"/>
      <c r="H24" s="22"/>
      <c r="I24" s="14">
        <v>7.585</v>
      </c>
      <c r="J24" s="14">
        <v>7.508</v>
      </c>
      <c r="L24" s="14"/>
      <c r="M24" s="14"/>
      <c r="N24" s="14"/>
    </row>
    <row r="25" spans="1:23" x14ac:dyDescent="0.2">
      <c r="A25" s="6"/>
      <c r="B25" s="12" t="str">
        <f t="shared" si="1"/>
        <v>A1 (Ryd)</v>
      </c>
      <c r="C25" s="14">
        <v>7.65</v>
      </c>
      <c r="D25" s="14">
        <v>7.3</v>
      </c>
      <c r="E25" s="14">
        <v>7.5949999999999998</v>
      </c>
      <c r="F25" s="14">
        <v>7.5439999999999996</v>
      </c>
      <c r="G25" s="14">
        <v>7.4290000000000003</v>
      </c>
      <c r="H25" s="14">
        <v>7.4139999999999997</v>
      </c>
      <c r="I25" s="14">
        <v>7.3970000000000002</v>
      </c>
      <c r="J25" s="14">
        <v>7.3920000000000003</v>
      </c>
      <c r="L25" s="14"/>
      <c r="M25" s="14"/>
      <c r="N25" s="14"/>
    </row>
    <row r="26" spans="1:23" x14ac:dyDescent="0.2">
      <c r="A26" s="6"/>
      <c r="B26" s="12" t="str">
        <f t="shared" si="1"/>
        <v>B2 (Ryd)</v>
      </c>
      <c r="C26" s="14">
        <v>7.6890000000000001</v>
      </c>
      <c r="D26" s="14">
        <v>7.4059999999999997</v>
      </c>
      <c r="E26" s="14">
        <v>7.617</v>
      </c>
      <c r="F26" s="14">
        <v>7.57</v>
      </c>
      <c r="G26" s="14">
        <v>7.5049999999999999</v>
      </c>
      <c r="H26" s="14">
        <v>7.49</v>
      </c>
      <c r="I26" s="14">
        <v>7.4669999999999996</v>
      </c>
      <c r="J26" s="14">
        <v>7.4630000000000001</v>
      </c>
      <c r="L26" s="14"/>
      <c r="M26" s="14"/>
      <c r="N26" s="14"/>
    </row>
    <row r="27" spans="1:23" x14ac:dyDescent="0.2">
      <c r="A27" s="6"/>
      <c r="B27" s="12" t="str">
        <f t="shared" si="1"/>
        <v>B1 (Ryd)</v>
      </c>
      <c r="C27" s="14">
        <v>7.8310000000000004</v>
      </c>
      <c r="D27" s="14">
        <v>7.3970000000000002</v>
      </c>
      <c r="E27" s="14">
        <v>7.7949999999999999</v>
      </c>
      <c r="F27" s="14">
        <v>7.7779999999999996</v>
      </c>
      <c r="G27" s="14">
        <v>7.7080000000000002</v>
      </c>
      <c r="H27" s="14">
        <v>7.6980000000000004</v>
      </c>
      <c r="I27" s="14">
        <v>7.617</v>
      </c>
      <c r="J27" s="14">
        <v>7.5990000000000002</v>
      </c>
      <c r="L27" s="14"/>
      <c r="M27" s="14"/>
      <c r="N27" s="14"/>
    </row>
    <row r="28" spans="1:23" x14ac:dyDescent="0.2">
      <c r="A28" s="6"/>
      <c r="B28" s="12" t="str">
        <f t="shared" si="1"/>
        <v>B1 (Ryd)</v>
      </c>
      <c r="C28" s="14">
        <v>7.9880000000000004</v>
      </c>
      <c r="D28" s="14">
        <v>7.6379999999999999</v>
      </c>
      <c r="E28" s="14">
        <v>7.9459999999999997</v>
      </c>
      <c r="F28" s="14">
        <v>7.9420000000000002</v>
      </c>
      <c r="G28" s="14">
        <v>7.7859999999999996</v>
      </c>
      <c r="H28" s="14">
        <v>7.77</v>
      </c>
      <c r="I28" s="14">
        <v>7.7249999999999996</v>
      </c>
      <c r="J28" s="14">
        <v>7.7190000000000003</v>
      </c>
      <c r="L28" s="14"/>
      <c r="M28" s="14"/>
      <c r="N28" s="14"/>
    </row>
    <row r="29" spans="1:23" x14ac:dyDescent="0.2">
      <c r="A29" s="6" t="str">
        <f>A14</f>
        <v>Quartet</v>
      </c>
      <c r="B29" s="12" t="str">
        <f t="shared" ref="B29:B30" si="2">B14</f>
        <v>A2 (Mix)</v>
      </c>
      <c r="C29" s="14">
        <v>6.4980000000000002</v>
      </c>
      <c r="D29" s="14">
        <v>5.9450000000000003</v>
      </c>
      <c r="E29" s="14">
        <v>6.4870000000000001</v>
      </c>
      <c r="F29" s="14">
        <v>6.4880000000000004</v>
      </c>
      <c r="G29" s="14">
        <v>6.3970000000000002</v>
      </c>
      <c r="H29" s="14">
        <v>6.3819999999999997</v>
      </c>
      <c r="I29" s="14">
        <v>6.3239999999999998</v>
      </c>
      <c r="J29" s="14">
        <v>6.3029999999999999</v>
      </c>
      <c r="L29" s="14"/>
      <c r="M29" s="14"/>
      <c r="N29" s="14"/>
    </row>
    <row r="30" spans="1:23" x14ac:dyDescent="0.2">
      <c r="A30" s="6"/>
      <c r="B30" s="12" t="str">
        <f t="shared" si="2"/>
        <v>B1 (Ryd)</v>
      </c>
      <c r="C30" s="14">
        <v>7.33</v>
      </c>
      <c r="D30" s="14">
        <v>6.8520000000000003</v>
      </c>
      <c r="E30" s="14">
        <v>7.2960000000000003</v>
      </c>
      <c r="F30" s="14">
        <v>7.2809999999999997</v>
      </c>
      <c r="G30" s="14">
        <v>7.2110000000000003</v>
      </c>
      <c r="H30" s="14">
        <v>7.1989999999999998</v>
      </c>
      <c r="I30" s="22"/>
      <c r="J30" s="14">
        <v>7.1029999999999998</v>
      </c>
      <c r="L30" s="14"/>
      <c r="M30" s="14"/>
      <c r="N30" s="14"/>
    </row>
    <row r="31" spans="1:23" x14ac:dyDescent="0.2">
      <c r="A31" s="14"/>
      <c r="B31" s="14"/>
      <c r="C31" s="15" t="s">
        <v>550</v>
      </c>
      <c r="D31" s="14"/>
      <c r="E31" s="14"/>
      <c r="F31" s="14"/>
      <c r="G31" s="14"/>
      <c r="H31" s="14"/>
      <c r="I31" s="14"/>
      <c r="J31" s="14"/>
      <c r="K31" s="14"/>
      <c r="M31" s="14"/>
      <c r="N31" s="14"/>
      <c r="O31" s="14"/>
    </row>
    <row r="32" spans="1:23" x14ac:dyDescent="0.2">
      <c r="A32" s="14"/>
      <c r="B32" s="14"/>
      <c r="D32" s="14"/>
      <c r="E32" s="14"/>
      <c r="F32" s="14"/>
      <c r="G32" s="14"/>
      <c r="H32" s="14"/>
      <c r="I32" s="14"/>
      <c r="J32" s="14"/>
      <c r="K32" s="14"/>
      <c r="L32" s="14"/>
    </row>
    <row r="33" spans="2:12" x14ac:dyDescent="0.2">
      <c r="B33" s="14"/>
      <c r="C33" s="14"/>
      <c r="D33" s="14"/>
      <c r="E33" s="14"/>
      <c r="F33" s="14"/>
      <c r="G33" s="14"/>
      <c r="H33" s="14"/>
      <c r="I33" s="14"/>
      <c r="J33" s="14"/>
      <c r="K33" s="14"/>
      <c r="L33" s="1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DAC8F-64B4-FC47-820A-EC0B17C1C262}">
  <dimension ref="A1:AE20"/>
  <sheetViews>
    <sheetView zoomScale="80" zoomScaleNormal="80" workbookViewId="0">
      <selection activeCell="K12" sqref="K12:Q13"/>
    </sheetView>
  </sheetViews>
  <sheetFormatPr baseColWidth="10" defaultRowHeight="16" x14ac:dyDescent="0.2"/>
  <sheetData>
    <row r="1" spans="1:31" x14ac:dyDescent="0.2">
      <c r="A1" s="1" t="s">
        <v>0</v>
      </c>
      <c r="B1" s="1"/>
      <c r="C1" s="1" t="s">
        <v>1</v>
      </c>
      <c r="D1" s="39"/>
      <c r="E1" s="34">
        <f>COUNT(C5:C9)-1</f>
        <v>4</v>
      </c>
      <c r="F1" s="4" t="s">
        <v>2</v>
      </c>
      <c r="G1" s="16" t="s">
        <v>3</v>
      </c>
      <c r="H1" s="16"/>
      <c r="I1" s="16"/>
      <c r="J1" s="3"/>
      <c r="K1" s="3"/>
      <c r="L1" s="3"/>
      <c r="M1" s="3"/>
      <c r="N1" s="3"/>
      <c r="O1" s="3"/>
      <c r="P1" s="3"/>
      <c r="Q1" s="3"/>
      <c r="R1" s="3"/>
      <c r="S1" s="3"/>
      <c r="T1" s="3"/>
      <c r="U1" s="3"/>
      <c r="V1" s="3"/>
      <c r="W1" s="3"/>
      <c r="X1" s="3"/>
      <c r="Y1" s="3"/>
      <c r="Z1" s="3"/>
      <c r="AA1" s="3"/>
      <c r="AB1" s="16" t="s">
        <v>561</v>
      </c>
      <c r="AC1" s="3"/>
      <c r="AD1" s="16"/>
      <c r="AE1" s="16"/>
    </row>
    <row r="2" spans="1:31" x14ac:dyDescent="0.2">
      <c r="A2" s="11" t="s">
        <v>5</v>
      </c>
      <c r="B2" s="27"/>
      <c r="C2" s="27" t="s">
        <v>6</v>
      </c>
      <c r="D2" s="27" t="s">
        <v>6</v>
      </c>
      <c r="E2" s="27" t="s">
        <v>6</v>
      </c>
      <c r="F2" s="27" t="s">
        <v>6</v>
      </c>
      <c r="G2" s="27" t="s">
        <v>91</v>
      </c>
      <c r="H2" s="27" t="s">
        <v>91</v>
      </c>
      <c r="I2" s="27" t="s">
        <v>91</v>
      </c>
      <c r="J2" s="27" t="s">
        <v>7</v>
      </c>
      <c r="K2" s="27" t="s">
        <v>7</v>
      </c>
      <c r="L2" s="27" t="s">
        <v>7</v>
      </c>
      <c r="M2" s="27" t="s">
        <v>7</v>
      </c>
      <c r="N2" s="27" t="s">
        <v>7</v>
      </c>
      <c r="O2" s="27" t="s">
        <v>7</v>
      </c>
      <c r="P2" s="27" t="s">
        <v>7</v>
      </c>
      <c r="Q2" s="27" t="s">
        <v>7</v>
      </c>
      <c r="R2" s="27" t="s">
        <v>7</v>
      </c>
      <c r="S2" s="27" t="s">
        <v>8</v>
      </c>
      <c r="T2" s="27" t="s">
        <v>8</v>
      </c>
      <c r="U2" s="27" t="s">
        <v>8</v>
      </c>
      <c r="V2" s="27"/>
      <c r="W2" s="27"/>
      <c r="X2" s="6" t="s">
        <v>1326</v>
      </c>
      <c r="Y2" s="28" t="s">
        <v>9</v>
      </c>
      <c r="Z2" s="28" t="s">
        <v>9</v>
      </c>
      <c r="AA2" s="28" t="s">
        <v>44</v>
      </c>
      <c r="AB2" s="28" t="s">
        <v>44</v>
      </c>
      <c r="AC2" s="28" t="s">
        <v>44</v>
      </c>
      <c r="AD2" s="28" t="s">
        <v>9</v>
      </c>
      <c r="AE2" s="3"/>
    </row>
    <row r="3" spans="1:31" x14ac:dyDescent="0.2">
      <c r="A3" s="11"/>
      <c r="B3" s="27"/>
      <c r="C3" s="11" t="s">
        <v>11</v>
      </c>
      <c r="D3" s="11" t="s">
        <v>11</v>
      </c>
      <c r="E3" s="11" t="s">
        <v>11</v>
      </c>
      <c r="F3" s="11" t="s">
        <v>11</v>
      </c>
      <c r="G3" s="11" t="s">
        <v>12</v>
      </c>
      <c r="H3" s="11" t="s">
        <v>12</v>
      </c>
      <c r="I3" s="11" t="s">
        <v>12</v>
      </c>
      <c r="J3" s="11" t="s">
        <v>12</v>
      </c>
      <c r="K3" s="11" t="s">
        <v>12</v>
      </c>
      <c r="L3" s="11" t="s">
        <v>74</v>
      </c>
      <c r="M3" s="11" t="s">
        <v>74</v>
      </c>
      <c r="N3" s="11" t="s">
        <v>74</v>
      </c>
      <c r="O3" s="11" t="s">
        <v>74</v>
      </c>
      <c r="P3" s="11" t="s">
        <v>75</v>
      </c>
      <c r="Q3" s="11" t="s">
        <v>75</v>
      </c>
      <c r="R3" s="11" t="s">
        <v>75</v>
      </c>
      <c r="S3" s="11" t="s">
        <v>114</v>
      </c>
      <c r="T3" s="11" t="s">
        <v>114</v>
      </c>
      <c r="U3" s="11" t="s">
        <v>114</v>
      </c>
      <c r="V3" s="11" t="s">
        <v>437</v>
      </c>
      <c r="W3" s="11" t="s">
        <v>437</v>
      </c>
      <c r="X3" s="30" t="s">
        <v>436</v>
      </c>
      <c r="Y3" s="29" t="s">
        <v>13</v>
      </c>
      <c r="Z3" s="29" t="s">
        <v>60</v>
      </c>
      <c r="AA3" s="29" t="s">
        <v>271</v>
      </c>
      <c r="AB3" s="29" t="s">
        <v>14</v>
      </c>
      <c r="AC3" s="29" t="s">
        <v>14</v>
      </c>
      <c r="AD3" s="29" t="s">
        <v>60</v>
      </c>
      <c r="AE3" s="3"/>
    </row>
    <row r="4" spans="1:31" x14ac:dyDescent="0.2">
      <c r="A4" s="27"/>
      <c r="B4" s="27"/>
      <c r="C4" s="11" t="s">
        <v>16</v>
      </c>
      <c r="D4" s="11" t="s">
        <v>17</v>
      </c>
      <c r="E4" s="11" t="s">
        <v>18</v>
      </c>
      <c r="F4" s="11" t="s">
        <v>90</v>
      </c>
      <c r="G4" s="11" t="s">
        <v>16</v>
      </c>
      <c r="H4" s="11" t="s">
        <v>17</v>
      </c>
      <c r="I4" s="11" t="s">
        <v>18</v>
      </c>
      <c r="J4" s="11" t="s">
        <v>92</v>
      </c>
      <c r="K4" s="11" t="s">
        <v>90</v>
      </c>
      <c r="L4" s="11" t="s">
        <v>16</v>
      </c>
      <c r="M4" s="11" t="s">
        <v>17</v>
      </c>
      <c r="N4" s="11" t="s">
        <v>18</v>
      </c>
      <c r="O4" s="11" t="s">
        <v>90</v>
      </c>
      <c r="P4" s="11" t="s">
        <v>16</v>
      </c>
      <c r="Q4" s="11" t="s">
        <v>17</v>
      </c>
      <c r="R4" s="11" t="s">
        <v>18</v>
      </c>
      <c r="S4" s="11" t="s">
        <v>16</v>
      </c>
      <c r="T4" s="11" t="s">
        <v>17</v>
      </c>
      <c r="U4" s="11" t="s">
        <v>18</v>
      </c>
      <c r="V4" s="11" t="s">
        <v>18</v>
      </c>
      <c r="W4" s="11" t="s">
        <v>90</v>
      </c>
      <c r="X4" s="30" t="s">
        <v>18</v>
      </c>
      <c r="Y4" s="29" t="s">
        <v>18</v>
      </c>
      <c r="Z4" s="29" t="s">
        <v>18</v>
      </c>
      <c r="AA4" s="29" t="s">
        <v>18</v>
      </c>
      <c r="AB4" s="29" t="s">
        <v>18</v>
      </c>
      <c r="AC4" s="29" t="s">
        <v>18</v>
      </c>
      <c r="AD4" s="29" t="s">
        <v>18</v>
      </c>
      <c r="AE4" s="3"/>
    </row>
    <row r="5" spans="1:31" x14ac:dyDescent="0.2">
      <c r="A5" s="11" t="s">
        <v>21</v>
      </c>
      <c r="B5" s="31" t="s">
        <v>469</v>
      </c>
      <c r="C5" s="32">
        <v>4.2919999999999998</v>
      </c>
      <c r="D5" s="32">
        <v>4.1689999999999996</v>
      </c>
      <c r="E5" s="32">
        <v>4.125</v>
      </c>
      <c r="F5" s="32">
        <v>4.1109999999999998</v>
      </c>
      <c r="G5" s="32">
        <v>4.2830000000000004</v>
      </c>
      <c r="H5" s="32">
        <v>4.1630000000000003</v>
      </c>
      <c r="I5" s="32">
        <v>4.1180000000000003</v>
      </c>
      <c r="J5" s="32">
        <v>4.1180000000000003</v>
      </c>
      <c r="K5" s="32">
        <v>4.1029999999999998</v>
      </c>
      <c r="L5" s="32">
        <v>4.2809999999999997</v>
      </c>
      <c r="M5" s="32">
        <v>4.1609999999999996</v>
      </c>
      <c r="N5" s="32">
        <v>4.1159999999999997</v>
      </c>
      <c r="O5" s="32">
        <v>4.1020000000000003</v>
      </c>
      <c r="P5" s="32">
        <v>4.2809999999999997</v>
      </c>
      <c r="Q5" s="32">
        <v>4.1609999999999996</v>
      </c>
      <c r="R5" s="32">
        <v>4.1159999999999997</v>
      </c>
      <c r="S5" s="18" t="s">
        <v>585</v>
      </c>
      <c r="T5" s="18" t="s">
        <v>596</v>
      </c>
      <c r="U5" s="18" t="s">
        <v>809</v>
      </c>
      <c r="V5" s="32">
        <v>4.1150000000000002</v>
      </c>
      <c r="W5" s="32">
        <f>V5+O5-N5</f>
        <v>4.1010000000000009</v>
      </c>
      <c r="X5" s="45" t="s">
        <v>932</v>
      </c>
      <c r="Y5" s="16" t="s">
        <v>56</v>
      </c>
      <c r="Z5" s="17" t="s">
        <v>72</v>
      </c>
      <c r="AA5" s="17" t="s">
        <v>273</v>
      </c>
      <c r="AB5" s="16" t="s">
        <v>561</v>
      </c>
      <c r="AC5" s="16">
        <v>0</v>
      </c>
      <c r="AD5" s="16" t="s">
        <v>552</v>
      </c>
      <c r="AE5" s="16"/>
    </row>
    <row r="6" spans="1:31" x14ac:dyDescent="0.2">
      <c r="A6" s="27"/>
      <c r="B6" s="31" t="s">
        <v>1011</v>
      </c>
      <c r="C6" s="32">
        <v>8.8800000000000008</v>
      </c>
      <c r="D6" s="32">
        <v>8.0090000000000003</v>
      </c>
      <c r="E6" s="32">
        <v>8.1739999999999995</v>
      </c>
      <c r="F6" s="32">
        <v>8.2330000000000005</v>
      </c>
      <c r="G6" s="32">
        <v>8.8249999999999993</v>
      </c>
      <c r="H6" s="32">
        <v>7.8730000000000002</v>
      </c>
      <c r="I6" s="32">
        <v>8.0329999999999995</v>
      </c>
      <c r="J6" s="22"/>
      <c r="K6" s="32">
        <v>8.0960000000000001</v>
      </c>
      <c r="L6" s="32">
        <v>8.8279999999999994</v>
      </c>
      <c r="M6" s="32">
        <v>7.88</v>
      </c>
      <c r="N6" s="32">
        <v>8.0259999999999998</v>
      </c>
      <c r="O6" s="32">
        <v>8.0839999999999996</v>
      </c>
      <c r="P6" s="32">
        <v>8.83</v>
      </c>
      <c r="Q6" s="32">
        <v>7.883</v>
      </c>
      <c r="R6" s="32">
        <v>8.0289999999999999</v>
      </c>
      <c r="S6" s="18" t="s">
        <v>586</v>
      </c>
      <c r="T6" s="18" t="s">
        <v>597</v>
      </c>
      <c r="U6" s="18" t="s">
        <v>811</v>
      </c>
      <c r="V6" s="32">
        <v>8.0299999999999994</v>
      </c>
      <c r="W6" s="32">
        <f>V6+O6-N6</f>
        <v>8.0879999999999974</v>
      </c>
      <c r="X6" s="45" t="s">
        <v>933</v>
      </c>
      <c r="Y6" s="16"/>
      <c r="Z6" s="17" t="s">
        <v>61</v>
      </c>
      <c r="AA6" s="17" t="s">
        <v>559</v>
      </c>
      <c r="AB6" s="16" t="s">
        <v>88</v>
      </c>
      <c r="AC6" s="16">
        <v>17</v>
      </c>
      <c r="AD6" s="16" t="s">
        <v>554</v>
      </c>
      <c r="AE6" s="16"/>
    </row>
    <row r="7" spans="1:31" x14ac:dyDescent="0.2">
      <c r="A7" s="27"/>
      <c r="B7" s="12" t="s">
        <v>1272</v>
      </c>
      <c r="C7" s="32">
        <v>10.706</v>
      </c>
      <c r="D7" s="32">
        <v>10.009</v>
      </c>
      <c r="E7" s="32">
        <v>10.076000000000001</v>
      </c>
      <c r="F7" s="32">
        <v>10.103</v>
      </c>
      <c r="G7" s="32">
        <v>10.57</v>
      </c>
      <c r="H7" s="32">
        <v>9.8309999999999995</v>
      </c>
      <c r="I7" s="32">
        <v>9.8930000000000007</v>
      </c>
      <c r="J7" s="22"/>
      <c r="K7" s="32">
        <v>9.9269999999999996</v>
      </c>
      <c r="L7" s="32">
        <v>10.558</v>
      </c>
      <c r="M7" s="32">
        <v>9.8109999999999999</v>
      </c>
      <c r="N7" s="32">
        <v>9.84</v>
      </c>
      <c r="O7" s="32">
        <v>9.8620000000000001</v>
      </c>
      <c r="P7" s="32">
        <v>10.558</v>
      </c>
      <c r="Q7" s="32">
        <v>9.8140000000000001</v>
      </c>
      <c r="R7" s="32">
        <v>9.8420000000000005</v>
      </c>
      <c r="S7" s="18" t="s">
        <v>814</v>
      </c>
      <c r="T7" s="18" t="s">
        <v>701</v>
      </c>
      <c r="U7" s="18" t="s">
        <v>812</v>
      </c>
      <c r="V7" s="32">
        <v>9.843</v>
      </c>
      <c r="W7" s="32">
        <f>V7+O7-N7</f>
        <v>9.8649999999999984</v>
      </c>
      <c r="X7" s="40"/>
      <c r="Y7" s="16"/>
      <c r="Z7" s="17" t="s">
        <v>372</v>
      </c>
      <c r="AA7" s="17" t="s">
        <v>273</v>
      </c>
      <c r="AB7" s="16" t="s">
        <v>563</v>
      </c>
      <c r="AC7" s="16">
        <v>16</v>
      </c>
      <c r="AD7" s="16" t="s">
        <v>555</v>
      </c>
      <c r="AE7" s="16"/>
    </row>
    <row r="8" spans="1:31" x14ac:dyDescent="0.2">
      <c r="A8" s="27"/>
      <c r="B8" s="12" t="s">
        <v>1273</v>
      </c>
      <c r="C8" s="32">
        <v>11.68</v>
      </c>
      <c r="D8" s="32">
        <v>10.965</v>
      </c>
      <c r="E8" s="32">
        <v>10.721</v>
      </c>
      <c r="F8" s="32">
        <v>10.59</v>
      </c>
      <c r="G8" s="32">
        <v>10.577</v>
      </c>
      <c r="H8" s="32">
        <v>9.843</v>
      </c>
      <c r="I8" s="32">
        <v>9.9120000000000008</v>
      </c>
      <c r="J8" s="22"/>
      <c r="K8" s="32">
        <v>9.9480000000000004</v>
      </c>
      <c r="L8" s="32">
        <v>10.555999999999999</v>
      </c>
      <c r="M8" s="32">
        <v>9.8089999999999993</v>
      </c>
      <c r="N8" s="32">
        <v>9.8379999999999992</v>
      </c>
      <c r="O8" s="32">
        <v>9.8610000000000007</v>
      </c>
      <c r="P8" s="32">
        <v>10.558</v>
      </c>
      <c r="Q8" s="32">
        <v>9.8140000000000001</v>
      </c>
      <c r="R8" s="32">
        <v>9.8420000000000005</v>
      </c>
      <c r="S8" s="32"/>
      <c r="T8" s="3"/>
      <c r="U8" s="3"/>
      <c r="V8" s="32"/>
      <c r="W8" s="32"/>
      <c r="X8" s="40"/>
      <c r="Y8" s="16"/>
      <c r="Z8" s="17" t="s">
        <v>61</v>
      </c>
      <c r="AA8" s="17" t="s">
        <v>560</v>
      </c>
      <c r="AB8" s="16" t="s">
        <v>97</v>
      </c>
      <c r="AC8" s="16">
        <v>31</v>
      </c>
      <c r="AD8" s="16" t="s">
        <v>556</v>
      </c>
      <c r="AE8" s="16"/>
    </row>
    <row r="9" spans="1:31" x14ac:dyDescent="0.2">
      <c r="A9" s="11" t="s">
        <v>325</v>
      </c>
      <c r="B9" s="31" t="s">
        <v>1011</v>
      </c>
      <c r="C9" s="32">
        <v>8.0670000000000002</v>
      </c>
      <c r="D9" s="32">
        <v>7.4820000000000002</v>
      </c>
      <c r="E9" s="32">
        <v>7.6529999999999996</v>
      </c>
      <c r="F9" s="32">
        <v>7.7160000000000002</v>
      </c>
      <c r="G9" s="32">
        <v>7.9560000000000004</v>
      </c>
      <c r="H9" s="32">
        <v>7.343</v>
      </c>
      <c r="I9" s="32">
        <v>7.524</v>
      </c>
      <c r="J9" s="22"/>
      <c r="K9" s="32">
        <v>7.593</v>
      </c>
      <c r="L9" s="32">
        <v>7.9480000000000004</v>
      </c>
      <c r="M9" s="32">
        <v>7.3330000000000002</v>
      </c>
      <c r="N9" s="32">
        <v>7.4950000000000001</v>
      </c>
      <c r="O9" s="32">
        <v>7.5570000000000004</v>
      </c>
      <c r="P9" s="32">
        <v>7.9489999999999998</v>
      </c>
      <c r="Q9" s="32">
        <v>7.3360000000000003</v>
      </c>
      <c r="R9" s="32">
        <v>7.4980000000000002</v>
      </c>
      <c r="S9" s="18" t="s">
        <v>813</v>
      </c>
      <c r="T9" s="18" t="s">
        <v>598</v>
      </c>
      <c r="U9" s="18" t="s">
        <v>810</v>
      </c>
      <c r="V9" s="32">
        <v>7.4989999999999997</v>
      </c>
      <c r="W9" s="32">
        <f>V9+O9-N9</f>
        <v>7.5610000000000008</v>
      </c>
      <c r="X9" s="45" t="s">
        <v>931</v>
      </c>
      <c r="Y9" s="3"/>
      <c r="Z9" s="17" t="s">
        <v>61</v>
      </c>
      <c r="AA9" s="17" t="s">
        <v>558</v>
      </c>
      <c r="AB9" s="16" t="s">
        <v>562</v>
      </c>
      <c r="AC9" s="16">
        <v>18</v>
      </c>
      <c r="AD9" s="16" t="s">
        <v>553</v>
      </c>
      <c r="AE9" s="16"/>
    </row>
    <row r="10" spans="1:31" x14ac:dyDescent="0.2">
      <c r="A10" s="3"/>
      <c r="B10" s="16"/>
      <c r="C10" s="33"/>
      <c r="D10" s="33"/>
      <c r="G10" s="33"/>
      <c r="H10" s="33"/>
      <c r="I10" s="33"/>
      <c r="J10" s="33"/>
      <c r="K10" s="33"/>
      <c r="L10" s="33"/>
      <c r="M10" s="33"/>
      <c r="N10" s="32"/>
      <c r="O10" s="32"/>
      <c r="P10" s="32"/>
      <c r="Q10" s="32"/>
      <c r="R10" s="32"/>
      <c r="S10" s="32"/>
      <c r="T10" s="3"/>
      <c r="U10" s="3"/>
      <c r="V10" s="3"/>
      <c r="W10" s="3"/>
      <c r="X10" t="s">
        <v>1327</v>
      </c>
      <c r="Y10" s="3"/>
      <c r="Z10" s="3"/>
      <c r="AA10" s="3"/>
      <c r="AB10" s="3"/>
      <c r="AC10" s="3"/>
      <c r="AD10" s="3"/>
      <c r="AE10" s="3"/>
    </row>
    <row r="11" spans="1:31" x14ac:dyDescent="0.2">
      <c r="A11" s="3"/>
      <c r="B11" s="3"/>
      <c r="C11" s="4"/>
      <c r="D11" s="3"/>
      <c r="E11" s="3"/>
      <c r="F11" s="3"/>
      <c r="G11" s="32"/>
      <c r="H11" s="32"/>
      <c r="I11" s="32"/>
      <c r="J11" s="3"/>
      <c r="K11" s="3"/>
      <c r="L11" s="3"/>
      <c r="M11" s="3"/>
      <c r="N11" s="3"/>
      <c r="O11" s="3"/>
      <c r="P11" s="3"/>
      <c r="Q11" s="3"/>
      <c r="R11" s="3"/>
      <c r="S11" s="3"/>
      <c r="T11" s="3"/>
      <c r="U11" s="3"/>
      <c r="V11" s="3"/>
      <c r="W11" s="3"/>
      <c r="X11" s="40"/>
      <c r="Y11" s="3"/>
      <c r="Z11" s="3"/>
      <c r="AA11" s="3"/>
      <c r="AB11" s="3"/>
      <c r="AC11" s="3"/>
      <c r="AD11" s="3"/>
      <c r="AE11" s="3"/>
    </row>
    <row r="12" spans="1:31" x14ac:dyDescent="0.2">
      <c r="A12" s="11" t="s">
        <v>18</v>
      </c>
      <c r="B12" s="27"/>
      <c r="C12" s="27" t="s">
        <v>44</v>
      </c>
      <c r="D12" s="27" t="s">
        <v>44</v>
      </c>
      <c r="E12" s="27" t="s">
        <v>44</v>
      </c>
      <c r="F12" s="27" t="s">
        <v>44</v>
      </c>
      <c r="G12" s="27" t="s">
        <v>9</v>
      </c>
      <c r="H12" s="27" t="s">
        <v>6</v>
      </c>
      <c r="I12" s="27" t="s">
        <v>6</v>
      </c>
      <c r="J12" s="27" t="s">
        <v>6</v>
      </c>
      <c r="K12" s="54" t="s">
        <v>1046</v>
      </c>
      <c r="L12" s="54" t="s">
        <v>1046</v>
      </c>
      <c r="M12" s="54" t="s">
        <v>1046</v>
      </c>
      <c r="N12" s="54" t="s">
        <v>1046</v>
      </c>
      <c r="O12" s="54" t="s">
        <v>1046</v>
      </c>
      <c r="P12" s="54" t="s">
        <v>1046</v>
      </c>
      <c r="Q12" s="54" t="s">
        <v>1046</v>
      </c>
      <c r="R12" s="3"/>
      <c r="S12" s="3"/>
      <c r="T12" s="3"/>
      <c r="U12" s="3"/>
      <c r="V12" s="40"/>
      <c r="W12" s="3"/>
      <c r="X12" s="3"/>
      <c r="Y12" s="3"/>
      <c r="Z12" s="3"/>
      <c r="AA12" s="3"/>
      <c r="AB12" s="3"/>
      <c r="AC12" s="3"/>
    </row>
    <row r="13" spans="1:31" x14ac:dyDescent="0.2">
      <c r="A13" s="11"/>
      <c r="B13" s="27"/>
      <c r="C13" s="11" t="s">
        <v>46</v>
      </c>
      <c r="D13" s="11" t="s">
        <v>47</v>
      </c>
      <c r="E13" s="11" t="s">
        <v>49</v>
      </c>
      <c r="F13" s="11" t="s">
        <v>50</v>
      </c>
      <c r="G13" s="11" t="s">
        <v>15</v>
      </c>
      <c r="H13" s="11" t="s">
        <v>51</v>
      </c>
      <c r="I13" s="11" t="s">
        <v>52</v>
      </c>
      <c r="J13" s="11" t="s">
        <v>11</v>
      </c>
      <c r="K13" s="55" t="s">
        <v>1047</v>
      </c>
      <c r="L13" s="55" t="s">
        <v>1048</v>
      </c>
      <c r="M13" s="55" t="s">
        <v>1049</v>
      </c>
      <c r="N13" s="55" t="s">
        <v>1050</v>
      </c>
      <c r="O13" s="55" t="s">
        <v>1051</v>
      </c>
      <c r="P13" s="55" t="s">
        <v>1053</v>
      </c>
      <c r="Q13" s="55" t="s">
        <v>1052</v>
      </c>
      <c r="R13" s="3"/>
      <c r="S13" s="3"/>
      <c r="T13" s="3"/>
      <c r="U13" s="3"/>
      <c r="V13" s="40"/>
      <c r="W13" s="3"/>
      <c r="X13" s="3"/>
      <c r="Y13" s="3"/>
      <c r="Z13" s="3"/>
      <c r="AA13" s="3"/>
      <c r="AB13" s="3"/>
      <c r="AC13" s="3"/>
    </row>
    <row r="14" spans="1:31" x14ac:dyDescent="0.2">
      <c r="A14" s="11" t="s">
        <v>389</v>
      </c>
      <c r="B14" s="11"/>
      <c r="C14" s="32">
        <v>0.107</v>
      </c>
      <c r="D14" s="32">
        <v>-6.7000000000000004E-2</v>
      </c>
      <c r="E14" s="32">
        <v>9.6000000000000002E-2</v>
      </c>
      <c r="F14" s="32">
        <v>6.6000000000000003E-2</v>
      </c>
      <c r="G14" s="32">
        <v>0.02</v>
      </c>
      <c r="H14" s="32">
        <v>1.2E-2</v>
      </c>
      <c r="I14" s="32">
        <v>8.9999999999999993E-3</v>
      </c>
      <c r="J14" s="32">
        <v>6.0000000000000001E-3</v>
      </c>
      <c r="K14" s="22"/>
      <c r="L14" s="22"/>
      <c r="M14" s="22"/>
      <c r="N14" s="22"/>
      <c r="O14" s="22"/>
      <c r="P14" s="22"/>
      <c r="Q14" s="22"/>
      <c r="R14" s="3"/>
      <c r="S14" s="3"/>
      <c r="T14" s="3"/>
      <c r="U14" s="3"/>
      <c r="V14" s="3"/>
      <c r="W14" s="3"/>
      <c r="X14" s="3"/>
      <c r="Y14" s="3"/>
      <c r="Z14" s="3"/>
      <c r="AA14" s="3"/>
      <c r="AB14" s="3"/>
      <c r="AC14" s="3"/>
    </row>
    <row r="15" spans="1:31" x14ac:dyDescent="0.2">
      <c r="A15" s="11" t="s">
        <v>21</v>
      </c>
      <c r="B15" s="31" t="str">
        <f>B5</f>
        <v>Sigma^+ (Val)</v>
      </c>
      <c r="C15" s="32">
        <v>4.2880000000000003</v>
      </c>
      <c r="D15" s="32">
        <v>4.0519999999999996</v>
      </c>
      <c r="E15" s="32">
        <v>4.2569999999999997</v>
      </c>
      <c r="F15" s="32">
        <v>4.2080000000000002</v>
      </c>
      <c r="G15" s="32">
        <v>4.1399999999999997</v>
      </c>
      <c r="H15" s="32">
        <v>4.1260000000000003</v>
      </c>
      <c r="I15" s="32">
        <v>4.1289999999999996</v>
      </c>
      <c r="J15" s="32">
        <v>4.125</v>
      </c>
      <c r="K15" s="47">
        <v>4.5460000000000003</v>
      </c>
      <c r="L15" s="47">
        <v>4.18</v>
      </c>
      <c r="M15" s="47">
        <v>4.1740000000000004</v>
      </c>
      <c r="N15" s="47">
        <v>4.1829999999999998</v>
      </c>
      <c r="O15" s="47">
        <v>4.1539999999999999</v>
      </c>
      <c r="P15" s="47">
        <v>4.1680000000000001</v>
      </c>
      <c r="Q15" s="48">
        <v>4.1760000000000002</v>
      </c>
      <c r="R15" s="3"/>
      <c r="S15" s="3"/>
      <c r="T15" s="3"/>
      <c r="U15" s="3"/>
      <c r="V15" s="3"/>
      <c r="W15" s="3"/>
      <c r="X15" s="3"/>
      <c r="Y15" s="3"/>
      <c r="Z15" s="3"/>
      <c r="AA15" s="3"/>
      <c r="AB15" s="3"/>
      <c r="AC15" s="3"/>
    </row>
    <row r="16" spans="1:31" x14ac:dyDescent="0.2">
      <c r="A16" s="11"/>
      <c r="B16" s="31" t="str">
        <f>B6</f>
        <v>Sigma^- (Ryd)</v>
      </c>
      <c r="C16" s="32">
        <v>8.4809999999999999</v>
      </c>
      <c r="D16" s="32">
        <v>8.2189999999999994</v>
      </c>
      <c r="E16" s="32">
        <v>8.5299999999999994</v>
      </c>
      <c r="F16" s="32">
        <v>8.52</v>
      </c>
      <c r="G16" s="32">
        <v>8.5109999999999992</v>
      </c>
      <c r="H16" s="32">
        <v>8.4879999999999995</v>
      </c>
      <c r="I16" s="32">
        <v>8.1920000000000002</v>
      </c>
      <c r="J16" s="32">
        <v>8.1739999999999995</v>
      </c>
      <c r="K16" s="47">
        <v>7.3879999999999999</v>
      </c>
      <c r="L16" s="47">
        <v>7.7210000000000001</v>
      </c>
      <c r="M16" s="47">
        <v>7.9160000000000004</v>
      </c>
      <c r="N16" s="47">
        <v>8.0009999999999994</v>
      </c>
      <c r="O16" s="47">
        <v>8.0120000000000005</v>
      </c>
      <c r="P16" s="47">
        <v>7.9470000000000001</v>
      </c>
      <c r="Q16" s="48">
        <v>7.9610000000000003</v>
      </c>
      <c r="R16" s="3"/>
      <c r="S16" s="3"/>
      <c r="T16" s="3"/>
      <c r="U16" s="3"/>
      <c r="V16" s="3"/>
      <c r="W16" s="3"/>
      <c r="X16" s="3"/>
      <c r="Y16" s="3"/>
      <c r="Z16" s="3"/>
      <c r="AA16" s="3"/>
      <c r="AB16" s="3"/>
      <c r="AC16" s="3"/>
    </row>
    <row r="17" spans="1:31" x14ac:dyDescent="0.2">
      <c r="A17" s="11"/>
      <c r="B17" s="31" t="str">
        <f>B7</f>
        <v>Delta [1] (Ryd, par. dou)</v>
      </c>
      <c r="C17" s="32">
        <v>10.462</v>
      </c>
      <c r="D17" s="32">
        <v>9.9290000000000003</v>
      </c>
      <c r="E17" s="32">
        <v>10.481</v>
      </c>
      <c r="F17" s="32">
        <v>10.430999999999999</v>
      </c>
      <c r="G17" s="32">
        <v>10.385</v>
      </c>
      <c r="H17" s="32">
        <v>10.358000000000001</v>
      </c>
      <c r="I17" s="32">
        <v>10.093</v>
      </c>
      <c r="J17" s="32">
        <v>10.076000000000001</v>
      </c>
      <c r="K17" s="47">
        <v>9.1120000000000001</v>
      </c>
      <c r="L17" s="47">
        <v>9.5440000000000005</v>
      </c>
      <c r="M17" s="47">
        <v>9.6609999999999996</v>
      </c>
      <c r="N17" s="47">
        <v>9.766</v>
      </c>
      <c r="O17" s="47">
        <v>9.8350000000000009</v>
      </c>
      <c r="P17" s="47">
        <v>9.7319999999999993</v>
      </c>
      <c r="Q17" s="48">
        <v>9.7260000000000009</v>
      </c>
      <c r="R17" s="3"/>
      <c r="S17" s="3"/>
      <c r="T17" s="3"/>
      <c r="U17" s="3"/>
      <c r="V17" s="3"/>
      <c r="W17" s="3"/>
      <c r="X17" s="3"/>
      <c r="Y17" s="3"/>
      <c r="Z17" s="3"/>
      <c r="AA17" s="3"/>
      <c r="AB17" s="3"/>
      <c r="AC17" s="3"/>
    </row>
    <row r="18" spans="1:31" x14ac:dyDescent="0.2">
      <c r="A18" s="11"/>
      <c r="B18" s="31" t="str">
        <f>B8</f>
        <v>Delta [2] (Ryd, par. dou)</v>
      </c>
      <c r="C18" s="32">
        <v>10.444000000000001</v>
      </c>
      <c r="D18" s="32">
        <v>10.778</v>
      </c>
      <c r="E18" s="32">
        <v>10.496</v>
      </c>
      <c r="F18" s="32">
        <v>10.504</v>
      </c>
      <c r="G18" s="32">
        <v>10.738</v>
      </c>
      <c r="H18" s="32">
        <v>10.747999999999999</v>
      </c>
      <c r="I18" s="32">
        <v>10.724</v>
      </c>
      <c r="J18" s="32">
        <v>10.721</v>
      </c>
      <c r="K18" s="22"/>
      <c r="L18" s="22"/>
      <c r="M18" s="22"/>
      <c r="N18" s="22"/>
      <c r="O18" s="22"/>
      <c r="P18" s="22"/>
      <c r="Q18" s="22"/>
      <c r="R18" s="3"/>
      <c r="S18" s="3"/>
      <c r="T18" s="3"/>
      <c r="U18" s="3"/>
      <c r="V18" s="3"/>
      <c r="W18" s="3"/>
      <c r="X18" s="3"/>
      <c r="Y18" s="3"/>
      <c r="Z18" s="3"/>
      <c r="AA18" s="3"/>
      <c r="AB18" s="3"/>
      <c r="AC18" s="3"/>
    </row>
    <row r="19" spans="1:31" x14ac:dyDescent="0.2">
      <c r="A19" s="11" t="s">
        <v>325</v>
      </c>
      <c r="B19" s="31" t="str">
        <f>B9</f>
        <v>Sigma^- (Ryd)</v>
      </c>
      <c r="C19" s="32">
        <v>7.5350000000000001</v>
      </c>
      <c r="D19" s="32">
        <v>7.6559999999999997</v>
      </c>
      <c r="E19" s="32">
        <v>7.5910000000000002</v>
      </c>
      <c r="F19" s="32">
        <v>7.6020000000000003</v>
      </c>
      <c r="G19" s="32">
        <v>7.7510000000000003</v>
      </c>
      <c r="H19" s="32">
        <v>7.758</v>
      </c>
      <c r="I19" s="32">
        <v>7.6630000000000003</v>
      </c>
      <c r="J19" s="32">
        <v>7.6529999999999996</v>
      </c>
      <c r="K19" s="47">
        <v>6.8579999999999997</v>
      </c>
      <c r="L19" s="47">
        <v>7.2080000000000002</v>
      </c>
      <c r="M19" s="47">
        <v>7.3929999999999998</v>
      </c>
      <c r="N19" s="47">
        <v>7.4809999999999999</v>
      </c>
      <c r="O19" s="47">
        <v>7.492</v>
      </c>
      <c r="P19" s="47">
        <v>7.4139999999999997</v>
      </c>
      <c r="Q19" s="48">
        <v>7.431</v>
      </c>
      <c r="R19" s="3"/>
      <c r="S19" s="3"/>
      <c r="T19" s="3"/>
      <c r="U19" s="3"/>
      <c r="V19" s="3"/>
      <c r="W19" s="3"/>
      <c r="X19" s="3"/>
      <c r="Y19" s="3"/>
      <c r="Z19" s="3"/>
      <c r="AA19" s="3"/>
      <c r="AB19" s="3"/>
      <c r="AC19" s="3"/>
    </row>
    <row r="20" spans="1:31" x14ac:dyDescent="0.2">
      <c r="A20" s="3"/>
      <c r="B20" s="32"/>
      <c r="C20" s="15" t="s">
        <v>390</v>
      </c>
      <c r="D20" s="33"/>
      <c r="E20" s="33"/>
      <c r="F20" s="33"/>
      <c r="G20" s="33"/>
      <c r="H20" s="33"/>
      <c r="I20" s="33"/>
      <c r="J20" s="33"/>
      <c r="K20" s="33"/>
      <c r="L20" s="33"/>
      <c r="M20" s="33"/>
      <c r="N20" s="33"/>
      <c r="O20" s="3"/>
      <c r="P20" s="3"/>
      <c r="Q20" s="3"/>
      <c r="R20" s="3"/>
      <c r="S20" s="3"/>
      <c r="T20" s="3"/>
      <c r="U20" s="3"/>
      <c r="V20" s="3"/>
      <c r="W20" s="3"/>
      <c r="X20" s="3"/>
      <c r="Y20" s="3"/>
      <c r="Z20" s="3"/>
      <c r="AA20" s="3"/>
      <c r="AB20" s="3"/>
      <c r="AC20" s="3"/>
      <c r="AD20" s="3"/>
      <c r="AE20"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82C8F-7CA1-3448-936B-25FA27123626}">
  <dimension ref="A1:X33"/>
  <sheetViews>
    <sheetView zoomScale="80" zoomScaleNormal="80" workbookViewId="0">
      <selection activeCell="K18" sqref="K18:S19"/>
    </sheetView>
  </sheetViews>
  <sheetFormatPr baseColWidth="10" defaultRowHeight="16" x14ac:dyDescent="0.2"/>
  <cols>
    <col min="2" max="2" width="9" customWidth="1"/>
    <col min="18" max="18" width="10.5" customWidth="1"/>
  </cols>
  <sheetData>
    <row r="1" spans="1:24" x14ac:dyDescent="0.2">
      <c r="A1" s="1" t="s">
        <v>0</v>
      </c>
      <c r="B1" s="1"/>
      <c r="C1" s="1" t="s">
        <v>1</v>
      </c>
      <c r="D1" s="39"/>
      <c r="E1" s="3">
        <f>COUNT(C5:C15)+1</f>
        <v>11</v>
      </c>
      <c r="F1" s="4" t="s">
        <v>2</v>
      </c>
      <c r="G1" s="5" t="s">
        <v>3</v>
      </c>
      <c r="Q1" s="3"/>
      <c r="T1" s="5"/>
      <c r="U1" s="5" t="s">
        <v>305</v>
      </c>
      <c r="W1" s="5"/>
      <c r="X1" s="5"/>
    </row>
    <row r="2" spans="1:24" x14ac:dyDescent="0.2">
      <c r="A2" s="6" t="s">
        <v>5</v>
      </c>
      <c r="B2" s="7"/>
      <c r="C2" s="7" t="s">
        <v>6</v>
      </c>
      <c r="D2" s="7" t="s">
        <v>6</v>
      </c>
      <c r="E2" s="7" t="s">
        <v>6</v>
      </c>
      <c r="F2" s="7" t="s">
        <v>6</v>
      </c>
      <c r="G2" s="7" t="s">
        <v>91</v>
      </c>
      <c r="H2" s="7" t="s">
        <v>7</v>
      </c>
      <c r="I2" s="7" t="s">
        <v>7</v>
      </c>
      <c r="J2" s="7" t="s">
        <v>7</v>
      </c>
      <c r="K2" s="7" t="s">
        <v>7</v>
      </c>
      <c r="L2" s="7" t="s">
        <v>7</v>
      </c>
      <c r="M2" s="7" t="s">
        <v>8</v>
      </c>
      <c r="N2" s="7" t="s">
        <v>8</v>
      </c>
      <c r="O2" s="7"/>
      <c r="P2" s="7"/>
      <c r="Q2" s="6" t="s">
        <v>1326</v>
      </c>
      <c r="R2" s="8" t="s">
        <v>9</v>
      </c>
      <c r="S2" s="8" t="s">
        <v>44</v>
      </c>
      <c r="T2" s="8" t="s">
        <v>44</v>
      </c>
      <c r="U2" s="8" t="s">
        <v>44</v>
      </c>
      <c r="V2" s="8" t="s">
        <v>44</v>
      </c>
      <c r="W2" s="8" t="s">
        <v>9</v>
      </c>
    </row>
    <row r="3" spans="1:24" x14ac:dyDescent="0.2">
      <c r="A3" s="6"/>
      <c r="B3" s="7"/>
      <c r="C3" s="6" t="s">
        <v>11</v>
      </c>
      <c r="D3" s="6" t="s">
        <v>11</v>
      </c>
      <c r="E3" s="6" t="s">
        <v>11</v>
      </c>
      <c r="F3" s="6" t="s">
        <v>11</v>
      </c>
      <c r="G3" s="6" t="s">
        <v>12</v>
      </c>
      <c r="H3" s="6" t="s">
        <v>12</v>
      </c>
      <c r="I3" s="6" t="s">
        <v>12</v>
      </c>
      <c r="J3" s="6" t="s">
        <v>74</v>
      </c>
      <c r="K3" s="6" t="s">
        <v>74</v>
      </c>
      <c r="L3" s="6" t="s">
        <v>75</v>
      </c>
      <c r="M3" s="6" t="s">
        <v>244</v>
      </c>
      <c r="N3" s="6" t="s">
        <v>244</v>
      </c>
      <c r="O3" s="7"/>
      <c r="P3" s="7"/>
      <c r="Q3" s="10" t="s">
        <v>436</v>
      </c>
      <c r="R3" s="9" t="s">
        <v>13</v>
      </c>
      <c r="S3" s="9" t="s">
        <v>60</v>
      </c>
      <c r="T3" s="9" t="s">
        <v>271</v>
      </c>
      <c r="U3" s="9" t="s">
        <v>14</v>
      </c>
      <c r="V3" s="9" t="s">
        <v>14</v>
      </c>
      <c r="W3" s="9" t="s">
        <v>60</v>
      </c>
    </row>
    <row r="4" spans="1:24" x14ac:dyDescent="0.2">
      <c r="A4" s="7"/>
      <c r="B4" s="7"/>
      <c r="C4" s="6" t="s">
        <v>16</v>
      </c>
      <c r="D4" s="6" t="s">
        <v>17</v>
      </c>
      <c r="E4" s="6" t="s">
        <v>18</v>
      </c>
      <c r="F4" s="6" t="s">
        <v>90</v>
      </c>
      <c r="G4" s="6" t="s">
        <v>16</v>
      </c>
      <c r="H4" s="6" t="s">
        <v>17</v>
      </c>
      <c r="I4" s="6" t="s">
        <v>18</v>
      </c>
      <c r="J4" s="10" t="s">
        <v>16</v>
      </c>
      <c r="K4" s="6" t="s">
        <v>17</v>
      </c>
      <c r="L4" s="10" t="s">
        <v>16</v>
      </c>
      <c r="M4" s="10" t="s">
        <v>16</v>
      </c>
      <c r="N4" s="10" t="s">
        <v>17</v>
      </c>
      <c r="O4" s="11" t="s">
        <v>20</v>
      </c>
      <c r="P4" s="11" t="s">
        <v>1015</v>
      </c>
      <c r="Q4" s="30" t="s">
        <v>18</v>
      </c>
      <c r="R4" s="9" t="s">
        <v>18</v>
      </c>
      <c r="S4" s="9" t="s">
        <v>18</v>
      </c>
      <c r="T4" s="9" t="s">
        <v>18</v>
      </c>
      <c r="U4" s="9" t="s">
        <v>18</v>
      </c>
      <c r="V4" s="9" t="s">
        <v>18</v>
      </c>
      <c r="W4" s="9" t="s">
        <v>18</v>
      </c>
    </row>
    <row r="5" spans="1:24" x14ac:dyDescent="0.2">
      <c r="A5" s="6" t="s">
        <v>21</v>
      </c>
      <c r="B5" s="12" t="s">
        <v>300</v>
      </c>
      <c r="C5">
        <v>3.4350000000000001</v>
      </c>
      <c r="D5" s="14">
        <v>3.3580000000000001</v>
      </c>
      <c r="E5" s="14">
        <v>3.302</v>
      </c>
      <c r="F5" s="14">
        <v>3.2959999999999998</v>
      </c>
      <c r="G5" s="14">
        <v>3.4329999999999998</v>
      </c>
      <c r="H5" s="14">
        <v>3.3490000000000002</v>
      </c>
      <c r="I5" s="14">
        <v>3.2930000000000001</v>
      </c>
      <c r="J5" s="14">
        <v>3.4260000000000002</v>
      </c>
      <c r="K5" s="14">
        <v>3.3420000000000001</v>
      </c>
      <c r="L5" s="14">
        <v>3.4249999999999998</v>
      </c>
      <c r="M5" s="18" t="s">
        <v>490</v>
      </c>
      <c r="N5" s="18" t="s">
        <v>498</v>
      </c>
      <c r="O5" s="14">
        <f t="shared" ref="O5:O15" si="0">I5+K5-H5+L5-J5</f>
        <v>3.2849999999999993</v>
      </c>
      <c r="P5" s="14">
        <f>O5+F5-E5</f>
        <v>3.2789999999999995</v>
      </c>
      <c r="Q5" s="45" t="s">
        <v>402</v>
      </c>
      <c r="R5" s="5" t="s">
        <v>25</v>
      </c>
      <c r="S5" s="17" t="s">
        <v>298</v>
      </c>
      <c r="T5" s="25" t="s">
        <v>273</v>
      </c>
      <c r="U5" s="5" t="s">
        <v>306</v>
      </c>
      <c r="V5" s="5">
        <v>2</v>
      </c>
      <c r="W5" s="5" t="s">
        <v>290</v>
      </c>
    </row>
    <row r="6" spans="1:24" x14ac:dyDescent="0.2">
      <c r="A6" s="7"/>
      <c r="B6" s="12" t="s">
        <v>192</v>
      </c>
      <c r="C6">
        <v>4.9870000000000001</v>
      </c>
      <c r="D6" s="14">
        <v>4.8099999999999996</v>
      </c>
      <c r="E6" s="14">
        <v>4.734</v>
      </c>
      <c r="F6" s="14">
        <v>4.7190000000000003</v>
      </c>
      <c r="G6" s="14">
        <v>4.97</v>
      </c>
      <c r="H6" s="14">
        <v>4.79</v>
      </c>
      <c r="I6" s="14">
        <v>4.7160000000000002</v>
      </c>
      <c r="J6" s="14">
        <v>4.9619999999999997</v>
      </c>
      <c r="K6" s="14">
        <v>4.7809999999999997</v>
      </c>
      <c r="L6" s="14">
        <v>4.9610000000000003</v>
      </c>
      <c r="M6" s="18" t="s">
        <v>491</v>
      </c>
      <c r="N6" s="18" t="s">
        <v>499</v>
      </c>
      <c r="O6" s="14">
        <f t="shared" si="0"/>
        <v>4.7059999999999995</v>
      </c>
      <c r="P6" s="14">
        <f>O6+F6-E6</f>
        <v>4.6910000000000007</v>
      </c>
      <c r="Q6" s="45" t="s">
        <v>920</v>
      </c>
      <c r="R6" s="5" t="s">
        <v>56</v>
      </c>
      <c r="S6" s="17" t="s">
        <v>299</v>
      </c>
      <c r="T6" s="25" t="s">
        <v>280</v>
      </c>
      <c r="U6" s="5" t="s">
        <v>306</v>
      </c>
      <c r="V6" s="5">
        <v>2</v>
      </c>
      <c r="W6" s="5" t="s">
        <v>293</v>
      </c>
    </row>
    <row r="7" spans="1:24" x14ac:dyDescent="0.2">
      <c r="A7" s="7"/>
      <c r="B7" s="12" t="s">
        <v>304</v>
      </c>
      <c r="C7" s="14">
        <v>6.2119999999999997</v>
      </c>
      <c r="D7" s="14">
        <v>6.2279999999999998</v>
      </c>
      <c r="E7" s="14">
        <v>6.1749999999999998</v>
      </c>
      <c r="F7" s="14">
        <v>6.1749999999999998</v>
      </c>
      <c r="G7" s="14">
        <v>5.8310000000000004</v>
      </c>
      <c r="H7" s="14">
        <v>5.7670000000000003</v>
      </c>
      <c r="I7" s="14">
        <v>5.742</v>
      </c>
      <c r="J7" s="14">
        <v>5.7489999999999997</v>
      </c>
      <c r="K7" s="14">
        <v>5.6710000000000003</v>
      </c>
      <c r="L7" s="14">
        <v>5.7460000000000004</v>
      </c>
      <c r="M7" s="18" t="s">
        <v>492</v>
      </c>
      <c r="N7" s="18" t="s">
        <v>500</v>
      </c>
      <c r="O7" s="14">
        <f t="shared" si="0"/>
        <v>5.6429999999999998</v>
      </c>
      <c r="P7" s="22"/>
      <c r="Q7" s="45" t="s">
        <v>918</v>
      </c>
      <c r="R7" s="22"/>
      <c r="S7" s="22"/>
      <c r="T7" s="22"/>
      <c r="U7" s="22"/>
      <c r="V7" s="22"/>
      <c r="W7" s="22"/>
    </row>
    <row r="8" spans="1:24" x14ac:dyDescent="0.2">
      <c r="A8" s="7"/>
      <c r="B8" s="12" t="s">
        <v>302</v>
      </c>
      <c r="C8" s="14">
        <v>6.4909999999999997</v>
      </c>
      <c r="D8" s="14">
        <v>6.1360000000000001</v>
      </c>
      <c r="E8" s="14">
        <v>6.2370000000000001</v>
      </c>
      <c r="F8" s="14">
        <v>6.242</v>
      </c>
      <c r="G8" s="14">
        <v>6.4930000000000003</v>
      </c>
      <c r="H8" s="14">
        <v>6.1440000000000001</v>
      </c>
      <c r="I8" s="14">
        <v>6.2030000000000003</v>
      </c>
      <c r="J8" s="14">
        <v>6.4820000000000002</v>
      </c>
      <c r="K8" s="14">
        <v>6.141</v>
      </c>
      <c r="L8" s="14">
        <v>6.4809999999999999</v>
      </c>
      <c r="M8" s="18" t="s">
        <v>493</v>
      </c>
      <c r="N8" s="18" t="s">
        <v>501</v>
      </c>
      <c r="O8" s="14">
        <f t="shared" si="0"/>
        <v>6.1990000000000007</v>
      </c>
      <c r="P8" s="14">
        <f>O8+F8-E8</f>
        <v>6.2040000000000006</v>
      </c>
      <c r="Q8" s="45" t="s">
        <v>919</v>
      </c>
      <c r="R8" s="5" t="s">
        <v>295</v>
      </c>
      <c r="S8" s="17" t="s">
        <v>96</v>
      </c>
      <c r="T8" s="25" t="s">
        <v>280</v>
      </c>
      <c r="U8" s="5" t="s">
        <v>197</v>
      </c>
      <c r="V8" s="5">
        <v>34</v>
      </c>
      <c r="W8" s="5" t="s">
        <v>294</v>
      </c>
    </row>
    <row r="9" spans="1:24" x14ac:dyDescent="0.2">
      <c r="A9" s="7"/>
      <c r="B9" s="12" t="s">
        <v>303</v>
      </c>
      <c r="C9" s="14">
        <v>6.8819999999999997</v>
      </c>
      <c r="D9" s="14">
        <v>6.74</v>
      </c>
      <c r="E9" s="14">
        <v>6.7889999999999997</v>
      </c>
      <c r="F9" s="14">
        <v>6.8</v>
      </c>
      <c r="G9" s="14">
        <v>6.8849999999999998</v>
      </c>
      <c r="H9" s="14">
        <v>6.73</v>
      </c>
      <c r="I9" s="14">
        <v>6.7809999999999997</v>
      </c>
      <c r="J9" s="14">
        <v>6.8730000000000002</v>
      </c>
      <c r="K9" s="14">
        <v>6.7270000000000003</v>
      </c>
      <c r="L9" s="14">
        <v>6.8719999999999999</v>
      </c>
      <c r="M9" s="18" t="s">
        <v>494</v>
      </c>
      <c r="N9" s="18" t="s">
        <v>502</v>
      </c>
      <c r="O9" s="14">
        <f t="shared" si="0"/>
        <v>6.7769999999999984</v>
      </c>
      <c r="P9" s="14">
        <f>O9+F9-E9</f>
        <v>6.7879999999999985</v>
      </c>
      <c r="Q9" s="36"/>
      <c r="R9" s="5" t="s">
        <v>296</v>
      </c>
      <c r="S9" s="17" t="s">
        <v>96</v>
      </c>
      <c r="T9" s="25" t="s">
        <v>280</v>
      </c>
      <c r="U9" s="5" t="s">
        <v>335</v>
      </c>
      <c r="V9" s="5">
        <v>43</v>
      </c>
      <c r="W9" s="5" t="s">
        <v>297</v>
      </c>
    </row>
    <row r="10" spans="1:24" x14ac:dyDescent="0.2">
      <c r="A10" s="7"/>
      <c r="B10" s="12" t="s">
        <v>303</v>
      </c>
      <c r="C10" s="38">
        <v>7.2850000000000001</v>
      </c>
      <c r="D10" s="14">
        <v>7.0229999999999997</v>
      </c>
      <c r="E10" s="38">
        <v>7.05</v>
      </c>
      <c r="F10" s="14">
        <v>7.0460000000000003</v>
      </c>
      <c r="G10" s="14">
        <v>7.2850000000000001</v>
      </c>
      <c r="H10" s="14">
        <v>7.0140000000000002</v>
      </c>
      <c r="I10" s="38">
        <v>7.0430000000000001</v>
      </c>
      <c r="J10" s="14">
        <v>7.2729999999999997</v>
      </c>
      <c r="K10" s="14">
        <v>7.0110000000000001</v>
      </c>
      <c r="L10" s="14">
        <v>7.2720000000000002</v>
      </c>
      <c r="M10" s="18" t="s">
        <v>495</v>
      </c>
      <c r="N10" s="18" t="s">
        <v>503</v>
      </c>
      <c r="O10" s="14">
        <f t="shared" si="0"/>
        <v>7.0390000000000015</v>
      </c>
      <c r="P10" s="14">
        <f>O10+F10-E10</f>
        <v>7.035000000000001</v>
      </c>
      <c r="Q10" s="36"/>
      <c r="R10" s="5" t="s">
        <v>456</v>
      </c>
      <c r="S10" s="17" t="s">
        <v>96</v>
      </c>
      <c r="T10" s="25" t="s">
        <v>280</v>
      </c>
      <c r="U10" s="5" t="s">
        <v>457</v>
      </c>
      <c r="V10" s="5">
        <v>44</v>
      </c>
      <c r="W10" s="5" t="s">
        <v>455</v>
      </c>
    </row>
    <row r="11" spans="1:24" x14ac:dyDescent="0.2">
      <c r="A11" s="7"/>
      <c r="B11" s="12" t="s">
        <v>1360</v>
      </c>
      <c r="C11" s="22"/>
      <c r="D11" s="14">
        <v>7.5389999999999997</v>
      </c>
      <c r="E11" s="22"/>
      <c r="F11" s="22"/>
      <c r="G11" s="14">
        <v>7.7110000000000003</v>
      </c>
      <c r="H11" s="14">
        <v>7.524</v>
      </c>
      <c r="I11" s="14">
        <v>7.4710000000000001</v>
      </c>
      <c r="J11" s="14">
        <v>7.7149999999999999</v>
      </c>
      <c r="K11" s="14">
        <v>7.524</v>
      </c>
      <c r="L11" s="14">
        <v>7.7149999999999999</v>
      </c>
      <c r="O11" s="14">
        <f t="shared" si="0"/>
        <v>7.4710000000000001</v>
      </c>
      <c r="P11" s="14">
        <f>O11+F11-E11</f>
        <v>7.4710000000000001</v>
      </c>
      <c r="Q11" s="36"/>
      <c r="R11" s="5" t="s">
        <v>136</v>
      </c>
      <c r="S11" s="17" t="s">
        <v>327</v>
      </c>
      <c r="T11" s="25" t="s">
        <v>354</v>
      </c>
      <c r="U11" s="5" t="s">
        <v>306</v>
      </c>
      <c r="V11" s="5">
        <v>2</v>
      </c>
      <c r="W11" s="5" t="s">
        <v>461</v>
      </c>
    </row>
    <row r="12" spans="1:24" x14ac:dyDescent="0.2">
      <c r="A12" s="6"/>
      <c r="B12" s="12" t="s">
        <v>1359</v>
      </c>
      <c r="C12" s="14">
        <v>7.9279999999999999</v>
      </c>
      <c r="D12" s="14">
        <v>7.5789999999999997</v>
      </c>
      <c r="E12" s="14">
        <v>7.6680000000000001</v>
      </c>
      <c r="F12" s="22"/>
      <c r="G12" s="14">
        <v>7.8689999999999998</v>
      </c>
      <c r="H12" s="14">
        <v>7.5030000000000001</v>
      </c>
      <c r="I12" s="14">
        <v>7.6020000000000003</v>
      </c>
      <c r="J12" s="14">
        <v>7.8250000000000002</v>
      </c>
      <c r="K12" s="14">
        <v>7.4669999999999996</v>
      </c>
      <c r="L12" s="32">
        <v>7.8239999999999998</v>
      </c>
      <c r="M12" s="18" t="s">
        <v>496</v>
      </c>
      <c r="O12" s="14">
        <f t="shared" ref="O12" si="1">I12+K12-H12+L12-J12</f>
        <v>7.5649999999999986</v>
      </c>
      <c r="P12" s="22"/>
      <c r="Q12" s="45" t="s">
        <v>921</v>
      </c>
      <c r="R12" s="5" t="s">
        <v>460</v>
      </c>
      <c r="S12" s="17" t="s">
        <v>463</v>
      </c>
      <c r="T12" s="25" t="s">
        <v>464</v>
      </c>
      <c r="U12" s="5" t="s">
        <v>197</v>
      </c>
      <c r="V12" s="5">
        <v>34</v>
      </c>
      <c r="W12" s="5" t="s">
        <v>459</v>
      </c>
    </row>
    <row r="13" spans="1:24" x14ac:dyDescent="0.2">
      <c r="A13" s="7"/>
      <c r="B13" s="12" t="s">
        <v>1361</v>
      </c>
      <c r="C13" s="14">
        <v>7.8029999999999999</v>
      </c>
      <c r="D13" s="22"/>
      <c r="E13" s="14">
        <v>7.6</v>
      </c>
      <c r="F13" s="22"/>
      <c r="G13" s="14">
        <v>7.7969999999999997</v>
      </c>
      <c r="H13" s="14">
        <v>7.7270000000000003</v>
      </c>
      <c r="I13" s="38">
        <v>7.5919999999999996</v>
      </c>
      <c r="J13" s="14">
        <v>7.78</v>
      </c>
      <c r="K13" s="14">
        <v>7.7210000000000001</v>
      </c>
      <c r="L13" s="14">
        <v>7.7779999999999996</v>
      </c>
      <c r="O13" s="14">
        <f t="shared" si="0"/>
        <v>7.583999999999997</v>
      </c>
      <c r="P13" s="22"/>
      <c r="Q13" s="36"/>
      <c r="R13" s="5" t="s">
        <v>451</v>
      </c>
      <c r="S13" s="17" t="s">
        <v>86</v>
      </c>
      <c r="T13" s="25" t="s">
        <v>280</v>
      </c>
      <c r="U13" s="5" t="s">
        <v>452</v>
      </c>
      <c r="V13" s="5">
        <v>32</v>
      </c>
      <c r="W13" s="5" t="s">
        <v>450</v>
      </c>
    </row>
    <row r="14" spans="1:24" x14ac:dyDescent="0.2">
      <c r="A14" s="6" t="s">
        <v>325</v>
      </c>
      <c r="B14" s="12" t="s">
        <v>301</v>
      </c>
      <c r="C14" s="14">
        <v>4.6360000000000001</v>
      </c>
      <c r="D14" s="14">
        <v>4.66</v>
      </c>
      <c r="E14" s="14">
        <v>4.6769999999999996</v>
      </c>
      <c r="F14" s="14">
        <v>4.6909999999999998</v>
      </c>
      <c r="G14" s="14">
        <v>4.5380000000000003</v>
      </c>
      <c r="H14" s="14">
        <v>4.5570000000000004</v>
      </c>
      <c r="I14" s="14">
        <v>4.5819999999999999</v>
      </c>
      <c r="J14" s="14">
        <v>4.508</v>
      </c>
      <c r="K14" s="14">
        <v>4.5229999999999997</v>
      </c>
      <c r="L14" s="14">
        <v>4.5069999999999997</v>
      </c>
      <c r="M14" s="18" t="s">
        <v>514</v>
      </c>
      <c r="N14" s="18" t="s">
        <v>497</v>
      </c>
      <c r="O14" s="14">
        <f t="shared" si="0"/>
        <v>4.5469999999999997</v>
      </c>
      <c r="P14" s="14">
        <f>O14+F14-E14</f>
        <v>4.5609999999999999</v>
      </c>
      <c r="Q14" s="45" t="s">
        <v>922</v>
      </c>
      <c r="S14" s="17" t="s">
        <v>61</v>
      </c>
      <c r="T14" s="25" t="s">
        <v>291</v>
      </c>
      <c r="U14" s="5" t="s">
        <v>306</v>
      </c>
      <c r="V14" s="5">
        <v>2</v>
      </c>
      <c r="W14" s="5" t="s">
        <v>292</v>
      </c>
    </row>
    <row r="15" spans="1:24" x14ac:dyDescent="0.2">
      <c r="A15" s="7"/>
      <c r="B15" s="12" t="s">
        <v>1359</v>
      </c>
      <c r="C15">
        <v>7.6529999999999996</v>
      </c>
      <c r="D15" s="14">
        <v>7.3659999999999997</v>
      </c>
      <c r="E15" s="14">
        <v>7.4550000000000001</v>
      </c>
      <c r="F15" s="14">
        <v>7.4809999999999999</v>
      </c>
      <c r="G15">
        <v>7.633</v>
      </c>
      <c r="H15">
        <v>7.3440000000000003</v>
      </c>
      <c r="I15">
        <v>7.444</v>
      </c>
      <c r="J15">
        <v>7.5789999999999997</v>
      </c>
      <c r="K15">
        <v>7.3049999999999997</v>
      </c>
      <c r="L15" s="14">
        <v>7.5750000000000002</v>
      </c>
      <c r="M15" s="18" t="s">
        <v>489</v>
      </c>
      <c r="O15" s="14">
        <f t="shared" si="0"/>
        <v>7.4009999999999989</v>
      </c>
      <c r="P15" s="14">
        <f>O15+F15-E15</f>
        <v>7.4269999999999978</v>
      </c>
      <c r="Q15" s="45" t="s">
        <v>923</v>
      </c>
      <c r="S15" s="17" t="s">
        <v>61</v>
      </c>
      <c r="T15" s="25" t="s">
        <v>314</v>
      </c>
      <c r="U15" s="5" t="s">
        <v>198</v>
      </c>
      <c r="V15" s="5">
        <v>35</v>
      </c>
      <c r="W15" s="5" t="s">
        <v>315</v>
      </c>
    </row>
    <row r="16" spans="1:24" x14ac:dyDescent="0.2">
      <c r="B16" s="5"/>
      <c r="C16" s="5" t="s">
        <v>527</v>
      </c>
      <c r="Q16" t="s">
        <v>1327</v>
      </c>
      <c r="S16" s="17"/>
      <c r="T16" s="25"/>
      <c r="W16" s="5"/>
    </row>
    <row r="18" spans="1:20" x14ac:dyDescent="0.2">
      <c r="A18" s="6" t="s">
        <v>18</v>
      </c>
      <c r="B18" s="7"/>
      <c r="C18" s="7" t="s">
        <v>44</v>
      </c>
      <c r="D18" s="7" t="s">
        <v>44</v>
      </c>
      <c r="E18" s="7" t="s">
        <v>44</v>
      </c>
      <c r="F18" s="7" t="s">
        <v>44</v>
      </c>
      <c r="G18" s="7" t="s">
        <v>9</v>
      </c>
      <c r="H18" s="7" t="s">
        <v>6</v>
      </c>
      <c r="I18" s="7" t="s">
        <v>6</v>
      </c>
      <c r="J18" s="7" t="s">
        <v>6</v>
      </c>
      <c r="K18" s="54" t="s">
        <v>1046</v>
      </c>
      <c r="L18" s="54" t="s">
        <v>1046</v>
      </c>
      <c r="M18" s="54" t="s">
        <v>1046</v>
      </c>
      <c r="N18" s="54" t="s">
        <v>1046</v>
      </c>
      <c r="O18" s="54" t="s">
        <v>1046</v>
      </c>
      <c r="P18" s="54" t="s">
        <v>1046</v>
      </c>
      <c r="Q18" s="54" t="s">
        <v>1046</v>
      </c>
      <c r="R18" s="54" t="s">
        <v>1046</v>
      </c>
      <c r="S18" s="54" t="s">
        <v>1046</v>
      </c>
    </row>
    <row r="19" spans="1:20" x14ac:dyDescent="0.2">
      <c r="A19" s="6"/>
      <c r="B19" s="7"/>
      <c r="C19" s="6" t="s">
        <v>46</v>
      </c>
      <c r="D19" s="6" t="s">
        <v>47</v>
      </c>
      <c r="E19" s="6" t="s">
        <v>49</v>
      </c>
      <c r="F19" s="6" t="s">
        <v>50</v>
      </c>
      <c r="G19" s="6" t="s">
        <v>15</v>
      </c>
      <c r="H19" s="6" t="s">
        <v>51</v>
      </c>
      <c r="I19" s="6" t="s">
        <v>52</v>
      </c>
      <c r="J19" s="6" t="s">
        <v>11</v>
      </c>
      <c r="K19" s="55" t="s">
        <v>1047</v>
      </c>
      <c r="L19" s="55" t="s">
        <v>1048</v>
      </c>
      <c r="M19" s="55" t="s">
        <v>1049</v>
      </c>
      <c r="N19" s="55" t="s">
        <v>1050</v>
      </c>
      <c r="O19" s="55" t="s">
        <v>1051</v>
      </c>
      <c r="P19" s="55" t="s">
        <v>1053</v>
      </c>
      <c r="Q19" s="55" t="s">
        <v>1052</v>
      </c>
      <c r="R19" s="55" t="s">
        <v>1054</v>
      </c>
      <c r="S19" s="55" t="s">
        <v>1055</v>
      </c>
    </row>
    <row r="20" spans="1:20" x14ac:dyDescent="0.2">
      <c r="A20" s="6" t="str">
        <f>A5</f>
        <v>Doublet</v>
      </c>
      <c r="B20" s="12" t="str">
        <f>B5</f>
        <v>A" (Val, pi-n)</v>
      </c>
      <c r="C20" s="14">
        <v>4.05</v>
      </c>
      <c r="D20" s="14">
        <v>3.1549999999999998</v>
      </c>
      <c r="E20" s="14">
        <v>3.855</v>
      </c>
      <c r="F20" s="14">
        <v>3.544</v>
      </c>
      <c r="G20" s="14">
        <v>3.5110000000000001</v>
      </c>
      <c r="H20" s="14">
        <v>3.3530000000000002</v>
      </c>
      <c r="I20" s="14">
        <v>3.3380000000000001</v>
      </c>
      <c r="J20" s="14">
        <v>3.302</v>
      </c>
      <c r="K20" s="51">
        <v>3.5289999999999999</v>
      </c>
      <c r="L20" s="51">
        <v>3.4049999999999998</v>
      </c>
      <c r="M20" s="51">
        <v>3.39</v>
      </c>
      <c r="N20" s="51">
        <v>3.3460000000000001</v>
      </c>
      <c r="O20" s="51">
        <v>3.3109999999999999</v>
      </c>
      <c r="P20" s="51">
        <v>3.32</v>
      </c>
      <c r="Q20" s="51">
        <v>3.327</v>
      </c>
      <c r="R20" s="22"/>
      <c r="S20" s="22"/>
    </row>
    <row r="21" spans="1:20" x14ac:dyDescent="0.2">
      <c r="A21" s="6"/>
      <c r="B21" s="12" t="str">
        <f t="shared" ref="B21:B28" si="2">B6</f>
        <v>A" (Val, n-pi*)</v>
      </c>
      <c r="C21" s="14">
        <v>5.2089999999999996</v>
      </c>
      <c r="D21" s="14">
        <v>4.6609999999999996</v>
      </c>
      <c r="E21" s="14">
        <v>5.077</v>
      </c>
      <c r="F21" s="14">
        <v>4.8869999999999996</v>
      </c>
      <c r="G21" s="14">
        <v>4.9050000000000002</v>
      </c>
      <c r="H21" s="14">
        <v>4.8029999999999999</v>
      </c>
      <c r="I21" s="14">
        <v>4.758</v>
      </c>
      <c r="J21" s="14">
        <v>4.734</v>
      </c>
      <c r="K21" s="51">
        <v>5.4589999999999996</v>
      </c>
      <c r="L21" s="51">
        <v>4.7960000000000003</v>
      </c>
      <c r="M21" s="51">
        <v>4.9240000000000004</v>
      </c>
      <c r="N21" s="51">
        <v>4.9139999999999997</v>
      </c>
      <c r="O21" s="51">
        <v>4.7809999999999997</v>
      </c>
      <c r="P21" s="51">
        <v>4.8079999999999998</v>
      </c>
      <c r="Q21" s="51">
        <v>4.859</v>
      </c>
      <c r="R21" s="22"/>
      <c r="S21" s="22"/>
    </row>
    <row r="22" spans="1:20" x14ac:dyDescent="0.2">
      <c r="A22" s="6"/>
      <c r="B22" s="12" t="str">
        <f t="shared" si="2"/>
        <v>A'  (Val, dou, pi-pi*)</v>
      </c>
      <c r="C22" s="22"/>
      <c r="D22" s="14">
        <v>3.7919999999999998</v>
      </c>
      <c r="E22" s="22"/>
      <c r="F22" s="22"/>
      <c r="G22" s="22"/>
      <c r="H22" s="22"/>
      <c r="I22" s="14">
        <v>6.2240000000000002</v>
      </c>
      <c r="J22" s="14">
        <v>6.1749999999999998</v>
      </c>
      <c r="K22" s="51">
        <v>5.9080000000000004</v>
      </c>
      <c r="L22" s="51">
        <v>5.484</v>
      </c>
      <c r="M22" s="51">
        <v>5.6630000000000003</v>
      </c>
      <c r="N22" s="51">
        <v>5.7</v>
      </c>
      <c r="O22" s="51">
        <v>5.665</v>
      </c>
      <c r="P22" s="51">
        <v>5.5990000000000002</v>
      </c>
      <c r="Q22" s="51">
        <v>5.6449999999999996</v>
      </c>
      <c r="R22" s="22"/>
      <c r="S22" s="22"/>
    </row>
    <row r="23" spans="1:20" x14ac:dyDescent="0.2">
      <c r="A23" s="6"/>
      <c r="B23" s="12" t="str">
        <f t="shared" si="2"/>
        <v>A' (Ryd, n-3s)</v>
      </c>
      <c r="C23" s="14">
        <v>6.625</v>
      </c>
      <c r="D23" s="14">
        <v>6.3840000000000003</v>
      </c>
      <c r="E23" s="14">
        <v>6.4610000000000003</v>
      </c>
      <c r="F23" s="14">
        <v>6.3150000000000004</v>
      </c>
      <c r="G23" s="14">
        <v>6.3769999999999998</v>
      </c>
      <c r="H23" s="14">
        <v>6.3209999999999997</v>
      </c>
      <c r="I23" s="14">
        <v>6.335</v>
      </c>
      <c r="J23" s="14">
        <v>6.2370000000000001</v>
      </c>
      <c r="K23" s="51">
        <v>5.7889999999999997</v>
      </c>
      <c r="L23" s="51">
        <v>6.1959999999999997</v>
      </c>
      <c r="M23" s="51">
        <v>6.1879999999999997</v>
      </c>
      <c r="N23" s="51">
        <v>6.1580000000000004</v>
      </c>
      <c r="O23" s="51">
        <v>6.1609999999999996</v>
      </c>
      <c r="P23" s="51">
        <v>6.18</v>
      </c>
      <c r="Q23" s="51">
        <v>6.1790000000000003</v>
      </c>
      <c r="R23" s="22"/>
      <c r="S23" s="22"/>
    </row>
    <row r="24" spans="1:20" x14ac:dyDescent="0.2">
      <c r="A24" s="6"/>
      <c r="B24" s="12" t="str">
        <f t="shared" si="2"/>
        <v>A' (Ryd, n-3p)</v>
      </c>
      <c r="C24" s="14">
        <v>7.2210000000000001</v>
      </c>
      <c r="D24" s="14">
        <v>6.9740000000000002</v>
      </c>
      <c r="E24" s="14">
        <v>7.0410000000000004</v>
      </c>
      <c r="F24" s="14">
        <v>6.8879999999999999</v>
      </c>
      <c r="G24" s="14">
        <v>6.9669999999999996</v>
      </c>
      <c r="H24" s="14">
        <v>6.91</v>
      </c>
      <c r="I24" s="14">
        <v>6.8140000000000001</v>
      </c>
      <c r="J24" s="14">
        <v>6.7889999999999997</v>
      </c>
      <c r="K24" s="51">
        <v>6.2969999999999997</v>
      </c>
      <c r="L24" s="51">
        <v>6.202</v>
      </c>
      <c r="M24" s="51">
        <v>6.3780000000000001</v>
      </c>
      <c r="N24" s="51">
        <v>6.399</v>
      </c>
      <c r="O24" s="51">
        <v>6.335</v>
      </c>
      <c r="P24" s="51">
        <v>6.3310000000000004</v>
      </c>
      <c r="Q24" s="51">
        <v>6.3739999999999997</v>
      </c>
      <c r="R24" s="51">
        <v>6.7080000000000002</v>
      </c>
      <c r="S24" s="51">
        <v>6.7190000000000003</v>
      </c>
      <c r="T24" s="14"/>
    </row>
    <row r="25" spans="1:20" x14ac:dyDescent="0.2">
      <c r="A25" s="6"/>
      <c r="B25" s="12" t="str">
        <f t="shared" si="2"/>
        <v>A' (Ryd, n-3p)</v>
      </c>
      <c r="C25" s="14">
        <v>7.4379999999999997</v>
      </c>
      <c r="D25" s="14">
        <v>7.2229999999999999</v>
      </c>
      <c r="E25" s="14">
        <v>7.2640000000000002</v>
      </c>
      <c r="F25" s="14">
        <v>7.1180000000000003</v>
      </c>
      <c r="G25" s="14">
        <v>7.2089999999999996</v>
      </c>
      <c r="H25" s="38">
        <v>7.1520000000000001</v>
      </c>
      <c r="I25" s="38">
        <v>7.0739999999999998</v>
      </c>
      <c r="J25" s="38">
        <v>7.05</v>
      </c>
      <c r="K25" s="51">
        <v>6.1779999999999999</v>
      </c>
      <c r="L25" s="51">
        <v>6.7290000000000001</v>
      </c>
      <c r="M25" s="51">
        <v>6.6980000000000004</v>
      </c>
      <c r="N25" s="51">
        <v>6.6740000000000004</v>
      </c>
      <c r="O25" s="51">
        <v>6.6980000000000004</v>
      </c>
      <c r="P25" s="51">
        <v>6.7149999999999999</v>
      </c>
      <c r="Q25" s="51">
        <v>6.7060000000000004</v>
      </c>
      <c r="R25" s="51">
        <v>6.8479999999999999</v>
      </c>
      <c r="S25" s="51">
        <v>6.9859999999999998</v>
      </c>
      <c r="T25" s="14"/>
    </row>
    <row r="26" spans="1:20" x14ac:dyDescent="0.2">
      <c r="A26" s="6"/>
      <c r="B26" s="12" t="str">
        <f t="shared" si="2"/>
        <v>A' (Val, sig-n)</v>
      </c>
      <c r="C26" s="14">
        <v>8.173</v>
      </c>
      <c r="D26" s="14">
        <v>7.5</v>
      </c>
      <c r="E26" s="14">
        <v>7.8380000000000001</v>
      </c>
      <c r="F26" s="14">
        <v>7.6920000000000002</v>
      </c>
      <c r="G26" s="14">
        <v>7.6989999999999998</v>
      </c>
      <c r="H26" s="38">
        <v>7.633</v>
      </c>
      <c r="I26" s="22"/>
      <c r="J26" s="22"/>
      <c r="K26" s="51">
        <v>8.1579999999999995</v>
      </c>
      <c r="L26" s="51">
        <v>7.641</v>
      </c>
      <c r="M26" s="51">
        <v>7.694</v>
      </c>
      <c r="N26" s="51">
        <v>7.7110000000000003</v>
      </c>
      <c r="O26" s="51">
        <v>7.6289999999999996</v>
      </c>
      <c r="P26" s="51">
        <v>7.6390000000000002</v>
      </c>
      <c r="Q26" s="51">
        <v>7.6619999999999999</v>
      </c>
      <c r="R26" s="51">
        <v>7.63</v>
      </c>
      <c r="S26" s="51">
        <v>7.6260000000000003</v>
      </c>
      <c r="T26" s="14"/>
    </row>
    <row r="27" spans="1:20" x14ac:dyDescent="0.2">
      <c r="A27" s="6"/>
      <c r="B27" s="12" t="str">
        <f t="shared" si="2"/>
        <v>A" (Ryd, pi-3s)</v>
      </c>
      <c r="C27" s="14">
        <v>7.7690000000000001</v>
      </c>
      <c r="D27" s="14">
        <v>7.327</v>
      </c>
      <c r="E27" s="14">
        <v>8.0310000000000006</v>
      </c>
      <c r="F27" s="14">
        <v>7.7649999999999997</v>
      </c>
      <c r="G27" s="14">
        <v>7.8330000000000002</v>
      </c>
      <c r="H27" s="14">
        <v>7.806</v>
      </c>
      <c r="I27" s="14">
        <v>7.6929999999999996</v>
      </c>
      <c r="J27" s="14">
        <v>7.6680000000000001</v>
      </c>
      <c r="K27" s="51">
        <v>7.1120000000000001</v>
      </c>
      <c r="L27" s="51">
        <v>7.4089999999999998</v>
      </c>
      <c r="M27" s="51">
        <v>7.58</v>
      </c>
      <c r="N27" s="51">
        <v>7.58</v>
      </c>
      <c r="O27" s="51">
        <v>7.5579999999999998</v>
      </c>
      <c r="P27" s="51">
        <v>7.5339999999999998</v>
      </c>
      <c r="Q27" s="52">
        <v>7.57</v>
      </c>
      <c r="R27" s="22"/>
      <c r="S27" s="22"/>
      <c r="T27" s="14"/>
    </row>
    <row r="28" spans="1:20" x14ac:dyDescent="0.2">
      <c r="A28" s="6"/>
      <c r="B28" s="12" t="str">
        <f t="shared" si="2"/>
        <v>A" (Ryd, n-3p)</v>
      </c>
      <c r="C28" s="14">
        <v>8.0310000000000006</v>
      </c>
      <c r="D28" s="14">
        <v>7.7510000000000003</v>
      </c>
      <c r="E28" s="14">
        <v>7.87</v>
      </c>
      <c r="F28" s="14">
        <v>7.69</v>
      </c>
      <c r="G28" s="14">
        <v>7.7439999999999998</v>
      </c>
      <c r="H28" s="14">
        <v>7.694</v>
      </c>
      <c r="I28" s="14">
        <v>7.6219999999999999</v>
      </c>
      <c r="J28" s="14">
        <v>7.6</v>
      </c>
      <c r="K28" s="51">
        <v>7.05</v>
      </c>
      <c r="L28" s="51">
        <v>7.54</v>
      </c>
      <c r="M28" s="51">
        <v>7.556</v>
      </c>
      <c r="N28" s="51">
        <v>7.5179999999999998</v>
      </c>
      <c r="O28" s="51">
        <v>7.516</v>
      </c>
      <c r="P28" s="51">
        <v>7.5629999999999997</v>
      </c>
      <c r="Q28" s="52">
        <v>7.5640000000000001</v>
      </c>
      <c r="R28" s="22"/>
      <c r="S28" s="22"/>
      <c r="T28" s="14"/>
    </row>
    <row r="29" spans="1:20" x14ac:dyDescent="0.2">
      <c r="A29" s="6" t="str">
        <f>A14</f>
        <v>Quartet</v>
      </c>
      <c r="B29" s="12" t="str">
        <f t="shared" ref="B29:B30" si="3">B14</f>
        <v>A'  (Val, pi-pi*)</v>
      </c>
      <c r="C29" s="14">
        <v>5.0659999999999998</v>
      </c>
      <c r="D29" s="14">
        <v>5.016</v>
      </c>
      <c r="E29" s="14">
        <v>4.9740000000000002</v>
      </c>
      <c r="F29" s="14">
        <v>4.9059999999999997</v>
      </c>
      <c r="G29" s="14">
        <v>4.7889999999999997</v>
      </c>
      <c r="H29" s="14">
        <v>4.7240000000000002</v>
      </c>
      <c r="I29" s="14">
        <v>4.694</v>
      </c>
      <c r="J29" s="14">
        <v>4.6769999999999996</v>
      </c>
      <c r="K29" s="51">
        <v>4.5090000000000003</v>
      </c>
      <c r="L29" s="51">
        <v>4.4260000000000002</v>
      </c>
      <c r="M29" s="51">
        <v>4.548</v>
      </c>
      <c r="N29" s="51">
        <v>4.5709999999999997</v>
      </c>
      <c r="O29" s="51">
        <v>4.5709999999999997</v>
      </c>
      <c r="P29" s="51">
        <v>4.508</v>
      </c>
      <c r="Q29" s="52">
        <v>4.54</v>
      </c>
      <c r="R29" s="22"/>
      <c r="S29" s="22"/>
      <c r="T29" s="14"/>
    </row>
    <row r="30" spans="1:20" x14ac:dyDescent="0.2">
      <c r="A30" s="6"/>
      <c r="B30" s="12" t="str">
        <f t="shared" si="3"/>
        <v>A" (Ryd, pi-3s)</v>
      </c>
      <c r="C30" s="14">
        <v>7.41</v>
      </c>
      <c r="D30" s="14">
        <v>7.1749999999999998</v>
      </c>
      <c r="E30" s="14">
        <v>7.3860000000000001</v>
      </c>
      <c r="F30" s="14">
        <v>7.407</v>
      </c>
      <c r="G30" s="14">
        <v>7.5190000000000001</v>
      </c>
      <c r="H30" s="14">
        <v>7.524</v>
      </c>
      <c r="I30" s="14">
        <v>7.46</v>
      </c>
      <c r="J30" s="14">
        <v>7.4550000000000001</v>
      </c>
      <c r="K30" s="51">
        <v>6.7510000000000003</v>
      </c>
      <c r="L30" s="51">
        <v>7.2539999999999996</v>
      </c>
      <c r="M30" s="51">
        <v>7.3310000000000004</v>
      </c>
      <c r="N30" s="51">
        <v>7.319</v>
      </c>
      <c r="O30" s="51">
        <v>7.3570000000000002</v>
      </c>
      <c r="P30" s="51">
        <v>7.351</v>
      </c>
      <c r="Q30" s="52">
        <v>7.359</v>
      </c>
      <c r="R30" s="22"/>
      <c r="S30" s="22"/>
      <c r="T30" s="14"/>
    </row>
    <row r="31" spans="1:20" x14ac:dyDescent="0.2">
      <c r="D31" s="5" t="s">
        <v>336</v>
      </c>
      <c r="E31" s="5"/>
      <c r="K31" s="14"/>
      <c r="L31" s="14"/>
      <c r="M31" s="14"/>
      <c r="N31" s="14"/>
      <c r="O31" s="14"/>
      <c r="P31" s="14"/>
      <c r="Q31" s="14"/>
      <c r="R31" s="14"/>
      <c r="S31" s="14"/>
      <c r="T31" s="14"/>
    </row>
    <row r="33" spans="9:9" x14ac:dyDescent="0.2">
      <c r="I33" s="2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D12C9-B965-8340-A389-FCCC319AA784}">
  <dimension ref="A1:AC32"/>
  <sheetViews>
    <sheetView zoomScale="80" zoomScaleNormal="80" workbookViewId="0">
      <selection activeCell="D1" sqref="D1"/>
    </sheetView>
  </sheetViews>
  <sheetFormatPr baseColWidth="10" defaultRowHeight="16" x14ac:dyDescent="0.2"/>
  <cols>
    <col min="2" max="2" width="9" customWidth="1"/>
    <col min="20" max="20" width="10.5" customWidth="1"/>
    <col min="24" max="24" width="10.5" customWidth="1"/>
  </cols>
  <sheetData>
    <row r="1" spans="1:29" x14ac:dyDescent="0.2">
      <c r="A1" s="1" t="s">
        <v>0</v>
      </c>
      <c r="B1" s="1"/>
      <c r="C1" s="1" t="s">
        <v>842</v>
      </c>
      <c r="D1" s="2"/>
      <c r="E1" s="34">
        <f>COUNT(D5:D15)</f>
        <v>11</v>
      </c>
      <c r="F1" s="4" t="s">
        <v>2</v>
      </c>
      <c r="G1" s="5" t="s">
        <v>3</v>
      </c>
      <c r="J1" t="s">
        <v>843</v>
      </c>
      <c r="T1" s="3"/>
      <c r="Z1" s="5" t="s">
        <v>217</v>
      </c>
      <c r="AB1" s="5"/>
      <c r="AC1" s="5"/>
    </row>
    <row r="2" spans="1:29" x14ac:dyDescent="0.2">
      <c r="A2" s="6" t="s">
        <v>5</v>
      </c>
      <c r="B2" s="7"/>
      <c r="C2" s="7" t="s">
        <v>6</v>
      </c>
      <c r="D2" s="7" t="s">
        <v>6</v>
      </c>
      <c r="E2" s="7" t="s">
        <v>6</v>
      </c>
      <c r="F2" s="7" t="s">
        <v>6</v>
      </c>
      <c r="G2" s="7" t="s">
        <v>91</v>
      </c>
      <c r="H2" s="7" t="s">
        <v>91</v>
      </c>
      <c r="I2" s="7" t="s">
        <v>91</v>
      </c>
      <c r="J2" s="7" t="s">
        <v>7</v>
      </c>
      <c r="K2" s="7" t="s">
        <v>7</v>
      </c>
      <c r="L2" s="7" t="s">
        <v>7</v>
      </c>
      <c r="M2" s="7" t="s">
        <v>7</v>
      </c>
      <c r="N2" s="7" t="s">
        <v>7</v>
      </c>
      <c r="O2" s="7" t="s">
        <v>7</v>
      </c>
      <c r="P2" s="7" t="s">
        <v>7</v>
      </c>
      <c r="Q2" s="7" t="s">
        <v>8</v>
      </c>
      <c r="R2" s="7"/>
      <c r="S2" s="7" t="s">
        <v>8</v>
      </c>
      <c r="T2" s="6" t="s">
        <v>1326</v>
      </c>
      <c r="U2" s="8" t="s">
        <v>9</v>
      </c>
      <c r="V2" s="8" t="s">
        <v>9</v>
      </c>
      <c r="W2" s="8" t="s">
        <v>44</v>
      </c>
      <c r="X2" s="8" t="s">
        <v>44</v>
      </c>
      <c r="Y2" s="8" t="s">
        <v>44</v>
      </c>
      <c r="Z2" s="8" t="s">
        <v>9</v>
      </c>
    </row>
    <row r="3" spans="1:29" x14ac:dyDescent="0.2">
      <c r="A3" s="6"/>
      <c r="B3" s="7"/>
      <c r="C3" s="6" t="s">
        <v>11</v>
      </c>
      <c r="D3" s="6" t="s">
        <v>11</v>
      </c>
      <c r="E3" s="6" t="s">
        <v>11</v>
      </c>
      <c r="F3" s="6" t="s">
        <v>11</v>
      </c>
      <c r="G3" s="6" t="s">
        <v>12</v>
      </c>
      <c r="H3" s="6" t="s">
        <v>12</v>
      </c>
      <c r="I3" s="6" t="s">
        <v>12</v>
      </c>
      <c r="J3" s="6" t="s">
        <v>12</v>
      </c>
      <c r="K3" s="6" t="s">
        <v>74</v>
      </c>
      <c r="L3" s="6" t="s">
        <v>74</v>
      </c>
      <c r="M3" s="6" t="s">
        <v>74</v>
      </c>
      <c r="N3" s="6" t="s">
        <v>75</v>
      </c>
      <c r="O3" s="6" t="s">
        <v>75</v>
      </c>
      <c r="P3" s="6" t="s">
        <v>75</v>
      </c>
      <c r="Q3" s="6" t="s">
        <v>114</v>
      </c>
      <c r="R3" s="6" t="s">
        <v>437</v>
      </c>
      <c r="S3" s="6" t="s">
        <v>437</v>
      </c>
      <c r="T3" s="10" t="s">
        <v>436</v>
      </c>
      <c r="U3" s="9" t="s">
        <v>13</v>
      </c>
      <c r="V3" s="9" t="s">
        <v>60</v>
      </c>
      <c r="W3" s="9" t="s">
        <v>271</v>
      </c>
      <c r="X3" s="9" t="s">
        <v>14</v>
      </c>
      <c r="Y3" s="9" t="s">
        <v>14</v>
      </c>
      <c r="Z3" s="9" t="s">
        <v>60</v>
      </c>
    </row>
    <row r="4" spans="1:29" x14ac:dyDescent="0.2">
      <c r="A4" s="7"/>
      <c r="B4" s="7"/>
      <c r="C4" s="6" t="s">
        <v>16</v>
      </c>
      <c r="D4" s="6" t="s">
        <v>17</v>
      </c>
      <c r="E4" s="6" t="s">
        <v>18</v>
      </c>
      <c r="F4" s="6" t="s">
        <v>90</v>
      </c>
      <c r="G4" s="6" t="s">
        <v>16</v>
      </c>
      <c r="H4" s="6" t="s">
        <v>17</v>
      </c>
      <c r="I4" s="6" t="s">
        <v>18</v>
      </c>
      <c r="J4" s="6" t="s">
        <v>90</v>
      </c>
      <c r="K4" s="6" t="s">
        <v>16</v>
      </c>
      <c r="L4" s="6" t="s">
        <v>17</v>
      </c>
      <c r="M4" s="6" t="s">
        <v>18</v>
      </c>
      <c r="N4" s="6" t="s">
        <v>16</v>
      </c>
      <c r="O4" s="6" t="s">
        <v>17</v>
      </c>
      <c r="P4" s="6" t="s">
        <v>18</v>
      </c>
      <c r="Q4" s="11" t="s">
        <v>18</v>
      </c>
      <c r="R4" s="11" t="s">
        <v>18</v>
      </c>
      <c r="S4" s="11" t="s">
        <v>90</v>
      </c>
      <c r="T4" s="30" t="s">
        <v>18</v>
      </c>
      <c r="U4" s="9" t="s">
        <v>18</v>
      </c>
      <c r="V4" s="9" t="s">
        <v>18</v>
      </c>
      <c r="W4" s="9" t="s">
        <v>18</v>
      </c>
      <c r="X4" s="9" t="s">
        <v>18</v>
      </c>
      <c r="Y4" s="9" t="s">
        <v>18</v>
      </c>
      <c r="Z4" s="9" t="s">
        <v>18</v>
      </c>
    </row>
    <row r="5" spans="1:29" x14ac:dyDescent="0.2">
      <c r="A5" s="6" t="s">
        <v>21</v>
      </c>
      <c r="B5" s="12" t="s">
        <v>468</v>
      </c>
      <c r="C5" s="14">
        <v>2.544</v>
      </c>
      <c r="D5" s="14">
        <v>2.524</v>
      </c>
      <c r="E5" s="14">
        <v>2.496</v>
      </c>
      <c r="F5" s="14">
        <v>2.488</v>
      </c>
      <c r="G5" s="14">
        <v>2.5339999999999998</v>
      </c>
      <c r="H5" s="14">
        <v>2.516</v>
      </c>
      <c r="I5" s="14">
        <v>2.488</v>
      </c>
      <c r="J5" s="14">
        <v>2.48</v>
      </c>
      <c r="K5" s="14">
        <v>2.5339999999999998</v>
      </c>
      <c r="L5" s="14">
        <v>2.516</v>
      </c>
      <c r="M5" s="14">
        <v>2.488</v>
      </c>
      <c r="N5" s="14">
        <v>2.5339999999999998</v>
      </c>
      <c r="O5" s="14">
        <v>2.516</v>
      </c>
      <c r="P5" s="14">
        <v>2.488</v>
      </c>
      <c r="Q5" s="18" t="s">
        <v>894</v>
      </c>
      <c r="R5" s="14">
        <f>P5</f>
        <v>2.488</v>
      </c>
      <c r="S5" s="14">
        <f>R5+J5-I5</f>
        <v>2.48</v>
      </c>
      <c r="T5" s="45" t="s">
        <v>890</v>
      </c>
      <c r="U5" s="5" t="s">
        <v>827</v>
      </c>
      <c r="V5" s="17" t="s">
        <v>72</v>
      </c>
      <c r="W5" s="17" t="s">
        <v>273</v>
      </c>
      <c r="X5" s="5" t="s">
        <v>841</v>
      </c>
      <c r="Y5" s="5">
        <v>2</v>
      </c>
      <c r="Z5" s="5" t="s">
        <v>821</v>
      </c>
    </row>
    <row r="6" spans="1:29" x14ac:dyDescent="0.2">
      <c r="A6" s="7"/>
      <c r="B6" s="12" t="s">
        <v>448</v>
      </c>
      <c r="C6" s="14">
        <v>5.49</v>
      </c>
      <c r="D6" s="14">
        <v>5.5389999999999997</v>
      </c>
      <c r="E6" s="14">
        <v>5.5270000000000001</v>
      </c>
      <c r="F6" s="14">
        <v>5.5359999999999996</v>
      </c>
      <c r="G6" s="14">
        <v>5.4790000000000001</v>
      </c>
      <c r="H6" s="14">
        <v>5.5330000000000004</v>
      </c>
      <c r="I6" s="14">
        <v>5.5220000000000002</v>
      </c>
      <c r="J6" s="14">
        <v>5.5309999999999997</v>
      </c>
      <c r="K6" s="14">
        <v>5.4790000000000001</v>
      </c>
      <c r="L6" s="14">
        <v>5.5330000000000004</v>
      </c>
      <c r="M6" s="14">
        <v>5.5220000000000002</v>
      </c>
      <c r="N6" s="14">
        <v>5.4790000000000001</v>
      </c>
      <c r="O6" s="14">
        <v>5.5330000000000004</v>
      </c>
      <c r="P6" s="14">
        <v>5.5220000000000002</v>
      </c>
      <c r="Q6" s="18" t="s">
        <v>871</v>
      </c>
      <c r="R6" s="14">
        <f t="shared" ref="R6:R15" si="0">P6</f>
        <v>5.5220000000000002</v>
      </c>
      <c r="S6" s="14">
        <f t="shared" ref="S6:S15" si="1">R6+J6-I6</f>
        <v>5.5310000000000006</v>
      </c>
      <c r="T6" s="45" t="s">
        <v>888</v>
      </c>
      <c r="U6" s="5" t="s">
        <v>828</v>
      </c>
      <c r="V6" s="17" t="s">
        <v>72</v>
      </c>
      <c r="W6" s="17" t="s">
        <v>273</v>
      </c>
      <c r="X6" s="5" t="s">
        <v>82</v>
      </c>
      <c r="Y6" s="5">
        <v>58</v>
      </c>
      <c r="Z6" s="5" t="s">
        <v>822</v>
      </c>
    </row>
    <row r="7" spans="1:29" x14ac:dyDescent="0.2">
      <c r="A7" s="7"/>
      <c r="B7" s="12" t="s">
        <v>656</v>
      </c>
      <c r="C7" s="14">
        <v>5.7380000000000004</v>
      </c>
      <c r="D7" s="14">
        <v>5.742</v>
      </c>
      <c r="E7" s="14">
        <v>5.76</v>
      </c>
      <c r="F7" s="14">
        <v>5.7649999999999997</v>
      </c>
      <c r="G7" s="14">
        <v>5.6909999999999998</v>
      </c>
      <c r="H7" s="14">
        <v>5.694</v>
      </c>
      <c r="I7" s="14">
        <v>5.7119999999999997</v>
      </c>
      <c r="J7" s="14">
        <v>5.718</v>
      </c>
      <c r="K7" s="14">
        <v>5.6909999999999998</v>
      </c>
      <c r="L7" s="14">
        <v>5.694</v>
      </c>
      <c r="M7" s="14">
        <v>5.7110000000000003</v>
      </c>
      <c r="N7" s="14">
        <v>5.6909999999999998</v>
      </c>
      <c r="O7" s="14">
        <v>5.694</v>
      </c>
      <c r="P7" s="14">
        <v>5.7110000000000003</v>
      </c>
      <c r="Q7" s="18" t="s">
        <v>872</v>
      </c>
      <c r="R7" s="14">
        <f t="shared" si="0"/>
        <v>5.7110000000000003</v>
      </c>
      <c r="S7" s="14">
        <f t="shared" si="1"/>
        <v>5.7170000000000005</v>
      </c>
      <c r="T7" s="45" t="s">
        <v>889</v>
      </c>
      <c r="U7" s="5" t="s">
        <v>56</v>
      </c>
      <c r="V7" s="17" t="s">
        <v>831</v>
      </c>
      <c r="W7" s="17" t="s">
        <v>273</v>
      </c>
      <c r="X7" s="5" t="s">
        <v>207</v>
      </c>
      <c r="Y7" s="5">
        <v>19</v>
      </c>
      <c r="Z7" s="5" t="s">
        <v>823</v>
      </c>
    </row>
    <row r="8" spans="1:29" x14ac:dyDescent="0.2">
      <c r="A8" s="7"/>
      <c r="B8" s="12" t="s">
        <v>448</v>
      </c>
      <c r="C8" s="14">
        <v>6.1959999999999997</v>
      </c>
      <c r="D8" s="14">
        <v>6.1950000000000003</v>
      </c>
      <c r="E8" s="14">
        <v>6.1950000000000003</v>
      </c>
      <c r="F8" s="14">
        <v>6.2009999999999996</v>
      </c>
      <c r="G8" s="14">
        <v>6.181</v>
      </c>
      <c r="H8" s="14">
        <v>6.1859999999999999</v>
      </c>
      <c r="I8" s="14">
        <v>6.1829999999999998</v>
      </c>
      <c r="J8" s="14">
        <v>6.1890000000000001</v>
      </c>
      <c r="K8" s="14">
        <v>6.181</v>
      </c>
      <c r="L8" s="14">
        <v>6.1859999999999999</v>
      </c>
      <c r="M8" s="14">
        <v>6.1829999999999998</v>
      </c>
      <c r="N8" s="14">
        <v>6.181</v>
      </c>
      <c r="O8" s="14">
        <v>6.1859999999999999</v>
      </c>
      <c r="P8" s="14">
        <v>6.1829999999999998</v>
      </c>
      <c r="Q8" s="18" t="s">
        <v>873</v>
      </c>
      <c r="R8" s="14">
        <f t="shared" si="0"/>
        <v>6.1829999999999998</v>
      </c>
      <c r="S8" s="14">
        <f t="shared" si="1"/>
        <v>6.1890000000000001</v>
      </c>
      <c r="T8" s="46"/>
      <c r="U8" s="5" t="s">
        <v>829</v>
      </c>
      <c r="V8" s="17" t="s">
        <v>95</v>
      </c>
      <c r="W8" s="17" t="s">
        <v>273</v>
      </c>
      <c r="X8" s="5" t="s">
        <v>869</v>
      </c>
      <c r="Y8" s="5">
        <v>74</v>
      </c>
      <c r="Z8" s="5" t="s">
        <v>825</v>
      </c>
    </row>
    <row r="9" spans="1:29" x14ac:dyDescent="0.2">
      <c r="A9" s="7"/>
      <c r="B9" s="12" t="s">
        <v>454</v>
      </c>
      <c r="C9" s="14">
        <v>6.4290000000000003</v>
      </c>
      <c r="D9" s="14">
        <v>6.3719999999999999</v>
      </c>
      <c r="E9" s="14">
        <v>6.3819999999999997</v>
      </c>
      <c r="F9" s="14">
        <v>6.3940000000000001</v>
      </c>
      <c r="G9" s="14">
        <v>6.4189999999999996</v>
      </c>
      <c r="H9" s="14">
        <v>6.3680000000000003</v>
      </c>
      <c r="I9" s="14">
        <v>6.3760000000000003</v>
      </c>
      <c r="J9" s="14">
        <v>6.3890000000000002</v>
      </c>
      <c r="K9" s="14">
        <v>6.4189999999999996</v>
      </c>
      <c r="L9" s="14">
        <v>6.3680000000000003</v>
      </c>
      <c r="M9" s="14">
        <v>6.3760000000000003</v>
      </c>
      <c r="N9" s="14">
        <v>6.4189999999999996</v>
      </c>
      <c r="O9" s="14">
        <v>6.3680000000000003</v>
      </c>
      <c r="P9" s="14">
        <v>6.3760000000000003</v>
      </c>
      <c r="Q9" s="18" t="s">
        <v>874</v>
      </c>
      <c r="R9" s="14">
        <f t="shared" si="0"/>
        <v>6.3760000000000003</v>
      </c>
      <c r="S9" s="14">
        <f t="shared" si="1"/>
        <v>6.3890000000000002</v>
      </c>
      <c r="T9" s="45" t="s">
        <v>891</v>
      </c>
      <c r="U9" s="5" t="s">
        <v>830</v>
      </c>
      <c r="V9" s="17" t="s">
        <v>73</v>
      </c>
      <c r="W9" s="17" t="s">
        <v>273</v>
      </c>
      <c r="X9" s="5" t="s">
        <v>867</v>
      </c>
      <c r="Y9" s="5">
        <v>116</v>
      </c>
      <c r="Z9" s="5" t="s">
        <v>826</v>
      </c>
    </row>
    <row r="10" spans="1:29" x14ac:dyDescent="0.2">
      <c r="A10" s="7"/>
      <c r="B10" s="12" t="s">
        <v>448</v>
      </c>
      <c r="C10" s="22"/>
      <c r="D10" s="14">
        <v>7.4480000000000004</v>
      </c>
      <c r="E10" s="14">
        <v>7.17</v>
      </c>
      <c r="F10" s="14">
        <v>7.077</v>
      </c>
      <c r="G10" s="22"/>
      <c r="H10" s="14">
        <v>7.4429999999999996</v>
      </c>
      <c r="I10" s="14">
        <v>7.165</v>
      </c>
      <c r="J10" s="14">
        <v>7.0720000000000001</v>
      </c>
      <c r="K10" s="22"/>
      <c r="L10" s="14">
        <v>7.4429999999999996</v>
      </c>
      <c r="M10" s="14">
        <v>7.165</v>
      </c>
      <c r="N10" s="22"/>
      <c r="O10" s="14">
        <v>7.4429999999999996</v>
      </c>
      <c r="P10" s="14">
        <v>7.165</v>
      </c>
      <c r="Q10" s="18" t="s">
        <v>875</v>
      </c>
      <c r="R10" s="14">
        <f t="shared" si="0"/>
        <v>7.165</v>
      </c>
      <c r="S10" s="14">
        <f t="shared" si="1"/>
        <v>7.0720000000000001</v>
      </c>
      <c r="T10" s="46"/>
      <c r="U10" s="5" t="s">
        <v>835</v>
      </c>
      <c r="V10" s="17" t="s">
        <v>388</v>
      </c>
      <c r="W10" s="17" t="s">
        <v>273</v>
      </c>
      <c r="X10" s="5" t="s">
        <v>97</v>
      </c>
      <c r="Y10" s="5">
        <v>24</v>
      </c>
      <c r="Z10" s="5" t="s">
        <v>833</v>
      </c>
    </row>
    <row r="11" spans="1:29" x14ac:dyDescent="0.2">
      <c r="A11" s="7"/>
      <c r="B11" s="12" t="s">
        <v>454</v>
      </c>
      <c r="C11" s="22"/>
      <c r="D11" s="14">
        <v>7.5270000000000001</v>
      </c>
      <c r="E11" s="14">
        <v>7.37</v>
      </c>
      <c r="F11" s="14">
        <v>7.2990000000000004</v>
      </c>
      <c r="G11" s="22"/>
      <c r="H11" s="14">
        <v>7.3959999999999999</v>
      </c>
      <c r="I11" s="14">
        <v>7.2779999999999996</v>
      </c>
      <c r="J11" s="14">
        <v>7.2249999999999996</v>
      </c>
      <c r="K11" s="22"/>
      <c r="L11" s="14">
        <v>7.3949999999999996</v>
      </c>
      <c r="M11" s="14">
        <v>7.2770000000000001</v>
      </c>
      <c r="N11" s="22"/>
      <c r="O11" s="14">
        <v>7.3949999999999996</v>
      </c>
      <c r="P11" s="14">
        <v>7.2770000000000001</v>
      </c>
      <c r="Q11" s="18" t="s">
        <v>876</v>
      </c>
      <c r="R11" s="14">
        <f t="shared" si="0"/>
        <v>7.2770000000000001</v>
      </c>
      <c r="S11" s="14">
        <f t="shared" si="1"/>
        <v>7.2239999999999993</v>
      </c>
      <c r="T11" s="45" t="s">
        <v>892</v>
      </c>
      <c r="U11" s="5" t="s">
        <v>836</v>
      </c>
      <c r="V11" s="17" t="s">
        <v>264</v>
      </c>
      <c r="W11" s="17" t="s">
        <v>275</v>
      </c>
      <c r="X11" s="5" t="s">
        <v>224</v>
      </c>
      <c r="Y11" s="5">
        <v>21</v>
      </c>
      <c r="Z11" s="5" t="s">
        <v>834</v>
      </c>
    </row>
    <row r="12" spans="1:29" x14ac:dyDescent="0.2">
      <c r="A12" s="7"/>
      <c r="B12" s="12" t="s">
        <v>448</v>
      </c>
      <c r="C12" s="22"/>
      <c r="D12" s="14">
        <v>7.8239999999999998</v>
      </c>
      <c r="E12" s="14">
        <v>7.5350000000000001</v>
      </c>
      <c r="F12" s="14">
        <v>7.4550000000000001</v>
      </c>
      <c r="G12" s="22"/>
      <c r="H12" s="14">
        <v>7.8159999999999998</v>
      </c>
      <c r="I12" s="14">
        <v>7.5259999999999998</v>
      </c>
      <c r="J12" s="14">
        <v>7.4470000000000001</v>
      </c>
      <c r="K12" s="22"/>
      <c r="L12" s="14">
        <v>7.8159999999999998</v>
      </c>
      <c r="M12" s="14">
        <v>7.5259999999999998</v>
      </c>
      <c r="N12" s="22"/>
      <c r="O12" s="14">
        <v>7.8159999999999998</v>
      </c>
      <c r="P12" s="14">
        <v>7.5259999999999998</v>
      </c>
      <c r="Q12" s="18" t="s">
        <v>877</v>
      </c>
      <c r="R12" s="14">
        <f t="shared" si="0"/>
        <v>7.5259999999999998</v>
      </c>
      <c r="S12" s="14">
        <f t="shared" si="1"/>
        <v>7.4469999999999992</v>
      </c>
      <c r="T12" s="46"/>
      <c r="U12" s="5" t="s">
        <v>393</v>
      </c>
      <c r="V12" s="17" t="s">
        <v>72</v>
      </c>
      <c r="W12" s="17" t="s">
        <v>273</v>
      </c>
      <c r="X12" s="5" t="s">
        <v>870</v>
      </c>
      <c r="Y12" s="5">
        <v>138</v>
      </c>
      <c r="Z12" s="5" t="s">
        <v>837</v>
      </c>
    </row>
    <row r="13" spans="1:29" x14ac:dyDescent="0.2">
      <c r="A13" s="7"/>
      <c r="B13" s="12" t="s">
        <v>868</v>
      </c>
      <c r="C13" s="22"/>
      <c r="D13" s="14">
        <v>8.3160000000000007</v>
      </c>
      <c r="E13" s="14">
        <v>7.774</v>
      </c>
      <c r="F13" s="14">
        <v>7.6829999999999998</v>
      </c>
      <c r="G13" s="22"/>
      <c r="H13" s="14">
        <v>8.2520000000000007</v>
      </c>
      <c r="I13" s="14">
        <v>7.7460000000000004</v>
      </c>
      <c r="J13" s="14">
        <v>7.6580000000000004</v>
      </c>
      <c r="K13" s="22"/>
      <c r="L13" s="14">
        <v>8.2520000000000007</v>
      </c>
      <c r="M13" s="14">
        <v>7.7450000000000001</v>
      </c>
      <c r="N13" s="22"/>
      <c r="O13" s="14">
        <v>8.2520000000000007</v>
      </c>
      <c r="P13" s="14">
        <v>7.7450000000000001</v>
      </c>
      <c r="R13" s="14">
        <f t="shared" si="0"/>
        <v>7.7450000000000001</v>
      </c>
      <c r="S13" s="14">
        <f t="shared" si="1"/>
        <v>7.657</v>
      </c>
      <c r="T13" s="46"/>
      <c r="U13" s="5"/>
      <c r="V13" s="17" t="s">
        <v>62</v>
      </c>
      <c r="W13" s="17" t="s">
        <v>273</v>
      </c>
      <c r="X13" s="5" t="s">
        <v>466</v>
      </c>
      <c r="Y13" s="5">
        <v>20</v>
      </c>
      <c r="Z13" s="5" t="s">
        <v>839</v>
      </c>
    </row>
    <row r="14" spans="1:29" x14ac:dyDescent="0.2">
      <c r="A14" s="7"/>
      <c r="B14" s="12" t="s">
        <v>468</v>
      </c>
      <c r="C14" s="14">
        <v>7.6879999999999997</v>
      </c>
      <c r="D14" s="14">
        <v>7.8780000000000001</v>
      </c>
      <c r="E14" s="14">
        <v>7.7910000000000004</v>
      </c>
      <c r="F14" s="14">
        <v>7.76</v>
      </c>
      <c r="G14" s="14">
        <v>7.6219999999999999</v>
      </c>
      <c r="H14" s="14">
        <v>7.8630000000000004</v>
      </c>
      <c r="I14" s="14">
        <v>7.7679999999999998</v>
      </c>
      <c r="J14" s="14">
        <v>7.7270000000000003</v>
      </c>
      <c r="K14" s="14">
        <v>7.6219999999999999</v>
      </c>
      <c r="L14" s="14">
        <v>7.8630000000000004</v>
      </c>
      <c r="M14" s="14">
        <v>7.7679999999999998</v>
      </c>
      <c r="N14" s="14">
        <v>7.6219999999999999</v>
      </c>
      <c r="O14" s="14">
        <v>7.8630000000000004</v>
      </c>
      <c r="P14" s="14">
        <v>7.7679999999999998</v>
      </c>
      <c r="R14" s="14">
        <f t="shared" si="0"/>
        <v>7.7679999999999998</v>
      </c>
      <c r="S14" s="14">
        <f t="shared" si="1"/>
        <v>7.7270000000000012</v>
      </c>
      <c r="T14" s="45" t="s">
        <v>893</v>
      </c>
      <c r="U14" s="5" t="s">
        <v>840</v>
      </c>
      <c r="V14" s="17" t="s">
        <v>141</v>
      </c>
      <c r="W14" s="17" t="s">
        <v>280</v>
      </c>
      <c r="X14" s="5" t="s">
        <v>88</v>
      </c>
      <c r="Y14" s="5">
        <v>10</v>
      </c>
      <c r="Z14" s="5" t="s">
        <v>838</v>
      </c>
    </row>
    <row r="15" spans="1:29" x14ac:dyDescent="0.2">
      <c r="A15" s="6" t="s">
        <v>325</v>
      </c>
      <c r="B15" s="12" t="s">
        <v>468</v>
      </c>
      <c r="C15" s="14">
        <v>5.8380000000000001</v>
      </c>
      <c r="D15" s="14">
        <v>5.8760000000000003</v>
      </c>
      <c r="E15" s="14">
        <v>5.9409999999999998</v>
      </c>
      <c r="F15" s="14">
        <v>5.9569999999999999</v>
      </c>
      <c r="G15" s="14">
        <v>5.7880000000000003</v>
      </c>
      <c r="H15" s="14">
        <v>5.8159999999999998</v>
      </c>
      <c r="I15" s="14">
        <v>5.8769999999999998</v>
      </c>
      <c r="J15" s="14">
        <v>5.891</v>
      </c>
      <c r="K15" s="14">
        <v>5.7880000000000003</v>
      </c>
      <c r="L15" s="14">
        <v>5.8159999999999998</v>
      </c>
      <c r="M15" s="14">
        <v>5.8760000000000003</v>
      </c>
      <c r="N15" s="14">
        <v>5.7880000000000003</v>
      </c>
      <c r="O15" s="14">
        <v>5.8159999999999998</v>
      </c>
      <c r="P15" s="14">
        <v>5.8760000000000003</v>
      </c>
      <c r="Q15" s="43" t="s">
        <v>878</v>
      </c>
      <c r="R15" s="14">
        <f t="shared" si="0"/>
        <v>5.8760000000000003</v>
      </c>
      <c r="S15" s="14">
        <f t="shared" si="1"/>
        <v>5.89</v>
      </c>
      <c r="T15" s="45" t="s">
        <v>383</v>
      </c>
      <c r="V15" s="17" t="s">
        <v>61</v>
      </c>
      <c r="W15" s="17" t="s">
        <v>832</v>
      </c>
      <c r="X15" s="5" t="s">
        <v>76</v>
      </c>
      <c r="Y15" s="5">
        <v>5</v>
      </c>
      <c r="Z15" s="5" t="s">
        <v>824</v>
      </c>
    </row>
    <row r="16" spans="1:29" x14ac:dyDescent="0.2">
      <c r="B16" s="5"/>
      <c r="C16" s="15" t="s">
        <v>859</v>
      </c>
      <c r="D16" s="14"/>
      <c r="E16" s="14"/>
      <c r="F16" s="14"/>
      <c r="G16" s="14"/>
      <c r="H16" s="14"/>
      <c r="I16" s="14"/>
      <c r="J16" s="14"/>
      <c r="K16" s="14"/>
      <c r="L16" s="14"/>
      <c r="M16" s="14"/>
      <c r="N16" s="15" t="s">
        <v>844</v>
      </c>
      <c r="O16" s="14"/>
      <c r="P16" s="14"/>
      <c r="T16" t="s">
        <v>1327</v>
      </c>
    </row>
    <row r="17" spans="1:22" x14ac:dyDescent="0.2">
      <c r="C17" s="24"/>
      <c r="G17" s="14"/>
      <c r="H17" s="14"/>
      <c r="I17" s="14"/>
      <c r="T17" s="17" t="s">
        <v>1003</v>
      </c>
      <c r="V17" s="36"/>
    </row>
    <row r="18" spans="1:22" x14ac:dyDescent="0.2">
      <c r="A18" s="6" t="s">
        <v>18</v>
      </c>
      <c r="B18" s="7"/>
      <c r="C18" s="7" t="s">
        <v>44</v>
      </c>
      <c r="D18" s="7" t="s">
        <v>44</v>
      </c>
      <c r="E18" s="7" t="s">
        <v>44</v>
      </c>
      <c r="F18" s="7" t="s">
        <v>44</v>
      </c>
      <c r="G18" s="7" t="s">
        <v>9</v>
      </c>
      <c r="H18" s="7" t="s">
        <v>6</v>
      </c>
      <c r="I18" s="7" t="s">
        <v>6</v>
      </c>
      <c r="J18" s="7" t="s">
        <v>6</v>
      </c>
      <c r="K18" s="54" t="s">
        <v>1046</v>
      </c>
      <c r="L18" s="54" t="s">
        <v>1046</v>
      </c>
      <c r="M18" s="54" t="s">
        <v>1046</v>
      </c>
      <c r="N18" s="54" t="s">
        <v>1046</v>
      </c>
      <c r="O18" s="54" t="s">
        <v>1046</v>
      </c>
      <c r="P18" s="54" t="s">
        <v>1046</v>
      </c>
      <c r="Q18" s="54" t="s">
        <v>1046</v>
      </c>
      <c r="T18" s="36"/>
    </row>
    <row r="19" spans="1:22" x14ac:dyDescent="0.2">
      <c r="A19" s="6"/>
      <c r="B19" s="7"/>
      <c r="C19" s="6" t="s">
        <v>46</v>
      </c>
      <c r="D19" s="6" t="s">
        <v>47</v>
      </c>
      <c r="E19" s="6" t="s">
        <v>49</v>
      </c>
      <c r="F19" s="6" t="s">
        <v>50</v>
      </c>
      <c r="G19" s="6" t="s">
        <v>15</v>
      </c>
      <c r="H19" s="6" t="s">
        <v>51</v>
      </c>
      <c r="I19" s="6" t="s">
        <v>52</v>
      </c>
      <c r="J19" s="6" t="s">
        <v>11</v>
      </c>
      <c r="K19" s="55" t="s">
        <v>1047</v>
      </c>
      <c r="L19" s="55" t="s">
        <v>1048</v>
      </c>
      <c r="M19" s="55" t="s">
        <v>1049</v>
      </c>
      <c r="N19" s="55" t="s">
        <v>1050</v>
      </c>
      <c r="O19" s="55" t="s">
        <v>1051</v>
      </c>
      <c r="P19" s="55" t="s">
        <v>1053</v>
      </c>
      <c r="Q19" s="55" t="s">
        <v>1052</v>
      </c>
      <c r="V19" s="36"/>
    </row>
    <row r="20" spans="1:22" x14ac:dyDescent="0.2">
      <c r="A20" s="6" t="str">
        <f>A5</f>
        <v>Doublet</v>
      </c>
      <c r="B20" s="12" t="str">
        <f>B5</f>
        <v>Pi (Val)</v>
      </c>
      <c r="C20" s="14">
        <v>2.5960000000000001</v>
      </c>
      <c r="D20" s="14">
        <v>2.4449999999999998</v>
      </c>
      <c r="E20" s="14">
        <v>2.5859999999999999</v>
      </c>
      <c r="F20" s="14">
        <v>2.573</v>
      </c>
      <c r="G20" s="14">
        <v>2.5089999999999999</v>
      </c>
      <c r="H20" s="14">
        <v>2.5070000000000001</v>
      </c>
      <c r="I20" s="14">
        <v>2.496</v>
      </c>
      <c r="J20" s="14">
        <v>2.496</v>
      </c>
      <c r="K20" s="51">
        <v>2.585</v>
      </c>
      <c r="L20" s="51">
        <v>2.5019999999999998</v>
      </c>
      <c r="M20" s="51">
        <v>2.5270000000000001</v>
      </c>
      <c r="N20" s="51">
        <v>2.512</v>
      </c>
      <c r="O20" s="51">
        <v>2.5089999999999999</v>
      </c>
      <c r="P20" s="51">
        <v>2.508</v>
      </c>
      <c r="Q20" s="52">
        <v>2.5209999999999999</v>
      </c>
    </row>
    <row r="21" spans="1:22" x14ac:dyDescent="0.2">
      <c r="A21" s="6"/>
      <c r="B21" s="12" t="str">
        <f>B6</f>
        <v>Sigma^+ (Ryd)</v>
      </c>
      <c r="C21" s="14">
        <v>5.6</v>
      </c>
      <c r="D21" s="14">
        <v>5.4809999999999999</v>
      </c>
      <c r="E21" s="14">
        <v>5.585</v>
      </c>
      <c r="F21" s="14">
        <v>5.58</v>
      </c>
      <c r="G21" s="14">
        <v>5.5369999999999999</v>
      </c>
      <c r="H21" s="14">
        <v>5.5359999999999996</v>
      </c>
      <c r="I21" s="14">
        <v>5.5270000000000001</v>
      </c>
      <c r="J21" s="14">
        <v>5.5270000000000001</v>
      </c>
      <c r="K21" s="51">
        <v>5.3970000000000002</v>
      </c>
      <c r="L21" s="51">
        <v>5.5129999999999999</v>
      </c>
      <c r="M21" s="51">
        <v>5.5149999999999997</v>
      </c>
      <c r="N21" s="51">
        <v>5.4950000000000001</v>
      </c>
      <c r="O21" s="51">
        <v>5.4829999999999997</v>
      </c>
      <c r="P21" s="51">
        <v>5.524</v>
      </c>
      <c r="Q21" s="52">
        <v>5.5270000000000001</v>
      </c>
    </row>
    <row r="22" spans="1:22" x14ac:dyDescent="0.2">
      <c r="A22" s="6"/>
      <c r="B22" s="12" t="str">
        <f>B7</f>
        <v>Sigma^+ (Mix)</v>
      </c>
      <c r="C22" s="14">
        <v>6.6829999999999998</v>
      </c>
      <c r="D22" s="14">
        <v>5.5590000000000002</v>
      </c>
      <c r="E22" s="14">
        <v>6.6559999999999997</v>
      </c>
      <c r="F22" s="14">
        <v>6.6769999999999996</v>
      </c>
      <c r="G22" s="14">
        <v>5.8259999999999996</v>
      </c>
      <c r="H22" s="14">
        <v>5.835</v>
      </c>
      <c r="I22" s="14">
        <v>5.7560000000000002</v>
      </c>
      <c r="J22" s="14">
        <v>5.76</v>
      </c>
      <c r="K22" s="51">
        <v>5.52</v>
      </c>
      <c r="L22" s="51">
        <v>5.7089999999999996</v>
      </c>
      <c r="M22" s="51">
        <v>5.7679999999999998</v>
      </c>
      <c r="N22" s="51">
        <v>5.7439999999999998</v>
      </c>
      <c r="O22" s="51">
        <v>5.73</v>
      </c>
      <c r="P22" s="51">
        <v>5.7779999999999996</v>
      </c>
      <c r="Q22" s="52">
        <v>5.806</v>
      </c>
    </row>
    <row r="23" spans="1:22" x14ac:dyDescent="0.2">
      <c r="A23" s="6"/>
      <c r="B23" s="12" t="str">
        <f>B8</f>
        <v>Sigma^+ (Ryd)</v>
      </c>
      <c r="C23" s="14">
        <v>6.2169999999999996</v>
      </c>
      <c r="D23" s="14">
        <v>6.1379999999999999</v>
      </c>
      <c r="E23" s="14">
        <v>6.2</v>
      </c>
      <c r="F23" s="14">
        <v>6.1970000000000001</v>
      </c>
      <c r="G23" s="14">
        <v>6.2149999999999999</v>
      </c>
      <c r="H23" s="14">
        <v>6.218</v>
      </c>
      <c r="I23" s="14">
        <v>6.194</v>
      </c>
      <c r="J23" s="14">
        <v>6.1950000000000003</v>
      </c>
      <c r="K23" s="51">
        <v>6.0039999999999996</v>
      </c>
      <c r="L23" s="51">
        <v>6.1340000000000003</v>
      </c>
      <c r="M23" s="51">
        <v>6.1440000000000001</v>
      </c>
      <c r="N23" s="51">
        <v>6.125</v>
      </c>
      <c r="O23" s="51">
        <v>6.11</v>
      </c>
      <c r="P23" s="51">
        <v>6.1580000000000004</v>
      </c>
      <c r="Q23" s="52">
        <v>6.1639999999999997</v>
      </c>
    </row>
    <row r="24" spans="1:22" x14ac:dyDescent="0.2">
      <c r="A24" s="6"/>
      <c r="B24" s="12" t="str">
        <f>B9</f>
        <v>Pi (Ryd)</v>
      </c>
      <c r="C24" s="14">
        <v>6.4589999999999996</v>
      </c>
      <c r="D24" s="14">
        <v>6.3460000000000001</v>
      </c>
      <c r="E24" s="14">
        <v>6.4409999999999998</v>
      </c>
      <c r="F24" s="14">
        <v>6.4379999999999997</v>
      </c>
      <c r="G24" s="14">
        <v>6.3920000000000003</v>
      </c>
      <c r="H24" s="14">
        <v>6.3920000000000003</v>
      </c>
      <c r="I24" s="14">
        <v>6.3819999999999997</v>
      </c>
      <c r="J24" s="14">
        <v>6.3819999999999997</v>
      </c>
      <c r="K24" s="51">
        <v>6.2160000000000002</v>
      </c>
      <c r="L24" s="51">
        <v>6.3520000000000003</v>
      </c>
      <c r="M24" s="51">
        <v>6.3490000000000002</v>
      </c>
      <c r="N24" s="51">
        <v>6.335</v>
      </c>
      <c r="O24" s="51">
        <v>6.3319999999999999</v>
      </c>
      <c r="P24" s="51">
        <v>6.3639999999999999</v>
      </c>
      <c r="Q24" s="52">
        <v>6.3639999999999999</v>
      </c>
    </row>
    <row r="25" spans="1:22" x14ac:dyDescent="0.2">
      <c r="A25" s="6"/>
      <c r="B25" s="12" t="str">
        <f t="shared" ref="B25:B29" si="2">B10</f>
        <v>Sigma^+ (Ryd)</v>
      </c>
      <c r="C25" s="14">
        <v>7.2750000000000004</v>
      </c>
      <c r="D25" s="14">
        <v>7.1079999999999997</v>
      </c>
      <c r="E25" s="14">
        <v>7.2690000000000001</v>
      </c>
      <c r="F25" s="14">
        <v>7.2750000000000004</v>
      </c>
      <c r="G25" s="14">
        <v>7.1820000000000004</v>
      </c>
      <c r="H25" s="14">
        <v>7.1829999999999998</v>
      </c>
      <c r="I25" s="14">
        <v>7.17</v>
      </c>
      <c r="J25" s="14">
        <v>7.17</v>
      </c>
      <c r="K25" s="51">
        <v>7.1660000000000004</v>
      </c>
      <c r="L25" s="51">
        <v>7.1379999999999999</v>
      </c>
      <c r="M25" s="51">
        <v>7.1719999999999997</v>
      </c>
      <c r="N25" s="51">
        <v>7.1379999999999999</v>
      </c>
      <c r="O25" s="51">
        <v>7.11</v>
      </c>
      <c r="P25" s="51">
        <v>7.16</v>
      </c>
      <c r="Q25" s="52">
        <v>7.1760000000000002</v>
      </c>
    </row>
    <row r="26" spans="1:22" x14ac:dyDescent="0.2">
      <c r="A26" s="6"/>
      <c r="B26" s="12" t="str">
        <f t="shared" si="2"/>
        <v>Pi (Ryd)</v>
      </c>
      <c r="C26" s="14">
        <v>7.8150000000000004</v>
      </c>
      <c r="D26" s="22"/>
      <c r="E26" s="14">
        <v>7.7990000000000004</v>
      </c>
      <c r="F26" s="14">
        <v>7.7939999999999996</v>
      </c>
      <c r="G26" s="14">
        <v>7.4619999999999997</v>
      </c>
      <c r="H26" s="14">
        <v>7.4710000000000001</v>
      </c>
      <c r="I26" s="14">
        <v>7.3620000000000001</v>
      </c>
      <c r="J26" s="14">
        <v>7.37</v>
      </c>
      <c r="K26" s="51">
        <v>7.2110000000000003</v>
      </c>
      <c r="L26" s="51">
        <v>7.2290000000000001</v>
      </c>
      <c r="M26" s="51">
        <v>7.3120000000000003</v>
      </c>
      <c r="N26" s="51">
        <v>7.298</v>
      </c>
      <c r="O26" s="51">
        <v>7.2839999999999998</v>
      </c>
      <c r="P26" s="51">
        <v>7.2830000000000004</v>
      </c>
      <c r="Q26" s="52">
        <v>7.3220000000000001</v>
      </c>
    </row>
    <row r="27" spans="1:22" x14ac:dyDescent="0.2">
      <c r="A27" s="6"/>
      <c r="B27" s="12" t="str">
        <f t="shared" si="2"/>
        <v>Sigma^+ (Ryd)</v>
      </c>
      <c r="C27" s="14">
        <v>7.6689999999999996</v>
      </c>
      <c r="D27" s="14">
        <v>7.4880000000000004</v>
      </c>
      <c r="E27" s="14">
        <v>7.6470000000000002</v>
      </c>
      <c r="F27" s="14">
        <v>7.6449999999999996</v>
      </c>
      <c r="G27" s="14">
        <v>7.55</v>
      </c>
      <c r="H27" s="14">
        <v>7.55</v>
      </c>
      <c r="I27" s="14">
        <v>7.5350000000000001</v>
      </c>
      <c r="J27" s="14">
        <v>7.5350000000000001</v>
      </c>
      <c r="K27" s="51">
        <v>7.2290000000000001</v>
      </c>
      <c r="L27" s="51">
        <v>7.4249999999999998</v>
      </c>
      <c r="M27" s="51">
        <v>7.4089999999999998</v>
      </c>
      <c r="N27" s="51">
        <v>7.4119999999999999</v>
      </c>
      <c r="O27" s="51">
        <v>7.4139999999999997</v>
      </c>
      <c r="P27" s="51">
        <v>7.4459999999999997</v>
      </c>
      <c r="Q27" s="52">
        <v>7.4370000000000003</v>
      </c>
    </row>
    <row r="28" spans="1:22" x14ac:dyDescent="0.2">
      <c r="A28" s="6"/>
      <c r="B28" s="12" t="str">
        <f t="shared" si="2"/>
        <v>Delta (Ryd)</v>
      </c>
      <c r="C28" s="14">
        <v>7.9779999999999998</v>
      </c>
      <c r="D28" s="14">
        <v>7.6420000000000003</v>
      </c>
      <c r="E28" s="14">
        <v>7.9630000000000001</v>
      </c>
      <c r="F28" s="14">
        <v>7.9589999999999996</v>
      </c>
      <c r="G28" s="14">
        <v>7.8040000000000003</v>
      </c>
      <c r="H28" s="14">
        <v>7.8070000000000004</v>
      </c>
      <c r="I28" s="14">
        <v>7.7720000000000002</v>
      </c>
      <c r="J28" s="14">
        <v>7.774</v>
      </c>
      <c r="K28" s="51">
        <v>7.73</v>
      </c>
      <c r="L28" s="51">
        <v>7.8140000000000001</v>
      </c>
      <c r="M28" s="51">
        <v>7.8090000000000002</v>
      </c>
      <c r="N28" s="51">
        <v>7.81</v>
      </c>
      <c r="O28" s="51">
        <v>7.8109999999999999</v>
      </c>
      <c r="P28" s="51">
        <v>7.8220000000000001</v>
      </c>
      <c r="Q28" s="52">
        <v>7.82</v>
      </c>
    </row>
    <row r="29" spans="1:22" x14ac:dyDescent="0.2">
      <c r="A29" s="6"/>
      <c r="B29" s="12" t="str">
        <f t="shared" si="2"/>
        <v>Pi (Val)</v>
      </c>
      <c r="C29" s="14">
        <v>8.1319999999999997</v>
      </c>
      <c r="D29" s="22"/>
      <c r="E29" s="14">
        <v>8.1270000000000007</v>
      </c>
      <c r="F29" s="14">
        <v>8.125</v>
      </c>
      <c r="G29" s="14">
        <v>7.8339999999999996</v>
      </c>
      <c r="H29" s="14">
        <v>7.8360000000000003</v>
      </c>
      <c r="I29" s="14">
        <v>7.79</v>
      </c>
      <c r="J29" s="14">
        <v>7.7910000000000004</v>
      </c>
      <c r="K29" s="51">
        <v>7.8170000000000002</v>
      </c>
      <c r="L29" s="51">
        <v>7.6909999999999998</v>
      </c>
      <c r="M29" s="51">
        <v>7.827</v>
      </c>
      <c r="N29" s="51">
        <v>7.8019999999999996</v>
      </c>
      <c r="O29" s="51">
        <v>7.7759999999999998</v>
      </c>
      <c r="P29" s="51">
        <v>7.7779999999999996</v>
      </c>
      <c r="Q29" s="52">
        <v>7.8339999999999996</v>
      </c>
    </row>
    <row r="30" spans="1:22" x14ac:dyDescent="0.2">
      <c r="A30" s="6" t="str">
        <f>A15</f>
        <v>Quartet</v>
      </c>
      <c r="B30" s="12" t="str">
        <f>B15</f>
        <v>Pi (Val)</v>
      </c>
      <c r="C30" s="14">
        <v>6.6040000000000001</v>
      </c>
      <c r="D30" s="14">
        <v>5.5359999999999996</v>
      </c>
      <c r="E30" s="14">
        <v>6.5919999999999996</v>
      </c>
      <c r="F30" s="14">
        <v>6.5919999999999996</v>
      </c>
      <c r="G30" s="14">
        <v>6.01</v>
      </c>
      <c r="H30" s="14">
        <v>6.016</v>
      </c>
      <c r="I30" s="14">
        <v>5.9379999999999997</v>
      </c>
      <c r="J30" s="14">
        <v>5.9409999999999998</v>
      </c>
      <c r="K30" s="51">
        <v>5.49</v>
      </c>
      <c r="L30" s="51">
        <v>5.7949999999999999</v>
      </c>
      <c r="M30" s="51">
        <v>5.8259999999999996</v>
      </c>
      <c r="N30" s="51">
        <v>5.8079999999999998</v>
      </c>
      <c r="O30" s="51">
        <v>5.8120000000000003</v>
      </c>
      <c r="P30" s="51">
        <v>5.84</v>
      </c>
      <c r="Q30" s="52">
        <v>5.8579999999999997</v>
      </c>
    </row>
    <row r="31" spans="1:22" x14ac:dyDescent="0.2">
      <c r="B31" s="14"/>
      <c r="C31" s="15"/>
      <c r="D31" s="14"/>
      <c r="E31" s="15"/>
      <c r="F31" s="14"/>
      <c r="G31" s="14"/>
      <c r="H31" s="14"/>
      <c r="I31" s="14"/>
      <c r="J31" s="14"/>
      <c r="K31" s="14"/>
      <c r="L31" s="14"/>
    </row>
    <row r="32" spans="1:22" x14ac:dyDescent="0.2">
      <c r="C32" s="2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C26FC-48BA-F141-BBC8-F5282C8A313C}">
  <dimension ref="A1:AC28"/>
  <sheetViews>
    <sheetView zoomScale="80" zoomScaleNormal="80" workbookViewId="0">
      <selection activeCell="E16" sqref="E16:E26"/>
    </sheetView>
  </sheetViews>
  <sheetFormatPr baseColWidth="10" defaultRowHeight="16" x14ac:dyDescent="0.2"/>
  <cols>
    <col min="2" max="2" width="9" customWidth="1"/>
    <col min="22" max="22" width="10.5" customWidth="1"/>
  </cols>
  <sheetData>
    <row r="1" spans="1:29" x14ac:dyDescent="0.2">
      <c r="A1" s="1" t="s">
        <v>0</v>
      </c>
      <c r="B1" s="1"/>
      <c r="C1" s="1" t="s">
        <v>1</v>
      </c>
      <c r="D1" s="2"/>
      <c r="E1" s="3">
        <f>COUNT(C5:C13)</f>
        <v>9</v>
      </c>
      <c r="F1" s="4" t="s">
        <v>2</v>
      </c>
      <c r="G1" s="5" t="s">
        <v>3</v>
      </c>
      <c r="V1" s="3"/>
      <c r="Z1" s="5" t="s">
        <v>76</v>
      </c>
      <c r="AB1" s="5"/>
      <c r="AC1" s="5"/>
    </row>
    <row r="2" spans="1:29" x14ac:dyDescent="0.2">
      <c r="A2" s="6" t="s">
        <v>5</v>
      </c>
      <c r="B2" s="7"/>
      <c r="C2" s="7" t="s">
        <v>6</v>
      </c>
      <c r="D2" s="7" t="s">
        <v>6</v>
      </c>
      <c r="E2" s="7" t="s">
        <v>6</v>
      </c>
      <c r="F2" s="7" t="s">
        <v>6</v>
      </c>
      <c r="G2" s="7" t="s">
        <v>91</v>
      </c>
      <c r="H2" s="7" t="s">
        <v>91</v>
      </c>
      <c r="I2" s="7" t="s">
        <v>91</v>
      </c>
      <c r="J2" s="7" t="s">
        <v>7</v>
      </c>
      <c r="K2" s="7" t="s">
        <v>7</v>
      </c>
      <c r="L2" s="7" t="s">
        <v>7</v>
      </c>
      <c r="M2" s="7" t="s">
        <v>7</v>
      </c>
      <c r="N2" s="7" t="s">
        <v>7</v>
      </c>
      <c r="O2" s="7" t="s">
        <v>7</v>
      </c>
      <c r="P2" s="7" t="s">
        <v>7</v>
      </c>
      <c r="Q2" s="7" t="s">
        <v>7</v>
      </c>
      <c r="R2" s="7" t="s">
        <v>8</v>
      </c>
      <c r="S2" s="7" t="s">
        <v>8</v>
      </c>
      <c r="T2" s="7"/>
      <c r="U2" s="7"/>
      <c r="V2" s="6" t="s">
        <v>1326</v>
      </c>
      <c r="W2" s="8" t="s">
        <v>9</v>
      </c>
      <c r="X2" s="8" t="s">
        <v>44</v>
      </c>
      <c r="Y2" s="8" t="s">
        <v>44</v>
      </c>
      <c r="Z2" s="8" t="s">
        <v>44</v>
      </c>
      <c r="AA2" s="8" t="s">
        <v>44</v>
      </c>
      <c r="AB2" s="8" t="s">
        <v>9</v>
      </c>
    </row>
    <row r="3" spans="1:29" x14ac:dyDescent="0.2">
      <c r="A3" s="6"/>
      <c r="B3" s="7"/>
      <c r="C3" s="6" t="s">
        <v>11</v>
      </c>
      <c r="D3" s="6" t="s">
        <v>11</v>
      </c>
      <c r="E3" s="6" t="s">
        <v>11</v>
      </c>
      <c r="F3" s="6" t="s">
        <v>11</v>
      </c>
      <c r="G3" s="6" t="s">
        <v>12</v>
      </c>
      <c r="H3" s="6" t="s">
        <v>12</v>
      </c>
      <c r="I3" s="6" t="s">
        <v>12</v>
      </c>
      <c r="J3" s="6" t="s">
        <v>12</v>
      </c>
      <c r="K3" s="6" t="s">
        <v>12</v>
      </c>
      <c r="L3" s="6" t="s">
        <v>74</v>
      </c>
      <c r="M3" s="6" t="s">
        <v>74</v>
      </c>
      <c r="N3" s="6" t="s">
        <v>74</v>
      </c>
      <c r="O3" s="6" t="s">
        <v>74</v>
      </c>
      <c r="P3" s="6" t="s">
        <v>75</v>
      </c>
      <c r="Q3" s="6" t="s">
        <v>75</v>
      </c>
      <c r="R3" s="6" t="s">
        <v>114</v>
      </c>
      <c r="S3" s="6" t="s">
        <v>114</v>
      </c>
      <c r="T3" s="6" t="s">
        <v>437</v>
      </c>
      <c r="U3" s="6" t="s">
        <v>437</v>
      </c>
      <c r="V3" s="10" t="s">
        <v>436</v>
      </c>
      <c r="W3" s="9" t="s">
        <v>13</v>
      </c>
      <c r="X3" s="9" t="s">
        <v>60</v>
      </c>
      <c r="Y3" s="9" t="s">
        <v>271</v>
      </c>
      <c r="Z3" s="9" t="s">
        <v>14</v>
      </c>
      <c r="AA3" s="9" t="s">
        <v>14</v>
      </c>
      <c r="AB3" s="9" t="s">
        <v>60</v>
      </c>
    </row>
    <row r="4" spans="1:29" x14ac:dyDescent="0.2">
      <c r="A4" s="7"/>
      <c r="B4" s="7"/>
      <c r="C4" s="6" t="s">
        <v>16</v>
      </c>
      <c r="D4" s="6" t="s">
        <v>17</v>
      </c>
      <c r="E4" s="6" t="s">
        <v>18</v>
      </c>
      <c r="F4" s="6" t="s">
        <v>90</v>
      </c>
      <c r="G4" s="6" t="s">
        <v>16</v>
      </c>
      <c r="H4" s="6" t="s">
        <v>17</v>
      </c>
      <c r="I4" s="6" t="s">
        <v>18</v>
      </c>
      <c r="J4" s="6" t="s">
        <v>92</v>
      </c>
      <c r="K4" s="6" t="s">
        <v>90</v>
      </c>
      <c r="L4" s="6" t="s">
        <v>16</v>
      </c>
      <c r="M4" s="6" t="s">
        <v>17</v>
      </c>
      <c r="N4" s="6" t="s">
        <v>18</v>
      </c>
      <c r="O4" s="6" t="s">
        <v>90</v>
      </c>
      <c r="P4" s="6" t="s">
        <v>16</v>
      </c>
      <c r="Q4" s="6" t="s">
        <v>17</v>
      </c>
      <c r="R4" s="11" t="s">
        <v>17</v>
      </c>
      <c r="S4" s="11" t="s">
        <v>18</v>
      </c>
      <c r="T4" s="11" t="s">
        <v>18</v>
      </c>
      <c r="U4" s="11" t="s">
        <v>90</v>
      </c>
      <c r="V4" s="30" t="s">
        <v>18</v>
      </c>
      <c r="W4" s="9" t="s">
        <v>18</v>
      </c>
      <c r="X4" s="9" t="s">
        <v>18</v>
      </c>
      <c r="Y4" s="9" t="s">
        <v>18</v>
      </c>
      <c r="Z4" s="9" t="s">
        <v>18</v>
      </c>
      <c r="AA4" s="9" t="s">
        <v>18</v>
      </c>
      <c r="AB4" s="9" t="s">
        <v>18</v>
      </c>
    </row>
    <row r="5" spans="1:29" x14ac:dyDescent="0.2">
      <c r="A5" s="6" t="s">
        <v>21</v>
      </c>
      <c r="B5" s="12" t="s">
        <v>22</v>
      </c>
      <c r="C5" s="14">
        <v>1.2</v>
      </c>
      <c r="D5" s="14">
        <v>1.2110000000000001</v>
      </c>
      <c r="E5" s="14">
        <v>1.19</v>
      </c>
      <c r="F5" s="14">
        <v>1.1839999999999999</v>
      </c>
      <c r="G5" s="14">
        <v>1.1930000000000001</v>
      </c>
      <c r="H5" s="14">
        <v>1.2070000000000001</v>
      </c>
      <c r="I5" s="14">
        <v>1.1850000000000001</v>
      </c>
      <c r="J5" s="14">
        <v>1.1839999999999999</v>
      </c>
      <c r="K5" s="14">
        <v>1.179</v>
      </c>
      <c r="L5" s="14">
        <v>1.1930000000000001</v>
      </c>
      <c r="M5" s="14">
        <v>1.206</v>
      </c>
      <c r="N5" s="14">
        <v>1.1839999999999999</v>
      </c>
      <c r="O5" s="14">
        <v>1.179</v>
      </c>
      <c r="P5" s="14">
        <v>1.1930000000000001</v>
      </c>
      <c r="Q5" s="14">
        <v>1.206</v>
      </c>
      <c r="R5" s="18" t="s">
        <v>115</v>
      </c>
      <c r="S5" s="18" t="s">
        <v>179</v>
      </c>
      <c r="T5">
        <f>1.184</f>
        <v>1.1839999999999999</v>
      </c>
      <c r="U5" s="14">
        <f>T5+O5-N5</f>
        <v>1.179</v>
      </c>
      <c r="V5" s="45" t="s">
        <v>900</v>
      </c>
      <c r="W5" s="5" t="s">
        <v>70</v>
      </c>
      <c r="X5" s="17" t="s">
        <v>72</v>
      </c>
      <c r="Y5" s="17" t="s">
        <v>273</v>
      </c>
      <c r="Z5" s="5" t="s">
        <v>76</v>
      </c>
      <c r="AA5" s="5">
        <v>0</v>
      </c>
      <c r="AB5" s="5" t="s">
        <v>65</v>
      </c>
    </row>
    <row r="6" spans="1:29" x14ac:dyDescent="0.2">
      <c r="A6" s="7"/>
      <c r="B6" s="12" t="s">
        <v>28</v>
      </c>
      <c r="C6" s="14">
        <v>5.694</v>
      </c>
      <c r="D6" s="14">
        <v>5.7140000000000004</v>
      </c>
      <c r="E6" s="14">
        <v>5.7279999999999998</v>
      </c>
      <c r="F6" s="14">
        <v>5.7290000000000001</v>
      </c>
      <c r="G6" s="14">
        <v>5.6859999999999999</v>
      </c>
      <c r="H6" s="14">
        <v>5.71</v>
      </c>
      <c r="I6" s="14">
        <v>5.7210000000000001</v>
      </c>
      <c r="J6" s="14">
        <v>5.702</v>
      </c>
      <c r="K6" s="14">
        <v>5.7210000000000001</v>
      </c>
      <c r="L6" s="14">
        <v>5.6849999999999996</v>
      </c>
      <c r="M6" s="14">
        <v>5.71</v>
      </c>
      <c r="N6" s="14">
        <v>5.72</v>
      </c>
      <c r="O6" s="14">
        <v>5.72</v>
      </c>
      <c r="P6" s="14">
        <v>5.6849999999999996</v>
      </c>
      <c r="Q6" s="14">
        <v>5.71</v>
      </c>
      <c r="R6" s="18" t="s">
        <v>116</v>
      </c>
      <c r="S6" s="18" t="s">
        <v>180</v>
      </c>
      <c r="T6" s="14">
        <v>5.72</v>
      </c>
      <c r="U6" s="14">
        <f t="shared" ref="U6:U13" si="0">T6+O6-N6</f>
        <v>5.72</v>
      </c>
      <c r="V6" s="45" t="s">
        <v>889</v>
      </c>
      <c r="W6" s="5" t="s">
        <v>80</v>
      </c>
      <c r="X6" s="17" t="s">
        <v>73</v>
      </c>
      <c r="Y6" s="17" t="s">
        <v>273</v>
      </c>
      <c r="Z6" s="5" t="s">
        <v>81</v>
      </c>
      <c r="AA6" s="5">
        <v>35</v>
      </c>
      <c r="AB6" s="5" t="s">
        <v>67</v>
      </c>
    </row>
    <row r="7" spans="1:29" x14ac:dyDescent="0.2">
      <c r="A7" s="7"/>
      <c r="B7" s="12" t="s">
        <v>89</v>
      </c>
      <c r="C7" s="14">
        <v>6.59</v>
      </c>
      <c r="D7" s="14">
        <v>6.4489999999999998</v>
      </c>
      <c r="E7" s="14">
        <v>6.4329999999999998</v>
      </c>
      <c r="F7" s="14">
        <v>6.431</v>
      </c>
      <c r="G7" s="14">
        <v>6.5679999999999996</v>
      </c>
      <c r="H7" s="14">
        <v>6.407</v>
      </c>
      <c r="I7" s="14">
        <v>6.3879999999999999</v>
      </c>
      <c r="J7" s="14">
        <v>6.3869999999999996</v>
      </c>
      <c r="K7" s="14">
        <v>6.3869999999999996</v>
      </c>
      <c r="L7" s="14">
        <v>6.5650000000000004</v>
      </c>
      <c r="M7" s="14">
        <v>6.4050000000000002</v>
      </c>
      <c r="N7" s="14">
        <v>6.3840000000000003</v>
      </c>
      <c r="O7" s="14">
        <v>6.3819999999999997</v>
      </c>
      <c r="P7" s="14">
        <v>6.5650000000000004</v>
      </c>
      <c r="Q7" s="14">
        <v>6.4050000000000002</v>
      </c>
      <c r="R7" s="18" t="s">
        <v>117</v>
      </c>
      <c r="S7" s="18" t="s">
        <v>181</v>
      </c>
      <c r="T7" s="14">
        <v>6.3840000000000003</v>
      </c>
      <c r="U7" s="14">
        <f t="shared" si="0"/>
        <v>6.3819999999999997</v>
      </c>
      <c r="V7" s="45" t="s">
        <v>898</v>
      </c>
      <c r="W7" s="5" t="s">
        <v>57</v>
      </c>
      <c r="X7" s="17" t="s">
        <v>86</v>
      </c>
      <c r="Y7" s="17" t="s">
        <v>273</v>
      </c>
      <c r="Z7" s="5" t="s">
        <v>88</v>
      </c>
      <c r="AA7" s="5">
        <v>5</v>
      </c>
      <c r="AB7" s="5" t="s">
        <v>68</v>
      </c>
    </row>
    <row r="8" spans="1:29" x14ac:dyDescent="0.2">
      <c r="A8" s="7"/>
      <c r="B8" s="12" t="s">
        <v>42</v>
      </c>
      <c r="C8" s="14">
        <v>6.3559999999999999</v>
      </c>
      <c r="D8" s="14">
        <v>6.4550000000000001</v>
      </c>
      <c r="E8" s="14">
        <v>6.4569999999999999</v>
      </c>
      <c r="F8" s="14">
        <v>6.4550000000000001</v>
      </c>
      <c r="G8" s="14">
        <v>6.3070000000000004</v>
      </c>
      <c r="H8" s="14">
        <v>6.4130000000000003</v>
      </c>
      <c r="I8" s="14">
        <v>6.4169999999999998</v>
      </c>
      <c r="J8" s="22"/>
      <c r="K8" s="14">
        <v>6.4180000000000001</v>
      </c>
      <c r="L8" s="14">
        <v>6.3029999999999999</v>
      </c>
      <c r="M8" s="14">
        <v>6.4089999999999998</v>
      </c>
      <c r="N8" s="14">
        <v>6.4130000000000003</v>
      </c>
      <c r="O8" s="14">
        <v>6.4139999999999997</v>
      </c>
      <c r="P8" s="14">
        <v>6.3029999999999999</v>
      </c>
      <c r="Q8" s="14">
        <v>6.4089999999999998</v>
      </c>
      <c r="R8" s="18" t="s">
        <v>121</v>
      </c>
      <c r="S8" s="18" t="s">
        <v>208</v>
      </c>
      <c r="T8" s="14">
        <v>6.4130000000000003</v>
      </c>
      <c r="U8" s="14">
        <f t="shared" si="0"/>
        <v>6.4139999999999997</v>
      </c>
      <c r="V8" s="45" t="s">
        <v>896</v>
      </c>
      <c r="W8" s="5"/>
      <c r="X8" s="17" t="s">
        <v>83</v>
      </c>
      <c r="Y8" s="17" t="s">
        <v>275</v>
      </c>
      <c r="Z8" s="5" t="s">
        <v>84</v>
      </c>
      <c r="AA8" s="5">
        <v>1</v>
      </c>
      <c r="AB8" s="5" t="s">
        <v>233</v>
      </c>
    </row>
    <row r="9" spans="1:29" x14ac:dyDescent="0.2">
      <c r="A9" s="7"/>
      <c r="B9" s="12" t="s">
        <v>35</v>
      </c>
      <c r="C9" s="14">
        <v>6.6269999999999998</v>
      </c>
      <c r="D9" s="14">
        <v>6.5640000000000001</v>
      </c>
      <c r="E9" s="14">
        <v>6.5940000000000003</v>
      </c>
      <c r="F9" s="14">
        <v>6.5919999999999996</v>
      </c>
      <c r="G9" s="14">
        <v>6.609</v>
      </c>
      <c r="H9" s="14">
        <v>6.56</v>
      </c>
      <c r="I9" s="14">
        <v>6.5869999999999997</v>
      </c>
      <c r="J9" s="14">
        <v>6.5670000000000002</v>
      </c>
      <c r="K9" s="14">
        <v>6.585</v>
      </c>
      <c r="L9" s="14">
        <v>6.6079999999999997</v>
      </c>
      <c r="M9" s="14">
        <v>6.56</v>
      </c>
      <c r="N9" s="14">
        <v>6.5860000000000003</v>
      </c>
      <c r="O9" s="14">
        <v>6.5839999999999996</v>
      </c>
      <c r="P9" s="14">
        <v>6.6079999999999997</v>
      </c>
      <c r="Q9" s="14">
        <v>6.56</v>
      </c>
      <c r="R9" s="18" t="s">
        <v>118</v>
      </c>
      <c r="S9" s="18" t="s">
        <v>182</v>
      </c>
      <c r="T9" s="14">
        <v>6.5860000000000003</v>
      </c>
      <c r="U9" s="14">
        <f t="shared" si="0"/>
        <v>6.5839999999999996</v>
      </c>
      <c r="V9" s="45" t="s">
        <v>899</v>
      </c>
      <c r="W9" s="5" t="s">
        <v>56</v>
      </c>
      <c r="X9" s="17" t="s">
        <v>62</v>
      </c>
      <c r="Y9" s="17" t="s">
        <v>273</v>
      </c>
      <c r="Z9" s="5" t="s">
        <v>87</v>
      </c>
      <c r="AA9" s="5">
        <v>50</v>
      </c>
      <c r="AB9" s="5" t="s">
        <v>85</v>
      </c>
    </row>
    <row r="10" spans="1:29" x14ac:dyDescent="0.2">
      <c r="A10" s="7"/>
      <c r="B10" s="12" t="s">
        <v>28</v>
      </c>
      <c r="C10" s="14">
        <v>6.8360000000000003</v>
      </c>
      <c r="D10" s="14">
        <v>6.7370000000000001</v>
      </c>
      <c r="E10" s="14">
        <v>6.7560000000000002</v>
      </c>
      <c r="F10" s="14">
        <v>6.7450000000000001</v>
      </c>
      <c r="G10" s="14">
        <v>6.8289999999999997</v>
      </c>
      <c r="H10" s="14">
        <v>6.734</v>
      </c>
      <c r="I10" s="14">
        <v>6.7489999999999997</v>
      </c>
      <c r="J10" s="22"/>
      <c r="K10" s="14">
        <v>6.7389999999999999</v>
      </c>
      <c r="L10" s="14">
        <v>6.827</v>
      </c>
      <c r="M10" s="14">
        <v>6.734</v>
      </c>
      <c r="N10" s="14">
        <v>6.7480000000000002</v>
      </c>
      <c r="O10" s="14">
        <v>6.7380000000000004</v>
      </c>
      <c r="P10" s="14">
        <v>6.827</v>
      </c>
      <c r="Q10" s="14">
        <v>6.734</v>
      </c>
      <c r="R10" s="18" t="s">
        <v>119</v>
      </c>
      <c r="S10" s="18" t="s">
        <v>183</v>
      </c>
      <c r="T10" s="14">
        <v>6.7480000000000002</v>
      </c>
      <c r="U10" s="14">
        <f t="shared" si="0"/>
        <v>6.7380000000000004</v>
      </c>
      <c r="V10" s="45" t="s">
        <v>895</v>
      </c>
      <c r="W10" s="5" t="s">
        <v>56</v>
      </c>
      <c r="X10" s="17" t="s">
        <v>72</v>
      </c>
      <c r="Y10" s="17" t="s">
        <v>273</v>
      </c>
      <c r="Z10" s="5" t="s">
        <v>82</v>
      </c>
      <c r="AA10" s="5">
        <v>53</v>
      </c>
      <c r="AB10" s="5" t="s">
        <v>79</v>
      </c>
    </row>
    <row r="11" spans="1:29" x14ac:dyDescent="0.2">
      <c r="A11" s="7"/>
      <c r="B11" s="12" t="s">
        <v>78</v>
      </c>
      <c r="C11" s="14">
        <v>7.0049999999999999</v>
      </c>
      <c r="D11" s="14">
        <v>6.883</v>
      </c>
      <c r="E11" s="14">
        <v>6.8789999999999996</v>
      </c>
      <c r="F11" s="14">
        <v>6.86</v>
      </c>
      <c r="G11" s="14">
        <v>6.9969999999999999</v>
      </c>
      <c r="H11" s="14">
        <v>6.8789999999999996</v>
      </c>
      <c r="I11" s="14">
        <v>6.8730000000000002</v>
      </c>
      <c r="J11" s="14">
        <v>6.8159999999999998</v>
      </c>
      <c r="K11" s="14">
        <v>6.8529999999999998</v>
      </c>
      <c r="L11" s="14">
        <v>6.9960000000000004</v>
      </c>
      <c r="M11" s="14">
        <v>6.88</v>
      </c>
      <c r="N11" s="14">
        <v>6.8719999999999999</v>
      </c>
      <c r="O11" s="14">
        <v>6.8529999999999998</v>
      </c>
      <c r="P11" s="14">
        <v>6.9960000000000004</v>
      </c>
      <c r="Q11" s="14">
        <v>6.88</v>
      </c>
      <c r="R11" s="18" t="s">
        <v>120</v>
      </c>
      <c r="S11" s="18" t="s">
        <v>184</v>
      </c>
      <c r="T11" s="14">
        <v>6.8730000000000002</v>
      </c>
      <c r="U11" s="14">
        <f t="shared" si="0"/>
        <v>6.8539999999999992</v>
      </c>
      <c r="V11" s="45" t="s">
        <v>901</v>
      </c>
      <c r="W11" s="5" t="s">
        <v>70</v>
      </c>
      <c r="X11" s="17" t="s">
        <v>73</v>
      </c>
      <c r="Y11" s="17" t="s">
        <v>273</v>
      </c>
      <c r="Z11" s="5" t="s">
        <v>77</v>
      </c>
      <c r="AA11" s="5">
        <v>55</v>
      </c>
      <c r="AB11" s="5" t="s">
        <v>71</v>
      </c>
    </row>
    <row r="12" spans="1:29" x14ac:dyDescent="0.2">
      <c r="A12" s="7"/>
      <c r="B12" s="12" t="s">
        <v>444</v>
      </c>
      <c r="C12" s="14">
        <v>7.6230000000000002</v>
      </c>
      <c r="D12" s="14">
        <v>7.4009999999999998</v>
      </c>
      <c r="E12" s="14">
        <v>7.3680000000000003</v>
      </c>
      <c r="F12" s="14">
        <v>7.359</v>
      </c>
      <c r="G12" s="14">
        <v>7.28</v>
      </c>
      <c r="H12" s="14">
        <v>7.03</v>
      </c>
      <c r="I12" s="14">
        <v>6.984</v>
      </c>
      <c r="J12" s="22"/>
      <c r="K12" s="14">
        <v>6.9820000000000002</v>
      </c>
      <c r="L12" s="14">
        <v>7.2530000000000001</v>
      </c>
      <c r="M12" s="14">
        <v>7.0030000000000001</v>
      </c>
      <c r="N12" s="14">
        <v>6.9489999999999998</v>
      </c>
      <c r="O12" s="22"/>
      <c r="P12" s="14">
        <v>7.2519999999999998</v>
      </c>
      <c r="Q12" s="14">
        <v>7.0019999999999998</v>
      </c>
      <c r="R12" s="14"/>
      <c r="S12" s="14"/>
      <c r="T12" s="14">
        <f>N12+Q12-M12</f>
        <v>6.9480000000000004</v>
      </c>
      <c r="U12" s="14">
        <f>T12+K12-I12</f>
        <v>6.9459999999999997</v>
      </c>
      <c r="V12" s="45" t="s">
        <v>897</v>
      </c>
      <c r="W12" s="5"/>
      <c r="X12" s="17" t="s">
        <v>445</v>
      </c>
      <c r="Y12" s="17" t="s">
        <v>442</v>
      </c>
      <c r="Z12" s="5"/>
      <c r="AA12" s="5"/>
      <c r="AB12" s="5" t="s">
        <v>443</v>
      </c>
    </row>
    <row r="13" spans="1:29" x14ac:dyDescent="0.2">
      <c r="A13" s="6" t="s">
        <v>325</v>
      </c>
      <c r="B13" s="12" t="s">
        <v>42</v>
      </c>
      <c r="C13" s="14">
        <v>5.4619999999999997</v>
      </c>
      <c r="D13" s="14">
        <v>5.4320000000000004</v>
      </c>
      <c r="E13" s="14">
        <v>5.4960000000000004</v>
      </c>
      <c r="F13" s="14">
        <v>5.5119999999999996</v>
      </c>
      <c r="G13" s="14">
        <v>5.3410000000000002</v>
      </c>
      <c r="H13" s="14">
        <v>5.3040000000000003</v>
      </c>
      <c r="I13" s="14">
        <v>5.37</v>
      </c>
      <c r="J13" s="22"/>
      <c r="K13" s="14">
        <v>5.3879999999999999</v>
      </c>
      <c r="L13" s="14">
        <v>5.3289999999999997</v>
      </c>
      <c r="M13" s="14">
        <v>5.2910000000000004</v>
      </c>
      <c r="N13" s="14">
        <v>5.3540000000000001</v>
      </c>
      <c r="O13" s="14">
        <v>5.3719999999999999</v>
      </c>
      <c r="P13" s="14">
        <v>5.3289999999999997</v>
      </c>
      <c r="Q13" s="14">
        <v>5.2910000000000004</v>
      </c>
      <c r="R13" s="18" t="s">
        <v>122</v>
      </c>
      <c r="S13" s="18" t="s">
        <v>185</v>
      </c>
      <c r="T13" s="14">
        <v>5.3550000000000004</v>
      </c>
      <c r="U13" s="14">
        <f t="shared" si="0"/>
        <v>5.3730000000000002</v>
      </c>
      <c r="V13" s="45" t="s">
        <v>902</v>
      </c>
      <c r="X13" s="17" t="s">
        <v>83</v>
      </c>
      <c r="Y13" s="17" t="s">
        <v>274</v>
      </c>
      <c r="Z13" s="5" t="s">
        <v>84</v>
      </c>
      <c r="AA13" s="5">
        <v>1</v>
      </c>
      <c r="AB13" s="5" t="s">
        <v>66</v>
      </c>
    </row>
    <row r="14" spans="1:29" x14ac:dyDescent="0.2">
      <c r="B14" s="5" t="s">
        <v>446</v>
      </c>
      <c r="C14" s="14"/>
      <c r="D14" s="14"/>
      <c r="E14" s="14"/>
      <c r="F14" s="14"/>
      <c r="G14" s="14"/>
      <c r="H14" s="14"/>
      <c r="I14" s="14"/>
      <c r="J14" s="14"/>
      <c r="K14" s="14"/>
      <c r="L14" s="14"/>
      <c r="M14" s="14"/>
      <c r="N14" s="14"/>
      <c r="O14" s="14"/>
      <c r="P14" s="14"/>
      <c r="Q14" s="14"/>
      <c r="V14" t="s">
        <v>1327</v>
      </c>
    </row>
    <row r="15" spans="1:29" x14ac:dyDescent="0.2">
      <c r="V15" s="17"/>
    </row>
    <row r="16" spans="1:29" x14ac:dyDescent="0.2">
      <c r="A16" s="6" t="s">
        <v>18</v>
      </c>
      <c r="B16" s="7"/>
      <c r="C16" s="7" t="s">
        <v>44</v>
      </c>
      <c r="D16" s="7" t="s">
        <v>44</v>
      </c>
      <c r="E16" s="7" t="s">
        <v>44</v>
      </c>
      <c r="F16" s="7" t="s">
        <v>44</v>
      </c>
      <c r="G16" s="7" t="s">
        <v>9</v>
      </c>
      <c r="H16" s="7" t="s">
        <v>6</v>
      </c>
      <c r="I16" s="7" t="s">
        <v>6</v>
      </c>
      <c r="J16" s="7" t="s">
        <v>6</v>
      </c>
      <c r="K16" s="54" t="s">
        <v>1046</v>
      </c>
      <c r="L16" s="54" t="s">
        <v>1046</v>
      </c>
      <c r="M16" s="54" t="s">
        <v>1046</v>
      </c>
      <c r="N16" s="54" t="s">
        <v>1046</v>
      </c>
      <c r="O16" s="54" t="s">
        <v>1046</v>
      </c>
      <c r="P16" s="54" t="s">
        <v>1046</v>
      </c>
      <c r="Q16" s="54" t="s">
        <v>1046</v>
      </c>
    </row>
    <row r="17" spans="1:17" x14ac:dyDescent="0.2">
      <c r="A17" s="6"/>
      <c r="B17" s="7"/>
      <c r="C17" s="6" t="s">
        <v>46</v>
      </c>
      <c r="D17" s="6" t="s">
        <v>47</v>
      </c>
      <c r="E17" s="6" t="s">
        <v>49</v>
      </c>
      <c r="F17" s="6" t="s">
        <v>50</v>
      </c>
      <c r="G17" s="6" t="s">
        <v>15</v>
      </c>
      <c r="H17" s="6" t="s">
        <v>51</v>
      </c>
      <c r="I17" s="6" t="s">
        <v>52</v>
      </c>
      <c r="J17" s="6" t="s">
        <v>11</v>
      </c>
      <c r="K17" s="55" t="s">
        <v>1047</v>
      </c>
      <c r="L17" s="55" t="s">
        <v>1048</v>
      </c>
      <c r="M17" s="55" t="s">
        <v>1049</v>
      </c>
      <c r="N17" s="55" t="s">
        <v>1050</v>
      </c>
      <c r="O17" s="55" t="s">
        <v>1051</v>
      </c>
      <c r="P17" s="55" t="s">
        <v>1053</v>
      </c>
      <c r="Q17" s="55" t="s">
        <v>1052</v>
      </c>
    </row>
    <row r="18" spans="1:17" x14ac:dyDescent="0.2">
      <c r="A18" s="6" t="str">
        <f>A5</f>
        <v>Doublet</v>
      </c>
      <c r="B18" s="12" t="str">
        <f>B5</f>
        <v>B1 (Val)</v>
      </c>
      <c r="C18" s="14">
        <v>1.3129999999999999</v>
      </c>
      <c r="D18" s="14">
        <v>1.115</v>
      </c>
      <c r="E18" s="14">
        <v>1.3009999999999999</v>
      </c>
      <c r="F18" s="14">
        <v>1.2909999999999999</v>
      </c>
      <c r="G18" s="14">
        <v>1.2010000000000001</v>
      </c>
      <c r="H18" s="14">
        <v>1.1990000000000001</v>
      </c>
      <c r="I18" s="14">
        <v>1.1910000000000001</v>
      </c>
      <c r="J18" s="14">
        <v>1.19</v>
      </c>
      <c r="K18" s="51">
        <v>1.228</v>
      </c>
      <c r="L18" s="49">
        <v>1.171</v>
      </c>
      <c r="M18" s="49">
        <v>1.1850000000000001</v>
      </c>
      <c r="N18" s="49">
        <v>1.1850000000000001</v>
      </c>
      <c r="O18" s="49">
        <v>1.1859999999999999</v>
      </c>
      <c r="P18" s="49">
        <v>1.1830000000000001</v>
      </c>
      <c r="Q18" s="50">
        <v>1.1879999999999999</v>
      </c>
    </row>
    <row r="19" spans="1:17" x14ac:dyDescent="0.2">
      <c r="A19" s="6"/>
      <c r="B19" s="12" t="str">
        <f>B6</f>
        <v>A1 (Ryd)</v>
      </c>
      <c r="C19" s="14">
        <v>5.9470000000000001</v>
      </c>
      <c r="D19" s="14">
        <v>5.6829999999999998</v>
      </c>
      <c r="E19" s="14">
        <v>5.9029999999999996</v>
      </c>
      <c r="F19" s="14">
        <v>5.89</v>
      </c>
      <c r="G19" s="14">
        <v>5.7519999999999998</v>
      </c>
      <c r="H19" s="14">
        <v>5.7489999999999997</v>
      </c>
      <c r="I19" s="14">
        <v>5.73</v>
      </c>
      <c r="J19" s="14">
        <v>5.7279999999999998</v>
      </c>
      <c r="K19" s="51">
        <v>5.2839999999999998</v>
      </c>
      <c r="L19" s="49">
        <v>5.6740000000000004</v>
      </c>
      <c r="M19" s="49">
        <v>5.6509999999999998</v>
      </c>
      <c r="N19" s="49">
        <v>5.6260000000000003</v>
      </c>
      <c r="O19" s="49">
        <v>5.6280000000000001</v>
      </c>
      <c r="P19" s="49">
        <v>5.702</v>
      </c>
      <c r="Q19" s="50">
        <v>5.6920000000000002</v>
      </c>
    </row>
    <row r="20" spans="1:17" x14ac:dyDescent="0.2">
      <c r="A20" s="6"/>
      <c r="B20" s="12" t="str">
        <f>B7</f>
        <v>B2 (Val)</v>
      </c>
      <c r="C20" s="14">
        <v>7.0270000000000001</v>
      </c>
      <c r="D20" s="14">
        <v>6.2859999999999996</v>
      </c>
      <c r="E20" s="14">
        <v>6.9930000000000003</v>
      </c>
      <c r="F20" s="14">
        <v>6.9610000000000003</v>
      </c>
      <c r="G20" s="14">
        <v>6.5270000000000001</v>
      </c>
      <c r="H20" s="14">
        <v>6.5149999999999997</v>
      </c>
      <c r="I20" s="14">
        <v>6.4379999999999997</v>
      </c>
      <c r="J20" s="14">
        <v>6.4329999999999998</v>
      </c>
      <c r="K20" s="51">
        <v>6.181</v>
      </c>
      <c r="L20" s="49">
        <v>6.3570000000000002</v>
      </c>
      <c r="M20" s="49">
        <v>6.3739999999999997</v>
      </c>
      <c r="N20" s="49">
        <v>6.4029999999999996</v>
      </c>
      <c r="O20" s="49">
        <v>6.3920000000000003</v>
      </c>
      <c r="P20" s="49">
        <v>6.41</v>
      </c>
      <c r="Q20" s="50">
        <v>6.4139999999999997</v>
      </c>
    </row>
    <row r="21" spans="1:17" x14ac:dyDescent="0.2">
      <c r="A21" s="6"/>
      <c r="B21" s="12" t="str">
        <f t="shared" ref="B21:B23" si="1">B8</f>
        <v>A2 (Val)</v>
      </c>
      <c r="C21" s="14">
        <v>6.77</v>
      </c>
      <c r="D21" s="14">
        <v>6.3070000000000004</v>
      </c>
      <c r="E21" s="14">
        <v>6.7640000000000002</v>
      </c>
      <c r="F21" s="14">
        <v>6.7569999999999997</v>
      </c>
      <c r="G21" s="14">
        <v>6.5090000000000003</v>
      </c>
      <c r="H21" s="14">
        <v>6.508</v>
      </c>
      <c r="I21" s="14">
        <v>6.4580000000000002</v>
      </c>
      <c r="J21" s="14">
        <v>6.4569999999999999</v>
      </c>
      <c r="K21" s="51">
        <v>6.157</v>
      </c>
      <c r="L21" s="49">
        <v>6.2670000000000003</v>
      </c>
      <c r="M21" s="49">
        <v>6.3689999999999998</v>
      </c>
      <c r="N21" s="49">
        <v>6.4059999999999997</v>
      </c>
      <c r="O21" s="49">
        <v>6.4029999999999996</v>
      </c>
      <c r="P21" s="49">
        <v>6.39</v>
      </c>
      <c r="Q21" s="50">
        <v>6.423</v>
      </c>
    </row>
    <row r="22" spans="1:17" x14ac:dyDescent="0.2">
      <c r="A22" s="6"/>
      <c r="B22" s="12" t="str">
        <f t="shared" si="1"/>
        <v>B2 (Ryd)</v>
      </c>
      <c r="C22" s="14">
        <v>6.7889999999999997</v>
      </c>
      <c r="D22" s="14">
        <v>6.55</v>
      </c>
      <c r="E22" s="14">
        <v>6.742</v>
      </c>
      <c r="F22" s="14">
        <v>6.7290000000000001</v>
      </c>
      <c r="G22" s="14">
        <v>6.617</v>
      </c>
      <c r="H22" s="14">
        <v>6.6139999999999999</v>
      </c>
      <c r="I22" s="14">
        <v>6.5949999999999998</v>
      </c>
      <c r="J22" s="14">
        <v>6.5940000000000003</v>
      </c>
      <c r="K22" s="51">
        <v>6.0179999999999998</v>
      </c>
      <c r="L22" s="49">
        <v>6.5359999999999996</v>
      </c>
      <c r="M22" s="49">
        <v>6.4850000000000003</v>
      </c>
      <c r="N22" s="49">
        <v>6.4619999999999997</v>
      </c>
      <c r="O22" s="49">
        <v>6.4749999999999996</v>
      </c>
      <c r="P22" s="49">
        <v>6.55</v>
      </c>
      <c r="Q22" s="50">
        <v>6.5289999999999999</v>
      </c>
    </row>
    <row r="23" spans="1:17" x14ac:dyDescent="0.2">
      <c r="A23" s="6"/>
      <c r="B23" s="12" t="str">
        <f t="shared" si="1"/>
        <v>A1 (Ryd)</v>
      </c>
      <c r="C23" s="14">
        <v>6.9470000000000001</v>
      </c>
      <c r="D23" s="14">
        <v>6.7110000000000003</v>
      </c>
      <c r="E23" s="14">
        <v>6.9</v>
      </c>
      <c r="F23" s="14">
        <v>6.89</v>
      </c>
      <c r="G23" s="14">
        <v>6.7770000000000001</v>
      </c>
      <c r="H23" s="14">
        <v>6.7750000000000004</v>
      </c>
      <c r="I23" s="14">
        <v>6.7569999999999997</v>
      </c>
      <c r="J23" s="14">
        <v>6.7560000000000002</v>
      </c>
      <c r="K23" s="51">
        <v>6.14</v>
      </c>
      <c r="L23" s="49">
        <v>6.6529999999999996</v>
      </c>
      <c r="M23" s="49">
        <v>6.6130000000000004</v>
      </c>
      <c r="N23" s="49">
        <v>6.6070000000000002</v>
      </c>
      <c r="O23" s="49">
        <v>6.6180000000000003</v>
      </c>
      <c r="P23" s="49">
        <v>6.6929999999999996</v>
      </c>
      <c r="Q23" s="50">
        <v>6.6740000000000004</v>
      </c>
    </row>
    <row r="24" spans="1:17" x14ac:dyDescent="0.2">
      <c r="A24" s="6"/>
      <c r="B24" s="12" t="str">
        <f>B11</f>
        <v>B1 (Ryd)</v>
      </c>
      <c r="C24" s="14">
        <v>7.0730000000000004</v>
      </c>
      <c r="D24" s="14">
        <v>6.8369999999999997</v>
      </c>
      <c r="E24" s="14">
        <v>7.0289999999999999</v>
      </c>
      <c r="F24" s="14">
        <v>7.0179999999999998</v>
      </c>
      <c r="G24" s="14">
        <v>6.899</v>
      </c>
      <c r="H24" s="14">
        <v>6.8970000000000002</v>
      </c>
      <c r="I24" s="14">
        <v>6.88</v>
      </c>
      <c r="J24" s="14">
        <v>6.8789999999999996</v>
      </c>
      <c r="K24" s="51">
        <v>6.4480000000000004</v>
      </c>
      <c r="L24" s="49">
        <v>6.827</v>
      </c>
      <c r="M24" s="49">
        <v>6.8109999999999999</v>
      </c>
      <c r="N24" s="49">
        <v>6.7770000000000001</v>
      </c>
      <c r="O24" s="49">
        <v>6.7720000000000002</v>
      </c>
      <c r="P24" s="49">
        <v>6.8490000000000002</v>
      </c>
      <c r="Q24" s="50">
        <v>6.8449999999999998</v>
      </c>
    </row>
    <row r="25" spans="1:17" x14ac:dyDescent="0.2">
      <c r="A25" s="6"/>
      <c r="B25" s="12" t="str">
        <f>B12</f>
        <v>A2 (Val, dou)</v>
      </c>
      <c r="C25" s="22"/>
      <c r="D25" s="22"/>
      <c r="E25" s="22"/>
      <c r="F25" s="22"/>
      <c r="G25" s="14">
        <v>8.2119999999999997</v>
      </c>
      <c r="H25" s="14">
        <v>8.1159999999999997</v>
      </c>
      <c r="I25" s="14">
        <v>7.4109999999999996</v>
      </c>
      <c r="J25" s="14">
        <v>7.3680000000000003</v>
      </c>
      <c r="K25" s="51">
        <v>7.202</v>
      </c>
      <c r="L25" s="49">
        <v>6.8280000000000003</v>
      </c>
      <c r="M25" s="49">
        <v>7.0179999999999998</v>
      </c>
      <c r="N25" s="49">
        <v>7.0179999999999998</v>
      </c>
      <c r="O25" s="49">
        <v>6.9859999999999998</v>
      </c>
      <c r="P25" s="49">
        <v>6.9610000000000003</v>
      </c>
      <c r="Q25" s="50">
        <v>7.0289999999999999</v>
      </c>
    </row>
    <row r="26" spans="1:17" x14ac:dyDescent="0.2">
      <c r="A26" s="6" t="str">
        <f>A13</f>
        <v>Quartet</v>
      </c>
      <c r="B26" s="12" t="str">
        <f>B13</f>
        <v>A2 (Val)</v>
      </c>
      <c r="C26" s="14">
        <v>5.9729999999999999</v>
      </c>
      <c r="D26" s="14">
        <v>5.165</v>
      </c>
      <c r="E26" s="14">
        <v>5.98</v>
      </c>
      <c r="F26" s="14">
        <v>5.9850000000000003</v>
      </c>
      <c r="G26" s="14">
        <v>5.6280000000000001</v>
      </c>
      <c r="H26" s="14">
        <v>5.617</v>
      </c>
      <c r="I26" s="14">
        <v>5.5069999999999997</v>
      </c>
      <c r="J26" s="14">
        <v>5.4960000000000004</v>
      </c>
      <c r="K26" s="51">
        <v>5.23</v>
      </c>
      <c r="L26" s="49">
        <v>5.23</v>
      </c>
      <c r="M26" s="49">
        <v>5.3470000000000004</v>
      </c>
      <c r="N26" s="49">
        <v>5.3559999999999999</v>
      </c>
      <c r="O26" s="49">
        <v>5.3479999999999999</v>
      </c>
      <c r="P26" s="49">
        <v>5.34</v>
      </c>
      <c r="Q26" s="50">
        <v>5.3810000000000002</v>
      </c>
    </row>
    <row r="27" spans="1:17" x14ac:dyDescent="0.2">
      <c r="A27" s="14"/>
      <c r="B27" s="14"/>
      <c r="C27" s="14"/>
      <c r="D27" s="14"/>
      <c r="E27" s="14"/>
      <c r="F27" s="14"/>
      <c r="G27" s="14"/>
      <c r="H27" s="14"/>
      <c r="I27" s="14"/>
      <c r="J27" s="14"/>
      <c r="K27" s="14"/>
      <c r="L27" s="14"/>
    </row>
    <row r="28" spans="1:17" x14ac:dyDescent="0.2">
      <c r="A28" s="14"/>
      <c r="B28" s="14"/>
      <c r="C28" s="14"/>
      <c r="D28" s="14"/>
      <c r="E28" s="14"/>
      <c r="F28" s="14"/>
      <c r="G28" s="14"/>
      <c r="H28" s="14"/>
      <c r="I28" s="14"/>
      <c r="J28" s="14"/>
      <c r="K28" s="14"/>
      <c r="L28"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FC362-9B51-8342-8A7F-43C90BA24C37}">
  <dimension ref="A1:Z26"/>
  <sheetViews>
    <sheetView zoomScale="80" zoomScaleNormal="80" workbookViewId="0">
      <selection activeCell="E11" sqref="E11:E17"/>
    </sheetView>
  </sheetViews>
  <sheetFormatPr baseColWidth="10" defaultRowHeight="16" x14ac:dyDescent="0.2"/>
  <sheetData>
    <row r="1" spans="1:26" x14ac:dyDescent="0.2">
      <c r="A1" s="1" t="s">
        <v>0</v>
      </c>
      <c r="B1" s="1"/>
      <c r="C1" s="1" t="s">
        <v>1</v>
      </c>
      <c r="D1" s="2"/>
      <c r="E1" s="34">
        <f>COUNT(C6:C8)</f>
        <v>3</v>
      </c>
      <c r="F1" s="4" t="s">
        <v>2</v>
      </c>
      <c r="G1" s="16" t="s">
        <v>53</v>
      </c>
      <c r="H1" s="16"/>
      <c r="I1" s="16"/>
      <c r="J1" s="16"/>
      <c r="K1" s="3"/>
      <c r="L1" s="3"/>
      <c r="M1" s="3"/>
      <c r="N1" s="3"/>
      <c r="O1" s="3"/>
      <c r="P1" s="3"/>
      <c r="Q1" s="3"/>
      <c r="R1" s="16" t="s">
        <v>1131</v>
      </c>
      <c r="S1" s="16"/>
      <c r="T1" s="3"/>
    </row>
    <row r="2" spans="1:26" x14ac:dyDescent="0.2">
      <c r="A2" s="11" t="s">
        <v>5</v>
      </c>
      <c r="B2" s="27"/>
      <c r="C2" s="27" t="s">
        <v>6</v>
      </c>
      <c r="D2" s="27" t="s">
        <v>6</v>
      </c>
      <c r="E2" s="27" t="s">
        <v>6</v>
      </c>
      <c r="F2" s="27" t="s">
        <v>6</v>
      </c>
      <c r="G2" s="27" t="s">
        <v>7</v>
      </c>
      <c r="H2" s="27" t="s">
        <v>7</v>
      </c>
      <c r="I2" s="27" t="s">
        <v>7</v>
      </c>
      <c r="J2" s="27" t="s">
        <v>7</v>
      </c>
      <c r="K2" s="27" t="s">
        <v>7</v>
      </c>
      <c r="L2" s="27" t="s">
        <v>7</v>
      </c>
      <c r="M2" s="27"/>
      <c r="N2" s="27"/>
      <c r="O2" s="28" t="s">
        <v>9</v>
      </c>
      <c r="P2" s="28" t="s">
        <v>44</v>
      </c>
      <c r="Q2" s="28" t="s">
        <v>44</v>
      </c>
      <c r="R2" s="28" t="s">
        <v>44</v>
      </c>
      <c r="S2" s="28" t="s">
        <v>44</v>
      </c>
      <c r="T2" s="28" t="s">
        <v>9</v>
      </c>
    </row>
    <row r="3" spans="1:26" x14ac:dyDescent="0.2">
      <c r="A3" s="11"/>
      <c r="B3" s="27"/>
      <c r="C3" s="11" t="s">
        <v>11</v>
      </c>
      <c r="D3" s="11" t="s">
        <v>11</v>
      </c>
      <c r="E3" s="11" t="s">
        <v>11</v>
      </c>
      <c r="F3" s="11" t="s">
        <v>11</v>
      </c>
      <c r="G3" s="11" t="s">
        <v>12</v>
      </c>
      <c r="H3" s="11" t="s">
        <v>12</v>
      </c>
      <c r="I3" s="11" t="s">
        <v>12</v>
      </c>
      <c r="J3" s="11" t="s">
        <v>12</v>
      </c>
      <c r="K3" s="11" t="s">
        <v>74</v>
      </c>
      <c r="L3" s="11" t="s">
        <v>74</v>
      </c>
      <c r="M3" s="11" t="s">
        <v>437</v>
      </c>
      <c r="N3" s="11" t="s">
        <v>437</v>
      </c>
      <c r="O3" s="29" t="s">
        <v>13</v>
      </c>
      <c r="P3" s="29" t="s">
        <v>60</v>
      </c>
      <c r="Q3" s="29" t="s">
        <v>271</v>
      </c>
      <c r="R3" s="29" t="s">
        <v>14</v>
      </c>
      <c r="S3" s="29" t="s">
        <v>14</v>
      </c>
      <c r="T3" s="29" t="s">
        <v>60</v>
      </c>
    </row>
    <row r="4" spans="1:26" x14ac:dyDescent="0.2">
      <c r="A4" s="27"/>
      <c r="B4" s="27"/>
      <c r="C4" s="11" t="s">
        <v>16</v>
      </c>
      <c r="D4" s="11" t="s">
        <v>17</v>
      </c>
      <c r="E4" s="11" t="s">
        <v>18</v>
      </c>
      <c r="F4" s="11" t="s">
        <v>90</v>
      </c>
      <c r="G4" s="11" t="s">
        <v>16</v>
      </c>
      <c r="H4" s="11" t="s">
        <v>17</v>
      </c>
      <c r="I4" s="11" t="s">
        <v>18</v>
      </c>
      <c r="J4" s="11" t="s">
        <v>90</v>
      </c>
      <c r="K4" s="11" t="s">
        <v>16</v>
      </c>
      <c r="L4" s="11" t="s">
        <v>17</v>
      </c>
      <c r="M4" s="11" t="s">
        <v>18</v>
      </c>
      <c r="N4" s="11" t="s">
        <v>90</v>
      </c>
      <c r="O4" s="29" t="s">
        <v>18</v>
      </c>
      <c r="P4" s="29" t="s">
        <v>18</v>
      </c>
      <c r="Q4" s="29" t="s">
        <v>18</v>
      </c>
      <c r="R4" s="29" t="s">
        <v>18</v>
      </c>
      <c r="S4" s="29" t="s">
        <v>18</v>
      </c>
      <c r="T4" s="29" t="s">
        <v>18</v>
      </c>
    </row>
    <row r="5" spans="1:26" x14ac:dyDescent="0.2">
      <c r="A5" s="11" t="s">
        <v>21</v>
      </c>
      <c r="B5" s="31" t="s">
        <v>1132</v>
      </c>
      <c r="C5" s="14">
        <v>2.2970000000000002</v>
      </c>
      <c r="D5" s="14">
        <v>2.2989999999999999</v>
      </c>
      <c r="E5" s="32">
        <v>2.2549999999999999</v>
      </c>
      <c r="F5" s="14">
        <v>2.2469999999999999</v>
      </c>
      <c r="G5" s="14">
        <v>2.347</v>
      </c>
      <c r="H5" s="14">
        <v>2.3479999999999999</v>
      </c>
      <c r="I5" s="14">
        <v>2.3079999999999998</v>
      </c>
      <c r="J5" s="14">
        <v>2.2999999999999998</v>
      </c>
      <c r="K5" s="14">
        <v>2.3279999999999998</v>
      </c>
      <c r="L5" s="14">
        <v>2.3290000000000002</v>
      </c>
      <c r="M5" s="14">
        <f>L5+I5-H5</f>
        <v>2.2890000000000006</v>
      </c>
      <c r="N5" s="14">
        <f>M5+J5-I5</f>
        <v>2.2810000000000006</v>
      </c>
      <c r="O5" s="5" t="s">
        <v>736</v>
      </c>
      <c r="P5" s="25" t="s">
        <v>357</v>
      </c>
      <c r="Q5" s="25" t="s">
        <v>273</v>
      </c>
      <c r="R5" s="16" t="s">
        <v>1122</v>
      </c>
      <c r="S5" s="5">
        <v>1</v>
      </c>
      <c r="T5" s="5" t="s">
        <v>1130</v>
      </c>
    </row>
    <row r="6" spans="1:26" x14ac:dyDescent="0.2">
      <c r="A6" s="27"/>
      <c r="B6" s="31" t="s">
        <v>1133</v>
      </c>
      <c r="C6" s="14">
        <v>2.375</v>
      </c>
      <c r="D6" s="14">
        <v>2.3769999999999998</v>
      </c>
      <c r="E6" s="32">
        <v>2.3370000000000002</v>
      </c>
      <c r="F6" s="14">
        <v>2.3260000000000001</v>
      </c>
      <c r="G6" s="14">
        <v>2.3679999999999999</v>
      </c>
      <c r="H6" s="14">
        <v>2.371</v>
      </c>
      <c r="I6" s="14">
        <v>2.3330000000000002</v>
      </c>
      <c r="J6" s="14">
        <v>2.3260000000000001</v>
      </c>
      <c r="K6" s="14">
        <v>2.331</v>
      </c>
      <c r="L6" s="14">
        <v>2.3319999999999999</v>
      </c>
      <c r="M6" s="14">
        <f t="shared" ref="M6:N6" si="0">L6+I6-H6</f>
        <v>2.294</v>
      </c>
      <c r="N6" s="14">
        <f t="shared" si="0"/>
        <v>2.2869999999999999</v>
      </c>
      <c r="O6" s="5" t="s">
        <v>57</v>
      </c>
      <c r="P6" s="17" t="s">
        <v>737</v>
      </c>
      <c r="Q6" s="25" t="s">
        <v>280</v>
      </c>
      <c r="R6" s="16" t="s">
        <v>1131</v>
      </c>
      <c r="S6" s="5">
        <v>0</v>
      </c>
      <c r="T6" s="5" t="s">
        <v>770</v>
      </c>
    </row>
    <row r="7" spans="1:26" x14ac:dyDescent="0.2">
      <c r="A7" s="27"/>
      <c r="B7" s="12" t="s">
        <v>1255</v>
      </c>
      <c r="C7" s="14">
        <v>3.1259999999999999</v>
      </c>
      <c r="D7" s="14">
        <v>3.1509999999999998</v>
      </c>
      <c r="E7" s="32">
        <v>3.0489999999999999</v>
      </c>
      <c r="F7" s="32">
        <v>3.0489999999999999</v>
      </c>
      <c r="G7" s="14">
        <v>3.1139999999999999</v>
      </c>
      <c r="H7" s="14">
        <v>3.153</v>
      </c>
      <c r="I7" s="14">
        <v>3.052</v>
      </c>
      <c r="J7" s="14">
        <v>3.0539999999999998</v>
      </c>
      <c r="K7" s="14">
        <v>3.1</v>
      </c>
      <c r="L7" s="14">
        <v>3.1379999999999999</v>
      </c>
      <c r="M7" s="14">
        <f t="shared" ref="M7:N7" si="1">L7+I7-H7</f>
        <v>3.0369999999999995</v>
      </c>
      <c r="N7" s="14">
        <f t="shared" si="1"/>
        <v>3.0389999999999993</v>
      </c>
      <c r="O7" s="5" t="s">
        <v>94</v>
      </c>
      <c r="P7" s="17" t="s">
        <v>62</v>
      </c>
      <c r="Q7" s="25" t="s">
        <v>280</v>
      </c>
      <c r="R7" s="16" t="s">
        <v>605</v>
      </c>
      <c r="S7" s="5">
        <v>-1</v>
      </c>
      <c r="T7" s="5" t="s">
        <v>773</v>
      </c>
    </row>
    <row r="8" spans="1:26" x14ac:dyDescent="0.2">
      <c r="A8" s="27"/>
      <c r="B8" s="12" t="s">
        <v>1256</v>
      </c>
      <c r="C8" s="14">
        <v>3.927</v>
      </c>
      <c r="D8" s="14">
        <v>3.9340000000000002</v>
      </c>
      <c r="E8" s="32">
        <v>3.8420000000000001</v>
      </c>
      <c r="F8" s="14">
        <v>3.8319999999999999</v>
      </c>
      <c r="G8" s="14">
        <v>3.9079999999999999</v>
      </c>
      <c r="H8" s="14">
        <v>3.9350000000000001</v>
      </c>
      <c r="I8" s="14">
        <v>3.8450000000000002</v>
      </c>
      <c r="J8" s="14">
        <v>3.8370000000000002</v>
      </c>
      <c r="K8" s="14">
        <v>3.8849999999999998</v>
      </c>
      <c r="L8" s="14">
        <v>3.91</v>
      </c>
      <c r="M8" s="14">
        <f t="shared" ref="M8:N8" si="2">L8+I8-H8</f>
        <v>3.8200000000000007</v>
      </c>
      <c r="N8" s="14">
        <f t="shared" si="2"/>
        <v>3.8120000000000007</v>
      </c>
      <c r="O8" s="5"/>
      <c r="P8" s="17" t="s">
        <v>62</v>
      </c>
      <c r="Q8" s="25" t="s">
        <v>280</v>
      </c>
      <c r="R8" s="16" t="s">
        <v>605</v>
      </c>
      <c r="S8" s="5">
        <v>-1</v>
      </c>
      <c r="T8" s="5" t="s">
        <v>772</v>
      </c>
    </row>
    <row r="9" spans="1:26" x14ac:dyDescent="0.2">
      <c r="A9" s="3"/>
      <c r="B9" s="16"/>
      <c r="C9" s="15"/>
      <c r="D9" s="33"/>
      <c r="E9" s="33"/>
      <c r="F9" s="33"/>
      <c r="G9" s="33"/>
      <c r="H9" s="33"/>
      <c r="I9" s="33"/>
      <c r="J9" s="33"/>
      <c r="K9" s="33"/>
      <c r="L9" s="33"/>
    </row>
    <row r="10" spans="1:26" x14ac:dyDescent="0.2">
      <c r="A10" s="3"/>
      <c r="B10" s="3"/>
      <c r="C10" s="4"/>
      <c r="D10" s="3"/>
      <c r="E10" s="3"/>
      <c r="F10" s="3"/>
      <c r="G10" s="32"/>
      <c r="H10" s="32"/>
      <c r="I10" s="32"/>
      <c r="J10" s="32"/>
      <c r="K10" s="3"/>
      <c r="L10" s="3"/>
      <c r="M10" s="3"/>
      <c r="N10" s="3"/>
      <c r="O10" s="3"/>
      <c r="P10" s="3"/>
      <c r="Q10" s="3"/>
      <c r="R10" s="3"/>
      <c r="S10" s="3"/>
      <c r="T10" s="3"/>
      <c r="U10" s="3"/>
      <c r="V10" s="3"/>
      <c r="W10" s="40"/>
      <c r="X10" s="3"/>
      <c r="Y10" s="3"/>
      <c r="Z10" s="3"/>
    </row>
    <row r="11" spans="1:26" x14ac:dyDescent="0.2">
      <c r="A11" s="11" t="s">
        <v>18</v>
      </c>
      <c r="B11" s="27"/>
      <c r="C11" s="27" t="s">
        <v>44</v>
      </c>
      <c r="D11" s="27" t="s">
        <v>44</v>
      </c>
      <c r="E11" s="27" t="s">
        <v>44</v>
      </c>
      <c r="F11" s="27" t="s">
        <v>44</v>
      </c>
      <c r="G11" s="27" t="s">
        <v>9</v>
      </c>
      <c r="H11" s="27" t="s">
        <v>6</v>
      </c>
      <c r="I11" s="27" t="s">
        <v>6</v>
      </c>
      <c r="J11" s="27" t="s">
        <v>6</v>
      </c>
      <c r="K11" s="54" t="s">
        <v>1046</v>
      </c>
      <c r="L11" s="54" t="s">
        <v>1046</v>
      </c>
      <c r="M11" s="54" t="s">
        <v>1046</v>
      </c>
      <c r="N11" s="54" t="s">
        <v>1046</v>
      </c>
      <c r="O11" s="54" t="s">
        <v>1046</v>
      </c>
      <c r="P11" s="54" t="s">
        <v>1046</v>
      </c>
      <c r="Q11" s="54" t="s">
        <v>1046</v>
      </c>
      <c r="R11" s="3"/>
      <c r="S11" s="3"/>
      <c r="T11" s="40"/>
      <c r="U11" s="3"/>
      <c r="V11" s="3"/>
      <c r="W11" s="3"/>
    </row>
    <row r="12" spans="1:26" x14ac:dyDescent="0.2">
      <c r="A12" s="11"/>
      <c r="B12" s="27"/>
      <c r="C12" s="11" t="s">
        <v>46</v>
      </c>
      <c r="D12" s="11" t="s">
        <v>47</v>
      </c>
      <c r="E12" s="11" t="s">
        <v>49</v>
      </c>
      <c r="F12" s="11" t="s">
        <v>50</v>
      </c>
      <c r="G12" s="11" t="s">
        <v>15</v>
      </c>
      <c r="H12" s="11" t="s">
        <v>51</v>
      </c>
      <c r="I12" s="11" t="s">
        <v>52</v>
      </c>
      <c r="J12" s="11" t="s">
        <v>11</v>
      </c>
      <c r="K12" s="55" t="s">
        <v>1047</v>
      </c>
      <c r="L12" s="55" t="s">
        <v>1048</v>
      </c>
      <c r="M12" s="55" t="s">
        <v>1049</v>
      </c>
      <c r="N12" s="55" t="s">
        <v>1050</v>
      </c>
      <c r="O12" s="55" t="s">
        <v>1051</v>
      </c>
      <c r="P12" s="55" t="s">
        <v>1053</v>
      </c>
      <c r="Q12" s="55" t="s">
        <v>1052</v>
      </c>
      <c r="R12" s="3"/>
      <c r="S12" s="3"/>
      <c r="T12" s="40"/>
      <c r="U12" s="3"/>
      <c r="V12" s="3"/>
      <c r="W12" s="3"/>
    </row>
    <row r="13" spans="1:26" x14ac:dyDescent="0.2">
      <c r="A13" s="11" t="s">
        <v>389</v>
      </c>
      <c r="B13" s="11"/>
      <c r="C13" s="32">
        <v>0.56499999999999995</v>
      </c>
      <c r="D13" s="32">
        <v>-7.1999999999999995E-2</v>
      </c>
      <c r="E13" s="32">
        <v>0.26</v>
      </c>
      <c r="F13" s="32">
        <v>0.157</v>
      </c>
      <c r="G13" s="32">
        <v>0.19</v>
      </c>
      <c r="H13" s="32">
        <v>6.3E-2</v>
      </c>
      <c r="I13" s="32">
        <v>2.5000000000000001E-2</v>
      </c>
      <c r="J13" s="32">
        <v>1.9E-2</v>
      </c>
      <c r="K13" s="22"/>
      <c r="L13" s="22"/>
      <c r="M13" s="22"/>
      <c r="N13" s="22"/>
      <c r="O13" s="22"/>
      <c r="P13" s="22"/>
      <c r="Q13" s="22"/>
      <c r="R13" s="3"/>
      <c r="S13" s="3"/>
      <c r="T13" s="40"/>
      <c r="U13" s="3"/>
      <c r="V13" s="3"/>
      <c r="W13" s="3"/>
    </row>
    <row r="14" spans="1:26" x14ac:dyDescent="0.2">
      <c r="A14" s="11" t="s">
        <v>21</v>
      </c>
      <c r="B14" s="31" t="str">
        <f>B5</f>
        <v>Pi_u [1] (Val, pi-pi*)</v>
      </c>
      <c r="C14" s="32">
        <v>2.4009999999999998</v>
      </c>
      <c r="D14" s="32">
        <v>1.7150000000000001</v>
      </c>
      <c r="E14" s="32">
        <v>2.4209999999999998</v>
      </c>
      <c r="F14" s="32">
        <v>2.472</v>
      </c>
      <c r="G14" s="32">
        <v>2.4129999999999998</v>
      </c>
      <c r="H14" s="32">
        <v>2.3450000000000002</v>
      </c>
      <c r="I14" s="32">
        <v>2.3050000000000002</v>
      </c>
      <c r="J14" s="32">
        <v>2.2549999999999999</v>
      </c>
      <c r="K14" s="51">
        <v>2.6040000000000001</v>
      </c>
      <c r="L14" s="51">
        <v>2.2679999999999998</v>
      </c>
      <c r="M14" s="51">
        <v>2.3090000000000002</v>
      </c>
      <c r="N14" s="51">
        <v>2.35</v>
      </c>
      <c r="O14" s="51">
        <v>2.282</v>
      </c>
      <c r="P14" s="51">
        <v>2.3260000000000001</v>
      </c>
      <c r="Q14" s="52">
        <v>2.3359999999999999</v>
      </c>
      <c r="R14" s="3"/>
      <c r="S14" s="3"/>
      <c r="T14" s="40"/>
      <c r="U14" s="3"/>
      <c r="V14" s="3"/>
      <c r="W14" s="3"/>
    </row>
    <row r="15" spans="1:26" x14ac:dyDescent="0.2">
      <c r="A15" s="11"/>
      <c r="B15" s="31" t="str">
        <f>B6</f>
        <v>Pi_u [2] (Val, pi-pi*)</v>
      </c>
      <c r="C15" s="32">
        <v>2.9790000000000001</v>
      </c>
      <c r="D15" s="32">
        <v>2.3929999999999998</v>
      </c>
      <c r="E15" s="32">
        <v>2.7879999999999998</v>
      </c>
      <c r="F15" s="32">
        <v>2.6389999999999998</v>
      </c>
      <c r="G15" s="32">
        <v>2.665</v>
      </c>
      <c r="H15" s="32">
        <v>2.5089999999999999</v>
      </c>
      <c r="I15" s="32">
        <v>2.3769999999999998</v>
      </c>
      <c r="J15" s="32">
        <v>2.3370000000000002</v>
      </c>
      <c r="K15" s="22"/>
      <c r="L15" s="22"/>
      <c r="M15" s="22"/>
      <c r="N15" s="22"/>
      <c r="O15" s="22"/>
      <c r="P15" s="22"/>
      <c r="Q15" s="22"/>
      <c r="R15" s="3"/>
      <c r="S15" s="3"/>
      <c r="T15" s="40"/>
      <c r="U15" s="3"/>
      <c r="V15" s="3"/>
      <c r="W15" s="3"/>
    </row>
    <row r="16" spans="1:26" x14ac:dyDescent="0.2">
      <c r="A16" s="11"/>
      <c r="B16" s="31" t="str">
        <f>B7</f>
        <v>Sigma_u^+ (Val, sig-pi*)</v>
      </c>
      <c r="C16" s="32">
        <v>3.5779999999999998</v>
      </c>
      <c r="D16" s="32">
        <v>3.1120000000000001</v>
      </c>
      <c r="E16" s="32">
        <v>3.2989999999999999</v>
      </c>
      <c r="F16" s="32">
        <v>3.1589999999999998</v>
      </c>
      <c r="G16" s="32">
        <v>3.2989999999999999</v>
      </c>
      <c r="H16" s="32">
        <v>3.1619999999999999</v>
      </c>
      <c r="I16" s="32">
        <v>3.0659999999999998</v>
      </c>
      <c r="J16" s="32">
        <v>3.0489999999999999</v>
      </c>
      <c r="K16" s="51">
        <v>3.444</v>
      </c>
      <c r="L16" s="51">
        <v>2.9910000000000001</v>
      </c>
      <c r="M16" s="51">
        <v>3.0129999999999999</v>
      </c>
      <c r="N16" s="51">
        <v>3.0710000000000002</v>
      </c>
      <c r="O16" s="51">
        <v>3.0249999999999999</v>
      </c>
      <c r="P16" s="51">
        <v>3.0659999999999998</v>
      </c>
      <c r="Q16" s="52">
        <v>3.0680000000000001</v>
      </c>
      <c r="R16" s="3"/>
      <c r="S16" s="3"/>
      <c r="T16" s="40"/>
      <c r="U16" s="3"/>
      <c r="V16" s="3"/>
      <c r="W16" s="3"/>
    </row>
    <row r="17" spans="1:25" x14ac:dyDescent="0.2">
      <c r="A17" s="11"/>
      <c r="B17" s="31" t="str">
        <f>B8</f>
        <v>Sigma_g^+ (Val, sig-pi*)</v>
      </c>
      <c r="C17" s="32">
        <v>4.4359999999999999</v>
      </c>
      <c r="D17" s="32">
        <v>3.9950000000000001</v>
      </c>
      <c r="E17" s="32">
        <v>4.165</v>
      </c>
      <c r="F17" s="32">
        <v>3.9740000000000002</v>
      </c>
      <c r="G17" s="32">
        <v>4.1559999999999997</v>
      </c>
      <c r="H17" s="32">
        <v>3.9950000000000001</v>
      </c>
      <c r="I17" s="32">
        <v>3.871</v>
      </c>
      <c r="J17" s="32">
        <v>3.8420000000000001</v>
      </c>
      <c r="K17" s="51">
        <v>4.2549999999999999</v>
      </c>
      <c r="L17" s="51">
        <v>3.7730000000000001</v>
      </c>
      <c r="M17" s="51">
        <v>3.8090000000000002</v>
      </c>
      <c r="N17" s="51">
        <v>3.9009999999999998</v>
      </c>
      <c r="O17" s="51">
        <v>3.823</v>
      </c>
      <c r="P17" s="51">
        <v>3.86</v>
      </c>
      <c r="Q17" s="52">
        <v>3.8660000000000001</v>
      </c>
      <c r="R17" s="3"/>
      <c r="S17" s="3"/>
      <c r="T17" s="40"/>
      <c r="U17" s="3"/>
      <c r="V17" s="3"/>
      <c r="W17" s="3"/>
    </row>
    <row r="18" spans="1:25" x14ac:dyDescent="0.2">
      <c r="A18" s="3"/>
      <c r="B18" s="32"/>
      <c r="C18" s="33" t="s">
        <v>935</v>
      </c>
      <c r="D18" s="33"/>
      <c r="E18" s="33"/>
      <c r="F18" s="33"/>
      <c r="G18" s="33"/>
      <c r="H18" s="33"/>
      <c r="I18" s="33"/>
      <c r="J18" s="33"/>
      <c r="K18" s="33"/>
      <c r="L18" s="33"/>
      <c r="M18" s="3"/>
      <c r="N18" s="3"/>
      <c r="O18" s="3"/>
      <c r="P18" s="3"/>
      <c r="Q18" s="3"/>
      <c r="R18" s="3"/>
      <c r="S18" s="3"/>
      <c r="T18" s="3"/>
      <c r="U18" s="3"/>
      <c r="V18" s="40"/>
      <c r="W18" s="3"/>
      <c r="X18" s="3"/>
      <c r="Y18" s="3"/>
    </row>
    <row r="19" spans="1:25" x14ac:dyDescent="0.2">
      <c r="M19" s="3"/>
      <c r="N19" s="3"/>
      <c r="O19" s="3"/>
      <c r="P19" s="3"/>
      <c r="Q19" s="3"/>
      <c r="R19" s="3"/>
      <c r="S19" s="3"/>
      <c r="T19" s="3"/>
      <c r="U19" s="3"/>
      <c r="V19" s="40"/>
      <c r="W19" s="3"/>
    </row>
    <row r="20" spans="1:25" x14ac:dyDescent="0.2">
      <c r="M20" s="3"/>
      <c r="N20" s="3"/>
      <c r="O20" s="3"/>
      <c r="P20" s="3"/>
      <c r="Q20" s="3"/>
      <c r="R20" s="3"/>
      <c r="S20" s="3"/>
      <c r="T20" s="3"/>
      <c r="U20" s="3"/>
      <c r="V20" s="40"/>
      <c r="W20" s="3"/>
    </row>
    <row r="21" spans="1:25" x14ac:dyDescent="0.2">
      <c r="B21" s="3"/>
      <c r="C21" s="3"/>
      <c r="D21" s="3"/>
      <c r="E21" s="3"/>
      <c r="F21" s="3"/>
      <c r="G21" s="3"/>
      <c r="H21" s="3"/>
      <c r="I21" s="3"/>
      <c r="J21" s="3"/>
      <c r="K21" s="3"/>
      <c r="L21" s="3"/>
      <c r="M21" s="3"/>
      <c r="N21" s="3"/>
      <c r="O21" s="3"/>
      <c r="P21" s="3"/>
      <c r="Q21" s="3"/>
      <c r="R21" s="3"/>
      <c r="S21" s="3"/>
      <c r="T21" s="3"/>
      <c r="U21" s="3"/>
      <c r="V21" s="40"/>
      <c r="W21" s="3"/>
    </row>
    <row r="22" spans="1:25" x14ac:dyDescent="0.2">
      <c r="B22" s="3"/>
      <c r="C22" s="3"/>
      <c r="D22" s="3"/>
      <c r="E22" s="3"/>
      <c r="F22" s="3"/>
      <c r="G22" s="3"/>
      <c r="H22" s="3"/>
      <c r="I22" s="3"/>
      <c r="J22" s="3"/>
      <c r="K22" s="3"/>
      <c r="L22" s="3"/>
      <c r="M22" s="3"/>
      <c r="N22" s="3"/>
      <c r="O22" s="3"/>
      <c r="P22" s="3"/>
      <c r="Q22" s="3"/>
      <c r="R22" s="3"/>
      <c r="S22" s="3"/>
      <c r="T22" s="3"/>
      <c r="U22" s="3"/>
      <c r="V22" s="40"/>
      <c r="W22" s="3"/>
    </row>
    <row r="23" spans="1:25" x14ac:dyDescent="0.2">
      <c r="B23" s="3"/>
      <c r="C23" s="3"/>
      <c r="D23" s="3"/>
      <c r="E23" s="3"/>
      <c r="F23" s="3"/>
      <c r="G23" s="3"/>
      <c r="H23" s="3"/>
      <c r="I23" s="3"/>
      <c r="J23" s="3"/>
      <c r="K23" s="3"/>
      <c r="L23" s="3"/>
      <c r="M23" s="3"/>
      <c r="N23" s="3"/>
      <c r="O23" s="3"/>
      <c r="P23" s="3"/>
      <c r="Q23" s="3"/>
      <c r="R23" s="3"/>
      <c r="S23" s="3"/>
    </row>
    <row r="24" spans="1:25" x14ac:dyDescent="0.2">
      <c r="M24" s="3"/>
      <c r="N24" s="3"/>
      <c r="O24" s="3"/>
      <c r="P24" s="3"/>
      <c r="Q24" s="3"/>
      <c r="R24" s="3"/>
      <c r="S24" s="3"/>
    </row>
    <row r="25" spans="1:25" x14ac:dyDescent="0.2">
      <c r="M25" s="3"/>
      <c r="N25" s="3"/>
      <c r="O25" s="3"/>
      <c r="P25" s="3"/>
      <c r="Q25" s="3"/>
      <c r="R25" s="3"/>
      <c r="S25" s="3"/>
    </row>
    <row r="26" spans="1:25" x14ac:dyDescent="0.2">
      <c r="M26" s="3"/>
      <c r="N26" s="3"/>
      <c r="O26" s="3"/>
      <c r="P26" s="3"/>
      <c r="Q26" s="3"/>
      <c r="R26" s="3"/>
      <c r="S26"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5183-2D0D-064E-AE48-9BC932234110}">
  <dimension ref="A1:AF25"/>
  <sheetViews>
    <sheetView zoomScale="80" zoomScaleNormal="80" workbookViewId="0">
      <selection activeCell="K14" sqref="K14:Q15"/>
    </sheetView>
  </sheetViews>
  <sheetFormatPr baseColWidth="10" defaultRowHeight="16" x14ac:dyDescent="0.2"/>
  <cols>
    <col min="2" max="2" width="9" customWidth="1"/>
    <col min="19" max="19" width="10.5" customWidth="1"/>
    <col min="25" max="25" width="10.5" customWidth="1"/>
  </cols>
  <sheetData>
    <row r="1" spans="1:32" x14ac:dyDescent="0.2">
      <c r="A1" s="1" t="s">
        <v>0</v>
      </c>
      <c r="B1" s="1"/>
      <c r="C1" s="1" t="s">
        <v>1</v>
      </c>
      <c r="D1" s="2"/>
      <c r="E1" s="34">
        <f>COUNT(C6:C11)</f>
        <v>6</v>
      </c>
      <c r="F1" s="4" t="s">
        <v>2</v>
      </c>
      <c r="G1" s="5" t="s">
        <v>3</v>
      </c>
      <c r="Y1" s="3"/>
      <c r="AC1" s="5" t="s">
        <v>395</v>
      </c>
      <c r="AE1" s="5"/>
      <c r="AF1" s="5"/>
    </row>
    <row r="2" spans="1:32" x14ac:dyDescent="0.2">
      <c r="A2" s="6" t="s">
        <v>5</v>
      </c>
      <c r="B2" s="7"/>
      <c r="C2" s="7" t="s">
        <v>6</v>
      </c>
      <c r="D2" s="7" t="s">
        <v>6</v>
      </c>
      <c r="E2" s="7" t="s">
        <v>6</v>
      </c>
      <c r="F2" s="7" t="s">
        <v>6</v>
      </c>
      <c r="G2" s="7" t="s">
        <v>91</v>
      </c>
      <c r="H2" s="7" t="s">
        <v>91</v>
      </c>
      <c r="I2" s="7" t="s">
        <v>91</v>
      </c>
      <c r="J2" s="7" t="s">
        <v>7</v>
      </c>
      <c r="K2" s="7" t="s">
        <v>7</v>
      </c>
      <c r="L2" s="7" t="s">
        <v>7</v>
      </c>
      <c r="M2" s="7" t="s">
        <v>7</v>
      </c>
      <c r="N2" s="7" t="s">
        <v>7</v>
      </c>
      <c r="O2" s="7" t="s">
        <v>7</v>
      </c>
      <c r="P2" s="7" t="s">
        <v>7</v>
      </c>
      <c r="Q2" s="7" t="s">
        <v>7</v>
      </c>
      <c r="R2" s="7" t="s">
        <v>7</v>
      </c>
      <c r="S2" s="7" t="s">
        <v>8</v>
      </c>
      <c r="T2" s="7" t="s">
        <v>8</v>
      </c>
      <c r="U2" s="7" t="s">
        <v>8</v>
      </c>
      <c r="V2" s="7" t="s">
        <v>8</v>
      </c>
      <c r="W2" s="7"/>
      <c r="X2" s="7"/>
      <c r="Y2" s="6" t="s">
        <v>1326</v>
      </c>
      <c r="Z2" s="8" t="s">
        <v>9</v>
      </c>
      <c r="AA2" s="8" t="s">
        <v>9</v>
      </c>
      <c r="AB2" s="8" t="s">
        <v>44</v>
      </c>
      <c r="AC2" s="8" t="s">
        <v>44</v>
      </c>
      <c r="AD2" s="8" t="s">
        <v>44</v>
      </c>
      <c r="AE2" s="8" t="s">
        <v>9</v>
      </c>
    </row>
    <row r="3" spans="1:32" x14ac:dyDescent="0.2">
      <c r="A3" s="6"/>
      <c r="B3" s="7"/>
      <c r="C3" s="6" t="s">
        <v>11</v>
      </c>
      <c r="D3" s="6" t="s">
        <v>11</v>
      </c>
      <c r="E3" s="6" t="s">
        <v>11</v>
      </c>
      <c r="F3" s="6" t="s">
        <v>11</v>
      </c>
      <c r="G3" s="6" t="s">
        <v>12</v>
      </c>
      <c r="H3" s="6" t="s">
        <v>12</v>
      </c>
      <c r="I3" s="6" t="s">
        <v>12</v>
      </c>
      <c r="J3" s="6" t="s">
        <v>12</v>
      </c>
      <c r="K3" s="6" t="s">
        <v>12</v>
      </c>
      <c r="L3" s="6" t="s">
        <v>74</v>
      </c>
      <c r="M3" s="6" t="s">
        <v>74</v>
      </c>
      <c r="N3" s="6" t="s">
        <v>74</v>
      </c>
      <c r="O3" s="6" t="s">
        <v>74</v>
      </c>
      <c r="P3" s="6" t="s">
        <v>75</v>
      </c>
      <c r="Q3" s="6" t="s">
        <v>75</v>
      </c>
      <c r="R3" s="6" t="s">
        <v>75</v>
      </c>
      <c r="S3" s="6" t="s">
        <v>114</v>
      </c>
      <c r="T3" s="6" t="s">
        <v>114</v>
      </c>
      <c r="U3" s="6" t="s">
        <v>114</v>
      </c>
      <c r="V3" s="6" t="s">
        <v>114</v>
      </c>
      <c r="W3" s="6" t="s">
        <v>437</v>
      </c>
      <c r="X3" s="6" t="s">
        <v>437</v>
      </c>
      <c r="Y3" s="10" t="s">
        <v>436</v>
      </c>
      <c r="Z3" s="9" t="s">
        <v>13</v>
      </c>
      <c r="AA3" s="9" t="s">
        <v>60</v>
      </c>
      <c r="AB3" s="9" t="s">
        <v>271</v>
      </c>
      <c r="AC3" s="9" t="s">
        <v>14</v>
      </c>
      <c r="AD3" s="9" t="s">
        <v>14</v>
      </c>
      <c r="AE3" s="9" t="s">
        <v>60</v>
      </c>
    </row>
    <row r="4" spans="1:32" x14ac:dyDescent="0.2">
      <c r="A4" s="7"/>
      <c r="B4" s="7"/>
      <c r="C4" s="6" t="s">
        <v>16</v>
      </c>
      <c r="D4" s="6" t="s">
        <v>17</v>
      </c>
      <c r="E4" s="6" t="s">
        <v>18</v>
      </c>
      <c r="F4" s="6" t="s">
        <v>90</v>
      </c>
      <c r="G4" s="6" t="s">
        <v>16</v>
      </c>
      <c r="H4" s="6" t="s">
        <v>17</v>
      </c>
      <c r="I4" s="6" t="s">
        <v>18</v>
      </c>
      <c r="J4" s="6" t="s">
        <v>92</v>
      </c>
      <c r="K4" s="6" t="s">
        <v>90</v>
      </c>
      <c r="L4" s="6" t="s">
        <v>16</v>
      </c>
      <c r="M4" s="6" t="s">
        <v>17</v>
      </c>
      <c r="N4" s="6" t="s">
        <v>18</v>
      </c>
      <c r="O4" s="6" t="s">
        <v>90</v>
      </c>
      <c r="P4" s="6" t="s">
        <v>16</v>
      </c>
      <c r="Q4" s="6" t="s">
        <v>17</v>
      </c>
      <c r="R4" s="6" t="s">
        <v>18</v>
      </c>
      <c r="S4" s="6" t="s">
        <v>16</v>
      </c>
      <c r="T4" s="11" t="s">
        <v>17</v>
      </c>
      <c r="U4" s="11" t="s">
        <v>18</v>
      </c>
      <c r="V4" s="11" t="s">
        <v>90</v>
      </c>
      <c r="W4" s="11" t="s">
        <v>18</v>
      </c>
      <c r="X4" s="11" t="s">
        <v>90</v>
      </c>
      <c r="Y4" s="30" t="s">
        <v>18</v>
      </c>
      <c r="Z4" s="9" t="s">
        <v>18</v>
      </c>
      <c r="AA4" s="9" t="s">
        <v>18</v>
      </c>
      <c r="AB4" s="9" t="s">
        <v>18</v>
      </c>
      <c r="AC4" s="9" t="s">
        <v>18</v>
      </c>
      <c r="AD4" s="9" t="s">
        <v>18</v>
      </c>
      <c r="AE4" s="9" t="s">
        <v>18</v>
      </c>
    </row>
    <row r="5" spans="1:32" x14ac:dyDescent="0.2">
      <c r="A5" s="6" t="s">
        <v>21</v>
      </c>
      <c r="B5" s="12" t="s">
        <v>403</v>
      </c>
      <c r="C5" s="14">
        <v>3.2069999999999999</v>
      </c>
      <c r="D5" s="14">
        <v>3.1579999999999999</v>
      </c>
      <c r="E5" s="14">
        <v>3.097</v>
      </c>
      <c r="F5" s="14">
        <v>3.0840000000000001</v>
      </c>
      <c r="G5" s="14">
        <v>3.0659999999999998</v>
      </c>
      <c r="H5" s="14">
        <v>3.0089999999999999</v>
      </c>
      <c r="I5" s="14">
        <v>2.9369999999999998</v>
      </c>
      <c r="J5" s="14">
        <v>2.9359999999999999</v>
      </c>
      <c r="K5" s="14">
        <v>2.9260000000000002</v>
      </c>
      <c r="L5" s="14">
        <v>3.0510000000000002</v>
      </c>
      <c r="M5" s="14">
        <v>2.9910000000000001</v>
      </c>
      <c r="N5" s="14">
        <v>2.911</v>
      </c>
      <c r="O5" s="14">
        <v>2.899</v>
      </c>
      <c r="P5" s="14">
        <v>3.0510000000000002</v>
      </c>
      <c r="Q5" s="14">
        <v>2.99</v>
      </c>
      <c r="R5" s="14">
        <v>2.911</v>
      </c>
      <c r="S5" s="18" t="s">
        <v>1329</v>
      </c>
      <c r="T5" s="18" t="s">
        <v>1335</v>
      </c>
      <c r="U5" s="18" t="s">
        <v>1340</v>
      </c>
      <c r="V5" s="20" t="s">
        <v>123</v>
      </c>
      <c r="W5" s="14">
        <f t="shared" ref="W5:W11" si="0">R5</f>
        <v>2.911</v>
      </c>
      <c r="X5" s="14">
        <f t="shared" ref="X5:X11" si="1">W5+O5-N5</f>
        <v>2.8990000000000005</v>
      </c>
      <c r="Y5" s="45" t="s">
        <v>398</v>
      </c>
      <c r="Z5" s="5" t="s">
        <v>359</v>
      </c>
      <c r="AA5" s="17" t="s">
        <v>394</v>
      </c>
      <c r="AB5" s="17" t="s">
        <v>273</v>
      </c>
      <c r="AC5" s="5" t="s">
        <v>395</v>
      </c>
      <c r="AD5" s="5">
        <v>0</v>
      </c>
      <c r="AE5" s="5" t="s">
        <v>386</v>
      </c>
    </row>
    <row r="6" spans="1:32" x14ac:dyDescent="0.2">
      <c r="A6" s="7"/>
      <c r="B6" s="12" t="s">
        <v>404</v>
      </c>
      <c r="C6" s="14">
        <v>3.2210000000000001</v>
      </c>
      <c r="D6" s="14">
        <v>3.1659999999999999</v>
      </c>
      <c r="E6" s="14">
        <v>3.097</v>
      </c>
      <c r="F6" s="14">
        <v>3.081</v>
      </c>
      <c r="G6" s="14">
        <v>3.0670000000000002</v>
      </c>
      <c r="H6" s="14">
        <v>3.01</v>
      </c>
      <c r="I6" s="14">
        <v>2.9380000000000002</v>
      </c>
      <c r="J6" s="14">
        <v>2.9369999999999998</v>
      </c>
      <c r="K6" s="14">
        <v>2.9279999999999999</v>
      </c>
      <c r="L6" s="14">
        <v>3.0510000000000002</v>
      </c>
      <c r="M6" s="14">
        <v>2.9910000000000001</v>
      </c>
      <c r="N6" s="14">
        <v>2.911</v>
      </c>
      <c r="O6" s="14">
        <v>2.899</v>
      </c>
      <c r="P6" s="14">
        <v>3.0510000000000002</v>
      </c>
      <c r="Q6" s="14">
        <v>2.99</v>
      </c>
      <c r="R6" s="14">
        <v>2.911</v>
      </c>
      <c r="W6" s="14">
        <f t="shared" si="0"/>
        <v>2.911</v>
      </c>
      <c r="X6" s="14">
        <f t="shared" si="1"/>
        <v>2.8990000000000005</v>
      </c>
      <c r="Y6" s="36"/>
      <c r="Z6" s="5" t="s">
        <v>359</v>
      </c>
      <c r="AA6" s="17" t="s">
        <v>61</v>
      </c>
      <c r="AB6" s="17" t="s">
        <v>280</v>
      </c>
      <c r="AC6" s="5" t="s">
        <v>395</v>
      </c>
      <c r="AD6" s="5">
        <v>0</v>
      </c>
      <c r="AE6" s="5" t="s">
        <v>391</v>
      </c>
    </row>
    <row r="7" spans="1:32" x14ac:dyDescent="0.2">
      <c r="A7" s="7"/>
      <c r="B7" s="12" t="s">
        <v>405</v>
      </c>
      <c r="C7" s="14">
        <v>3.581</v>
      </c>
      <c r="D7" s="14">
        <v>3.5750000000000002</v>
      </c>
      <c r="E7" s="14">
        <v>3.5459999999999998</v>
      </c>
      <c r="F7" s="14">
        <v>3.53</v>
      </c>
      <c r="G7" s="14">
        <v>3.363</v>
      </c>
      <c r="H7" s="14">
        <v>3.3359999999999999</v>
      </c>
      <c r="I7" s="14">
        <v>3.3090000000000002</v>
      </c>
      <c r="J7" s="14">
        <v>3.3079999999999998</v>
      </c>
      <c r="K7" s="14">
        <v>3.302</v>
      </c>
      <c r="L7" s="14">
        <v>3.3530000000000002</v>
      </c>
      <c r="M7" s="14">
        <v>3.3250000000000002</v>
      </c>
      <c r="N7" s="14">
        <v>3.2949999999999999</v>
      </c>
      <c r="O7" s="14">
        <v>3.2879999999999998</v>
      </c>
      <c r="P7" s="14">
        <v>3.3530000000000002</v>
      </c>
      <c r="Q7" s="14">
        <v>3.3250000000000002</v>
      </c>
      <c r="R7" s="14">
        <v>3.2949999999999999</v>
      </c>
      <c r="S7" s="18" t="s">
        <v>1330</v>
      </c>
      <c r="T7" s="18" t="s">
        <v>1336</v>
      </c>
      <c r="U7" s="18" t="s">
        <v>1341</v>
      </c>
      <c r="V7" s="20" t="s">
        <v>402</v>
      </c>
      <c r="W7" s="14">
        <f t="shared" si="0"/>
        <v>3.2949999999999999</v>
      </c>
      <c r="X7" s="14">
        <f t="shared" si="1"/>
        <v>3.2880000000000003</v>
      </c>
      <c r="Y7" s="45" t="s">
        <v>399</v>
      </c>
      <c r="Z7" s="5"/>
      <c r="AA7" s="17" t="s">
        <v>61</v>
      </c>
      <c r="AB7" s="17" t="s">
        <v>281</v>
      </c>
      <c r="AC7" s="22"/>
      <c r="AD7" s="22"/>
      <c r="AE7" s="5" t="s">
        <v>392</v>
      </c>
    </row>
    <row r="8" spans="1:32" x14ac:dyDescent="0.2">
      <c r="A8" s="7"/>
      <c r="B8" s="12" t="s">
        <v>469</v>
      </c>
      <c r="C8" s="14">
        <v>4.4820000000000002</v>
      </c>
      <c r="D8" s="14">
        <v>4.4400000000000004</v>
      </c>
      <c r="E8">
        <v>4.4039999999999999</v>
      </c>
      <c r="F8" s="14">
        <v>4.3789999999999996</v>
      </c>
      <c r="G8" s="14">
        <v>4.125</v>
      </c>
      <c r="H8" s="14">
        <v>4.0640000000000001</v>
      </c>
      <c r="I8" s="14">
        <v>4.0199999999999996</v>
      </c>
      <c r="J8" s="22"/>
      <c r="K8" s="14">
        <v>4.0069999999999997</v>
      </c>
      <c r="L8" s="14">
        <v>4.0970000000000004</v>
      </c>
      <c r="M8" s="14">
        <v>4.0350000000000001</v>
      </c>
      <c r="N8" s="14">
        <v>3.9820000000000002</v>
      </c>
      <c r="O8" s="14">
        <v>3.9660000000000002</v>
      </c>
      <c r="P8" s="14">
        <v>4.0960000000000001</v>
      </c>
      <c r="Q8" s="14">
        <v>4.0339999999999998</v>
      </c>
      <c r="R8" s="14">
        <v>3.9820000000000002</v>
      </c>
      <c r="S8" s="18" t="s">
        <v>1331</v>
      </c>
      <c r="T8" s="18" t="s">
        <v>1337</v>
      </c>
      <c r="U8" s="18" t="s">
        <v>1342</v>
      </c>
      <c r="V8" s="20" t="s">
        <v>401</v>
      </c>
      <c r="W8" s="14">
        <f t="shared" si="0"/>
        <v>3.9820000000000002</v>
      </c>
      <c r="X8" s="14">
        <f t="shared" si="1"/>
        <v>3.9660000000000002</v>
      </c>
      <c r="Y8" s="45" t="s">
        <v>400</v>
      </c>
      <c r="Z8" s="5" t="s">
        <v>393</v>
      </c>
      <c r="AA8" s="17" t="s">
        <v>388</v>
      </c>
      <c r="AB8" s="17" t="s">
        <v>273</v>
      </c>
      <c r="AC8" s="22"/>
      <c r="AD8" s="22"/>
      <c r="AE8" s="5" t="s">
        <v>387</v>
      </c>
    </row>
    <row r="9" spans="1:32" x14ac:dyDescent="0.2">
      <c r="A9" s="7"/>
      <c r="B9" s="12" t="s">
        <v>448</v>
      </c>
      <c r="C9" s="14">
        <v>6.4950000000000001</v>
      </c>
      <c r="D9" s="14">
        <v>6.4050000000000002</v>
      </c>
      <c r="E9" s="14">
        <v>6.4969999999999999</v>
      </c>
      <c r="F9" s="14">
        <v>6.5149999999999997</v>
      </c>
      <c r="G9" s="14">
        <v>6.5069999999999997</v>
      </c>
      <c r="H9" s="14">
        <v>6.407</v>
      </c>
      <c r="I9" s="14">
        <v>6.4939999999999998</v>
      </c>
      <c r="J9" s="14">
        <v>6.4889999999999999</v>
      </c>
      <c r="K9" s="14">
        <v>6.5110000000000001</v>
      </c>
      <c r="L9" s="14">
        <v>6.5069999999999997</v>
      </c>
      <c r="M9" s="14">
        <v>6.4089999999999998</v>
      </c>
      <c r="N9" s="14">
        <v>6.4939999999999998</v>
      </c>
      <c r="O9" s="14">
        <v>6.5110000000000001</v>
      </c>
      <c r="P9" s="14">
        <v>6.5069999999999997</v>
      </c>
      <c r="Q9" s="14">
        <v>6.4089999999999998</v>
      </c>
      <c r="R9" s="14">
        <v>6.4939999999999998</v>
      </c>
      <c r="S9" s="18" t="s">
        <v>1332</v>
      </c>
      <c r="T9" s="18" t="s">
        <v>121</v>
      </c>
      <c r="U9" s="18" t="s">
        <v>1343</v>
      </c>
      <c r="W9" s="14">
        <f t="shared" si="0"/>
        <v>6.4939999999999998</v>
      </c>
      <c r="X9" s="14">
        <f t="shared" si="1"/>
        <v>6.5109999999999992</v>
      </c>
      <c r="Y9" s="45" t="s">
        <v>903</v>
      </c>
      <c r="Z9" s="5" t="s">
        <v>361</v>
      </c>
      <c r="AA9" s="17" t="s">
        <v>99</v>
      </c>
      <c r="AB9" s="17" t="s">
        <v>273</v>
      </c>
      <c r="AC9" s="5" t="s">
        <v>224</v>
      </c>
      <c r="AD9" s="5">
        <v>24</v>
      </c>
      <c r="AE9" s="5" t="s">
        <v>447</v>
      </c>
    </row>
    <row r="10" spans="1:32" x14ac:dyDescent="0.2">
      <c r="A10" s="6" t="s">
        <v>325</v>
      </c>
      <c r="B10" s="12" t="s">
        <v>405</v>
      </c>
      <c r="C10" s="14">
        <v>0.65700000000000003</v>
      </c>
      <c r="D10" s="14">
        <v>0.77300000000000002</v>
      </c>
      <c r="E10" s="14">
        <v>0.85499999999999998</v>
      </c>
      <c r="F10" s="14">
        <v>0.877</v>
      </c>
      <c r="G10" s="14">
        <v>0.52800000000000002</v>
      </c>
      <c r="H10" s="14">
        <v>0.64600000000000002</v>
      </c>
      <c r="I10" s="14">
        <v>0.73299999999999998</v>
      </c>
      <c r="J10" s="14">
        <v>0.73299999999999998</v>
      </c>
      <c r="K10" s="14">
        <v>0.75800000000000001</v>
      </c>
      <c r="L10" s="14">
        <v>0.52100000000000002</v>
      </c>
      <c r="M10" s="14">
        <v>0.63800000000000001</v>
      </c>
      <c r="N10" s="14">
        <v>0.72099999999999997</v>
      </c>
      <c r="O10" s="14">
        <v>0.745</v>
      </c>
      <c r="P10" s="14">
        <v>0.52100000000000002</v>
      </c>
      <c r="Q10" s="14">
        <v>0.63800000000000001</v>
      </c>
      <c r="R10" s="14">
        <v>0.72</v>
      </c>
      <c r="S10" s="18" t="s">
        <v>1333</v>
      </c>
      <c r="T10" s="18" t="s">
        <v>1338</v>
      </c>
      <c r="U10" s="18" t="s">
        <v>1344</v>
      </c>
      <c r="W10" s="14">
        <f t="shared" si="0"/>
        <v>0.72</v>
      </c>
      <c r="X10" s="14">
        <f t="shared" si="1"/>
        <v>0.74399999999999988</v>
      </c>
      <c r="Y10" s="45" t="s">
        <v>145</v>
      </c>
      <c r="AA10" s="17" t="s">
        <v>61</v>
      </c>
      <c r="AB10" s="17" t="s">
        <v>385</v>
      </c>
      <c r="AC10" s="5" t="s">
        <v>396</v>
      </c>
      <c r="AD10" s="5">
        <v>-1</v>
      </c>
      <c r="AE10" s="5" t="s">
        <v>386</v>
      </c>
    </row>
    <row r="11" spans="1:32" x14ac:dyDescent="0.2">
      <c r="A11" s="6"/>
      <c r="B11" s="12" t="s">
        <v>454</v>
      </c>
      <c r="C11" s="14">
        <v>7.7569999999999997</v>
      </c>
      <c r="D11" s="14">
        <v>7.6660000000000004</v>
      </c>
      <c r="E11" s="37">
        <v>7.8</v>
      </c>
      <c r="F11" s="22"/>
      <c r="G11" s="14">
        <v>7.6280000000000001</v>
      </c>
      <c r="H11" s="14">
        <v>7.548</v>
      </c>
      <c r="I11" s="14">
        <v>7.6870000000000003</v>
      </c>
      <c r="J11" s="22"/>
      <c r="K11" s="14">
        <v>7.7229999999999999</v>
      </c>
      <c r="L11" s="14">
        <v>7.6079999999999997</v>
      </c>
      <c r="M11" s="14">
        <v>7.5309999999999997</v>
      </c>
      <c r="N11" s="14">
        <v>7.6639999999999997</v>
      </c>
      <c r="O11" s="14">
        <v>7.6980000000000004</v>
      </c>
      <c r="P11" s="14">
        <v>7.6079999999999997</v>
      </c>
      <c r="Q11" s="14">
        <v>7.5309999999999997</v>
      </c>
      <c r="R11" s="14">
        <v>7.6630000000000003</v>
      </c>
      <c r="S11" s="18" t="s">
        <v>1334</v>
      </c>
      <c r="T11" s="18" t="s">
        <v>1339</v>
      </c>
      <c r="U11" s="18" t="s">
        <v>1345</v>
      </c>
      <c r="W11" s="14">
        <f t="shared" si="0"/>
        <v>7.6630000000000003</v>
      </c>
      <c r="X11" s="14">
        <f t="shared" si="1"/>
        <v>7.697000000000001</v>
      </c>
      <c r="Y11" s="45" t="s">
        <v>904</v>
      </c>
      <c r="AA11" s="17" t="s">
        <v>61</v>
      </c>
      <c r="AB11" s="17" t="s">
        <v>313</v>
      </c>
      <c r="AC11" s="5" t="s">
        <v>97</v>
      </c>
      <c r="AD11" s="5">
        <v>27</v>
      </c>
      <c r="AE11" s="5" t="s">
        <v>449</v>
      </c>
    </row>
    <row r="12" spans="1:32" x14ac:dyDescent="0.2">
      <c r="B12" s="5"/>
      <c r="C12" s="15" t="s">
        <v>397</v>
      </c>
      <c r="D12" s="14"/>
      <c r="E12" s="14"/>
      <c r="F12" s="14"/>
      <c r="G12" s="14"/>
      <c r="H12" s="14"/>
      <c r="I12" s="14"/>
      <c r="J12" s="14"/>
      <c r="K12" s="14"/>
      <c r="L12" s="14"/>
      <c r="M12" s="14"/>
      <c r="N12" s="14"/>
      <c r="O12" s="14"/>
      <c r="P12" s="14"/>
      <c r="Q12" s="14"/>
      <c r="R12" s="15" t="s">
        <v>1004</v>
      </c>
      <c r="S12" s="14"/>
      <c r="Y12" t="s">
        <v>1327</v>
      </c>
    </row>
    <row r="13" spans="1:32" x14ac:dyDescent="0.2">
      <c r="C13" s="24"/>
      <c r="G13" s="14"/>
      <c r="H13" s="14"/>
      <c r="I13" s="14"/>
      <c r="Y13" s="36"/>
    </row>
    <row r="14" spans="1:32" x14ac:dyDescent="0.2">
      <c r="A14" s="6" t="s">
        <v>18</v>
      </c>
      <c r="B14" s="7"/>
      <c r="C14" s="7" t="s">
        <v>44</v>
      </c>
      <c r="D14" s="7" t="s">
        <v>44</v>
      </c>
      <c r="E14" s="7" t="s">
        <v>44</v>
      </c>
      <c r="F14" s="7" t="s">
        <v>44</v>
      </c>
      <c r="G14" s="7" t="s">
        <v>9</v>
      </c>
      <c r="H14" s="7" t="s">
        <v>6</v>
      </c>
      <c r="I14" s="7" t="s">
        <v>6</v>
      </c>
      <c r="J14" s="7" t="s">
        <v>6</v>
      </c>
      <c r="K14" s="54" t="s">
        <v>1046</v>
      </c>
      <c r="L14" s="54" t="s">
        <v>1046</v>
      </c>
      <c r="M14" s="54" t="s">
        <v>1046</v>
      </c>
      <c r="N14" s="54" t="s">
        <v>1046</v>
      </c>
      <c r="O14" s="54" t="s">
        <v>1046</v>
      </c>
      <c r="P14" s="54" t="s">
        <v>1046</v>
      </c>
      <c r="Q14" s="54" t="s">
        <v>1046</v>
      </c>
      <c r="W14" s="36"/>
    </row>
    <row r="15" spans="1:32" x14ac:dyDescent="0.2">
      <c r="A15" s="6"/>
      <c r="B15" s="7"/>
      <c r="C15" s="6" t="s">
        <v>46</v>
      </c>
      <c r="D15" s="6" t="s">
        <v>47</v>
      </c>
      <c r="E15" s="6" t="s">
        <v>49</v>
      </c>
      <c r="F15" s="6" t="s">
        <v>50</v>
      </c>
      <c r="G15" s="6" t="s">
        <v>15</v>
      </c>
      <c r="H15" s="6" t="s">
        <v>51</v>
      </c>
      <c r="I15" s="6" t="s">
        <v>52</v>
      </c>
      <c r="J15" s="6" t="s">
        <v>11</v>
      </c>
      <c r="K15" s="55" t="s">
        <v>1047</v>
      </c>
      <c r="L15" s="55" t="s">
        <v>1048</v>
      </c>
      <c r="M15" s="55" t="s">
        <v>1049</v>
      </c>
      <c r="N15" s="55" t="s">
        <v>1050</v>
      </c>
      <c r="O15" s="55" t="s">
        <v>1051</v>
      </c>
      <c r="P15" s="55" t="s">
        <v>1053</v>
      </c>
      <c r="Q15" s="55" t="s">
        <v>1052</v>
      </c>
      <c r="W15" s="36"/>
    </row>
    <row r="16" spans="1:32" x14ac:dyDescent="0.2">
      <c r="A16" s="6" t="s">
        <v>389</v>
      </c>
      <c r="B16" s="6"/>
      <c r="C16" s="14">
        <v>8.1000000000000003E-2</v>
      </c>
      <c r="D16" s="14">
        <v>-0.20399999999999999</v>
      </c>
      <c r="E16" s="14">
        <v>6.6000000000000003E-2</v>
      </c>
      <c r="F16" s="14">
        <v>2.4E-2</v>
      </c>
      <c r="G16" s="14">
        <v>1.6E-2</v>
      </c>
      <c r="H16" s="14">
        <v>7.0000000000000001E-3</v>
      </c>
      <c r="I16" s="14">
        <v>5.0000000000000001E-3</v>
      </c>
      <c r="J16" s="14">
        <v>3.0000000000000001E-3</v>
      </c>
      <c r="K16" s="22"/>
      <c r="L16" s="22"/>
      <c r="M16" s="22"/>
      <c r="N16" s="22"/>
      <c r="O16" s="22"/>
      <c r="P16" s="22"/>
      <c r="Q16" s="22"/>
    </row>
    <row r="17" spans="1:17" x14ac:dyDescent="0.2">
      <c r="A17" s="6" t="str">
        <f>A5</f>
        <v>Doublet</v>
      </c>
      <c r="B17" s="12" t="str">
        <f>B5</f>
        <v>Delta [1] (Val)</v>
      </c>
      <c r="C17" s="14">
        <v>3.1680000000000001</v>
      </c>
      <c r="D17" s="22"/>
      <c r="E17" s="14">
        <v>3.1850000000000001</v>
      </c>
      <c r="F17" s="14">
        <v>3.1880000000000002</v>
      </c>
      <c r="G17" s="14">
        <v>3.1789999999999998</v>
      </c>
      <c r="H17" s="14">
        <v>3.173</v>
      </c>
      <c r="I17" s="14">
        <v>3.1139999999999999</v>
      </c>
      <c r="J17" s="14">
        <v>3.097</v>
      </c>
      <c r="K17" s="47">
        <v>3.2040000000000002</v>
      </c>
      <c r="L17" s="47">
        <v>2.6949999999999998</v>
      </c>
      <c r="M17" s="47">
        <v>2.8889999999999998</v>
      </c>
      <c r="N17" s="47">
        <v>2.9590000000000001</v>
      </c>
      <c r="O17" s="47">
        <v>2.952</v>
      </c>
      <c r="P17" s="47">
        <v>2.867</v>
      </c>
      <c r="Q17" s="48">
        <v>2.92</v>
      </c>
    </row>
    <row r="18" spans="1:17" x14ac:dyDescent="0.2">
      <c r="A18" s="6"/>
      <c r="B18" s="12" t="str">
        <f t="shared" ref="B18:B23" si="2">B6</f>
        <v>Delta [2] (Val)</v>
      </c>
      <c r="C18" s="14">
        <v>3.4910000000000001</v>
      </c>
      <c r="D18" s="22"/>
      <c r="E18" s="14">
        <v>3.464</v>
      </c>
      <c r="F18" s="14">
        <v>3.407</v>
      </c>
      <c r="G18" s="14">
        <v>3.274</v>
      </c>
      <c r="H18" s="14">
        <v>3.2469999999999999</v>
      </c>
      <c r="I18" s="14">
        <v>3.1160000000000001</v>
      </c>
      <c r="J18" s="14">
        <v>3.097</v>
      </c>
      <c r="K18" s="22"/>
      <c r="L18" s="22"/>
      <c r="M18" s="22"/>
      <c r="N18" s="22"/>
      <c r="O18" s="22"/>
      <c r="P18" s="22"/>
      <c r="Q18" s="22"/>
    </row>
    <row r="19" spans="1:17" x14ac:dyDescent="0.2">
      <c r="A19" s="6"/>
      <c r="B19" s="12" t="str">
        <f t="shared" si="2"/>
        <v>Sigma^- (Val)</v>
      </c>
      <c r="C19" s="22"/>
      <c r="D19" s="22"/>
      <c r="E19" s="22"/>
      <c r="F19" s="22"/>
      <c r="G19" s="14">
        <v>4.5789999999999997</v>
      </c>
      <c r="H19" s="14">
        <v>4.391</v>
      </c>
      <c r="I19" s="14">
        <v>3.6110000000000002</v>
      </c>
      <c r="J19" s="14">
        <v>3.5459999999999998</v>
      </c>
      <c r="K19" s="47">
        <v>3.2189999999999999</v>
      </c>
      <c r="L19" s="47">
        <v>3.093</v>
      </c>
      <c r="M19" s="47">
        <v>3.246</v>
      </c>
      <c r="N19" s="47">
        <v>3.3140000000000001</v>
      </c>
      <c r="O19" s="47">
        <v>3.3090000000000002</v>
      </c>
      <c r="P19" s="47">
        <v>3.2610000000000001</v>
      </c>
      <c r="Q19" s="48">
        <v>3.3050000000000002</v>
      </c>
    </row>
    <row r="20" spans="1:17" x14ac:dyDescent="0.2">
      <c r="A20" s="6"/>
      <c r="B20" s="12" t="str">
        <f t="shared" si="2"/>
        <v>Sigma^+ (Val)</v>
      </c>
      <c r="C20" s="22"/>
      <c r="D20" s="22"/>
      <c r="E20" s="22"/>
      <c r="F20" s="22"/>
      <c r="G20" s="14">
        <v>5.4720000000000004</v>
      </c>
      <c r="H20" s="14">
        <v>5.3559999999999999</v>
      </c>
      <c r="I20" s="14">
        <v>4.4489999999999998</v>
      </c>
      <c r="J20" s="14">
        <v>4.4039999999999999</v>
      </c>
      <c r="K20" s="47">
        <v>4.2229999999999999</v>
      </c>
      <c r="L20" s="47">
        <v>3.823</v>
      </c>
      <c r="M20" s="47">
        <v>3.9980000000000002</v>
      </c>
      <c r="N20" s="47">
        <v>4.1639999999999997</v>
      </c>
      <c r="O20" s="47">
        <v>4.1289999999999996</v>
      </c>
      <c r="P20" s="47">
        <v>3.976</v>
      </c>
      <c r="Q20" s="48">
        <v>4.0339999999999998</v>
      </c>
    </row>
    <row r="21" spans="1:17" x14ac:dyDescent="0.2">
      <c r="A21" s="6"/>
      <c r="B21" s="12" t="str">
        <f t="shared" si="2"/>
        <v>Sigma^+ (Ryd)</v>
      </c>
      <c r="C21" s="14">
        <v>6.8070000000000004</v>
      </c>
      <c r="D21" s="14">
        <v>6.43</v>
      </c>
      <c r="E21" s="14">
        <v>6.7539999999999996</v>
      </c>
      <c r="F21" s="14">
        <v>6.7110000000000003</v>
      </c>
      <c r="G21" s="14">
        <v>6.548</v>
      </c>
      <c r="H21" s="14">
        <v>6.5330000000000004</v>
      </c>
      <c r="I21" s="14">
        <v>6.5</v>
      </c>
      <c r="J21" s="14">
        <v>6.4969999999999999</v>
      </c>
      <c r="K21" s="47">
        <v>6.0620000000000003</v>
      </c>
      <c r="L21" s="47">
        <v>6.5179999999999998</v>
      </c>
      <c r="M21" s="47">
        <v>6.5010000000000003</v>
      </c>
      <c r="N21" s="47">
        <v>6.4619999999999997</v>
      </c>
      <c r="O21" s="47">
        <v>6.4420000000000002</v>
      </c>
      <c r="P21" s="47">
        <v>6.5140000000000002</v>
      </c>
      <c r="Q21" s="48">
        <v>6.5110000000000001</v>
      </c>
    </row>
    <row r="22" spans="1:17" x14ac:dyDescent="0.2">
      <c r="A22" s="6" t="str">
        <f>A10</f>
        <v>Quartet</v>
      </c>
      <c r="B22" s="12" t="str">
        <f t="shared" si="2"/>
        <v>Sigma^- (Val)</v>
      </c>
      <c r="C22" s="14">
        <v>1.2789999999999999</v>
      </c>
      <c r="D22" s="14">
        <v>0.32500000000000001</v>
      </c>
      <c r="E22" s="14">
        <v>1.129</v>
      </c>
      <c r="F22" s="14">
        <v>1.284</v>
      </c>
      <c r="G22" s="14">
        <v>1.0349999999999999</v>
      </c>
      <c r="H22" s="14">
        <v>1.0029999999999999</v>
      </c>
      <c r="I22" s="14">
        <v>0.88100000000000001</v>
      </c>
      <c r="J22" s="14">
        <v>0.85499999999999998</v>
      </c>
      <c r="K22" s="47">
        <v>0.26100000000000001</v>
      </c>
      <c r="L22" s="47">
        <v>0.51100000000000001</v>
      </c>
      <c r="M22" s="47">
        <v>0.58799999999999997</v>
      </c>
      <c r="N22" s="47">
        <v>0.66200000000000003</v>
      </c>
      <c r="O22" s="47">
        <v>0.68300000000000005</v>
      </c>
      <c r="P22" s="47">
        <v>0.67300000000000004</v>
      </c>
      <c r="Q22" s="48">
        <v>0.67900000000000005</v>
      </c>
    </row>
    <row r="23" spans="1:17" x14ac:dyDescent="0.2">
      <c r="A23" s="6"/>
      <c r="B23" s="12" t="str">
        <f t="shared" si="2"/>
        <v>Pi (Ryd)</v>
      </c>
      <c r="C23" s="14">
        <v>7.8639999999999999</v>
      </c>
      <c r="D23" s="14">
        <v>7.9050000000000002</v>
      </c>
      <c r="E23" s="14">
        <v>7.843</v>
      </c>
      <c r="F23" s="14">
        <v>7.8440000000000003</v>
      </c>
      <c r="G23" s="14">
        <v>7.899</v>
      </c>
      <c r="H23" s="14">
        <v>7.8920000000000003</v>
      </c>
      <c r="I23" s="14">
        <v>7.8109999999999999</v>
      </c>
      <c r="J23" s="14">
        <v>7.8</v>
      </c>
      <c r="K23" s="47">
        <v>6.8819999999999997</v>
      </c>
      <c r="L23" s="47">
        <v>7.4630000000000001</v>
      </c>
      <c r="M23" s="47">
        <v>7.5019999999999998</v>
      </c>
      <c r="N23" s="47">
        <v>7.55</v>
      </c>
      <c r="O23" s="47">
        <v>7.5869999999999997</v>
      </c>
      <c r="P23" s="47">
        <v>7.5860000000000003</v>
      </c>
      <c r="Q23" s="48">
        <v>7.5839999999999996</v>
      </c>
    </row>
    <row r="24" spans="1:17" x14ac:dyDescent="0.2">
      <c r="B24" s="14"/>
      <c r="C24" s="15" t="s">
        <v>390</v>
      </c>
      <c r="D24" s="14"/>
      <c r="E24" s="15"/>
      <c r="F24" s="14"/>
      <c r="G24" s="14"/>
      <c r="H24" s="14"/>
      <c r="I24" s="14"/>
      <c r="J24" s="14"/>
      <c r="K24" s="14"/>
      <c r="L24" s="14"/>
    </row>
    <row r="25" spans="1:17" x14ac:dyDescent="0.2">
      <c r="C25" s="5" t="s">
        <v>1328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358BD-0231-3547-872E-AA1303D17E82}">
  <dimension ref="A1:AD30"/>
  <sheetViews>
    <sheetView topLeftCell="A2" zoomScale="80" zoomScaleNormal="80" workbookViewId="0">
      <selection activeCell="B8" sqref="B8"/>
    </sheetView>
  </sheetViews>
  <sheetFormatPr baseColWidth="10" defaultRowHeight="16" x14ac:dyDescent="0.2"/>
  <cols>
    <col min="2" max="2" width="9" customWidth="1"/>
    <col min="21" max="21" width="10.5" customWidth="1"/>
  </cols>
  <sheetData>
    <row r="1" spans="1:30" x14ac:dyDescent="0.2">
      <c r="A1" s="1" t="s">
        <v>0</v>
      </c>
      <c r="B1" s="1"/>
      <c r="C1" s="1" t="s">
        <v>1</v>
      </c>
      <c r="D1" s="2"/>
      <c r="E1" s="3">
        <f>COUNT(C5:C14)</f>
        <v>10</v>
      </c>
      <c r="F1" s="4" t="s">
        <v>2</v>
      </c>
      <c r="G1" s="5" t="s">
        <v>53</v>
      </c>
      <c r="R1" s="5"/>
      <c r="T1" s="5" t="s">
        <v>633</v>
      </c>
      <c r="AA1" s="5"/>
      <c r="AB1" s="5"/>
      <c r="AC1" s="5"/>
      <c r="AD1" s="5"/>
    </row>
    <row r="2" spans="1:30" x14ac:dyDescent="0.2">
      <c r="A2" s="6" t="s">
        <v>5</v>
      </c>
      <c r="B2" s="7"/>
      <c r="C2" s="7" t="s">
        <v>6</v>
      </c>
      <c r="D2" s="7" t="s">
        <v>6</v>
      </c>
      <c r="E2" s="7" t="s">
        <v>6</v>
      </c>
      <c r="F2" s="7" t="s">
        <v>6</v>
      </c>
      <c r="G2" s="7" t="s">
        <v>7</v>
      </c>
      <c r="H2" s="7" t="s">
        <v>7</v>
      </c>
      <c r="I2" s="7" t="s">
        <v>7</v>
      </c>
      <c r="J2" s="7" t="s">
        <v>7</v>
      </c>
      <c r="K2" s="7" t="s">
        <v>7</v>
      </c>
      <c r="L2" s="7" t="s">
        <v>7</v>
      </c>
      <c r="M2" s="7" t="s">
        <v>7</v>
      </c>
      <c r="N2" s="7" t="s">
        <v>7</v>
      </c>
      <c r="O2" s="7"/>
      <c r="P2" s="7"/>
      <c r="Q2" s="8" t="s">
        <v>9</v>
      </c>
      <c r="R2" s="8" t="s">
        <v>44</v>
      </c>
      <c r="S2" s="8" t="s">
        <v>44</v>
      </c>
      <c r="T2" s="8" t="s">
        <v>44</v>
      </c>
      <c r="U2" s="8" t="s">
        <v>44</v>
      </c>
      <c r="V2" s="8" t="s">
        <v>9</v>
      </c>
    </row>
    <row r="3" spans="1:30" x14ac:dyDescent="0.2">
      <c r="A3" s="6"/>
      <c r="B3" s="7"/>
      <c r="C3" s="6" t="s">
        <v>11</v>
      </c>
      <c r="D3" s="6" t="s">
        <v>11</v>
      </c>
      <c r="E3" s="6" t="s">
        <v>11</v>
      </c>
      <c r="F3" s="6" t="s">
        <v>11</v>
      </c>
      <c r="G3" s="6" t="s">
        <v>12</v>
      </c>
      <c r="H3" s="6" t="s">
        <v>12</v>
      </c>
      <c r="I3" s="6" t="s">
        <v>12</v>
      </c>
      <c r="J3" s="6" t="s">
        <v>12</v>
      </c>
      <c r="K3" s="6" t="s">
        <v>12</v>
      </c>
      <c r="L3" s="6" t="s">
        <v>74</v>
      </c>
      <c r="M3" s="6" t="s">
        <v>74</v>
      </c>
      <c r="N3" s="6" t="s">
        <v>75</v>
      </c>
      <c r="O3" s="10" t="s">
        <v>437</v>
      </c>
      <c r="P3" s="10" t="s">
        <v>437</v>
      </c>
      <c r="Q3" s="9" t="s">
        <v>13</v>
      </c>
      <c r="R3" s="9" t="s">
        <v>60</v>
      </c>
      <c r="S3" s="9" t="s">
        <v>271</v>
      </c>
      <c r="T3" s="9" t="s">
        <v>14</v>
      </c>
      <c r="U3" s="9" t="s">
        <v>14</v>
      </c>
      <c r="V3" s="9" t="s">
        <v>60</v>
      </c>
    </row>
    <row r="4" spans="1:30" x14ac:dyDescent="0.2">
      <c r="A4" s="7"/>
      <c r="B4" s="7"/>
      <c r="C4" s="6" t="s">
        <v>16</v>
      </c>
      <c r="D4" s="6" t="s">
        <v>17</v>
      </c>
      <c r="E4" s="6" t="s">
        <v>18</v>
      </c>
      <c r="F4" s="6" t="s">
        <v>90</v>
      </c>
      <c r="G4" s="6" t="s">
        <v>16</v>
      </c>
      <c r="H4" s="6" t="s">
        <v>17</v>
      </c>
      <c r="I4" s="6" t="s">
        <v>18</v>
      </c>
      <c r="J4" s="6" t="s">
        <v>92</v>
      </c>
      <c r="K4" s="6" t="s">
        <v>90</v>
      </c>
      <c r="L4" s="6" t="s">
        <v>16</v>
      </c>
      <c r="M4" s="6" t="s">
        <v>17</v>
      </c>
      <c r="N4" s="6" t="s">
        <v>16</v>
      </c>
      <c r="O4" s="30" t="s">
        <v>18</v>
      </c>
      <c r="P4" s="30" t="s">
        <v>90</v>
      </c>
      <c r="Q4" s="9" t="s">
        <v>18</v>
      </c>
      <c r="R4" s="9" t="s">
        <v>18</v>
      </c>
      <c r="S4" s="9" t="s">
        <v>18</v>
      </c>
      <c r="T4" s="9" t="s">
        <v>18</v>
      </c>
      <c r="U4" s="9" t="s">
        <v>18</v>
      </c>
      <c r="V4" s="9" t="s">
        <v>18</v>
      </c>
    </row>
    <row r="5" spans="1:30" x14ac:dyDescent="0.2">
      <c r="A5" s="6" t="s">
        <v>21</v>
      </c>
      <c r="B5" s="12" t="s">
        <v>958</v>
      </c>
      <c r="C5" s="14">
        <v>4.1269999999999998</v>
      </c>
      <c r="D5" s="14">
        <v>4.0739999999999998</v>
      </c>
      <c r="E5" s="14">
        <v>3.99</v>
      </c>
      <c r="F5" s="14">
        <v>3.9780000000000002</v>
      </c>
      <c r="G5" s="14">
        <v>4.1230000000000002</v>
      </c>
      <c r="H5" s="14">
        <v>4.0679999999999996</v>
      </c>
      <c r="I5" s="14">
        <v>3.9830000000000001</v>
      </c>
      <c r="J5" s="14">
        <v>3.9820000000000002</v>
      </c>
      <c r="K5" s="14">
        <v>3.9710000000000001</v>
      </c>
      <c r="L5" s="14">
        <v>4.1139999999999999</v>
      </c>
      <c r="M5" s="14">
        <v>4.0599999999999996</v>
      </c>
      <c r="N5" s="14">
        <v>4.1130000000000004</v>
      </c>
      <c r="O5" s="14">
        <f t="shared" ref="O5:O14" si="0">I5+M5-H5+N5-L5</f>
        <v>3.9740000000000011</v>
      </c>
      <c r="P5" s="14">
        <f t="shared" ref="P5:P13" si="1">O5+K5-I5</f>
        <v>3.9620000000000011</v>
      </c>
      <c r="R5" s="17" t="s">
        <v>797</v>
      </c>
      <c r="S5" s="17" t="s">
        <v>273</v>
      </c>
      <c r="T5" s="5" t="s">
        <v>717</v>
      </c>
      <c r="U5" s="5">
        <v>1</v>
      </c>
      <c r="V5" s="5" t="s">
        <v>792</v>
      </c>
    </row>
    <row r="6" spans="1:30" x14ac:dyDescent="0.2">
      <c r="A6" s="7"/>
      <c r="B6" s="12" t="s">
        <v>1355</v>
      </c>
      <c r="C6" s="14">
        <v>4.4889999999999999</v>
      </c>
      <c r="D6" s="14">
        <v>4.4320000000000004</v>
      </c>
      <c r="E6" s="14">
        <v>4.399</v>
      </c>
      <c r="F6" s="14">
        <v>4.3949999999999996</v>
      </c>
      <c r="G6" s="14">
        <v>4.4589999999999996</v>
      </c>
      <c r="H6" s="14">
        <v>4.42</v>
      </c>
      <c r="I6" s="14">
        <v>4.3869999999999996</v>
      </c>
      <c r="J6" s="14">
        <v>4.3879999999999999</v>
      </c>
      <c r="K6" s="14">
        <v>4.3840000000000003</v>
      </c>
      <c r="L6" s="14">
        <v>4.4539999999999997</v>
      </c>
      <c r="M6" s="14">
        <v>4.4160000000000004</v>
      </c>
      <c r="N6" s="14">
        <v>4.4539999999999997</v>
      </c>
      <c r="O6" s="14">
        <f t="shared" si="0"/>
        <v>4.383</v>
      </c>
      <c r="P6" s="14">
        <f t="shared" si="1"/>
        <v>4.38</v>
      </c>
      <c r="Q6" s="5" t="s">
        <v>393</v>
      </c>
      <c r="R6" s="17" t="s">
        <v>96</v>
      </c>
      <c r="S6" s="17" t="s">
        <v>273</v>
      </c>
      <c r="T6" s="5" t="s">
        <v>633</v>
      </c>
      <c r="U6" s="5">
        <v>0</v>
      </c>
      <c r="V6" s="5" t="s">
        <v>793</v>
      </c>
    </row>
    <row r="7" spans="1:30" x14ac:dyDescent="0.2">
      <c r="A7" s="7"/>
      <c r="B7" s="12" t="s">
        <v>130</v>
      </c>
      <c r="C7" s="14">
        <v>4.8140000000000001</v>
      </c>
      <c r="D7" s="14">
        <v>4.6950000000000003</v>
      </c>
      <c r="E7" s="14">
        <v>4.6260000000000003</v>
      </c>
      <c r="F7" s="14">
        <v>4.6109999999999998</v>
      </c>
      <c r="G7" s="14">
        <v>4.7930000000000001</v>
      </c>
      <c r="H7" s="14">
        <v>4.67</v>
      </c>
      <c r="I7" s="14">
        <v>4.6029999999999998</v>
      </c>
      <c r="J7" s="14">
        <v>4.6020000000000003</v>
      </c>
      <c r="K7" s="14">
        <v>4.59</v>
      </c>
      <c r="L7" s="14">
        <v>4.782</v>
      </c>
      <c r="M7" s="14">
        <v>4.6589999999999998</v>
      </c>
      <c r="N7" s="14">
        <v>4.7809999999999997</v>
      </c>
      <c r="O7" s="14">
        <f t="shared" si="0"/>
        <v>4.5910000000000011</v>
      </c>
      <c r="P7" s="14">
        <f t="shared" si="1"/>
        <v>4.5780000000000012</v>
      </c>
      <c r="R7" s="17" t="s">
        <v>798</v>
      </c>
      <c r="S7" s="17" t="s">
        <v>280</v>
      </c>
      <c r="T7" s="5" t="s">
        <v>717</v>
      </c>
      <c r="U7" s="5">
        <v>1</v>
      </c>
      <c r="V7" s="5" t="s">
        <v>794</v>
      </c>
    </row>
    <row r="8" spans="1:30" x14ac:dyDescent="0.2">
      <c r="A8" s="7"/>
      <c r="B8" s="12" t="s">
        <v>960</v>
      </c>
      <c r="C8" s="14">
        <v>7.0369999999999999</v>
      </c>
      <c r="D8" s="14">
        <v>7.0629999999999997</v>
      </c>
      <c r="E8" s="14">
        <v>7.0439999999999996</v>
      </c>
      <c r="F8" s="22"/>
      <c r="G8" s="14">
        <v>6.56</v>
      </c>
      <c r="H8" s="14">
        <v>6.5460000000000003</v>
      </c>
      <c r="I8" s="14">
        <v>6.5090000000000003</v>
      </c>
      <c r="J8" s="14">
        <v>6.51</v>
      </c>
      <c r="K8" s="14">
        <v>6.516</v>
      </c>
      <c r="L8" s="14">
        <v>6.4619999999999997</v>
      </c>
      <c r="M8" s="14">
        <v>6.4320000000000004</v>
      </c>
      <c r="N8" s="14">
        <v>6.4580000000000002</v>
      </c>
      <c r="O8" s="14">
        <f t="shared" si="0"/>
        <v>6.3910000000000018</v>
      </c>
      <c r="P8" s="14">
        <f t="shared" si="1"/>
        <v>6.3980000000000015</v>
      </c>
      <c r="Q8" s="5" t="s">
        <v>803</v>
      </c>
      <c r="R8" s="17" t="s">
        <v>804</v>
      </c>
      <c r="S8" s="17" t="s">
        <v>806</v>
      </c>
      <c r="T8" s="5"/>
      <c r="V8" s="5" t="s">
        <v>805</v>
      </c>
    </row>
    <row r="9" spans="1:30" x14ac:dyDescent="0.2">
      <c r="A9" s="7"/>
      <c r="B9" s="12" t="s">
        <v>1356</v>
      </c>
      <c r="C9" s="14">
        <v>6.899</v>
      </c>
      <c r="D9" s="14">
        <v>6.72</v>
      </c>
      <c r="E9" s="14">
        <v>6.8150000000000004</v>
      </c>
      <c r="F9" s="14">
        <v>6.8390000000000004</v>
      </c>
      <c r="G9" s="14">
        <v>6.9089999999999998</v>
      </c>
      <c r="H9" s="14">
        <v>6.7149999999999999</v>
      </c>
      <c r="I9" s="14">
        <v>6.8090000000000002</v>
      </c>
      <c r="J9" s="14">
        <v>6.8029999999999999</v>
      </c>
      <c r="K9" s="14">
        <v>6.8339999999999996</v>
      </c>
      <c r="L9" s="14">
        <v>6.9039999999999999</v>
      </c>
      <c r="M9" s="14">
        <v>6.7169999999999996</v>
      </c>
      <c r="N9" s="14">
        <v>6.9039999999999999</v>
      </c>
      <c r="O9" s="14">
        <f t="shared" si="0"/>
        <v>6.8109999999999999</v>
      </c>
      <c r="P9" s="14">
        <f t="shared" si="1"/>
        <v>6.8359999999999994</v>
      </c>
      <c r="Q9" s="5" t="s">
        <v>190</v>
      </c>
      <c r="R9" s="17" t="s">
        <v>62</v>
      </c>
      <c r="S9" s="17" t="s">
        <v>280</v>
      </c>
      <c r="T9" s="5" t="s">
        <v>807</v>
      </c>
      <c r="U9" s="5">
        <v>32</v>
      </c>
      <c r="V9" s="5" t="s">
        <v>800</v>
      </c>
    </row>
    <row r="10" spans="1:30" x14ac:dyDescent="0.2">
      <c r="A10" s="7"/>
      <c r="B10" s="12" t="s">
        <v>962</v>
      </c>
      <c r="C10" s="14">
        <v>8.0229999999999997</v>
      </c>
      <c r="D10" s="14">
        <v>7.915</v>
      </c>
      <c r="E10" s="14">
        <v>7.8570000000000002</v>
      </c>
      <c r="F10" s="14">
        <v>7.8550000000000004</v>
      </c>
      <c r="G10" s="14">
        <v>7.7930000000000001</v>
      </c>
      <c r="H10" s="14">
        <v>7.7110000000000003</v>
      </c>
      <c r="I10" s="14">
        <v>7.6689999999999996</v>
      </c>
      <c r="J10" s="22"/>
      <c r="K10" s="14">
        <v>7.673</v>
      </c>
      <c r="L10" s="14">
        <v>7.73</v>
      </c>
      <c r="M10" s="14">
        <v>7.6420000000000003</v>
      </c>
      <c r="N10" s="14">
        <v>7.7270000000000003</v>
      </c>
      <c r="O10" s="14">
        <f t="shared" si="0"/>
        <v>7.5969999999999995</v>
      </c>
      <c r="P10" s="14">
        <f t="shared" si="1"/>
        <v>7.601</v>
      </c>
      <c r="Q10" s="5" t="s">
        <v>190</v>
      </c>
      <c r="R10" s="17" t="s">
        <v>83</v>
      </c>
      <c r="S10" s="17" t="s">
        <v>288</v>
      </c>
      <c r="T10" s="5" t="s">
        <v>717</v>
      </c>
      <c r="U10" s="5">
        <v>1</v>
      </c>
      <c r="V10" s="5" t="s">
        <v>802</v>
      </c>
    </row>
    <row r="11" spans="1:30" x14ac:dyDescent="0.2">
      <c r="A11" s="7"/>
      <c r="B11" s="12" t="s">
        <v>1357</v>
      </c>
      <c r="C11" s="14">
        <v>7.8869999999999996</v>
      </c>
      <c r="D11" s="14">
        <v>7.6840000000000002</v>
      </c>
      <c r="E11" s="14">
        <v>7.7569999999999997</v>
      </c>
      <c r="F11" s="14">
        <v>7.774</v>
      </c>
      <c r="G11" s="14">
        <v>7.8929999999999998</v>
      </c>
      <c r="H11" s="14">
        <v>7.681</v>
      </c>
      <c r="I11" s="14">
        <v>7.7510000000000003</v>
      </c>
      <c r="J11" s="14">
        <v>7.726</v>
      </c>
      <c r="K11" s="14">
        <v>7.7690000000000001</v>
      </c>
      <c r="L11" s="14">
        <v>7.8869999999999996</v>
      </c>
      <c r="M11" s="14">
        <v>7.6829999999999998</v>
      </c>
      <c r="N11" s="14">
        <v>7.8869999999999996</v>
      </c>
      <c r="O11" s="14">
        <f t="shared" si="0"/>
        <v>7.753000000000001</v>
      </c>
      <c r="P11" s="14">
        <f t="shared" si="1"/>
        <v>7.7710000000000017</v>
      </c>
      <c r="Q11" s="5" t="s">
        <v>604</v>
      </c>
      <c r="R11" s="17" t="s">
        <v>138</v>
      </c>
      <c r="S11" s="17" t="s">
        <v>280</v>
      </c>
      <c r="T11" s="5" t="s">
        <v>808</v>
      </c>
      <c r="U11" s="5">
        <v>43</v>
      </c>
      <c r="V11" s="5" t="s">
        <v>622</v>
      </c>
    </row>
    <row r="12" spans="1:30" x14ac:dyDescent="0.2">
      <c r="A12" s="7"/>
      <c r="B12" s="12" t="s">
        <v>1358</v>
      </c>
      <c r="C12" s="14">
        <v>7.843</v>
      </c>
      <c r="D12" s="14">
        <v>7.8209999999999997</v>
      </c>
      <c r="E12" s="14">
        <v>7.8689999999999998</v>
      </c>
      <c r="F12" s="14">
        <v>7.8639999999999999</v>
      </c>
      <c r="G12" s="14">
        <v>7.8570000000000002</v>
      </c>
      <c r="H12" s="14">
        <v>7.819</v>
      </c>
      <c r="I12" s="14">
        <v>7.867</v>
      </c>
      <c r="J12" s="14">
        <v>7.7789999999999999</v>
      </c>
      <c r="K12" s="14">
        <v>7.8630000000000004</v>
      </c>
      <c r="L12" s="14">
        <v>7.8520000000000003</v>
      </c>
      <c r="M12" s="14">
        <v>7.8209999999999997</v>
      </c>
      <c r="N12" s="14">
        <v>7.851</v>
      </c>
      <c r="O12" s="14">
        <f t="shared" si="0"/>
        <v>7.8679999999999986</v>
      </c>
      <c r="P12" s="14">
        <f t="shared" si="1"/>
        <v>7.8639999999999981</v>
      </c>
      <c r="Q12" s="5" t="s">
        <v>112</v>
      </c>
      <c r="R12" s="17" t="s">
        <v>96</v>
      </c>
      <c r="S12" s="17" t="s">
        <v>280</v>
      </c>
      <c r="T12" s="5" t="s">
        <v>542</v>
      </c>
      <c r="U12" s="5">
        <v>33</v>
      </c>
      <c r="V12" s="5" t="s">
        <v>801</v>
      </c>
    </row>
    <row r="13" spans="1:30" x14ac:dyDescent="0.2">
      <c r="A13" s="6" t="s">
        <v>325</v>
      </c>
      <c r="B13" s="12" t="s">
        <v>134</v>
      </c>
      <c r="C13" s="14">
        <v>5.4379999999999997</v>
      </c>
      <c r="D13" s="14">
        <v>5.4180000000000001</v>
      </c>
      <c r="E13" s="14">
        <v>5.4249999999999998</v>
      </c>
      <c r="F13" s="14">
        <v>5.44</v>
      </c>
      <c r="G13" s="14">
        <v>5.3250000000000002</v>
      </c>
      <c r="H13" s="14">
        <v>5.3010000000000002</v>
      </c>
      <c r="I13" s="14">
        <v>5.3179999999999996</v>
      </c>
      <c r="J13" s="14">
        <v>5.3179999999999996</v>
      </c>
      <c r="K13" s="14">
        <v>5.3380000000000001</v>
      </c>
      <c r="L13" s="14">
        <v>5.29</v>
      </c>
      <c r="M13" s="14">
        <v>5.26</v>
      </c>
      <c r="N13" s="14">
        <v>5.2889999999999997</v>
      </c>
      <c r="O13" s="14">
        <f t="shared" si="0"/>
        <v>5.2759999999999989</v>
      </c>
      <c r="P13" s="14">
        <f t="shared" si="1"/>
        <v>5.2959999999999994</v>
      </c>
      <c r="R13" s="17" t="s">
        <v>61</v>
      </c>
      <c r="S13" s="17" t="s">
        <v>796</v>
      </c>
      <c r="T13" s="5" t="s">
        <v>717</v>
      </c>
      <c r="U13" s="5">
        <v>1</v>
      </c>
      <c r="V13" s="5" t="s">
        <v>795</v>
      </c>
    </row>
    <row r="14" spans="1:30" x14ac:dyDescent="0.2">
      <c r="A14" s="7"/>
      <c r="B14" s="12" t="s">
        <v>959</v>
      </c>
      <c r="C14" s="14">
        <v>6.88</v>
      </c>
      <c r="D14" s="14">
        <v>6.7709999999999999</v>
      </c>
      <c r="E14" s="14">
        <v>6.7729999999999997</v>
      </c>
      <c r="F14" s="14">
        <v>6.7859999999999996</v>
      </c>
      <c r="G14" s="14">
        <v>6.7030000000000003</v>
      </c>
      <c r="H14" s="14">
        <v>6.6139999999999999</v>
      </c>
      <c r="I14" s="14">
        <v>6.633</v>
      </c>
      <c r="J14" s="22"/>
      <c r="K14" s="22"/>
      <c r="L14" s="14">
        <v>6.6429999999999998</v>
      </c>
      <c r="M14" s="14">
        <v>6.5449999999999999</v>
      </c>
      <c r="N14" s="14">
        <v>6.6390000000000002</v>
      </c>
      <c r="O14" s="14">
        <f t="shared" si="0"/>
        <v>6.5600000000000014</v>
      </c>
      <c r="P14" s="14">
        <f>O14+F14-E14</f>
        <v>6.5730000000000004</v>
      </c>
      <c r="Q14" s="5"/>
      <c r="R14" s="17" t="s">
        <v>83</v>
      </c>
      <c r="S14" s="17" t="s">
        <v>429</v>
      </c>
      <c r="T14" s="5" t="s">
        <v>717</v>
      </c>
      <c r="U14" s="5">
        <v>1</v>
      </c>
      <c r="V14" s="5" t="s">
        <v>799</v>
      </c>
    </row>
    <row r="15" spans="1:30" x14ac:dyDescent="0.2">
      <c r="B15" s="5"/>
      <c r="C15" s="5"/>
      <c r="I15" s="5"/>
      <c r="J15" s="5"/>
      <c r="K15" s="5"/>
      <c r="L15" s="5"/>
      <c r="N15" s="14"/>
      <c r="O15" s="14"/>
      <c r="P15" s="14"/>
      <c r="Q15" s="14"/>
      <c r="R15" s="14"/>
      <c r="S15" s="14"/>
      <c r="Z15" s="17"/>
    </row>
    <row r="16" spans="1:30" x14ac:dyDescent="0.2">
      <c r="N16" s="14"/>
      <c r="O16" s="14"/>
      <c r="P16" s="14"/>
      <c r="U16" s="17"/>
    </row>
    <row r="17" spans="1:21" x14ac:dyDescent="0.2">
      <c r="A17" s="6" t="s">
        <v>18</v>
      </c>
      <c r="B17" s="7"/>
      <c r="C17" s="7" t="s">
        <v>44</v>
      </c>
      <c r="D17" s="7" t="s">
        <v>44</v>
      </c>
      <c r="E17" s="7" t="s">
        <v>44</v>
      </c>
      <c r="F17" s="7" t="s">
        <v>44</v>
      </c>
      <c r="G17" s="7" t="s">
        <v>9</v>
      </c>
      <c r="H17" s="7" t="s">
        <v>6</v>
      </c>
      <c r="I17" s="7" t="s">
        <v>6</v>
      </c>
      <c r="J17" s="7" t="s">
        <v>6</v>
      </c>
      <c r="K17" s="54" t="s">
        <v>1046</v>
      </c>
      <c r="L17" s="54" t="s">
        <v>1046</v>
      </c>
      <c r="M17" s="54" t="s">
        <v>1046</v>
      </c>
      <c r="N17" s="54" t="s">
        <v>1046</v>
      </c>
      <c r="O17" s="54" t="s">
        <v>1046</v>
      </c>
      <c r="P17" s="54" t="s">
        <v>1046</v>
      </c>
      <c r="Q17" s="54" t="s">
        <v>1046</v>
      </c>
      <c r="S17" s="17"/>
    </row>
    <row r="18" spans="1:21" x14ac:dyDescent="0.2">
      <c r="A18" s="6"/>
      <c r="B18" s="7"/>
      <c r="C18" s="6" t="s">
        <v>46</v>
      </c>
      <c r="D18" s="6" t="s">
        <v>47</v>
      </c>
      <c r="E18" s="6" t="s">
        <v>49</v>
      </c>
      <c r="F18" s="6" t="s">
        <v>50</v>
      </c>
      <c r="G18" s="6" t="s">
        <v>15</v>
      </c>
      <c r="H18" s="6" t="s">
        <v>51</v>
      </c>
      <c r="I18" s="6" t="s">
        <v>52</v>
      </c>
      <c r="J18" s="6" t="s">
        <v>11</v>
      </c>
      <c r="K18" s="55" t="s">
        <v>1047</v>
      </c>
      <c r="L18" s="55" t="s">
        <v>1048</v>
      </c>
      <c r="M18" s="55" t="s">
        <v>1049</v>
      </c>
      <c r="N18" s="55" t="s">
        <v>1050</v>
      </c>
      <c r="O18" s="55" t="s">
        <v>1051</v>
      </c>
      <c r="P18" s="55" t="s">
        <v>1053</v>
      </c>
      <c r="Q18" s="55" t="s">
        <v>1052</v>
      </c>
      <c r="R18" s="17"/>
    </row>
    <row r="19" spans="1:21" x14ac:dyDescent="0.2">
      <c r="A19" s="6" t="str">
        <f>A5</f>
        <v>Doublet</v>
      </c>
      <c r="B19" s="12" t="str">
        <f>B5</f>
        <v>B2 (Val, pi-n)</v>
      </c>
      <c r="C19" s="14">
        <v>4.5739999999999998</v>
      </c>
      <c r="D19" s="14">
        <v>3.7639999999999998</v>
      </c>
      <c r="E19" s="14">
        <v>4.1589999999999998</v>
      </c>
      <c r="F19" s="14">
        <v>4.4109999999999996</v>
      </c>
      <c r="G19" s="14">
        <v>4.1379999999999999</v>
      </c>
      <c r="H19" s="14">
        <v>4.016</v>
      </c>
      <c r="I19" s="14">
        <v>4.016</v>
      </c>
      <c r="J19" s="14">
        <v>3.99</v>
      </c>
      <c r="K19" s="51">
        <v>4.2889999999999997</v>
      </c>
      <c r="L19" s="51">
        <v>4.1959999999999997</v>
      </c>
      <c r="M19" s="51">
        <v>4.181</v>
      </c>
      <c r="N19" s="51">
        <v>4.1379999999999999</v>
      </c>
      <c r="O19" s="51">
        <v>4.12</v>
      </c>
      <c r="P19" s="51">
        <v>4.1109999999999998</v>
      </c>
      <c r="Q19" s="52">
        <v>4.1189999999999998</v>
      </c>
      <c r="U19" s="17"/>
    </row>
    <row r="20" spans="1:21" x14ac:dyDescent="0.2">
      <c r="A20" s="6"/>
      <c r="B20" s="12" t="str">
        <f>B6</f>
        <v>A1 (Val, sig-n)</v>
      </c>
      <c r="C20" s="14">
        <v>4.4870000000000001</v>
      </c>
      <c r="D20" s="14">
        <v>4.282</v>
      </c>
      <c r="E20" s="14">
        <v>4.4960000000000004</v>
      </c>
      <c r="F20" s="14">
        <v>4.5069999999999997</v>
      </c>
      <c r="G20" s="14">
        <v>4.4260000000000002</v>
      </c>
      <c r="H20" s="14">
        <v>4.42</v>
      </c>
      <c r="I20" s="14">
        <v>4.4029999999999996</v>
      </c>
      <c r="J20" s="14">
        <v>4.399</v>
      </c>
      <c r="K20" s="51">
        <v>4.4640000000000004</v>
      </c>
      <c r="L20" s="51">
        <v>4.3540000000000001</v>
      </c>
      <c r="M20" s="51">
        <v>4.3579999999999997</v>
      </c>
      <c r="N20" s="51">
        <v>4.4160000000000004</v>
      </c>
      <c r="O20" s="51">
        <v>4.4089999999999998</v>
      </c>
      <c r="P20" s="51">
        <v>4.383</v>
      </c>
      <c r="Q20" s="52">
        <v>4.38</v>
      </c>
      <c r="U20" s="17"/>
    </row>
    <row r="21" spans="1:21" x14ac:dyDescent="0.2">
      <c r="A21" s="6"/>
      <c r="B21" s="12" t="str">
        <f>B7</f>
        <v>B2 (Val, n-pi*)</v>
      </c>
      <c r="C21" s="14">
        <v>5.1050000000000004</v>
      </c>
      <c r="D21" s="14">
        <v>4.51</v>
      </c>
      <c r="E21" s="14">
        <v>4.835</v>
      </c>
      <c r="F21" s="14">
        <v>4.992</v>
      </c>
      <c r="G21" s="14">
        <v>4.8170000000000002</v>
      </c>
      <c r="H21" s="14">
        <v>4.6989999999999998</v>
      </c>
      <c r="I21" s="14">
        <v>4.6550000000000002</v>
      </c>
      <c r="J21" s="14">
        <v>4.6260000000000003</v>
      </c>
      <c r="K21" s="51">
        <v>5.1340000000000003</v>
      </c>
      <c r="L21" s="51">
        <v>4.5620000000000003</v>
      </c>
      <c r="M21" s="51">
        <v>4.7300000000000004</v>
      </c>
      <c r="N21" s="51">
        <v>4.7789999999999999</v>
      </c>
      <c r="O21" s="51">
        <v>4.6820000000000004</v>
      </c>
      <c r="P21" s="51">
        <v>4.6399999999999997</v>
      </c>
      <c r="Q21" s="52">
        <v>4.6890000000000001</v>
      </c>
    </row>
    <row r="22" spans="1:21" x14ac:dyDescent="0.2">
      <c r="A22" s="6"/>
      <c r="B22" s="12" t="str">
        <f>B8</f>
        <v>B1 (Val, dou)</v>
      </c>
      <c r="C22" s="22"/>
      <c r="D22" s="22"/>
      <c r="E22" s="22"/>
      <c r="F22" s="22"/>
      <c r="G22" s="14">
        <v>9.4149999999999991</v>
      </c>
      <c r="H22" s="14">
        <v>9.1449999999999996</v>
      </c>
      <c r="I22" s="14">
        <v>7.2039999999999997</v>
      </c>
      <c r="J22" s="14">
        <v>7.0439999999999996</v>
      </c>
      <c r="K22" s="51">
        <v>6.6</v>
      </c>
      <c r="L22" s="51">
        <v>6.2279999999999998</v>
      </c>
      <c r="M22" s="51">
        <v>6.383</v>
      </c>
      <c r="N22" s="51">
        <v>6.4409999999999998</v>
      </c>
      <c r="O22" s="51">
        <v>6.4249999999999998</v>
      </c>
      <c r="P22" s="51">
        <v>6.3330000000000002</v>
      </c>
      <c r="Q22" s="52">
        <v>6.3730000000000002</v>
      </c>
    </row>
    <row r="23" spans="1:21" x14ac:dyDescent="0.2">
      <c r="A23" s="6"/>
      <c r="B23" s="12" t="str">
        <f>B9</f>
        <v>A1 (Ryd, n-3s)</v>
      </c>
      <c r="C23" s="14">
        <v>7.2619999999999996</v>
      </c>
      <c r="D23" s="14">
        <v>7.1369999999999996</v>
      </c>
      <c r="E23" s="14">
        <v>6.7830000000000004</v>
      </c>
      <c r="F23" s="14">
        <v>7.0209999999999999</v>
      </c>
      <c r="G23" s="14">
        <v>7.0389999999999997</v>
      </c>
      <c r="H23" s="14">
        <v>6.9589999999999996</v>
      </c>
      <c r="I23" s="14">
        <v>6.843</v>
      </c>
      <c r="J23" s="14">
        <v>6.8150000000000004</v>
      </c>
      <c r="K23" s="51">
        <v>6.2679999999999998</v>
      </c>
      <c r="L23" s="51">
        <v>6.7839999999999998</v>
      </c>
      <c r="M23" s="51">
        <v>6.7759999999999998</v>
      </c>
      <c r="N23" s="51">
        <v>6.7640000000000002</v>
      </c>
      <c r="O23" s="51">
        <v>6.7839999999999998</v>
      </c>
      <c r="P23" s="51">
        <v>6.8</v>
      </c>
      <c r="Q23" s="52">
        <v>6.7880000000000003</v>
      </c>
    </row>
    <row r="24" spans="1:21" x14ac:dyDescent="0.2">
      <c r="A24" s="6"/>
      <c r="B24" s="12" t="str">
        <f t="shared" ref="B24:B26" si="2">B10</f>
        <v>A2 (Val, par. dou.)</v>
      </c>
      <c r="C24" s="14">
        <v>8.6159999999999997</v>
      </c>
      <c r="D24" s="14">
        <v>7.6840000000000002</v>
      </c>
      <c r="E24" s="14">
        <v>8.3849999999999998</v>
      </c>
      <c r="F24" s="14">
        <v>8.5370000000000008</v>
      </c>
      <c r="G24" s="14">
        <v>8.27</v>
      </c>
      <c r="H24" s="14">
        <v>8.1780000000000008</v>
      </c>
      <c r="I24" s="14">
        <v>7.931</v>
      </c>
      <c r="J24" s="14">
        <v>7.8570000000000002</v>
      </c>
      <c r="K24" s="51">
        <v>7.9379999999999997</v>
      </c>
      <c r="L24" s="51">
        <v>7.4169999999999998</v>
      </c>
      <c r="M24" s="51">
        <v>7.61</v>
      </c>
      <c r="N24" s="51">
        <v>7.7359999999999998</v>
      </c>
      <c r="O24" s="51">
        <v>7.6909999999999998</v>
      </c>
      <c r="P24" s="51">
        <v>7.609</v>
      </c>
      <c r="Q24" s="52">
        <v>7.6470000000000002</v>
      </c>
    </row>
    <row r="25" spans="1:21" x14ac:dyDescent="0.2">
      <c r="A25" s="6"/>
      <c r="B25" s="12" t="str">
        <f t="shared" si="2"/>
        <v>B1 (Ryd, n-3p)</v>
      </c>
      <c r="C25" s="14">
        <v>8.1389999999999993</v>
      </c>
      <c r="D25" s="14">
        <v>8.0459999999999994</v>
      </c>
      <c r="E25" s="14">
        <v>7.6840000000000002</v>
      </c>
      <c r="F25" s="14">
        <v>7.9089999999999998</v>
      </c>
      <c r="G25" s="14">
        <v>7.9530000000000003</v>
      </c>
      <c r="H25" s="14">
        <v>7.8769999999999998</v>
      </c>
      <c r="I25" s="14">
        <v>7.782</v>
      </c>
      <c r="J25" s="14">
        <v>7.7569999999999997</v>
      </c>
      <c r="K25" s="51">
        <v>7.2039999999999997</v>
      </c>
      <c r="L25" s="51">
        <v>7.7869999999999999</v>
      </c>
      <c r="M25" s="51">
        <v>7.766</v>
      </c>
      <c r="N25" s="51">
        <v>7.7439999999999998</v>
      </c>
      <c r="O25" s="51">
        <v>7.7709999999999999</v>
      </c>
      <c r="P25" s="51">
        <v>7.7469999999999999</v>
      </c>
      <c r="Q25" s="52">
        <v>7.7430000000000003</v>
      </c>
    </row>
    <row r="26" spans="1:21" x14ac:dyDescent="0.2">
      <c r="A26" s="6"/>
      <c r="B26" s="12" t="str">
        <f t="shared" si="2"/>
        <v>A1 (Ryd, n-3p)</v>
      </c>
      <c r="C26" s="14">
        <v>8.2569999999999997</v>
      </c>
      <c r="D26" s="14">
        <v>8.1280000000000001</v>
      </c>
      <c r="E26" s="14">
        <v>7.8380000000000001</v>
      </c>
      <c r="F26" s="14">
        <v>8.0389999999999997</v>
      </c>
      <c r="G26" s="14">
        <v>8.0589999999999993</v>
      </c>
      <c r="H26" s="14">
        <v>7.9889999999999999</v>
      </c>
      <c r="I26" s="14">
        <v>7.8920000000000003</v>
      </c>
      <c r="J26" s="14">
        <v>7.8689999999999998</v>
      </c>
      <c r="K26" s="51">
        <v>7.19</v>
      </c>
      <c r="L26" s="51">
        <v>7.806</v>
      </c>
      <c r="M26" s="51">
        <v>7.7869999999999999</v>
      </c>
      <c r="N26" s="51">
        <v>7.7949999999999999</v>
      </c>
      <c r="O26" s="51">
        <v>7.82</v>
      </c>
      <c r="P26" s="51">
        <v>7.84</v>
      </c>
      <c r="Q26" s="52">
        <v>7.819</v>
      </c>
    </row>
    <row r="27" spans="1:21" x14ac:dyDescent="0.2">
      <c r="A27" s="6" t="str">
        <f>A13</f>
        <v>Quartet</v>
      </c>
      <c r="B27" s="12" t="str">
        <f>B13</f>
        <v>B1 (Val, pi-pi*)</v>
      </c>
      <c r="C27" s="14">
        <v>5.7889999999999997</v>
      </c>
      <c r="D27" s="22"/>
      <c r="E27" s="14">
        <v>5.7140000000000004</v>
      </c>
      <c r="F27" s="14">
        <v>5.72</v>
      </c>
      <c r="G27" s="14">
        <v>5.5419999999999998</v>
      </c>
      <c r="H27" s="14">
        <v>5.4779999999999998</v>
      </c>
      <c r="I27" s="14">
        <v>5.4470000000000001</v>
      </c>
      <c r="J27" s="14">
        <v>5.4249999999999998</v>
      </c>
      <c r="K27" s="51">
        <v>5.3090000000000002</v>
      </c>
      <c r="L27" s="51">
        <v>5.1539999999999999</v>
      </c>
      <c r="M27" s="51">
        <v>5.282</v>
      </c>
      <c r="N27" s="51">
        <v>5.3170000000000002</v>
      </c>
      <c r="O27" s="51">
        <v>5.3120000000000003</v>
      </c>
      <c r="P27" s="51">
        <v>5.24</v>
      </c>
      <c r="Q27" s="52">
        <v>5.2729999999999997</v>
      </c>
    </row>
    <row r="28" spans="1:21" x14ac:dyDescent="0.2">
      <c r="A28" s="6"/>
      <c r="B28" s="12" t="str">
        <f>B14</f>
        <v>A2 (Val, sig-pi*)</v>
      </c>
      <c r="C28" s="14">
        <v>6.891</v>
      </c>
      <c r="D28" s="14">
        <v>6.5880000000000001</v>
      </c>
      <c r="E28" s="14">
        <v>7.0880000000000001</v>
      </c>
      <c r="F28" s="14">
        <v>6.9870000000000001</v>
      </c>
      <c r="G28" s="14">
        <v>6.952</v>
      </c>
      <c r="H28" s="14">
        <v>6.97</v>
      </c>
      <c r="I28" s="14">
        <v>6.8259999999999996</v>
      </c>
      <c r="J28" s="14">
        <v>6.7729999999999997</v>
      </c>
      <c r="K28" s="51">
        <v>6.8609999999999998</v>
      </c>
      <c r="L28" s="51">
        <v>6.3620000000000001</v>
      </c>
      <c r="M28" s="51">
        <v>6.5389999999999997</v>
      </c>
      <c r="N28" s="51">
        <v>6.657</v>
      </c>
      <c r="O28" s="51">
        <v>6.6150000000000002</v>
      </c>
      <c r="P28" s="51">
        <v>6.5659999999999998</v>
      </c>
      <c r="Q28" s="52">
        <v>6.593</v>
      </c>
    </row>
    <row r="29" spans="1:21" x14ac:dyDescent="0.2">
      <c r="E29" s="5" t="s">
        <v>961</v>
      </c>
      <c r="N29" s="14"/>
      <c r="O29" s="14"/>
    </row>
    <row r="30" spans="1:21" x14ac:dyDescent="0.2">
      <c r="N30" s="3"/>
      <c r="O30" s="3"/>
      <c r="P30" s="3"/>
      <c r="Q30" s="3"/>
      <c r="R30" s="3"/>
      <c r="S30"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3911F-F886-5E44-9B09-6E7D6CDD5F28}">
  <dimension ref="A1:AE30"/>
  <sheetViews>
    <sheetView zoomScale="80" zoomScaleNormal="80" workbookViewId="0">
      <selection activeCell="N7" sqref="N7:N10"/>
    </sheetView>
  </sheetViews>
  <sheetFormatPr baseColWidth="10" defaultRowHeight="16" x14ac:dyDescent="0.2"/>
  <cols>
    <col min="2" max="2" width="9" customWidth="1"/>
    <col min="22" max="22" width="10.5" customWidth="1"/>
  </cols>
  <sheetData>
    <row r="1" spans="1:31" x14ac:dyDescent="0.2">
      <c r="A1" s="1" t="s">
        <v>0</v>
      </c>
      <c r="B1" s="1"/>
      <c r="C1" s="1" t="s">
        <v>1</v>
      </c>
      <c r="D1" s="2" t="s">
        <v>406</v>
      </c>
      <c r="E1" s="3">
        <f>COUNT(C5:C10)</f>
        <v>6</v>
      </c>
      <c r="F1" s="4" t="s">
        <v>2</v>
      </c>
      <c r="G1" s="5" t="s">
        <v>53</v>
      </c>
      <c r="S1" s="5"/>
      <c r="U1" s="5" t="s">
        <v>270</v>
      </c>
      <c r="AB1" s="5"/>
      <c r="AC1" s="5"/>
      <c r="AD1" s="5"/>
      <c r="AE1" s="5"/>
    </row>
    <row r="2" spans="1:31" x14ac:dyDescent="0.2">
      <c r="A2" s="6" t="s">
        <v>5</v>
      </c>
      <c r="B2" s="7"/>
      <c r="C2" s="7" t="s">
        <v>6</v>
      </c>
      <c r="D2" s="7" t="s">
        <v>6</v>
      </c>
      <c r="E2" s="7" t="s">
        <v>6</v>
      </c>
      <c r="F2" s="7" t="s">
        <v>6</v>
      </c>
      <c r="G2" s="7" t="s">
        <v>7</v>
      </c>
      <c r="H2" s="7" t="s">
        <v>7</v>
      </c>
      <c r="I2" s="7" t="s">
        <v>7</v>
      </c>
      <c r="J2" s="7" t="s">
        <v>7</v>
      </c>
      <c r="K2" s="7" t="s">
        <v>7</v>
      </c>
      <c r="L2" s="7" t="s">
        <v>7</v>
      </c>
      <c r="M2" s="7" t="s">
        <v>7</v>
      </c>
      <c r="N2" s="7" t="s">
        <v>7</v>
      </c>
      <c r="O2" s="7" t="s">
        <v>7</v>
      </c>
      <c r="P2" s="7"/>
      <c r="Q2" s="7"/>
      <c r="R2" s="8" t="s">
        <v>9</v>
      </c>
      <c r="S2" s="8" t="s">
        <v>44</v>
      </c>
      <c r="T2" s="8" t="s">
        <v>44</v>
      </c>
      <c r="U2" s="8" t="s">
        <v>44</v>
      </c>
      <c r="V2" s="8" t="s">
        <v>44</v>
      </c>
      <c r="W2" s="8" t="s">
        <v>9</v>
      </c>
    </row>
    <row r="3" spans="1:31" x14ac:dyDescent="0.2">
      <c r="A3" s="6"/>
      <c r="B3" s="7"/>
      <c r="C3" s="6" t="s">
        <v>11</v>
      </c>
      <c r="D3" s="6" t="s">
        <v>11</v>
      </c>
      <c r="E3" s="6" t="s">
        <v>11</v>
      </c>
      <c r="F3" s="6" t="s">
        <v>11</v>
      </c>
      <c r="G3" s="6" t="s">
        <v>12</v>
      </c>
      <c r="H3" s="6" t="s">
        <v>12</v>
      </c>
      <c r="I3" s="6" t="s">
        <v>12</v>
      </c>
      <c r="J3" s="6" t="s">
        <v>12</v>
      </c>
      <c r="K3" s="6" t="s">
        <v>12</v>
      </c>
      <c r="L3" s="6" t="s">
        <v>74</v>
      </c>
      <c r="M3" s="6" t="s">
        <v>74</v>
      </c>
      <c r="N3" s="6" t="s">
        <v>74</v>
      </c>
      <c r="O3" s="6" t="s">
        <v>75</v>
      </c>
      <c r="P3" s="10" t="s">
        <v>437</v>
      </c>
      <c r="Q3" s="10" t="s">
        <v>437</v>
      </c>
      <c r="R3" s="9" t="s">
        <v>13</v>
      </c>
      <c r="S3" s="9" t="s">
        <v>60</v>
      </c>
      <c r="T3" s="9" t="s">
        <v>271</v>
      </c>
      <c r="U3" s="9" t="s">
        <v>14</v>
      </c>
      <c r="V3" s="9" t="s">
        <v>14</v>
      </c>
      <c r="W3" s="9" t="s">
        <v>60</v>
      </c>
    </row>
    <row r="4" spans="1:31" x14ac:dyDescent="0.2">
      <c r="A4" s="7"/>
      <c r="B4" s="7"/>
      <c r="C4" s="6" t="s">
        <v>16</v>
      </c>
      <c r="D4" s="6" t="s">
        <v>17</v>
      </c>
      <c r="E4" s="6" t="s">
        <v>18</v>
      </c>
      <c r="F4" s="6" t="s">
        <v>90</v>
      </c>
      <c r="G4" s="6" t="s">
        <v>16</v>
      </c>
      <c r="H4" s="6" t="s">
        <v>17</v>
      </c>
      <c r="I4" s="6" t="s">
        <v>18</v>
      </c>
      <c r="J4" s="6" t="s">
        <v>92</v>
      </c>
      <c r="K4" s="6" t="s">
        <v>90</v>
      </c>
      <c r="L4" s="6" t="s">
        <v>16</v>
      </c>
      <c r="M4" s="6" t="s">
        <v>17</v>
      </c>
      <c r="N4" s="6" t="s">
        <v>18</v>
      </c>
      <c r="O4" s="6" t="s">
        <v>16</v>
      </c>
      <c r="P4" s="30" t="s">
        <v>18</v>
      </c>
      <c r="Q4" s="30" t="s">
        <v>90</v>
      </c>
      <c r="R4" s="9" t="s">
        <v>18</v>
      </c>
      <c r="S4" s="9" t="s">
        <v>18</v>
      </c>
      <c r="T4" s="9" t="s">
        <v>18</v>
      </c>
      <c r="U4" s="9" t="s">
        <v>18</v>
      </c>
      <c r="V4" s="9" t="s">
        <v>18</v>
      </c>
      <c r="W4" s="9" t="s">
        <v>18</v>
      </c>
    </row>
    <row r="5" spans="1:31" x14ac:dyDescent="0.2">
      <c r="A5" s="6" t="s">
        <v>21</v>
      </c>
      <c r="B5" s="12" t="s">
        <v>149</v>
      </c>
      <c r="C5" s="14">
        <v>3.9769999999999999</v>
      </c>
      <c r="D5" s="14">
        <v>3.93</v>
      </c>
      <c r="E5" s="14">
        <v>3.8450000000000002</v>
      </c>
      <c r="F5" s="14">
        <v>3.835</v>
      </c>
      <c r="G5" s="14">
        <v>3.9740000000000002</v>
      </c>
      <c r="H5" s="14">
        <v>3.9260000000000002</v>
      </c>
      <c r="I5" s="14">
        <v>3.843</v>
      </c>
      <c r="J5" s="14">
        <v>3.8439999999999999</v>
      </c>
      <c r="K5" s="14">
        <v>3.823</v>
      </c>
      <c r="L5" s="14">
        <v>3.9710000000000001</v>
      </c>
      <c r="M5" s="14">
        <v>3.923</v>
      </c>
      <c r="N5" s="14"/>
      <c r="O5" s="14">
        <v>3.9710000000000001</v>
      </c>
      <c r="P5" s="14">
        <f>I5+M5-H5+O5-L5</f>
        <v>3.84</v>
      </c>
      <c r="Q5" s="14">
        <f t="shared" ref="Q5:Q10" si="0">P5+K5-I5</f>
        <v>3.8200000000000003</v>
      </c>
      <c r="R5" s="14"/>
      <c r="S5" s="17" t="s">
        <v>72</v>
      </c>
      <c r="T5" s="17" t="s">
        <v>273</v>
      </c>
      <c r="U5" s="5" t="s">
        <v>59</v>
      </c>
      <c r="V5" s="42">
        <v>1</v>
      </c>
      <c r="W5" s="15" t="s">
        <v>315</v>
      </c>
    </row>
    <row r="6" spans="1:31" x14ac:dyDescent="0.2">
      <c r="A6" s="7"/>
      <c r="B6" s="12" t="s">
        <v>1165</v>
      </c>
      <c r="C6" s="14">
        <v>5.3410000000000002</v>
      </c>
      <c r="D6" s="14">
        <v>5.3280000000000003</v>
      </c>
      <c r="E6" s="14">
        <v>5.2409999999999997</v>
      </c>
      <c r="F6" s="14">
        <v>5.2389999999999999</v>
      </c>
      <c r="G6" s="14">
        <v>5.3150000000000004</v>
      </c>
      <c r="H6" s="14">
        <v>5.3140000000000001</v>
      </c>
      <c r="I6" s="14">
        <v>5.23</v>
      </c>
      <c r="J6" s="14">
        <v>5.23</v>
      </c>
      <c r="K6" s="14">
        <v>5.2279999999999998</v>
      </c>
      <c r="L6" s="14">
        <v>5.3140000000000001</v>
      </c>
      <c r="M6" s="14">
        <v>5.3129999999999997</v>
      </c>
      <c r="N6" s="14">
        <v>5.2270000000000003</v>
      </c>
      <c r="O6" s="14">
        <v>5.3140000000000001</v>
      </c>
      <c r="P6" s="14">
        <f>N6+O6-L6</f>
        <v>5.2270000000000003</v>
      </c>
      <c r="Q6" s="14">
        <f t="shared" si="0"/>
        <v>5.2249999999999996</v>
      </c>
      <c r="R6" s="15" t="s">
        <v>57</v>
      </c>
      <c r="S6" s="17" t="s">
        <v>72</v>
      </c>
      <c r="T6" s="17" t="s">
        <v>273</v>
      </c>
      <c r="U6" s="5" t="s">
        <v>270</v>
      </c>
      <c r="V6" s="42">
        <v>0</v>
      </c>
      <c r="W6" s="15" t="s">
        <v>860</v>
      </c>
    </row>
    <row r="7" spans="1:31" x14ac:dyDescent="0.2">
      <c r="A7" s="7"/>
      <c r="B7" s="12" t="s">
        <v>1006</v>
      </c>
      <c r="C7" s="14">
        <v>5.8970000000000002</v>
      </c>
      <c r="D7" s="14">
        <v>5.8150000000000004</v>
      </c>
      <c r="E7" s="14">
        <v>5.7450000000000001</v>
      </c>
      <c r="F7" s="14">
        <v>5.734</v>
      </c>
      <c r="G7" s="14">
        <v>5.8550000000000004</v>
      </c>
      <c r="H7" s="14">
        <v>5.7670000000000003</v>
      </c>
      <c r="I7" s="14">
        <v>5.6980000000000004</v>
      </c>
      <c r="J7" s="14">
        <v>5.6950000000000003</v>
      </c>
      <c r="K7" s="14">
        <v>5.6890000000000001</v>
      </c>
      <c r="L7" s="14">
        <v>5.8440000000000003</v>
      </c>
      <c r="M7" s="14">
        <v>5.7549999999999999</v>
      </c>
      <c r="N7" s="14"/>
      <c r="O7" s="14">
        <v>5.8440000000000003</v>
      </c>
      <c r="P7" s="14">
        <f>I7+M7-H7+O7-L7</f>
        <v>5.6859999999999991</v>
      </c>
      <c r="Q7" s="14">
        <f t="shared" si="0"/>
        <v>5.6769999999999996</v>
      </c>
      <c r="R7" s="14"/>
      <c r="S7" s="17" t="s">
        <v>138</v>
      </c>
      <c r="T7" s="17" t="s">
        <v>771</v>
      </c>
      <c r="U7" s="5" t="s">
        <v>270</v>
      </c>
      <c r="V7" s="42">
        <v>0</v>
      </c>
      <c r="W7" s="15" t="s">
        <v>861</v>
      </c>
    </row>
    <row r="8" spans="1:31" x14ac:dyDescent="0.2">
      <c r="A8" s="7"/>
      <c r="B8" s="12" t="s">
        <v>1277</v>
      </c>
      <c r="C8" s="14">
        <v>6.6390000000000002</v>
      </c>
      <c r="D8" s="14">
        <v>6.5880000000000001</v>
      </c>
      <c r="E8" s="14">
        <v>6.52</v>
      </c>
      <c r="F8" s="14">
        <v>6.5060000000000002</v>
      </c>
      <c r="G8" s="14">
        <v>6.5919999999999996</v>
      </c>
      <c r="H8" s="14">
        <v>6.5359999999999996</v>
      </c>
      <c r="I8" s="14">
        <v>6.4740000000000002</v>
      </c>
      <c r="J8" s="14">
        <v>6.4740000000000002</v>
      </c>
      <c r="K8" s="14">
        <v>6.4660000000000002</v>
      </c>
      <c r="L8" s="14">
        <v>6.5250000000000004</v>
      </c>
      <c r="M8" s="14">
        <v>6.4710000000000001</v>
      </c>
      <c r="N8" s="14"/>
      <c r="O8" s="14">
        <v>6.5179999999999998</v>
      </c>
      <c r="P8" s="14">
        <f>I8+M8-H8+O8-L8</f>
        <v>6.4019999999999992</v>
      </c>
      <c r="Q8" s="14">
        <f t="shared" si="0"/>
        <v>6.3939999999999984</v>
      </c>
      <c r="R8" s="15" t="s">
        <v>830</v>
      </c>
      <c r="S8" s="17" t="s">
        <v>328</v>
      </c>
      <c r="T8" s="17" t="s">
        <v>354</v>
      </c>
      <c r="U8" s="5" t="s">
        <v>58</v>
      </c>
      <c r="V8" s="42">
        <v>-1</v>
      </c>
      <c r="W8" s="15" t="s">
        <v>862</v>
      </c>
    </row>
    <row r="9" spans="1:31" x14ac:dyDescent="0.2">
      <c r="A9" s="6" t="s">
        <v>325</v>
      </c>
      <c r="B9" s="12" t="s">
        <v>791</v>
      </c>
      <c r="C9" s="14">
        <v>7.14</v>
      </c>
      <c r="D9" s="14">
        <v>7.1239999999999997</v>
      </c>
      <c r="E9" s="14">
        <v>7.1289999999999996</v>
      </c>
      <c r="F9" s="14">
        <v>7.1479999999999997</v>
      </c>
      <c r="G9" s="14">
        <v>6.9580000000000002</v>
      </c>
      <c r="H9" s="14">
        <v>6.9420000000000002</v>
      </c>
      <c r="I9" s="14">
        <v>6.9619999999999997</v>
      </c>
      <c r="J9" s="14">
        <v>6.9610000000000003</v>
      </c>
      <c r="K9" s="14">
        <v>6.9880000000000004</v>
      </c>
      <c r="L9" s="14">
        <v>6.9119999999999999</v>
      </c>
      <c r="M9" s="14">
        <v>6.8849999999999998</v>
      </c>
      <c r="N9" s="14"/>
      <c r="O9" s="14">
        <v>6.9089999999999998</v>
      </c>
      <c r="P9" s="14">
        <f>I9+M9-H9+O9-L9</f>
        <v>6.9020000000000001</v>
      </c>
      <c r="Q9" s="14">
        <f t="shared" si="0"/>
        <v>6.9280000000000008</v>
      </c>
      <c r="R9" s="15"/>
      <c r="S9" s="17" t="s">
        <v>61</v>
      </c>
      <c r="T9" s="17" t="s">
        <v>865</v>
      </c>
      <c r="U9" s="5" t="s">
        <v>59</v>
      </c>
      <c r="V9" s="42">
        <v>1</v>
      </c>
      <c r="W9" s="15" t="s">
        <v>863</v>
      </c>
    </row>
    <row r="10" spans="1:31" x14ac:dyDescent="0.2">
      <c r="A10" s="6"/>
      <c r="B10" s="12" t="s">
        <v>1278</v>
      </c>
      <c r="C10" s="14">
        <v>9.25</v>
      </c>
      <c r="D10" s="14">
        <v>9.1950000000000003</v>
      </c>
      <c r="E10" s="14">
        <v>9.14</v>
      </c>
      <c r="F10" s="14">
        <v>9.1509999999999998</v>
      </c>
      <c r="G10" s="14">
        <v>9.0820000000000007</v>
      </c>
      <c r="H10" s="14">
        <v>9.0359999999999996</v>
      </c>
      <c r="I10" s="14">
        <v>9</v>
      </c>
      <c r="J10" s="14">
        <v>8.9979999999999993</v>
      </c>
      <c r="K10" s="14">
        <v>9.0190000000000001</v>
      </c>
      <c r="L10" s="14">
        <v>9.02</v>
      </c>
      <c r="M10" s="14">
        <v>8.9640000000000004</v>
      </c>
      <c r="N10" s="14"/>
      <c r="O10" s="14">
        <v>9.0190000000000001</v>
      </c>
      <c r="P10" s="14">
        <f>I10+M10-H10+O10-L10</f>
        <v>8.9269999999999996</v>
      </c>
      <c r="Q10" s="14">
        <f t="shared" si="0"/>
        <v>8.945999999999998</v>
      </c>
      <c r="R10" s="15"/>
      <c r="S10" s="17" t="s">
        <v>61</v>
      </c>
      <c r="T10" s="17" t="s">
        <v>866</v>
      </c>
      <c r="U10" s="5" t="s">
        <v>270</v>
      </c>
      <c r="V10" s="42">
        <v>0</v>
      </c>
      <c r="W10" s="15" t="s">
        <v>864</v>
      </c>
    </row>
    <row r="11" spans="1:31" x14ac:dyDescent="0.2">
      <c r="B11" s="5"/>
      <c r="N11" s="14"/>
      <c r="O11" s="14"/>
      <c r="P11" s="14"/>
      <c r="Q11" s="14"/>
      <c r="R11" s="14"/>
      <c r="S11" s="14"/>
      <c r="T11" s="14"/>
      <c r="AA11" s="17"/>
    </row>
    <row r="12" spans="1:31" x14ac:dyDescent="0.2">
      <c r="N12" s="14"/>
      <c r="O12" s="14"/>
      <c r="P12" s="14"/>
      <c r="Q12" s="14"/>
      <c r="R12" s="14"/>
      <c r="S12" s="14"/>
      <c r="T12" s="14"/>
      <c r="Y12" s="17"/>
    </row>
    <row r="13" spans="1:31" x14ac:dyDescent="0.2">
      <c r="A13" s="6" t="s">
        <v>18</v>
      </c>
      <c r="B13" s="7"/>
      <c r="C13" s="7" t="s">
        <v>44</v>
      </c>
      <c r="D13" s="7" t="s">
        <v>44</v>
      </c>
      <c r="E13" s="7" t="s">
        <v>44</v>
      </c>
      <c r="F13" s="7" t="s">
        <v>44</v>
      </c>
      <c r="G13" s="7" t="s">
        <v>9</v>
      </c>
      <c r="H13" s="7" t="s">
        <v>6</v>
      </c>
      <c r="I13" s="7" t="s">
        <v>6</v>
      </c>
      <c r="J13" s="7" t="s">
        <v>6</v>
      </c>
      <c r="K13" s="54" t="s">
        <v>1046</v>
      </c>
      <c r="L13" s="54" t="s">
        <v>1046</v>
      </c>
      <c r="M13" s="54" t="s">
        <v>1046</v>
      </c>
      <c r="N13" s="54" t="s">
        <v>1046</v>
      </c>
      <c r="O13" s="54" t="s">
        <v>1046</v>
      </c>
      <c r="P13" s="54" t="s">
        <v>1046</v>
      </c>
      <c r="Q13" s="54" t="s">
        <v>1046</v>
      </c>
      <c r="R13" s="54" t="s">
        <v>1046</v>
      </c>
      <c r="S13" s="54" t="s">
        <v>1046</v>
      </c>
      <c r="W13" s="17"/>
    </row>
    <row r="14" spans="1:31" x14ac:dyDescent="0.2">
      <c r="A14" s="6"/>
      <c r="B14" s="7"/>
      <c r="C14" s="6" t="s">
        <v>46</v>
      </c>
      <c r="D14" s="6" t="s">
        <v>47</v>
      </c>
      <c r="E14" s="6" t="s">
        <v>49</v>
      </c>
      <c r="F14" s="6" t="s">
        <v>50</v>
      </c>
      <c r="G14" s="6" t="s">
        <v>15</v>
      </c>
      <c r="H14" s="6" t="s">
        <v>51</v>
      </c>
      <c r="I14" s="6" t="s">
        <v>52</v>
      </c>
      <c r="J14" s="6" t="s">
        <v>11</v>
      </c>
      <c r="K14" s="55" t="s">
        <v>1047</v>
      </c>
      <c r="L14" s="55" t="s">
        <v>1048</v>
      </c>
      <c r="M14" s="55" t="s">
        <v>1049</v>
      </c>
      <c r="N14" s="55" t="s">
        <v>1050</v>
      </c>
      <c r="O14" s="55" t="s">
        <v>1051</v>
      </c>
      <c r="P14" s="55" t="s">
        <v>1053</v>
      </c>
      <c r="Q14" s="55" t="s">
        <v>1052</v>
      </c>
      <c r="R14" s="55" t="s">
        <v>1054</v>
      </c>
      <c r="S14" s="55" t="s">
        <v>1055</v>
      </c>
      <c r="V14" s="17"/>
    </row>
    <row r="15" spans="1:31" x14ac:dyDescent="0.2">
      <c r="A15" s="6" t="str">
        <f>A5</f>
        <v>Doublet</v>
      </c>
      <c r="B15" s="12" t="str">
        <f>B5</f>
        <v>B1 (Val, pi-n)</v>
      </c>
      <c r="C15" s="14">
        <v>3.895</v>
      </c>
      <c r="D15" s="14">
        <v>3.4089999999999998</v>
      </c>
      <c r="E15" s="14">
        <v>4.0330000000000004</v>
      </c>
      <c r="F15" s="14">
        <v>4.0019999999999998</v>
      </c>
      <c r="G15" s="14">
        <v>3.8530000000000002</v>
      </c>
      <c r="H15" s="14">
        <v>3.8319999999999999</v>
      </c>
      <c r="I15" s="14">
        <v>3.8450000000000002</v>
      </c>
      <c r="J15" s="14">
        <v>3.8450000000000002</v>
      </c>
      <c r="K15" s="51">
        <v>3.9870000000000001</v>
      </c>
      <c r="L15" s="51">
        <v>3.9239999999999999</v>
      </c>
      <c r="M15" s="51">
        <v>3.9039999999999999</v>
      </c>
      <c r="N15" s="51">
        <v>3.85</v>
      </c>
      <c r="O15" s="51">
        <v>3.85</v>
      </c>
      <c r="P15" s="51">
        <v>3.8519999999999999</v>
      </c>
      <c r="Q15" s="52">
        <v>3.8530000000000002</v>
      </c>
      <c r="R15" s="22"/>
      <c r="S15" s="22"/>
      <c r="V15" s="17"/>
    </row>
    <row r="16" spans="1:31" x14ac:dyDescent="0.2">
      <c r="A16" s="6"/>
      <c r="B16" s="12" t="str">
        <f>B6</f>
        <v>A1 (Val, s-n)</v>
      </c>
      <c r="C16" s="14">
        <v>5.31</v>
      </c>
      <c r="D16" s="14">
        <v>4.9989999999999997</v>
      </c>
      <c r="E16" s="14">
        <v>5.4009999999999998</v>
      </c>
      <c r="F16" s="14">
        <v>5.3639999999999999</v>
      </c>
      <c r="G16" s="14">
        <v>5.2770000000000001</v>
      </c>
      <c r="H16" s="14">
        <v>5.258</v>
      </c>
      <c r="I16" s="14">
        <v>5.2469999999999999</v>
      </c>
      <c r="J16" s="14">
        <v>5.2409999999999997</v>
      </c>
      <c r="K16" s="51">
        <v>5.3630000000000004</v>
      </c>
      <c r="L16" s="51">
        <v>5.2329999999999997</v>
      </c>
      <c r="M16" s="51">
        <v>5.2329999999999997</v>
      </c>
      <c r="N16" s="51">
        <v>5.2590000000000003</v>
      </c>
      <c r="O16" s="51">
        <v>5.2560000000000002</v>
      </c>
      <c r="P16" s="51">
        <v>5.2329999999999997</v>
      </c>
      <c r="Q16" s="52">
        <v>5.2329999999999997</v>
      </c>
      <c r="R16" s="22"/>
      <c r="S16" s="22"/>
      <c r="V16" s="17"/>
    </row>
    <row r="17" spans="1:20" x14ac:dyDescent="0.2">
      <c r="A17" s="6"/>
      <c r="B17" s="12" t="str">
        <f>B7</f>
        <v>B1 (Val, n-pi*)</v>
      </c>
      <c r="C17" s="14">
        <v>6.14</v>
      </c>
      <c r="D17" s="14">
        <v>5.83</v>
      </c>
      <c r="E17" s="14">
        <v>6.1849999999999996</v>
      </c>
      <c r="F17" s="14">
        <v>6.0869999999999997</v>
      </c>
      <c r="G17" s="14">
        <v>5.9119999999999999</v>
      </c>
      <c r="H17" s="14">
        <v>5.8570000000000002</v>
      </c>
      <c r="I17" s="14">
        <v>5.7640000000000002</v>
      </c>
      <c r="J17" s="14">
        <v>5.7450000000000001</v>
      </c>
      <c r="K17" s="51">
        <v>6.234</v>
      </c>
      <c r="L17" s="51">
        <v>5.7320000000000002</v>
      </c>
      <c r="M17" s="51">
        <v>5.8010000000000002</v>
      </c>
      <c r="N17" s="51">
        <v>5.8259999999999996</v>
      </c>
      <c r="O17" s="51">
        <v>5.7450000000000001</v>
      </c>
      <c r="P17" s="51">
        <v>5.7539999999999996</v>
      </c>
      <c r="Q17" s="52">
        <v>5.77</v>
      </c>
      <c r="R17" s="22"/>
      <c r="S17" s="22"/>
    </row>
    <row r="18" spans="1:20" x14ac:dyDescent="0.2">
      <c r="A18" s="6"/>
      <c r="B18" s="12" t="str">
        <f>B8</f>
        <v>B2 (Val, s-n)</v>
      </c>
      <c r="C18" s="14">
        <v>6.9939999999999998</v>
      </c>
      <c r="D18" s="14">
        <v>6.2910000000000004</v>
      </c>
      <c r="E18" s="14">
        <v>6.7649999999999997</v>
      </c>
      <c r="F18" s="14">
        <v>6.6820000000000004</v>
      </c>
      <c r="G18" s="14">
        <v>6.758</v>
      </c>
      <c r="H18" s="14">
        <v>6.72</v>
      </c>
      <c r="I18" s="14">
        <v>6.5419999999999998</v>
      </c>
      <c r="J18" s="14">
        <v>6.52</v>
      </c>
      <c r="K18" s="51">
        <v>6.69</v>
      </c>
      <c r="L18" s="51">
        <v>6.4480000000000004</v>
      </c>
      <c r="M18" s="51">
        <v>6.508</v>
      </c>
      <c r="N18" s="51">
        <v>6.5419999999999998</v>
      </c>
      <c r="O18" s="51">
        <v>6.4889999999999999</v>
      </c>
      <c r="P18" s="51">
        <v>6.476</v>
      </c>
      <c r="Q18" s="52">
        <v>6.4950000000000001</v>
      </c>
      <c r="R18" s="22"/>
      <c r="S18" s="22"/>
    </row>
    <row r="19" spans="1:20" x14ac:dyDescent="0.2">
      <c r="A19" s="6" t="str">
        <f>A9</f>
        <v>Quartet</v>
      </c>
      <c r="B19" s="12" t="str">
        <f>B9</f>
        <v>B2 (Val, pi-pi*)</v>
      </c>
      <c r="C19" s="14">
        <v>7.71</v>
      </c>
      <c r="D19" s="14">
        <v>6.5529999999999999</v>
      </c>
      <c r="E19" s="14">
        <v>7.6689999999999996</v>
      </c>
      <c r="F19" s="14">
        <v>7.6909999999999998</v>
      </c>
      <c r="G19" s="14">
        <v>7.3419999999999996</v>
      </c>
      <c r="H19" s="14">
        <v>7.335</v>
      </c>
      <c r="I19" s="14">
        <v>7.1420000000000003</v>
      </c>
      <c r="J19" s="14">
        <v>7.1289999999999996</v>
      </c>
      <c r="K19" s="51">
        <v>7.0190000000000001</v>
      </c>
      <c r="L19" s="51">
        <v>6.7370000000000001</v>
      </c>
      <c r="M19" s="51">
        <v>6.8650000000000002</v>
      </c>
      <c r="N19" s="51">
        <v>6.9429999999999996</v>
      </c>
      <c r="O19" s="51">
        <v>6.92</v>
      </c>
      <c r="P19" s="51">
        <v>6.8689999999999998</v>
      </c>
      <c r="Q19" s="52">
        <v>6.89</v>
      </c>
      <c r="R19" s="22"/>
      <c r="S19" s="22"/>
    </row>
    <row r="20" spans="1:20" x14ac:dyDescent="0.2">
      <c r="A20" s="6"/>
      <c r="B20" s="12" t="str">
        <f>B10</f>
        <v>A2 (Val, s-pi*)</v>
      </c>
      <c r="C20" s="14">
        <v>9.4429999999999996</v>
      </c>
      <c r="D20" s="14">
        <v>7.7119999999999997</v>
      </c>
      <c r="E20" s="14">
        <v>9.484</v>
      </c>
      <c r="F20" s="14">
        <v>9.5250000000000004</v>
      </c>
      <c r="G20" s="14">
        <v>9.3510000000000009</v>
      </c>
      <c r="H20" s="14">
        <v>9.3650000000000002</v>
      </c>
      <c r="I20" s="14">
        <v>9.1620000000000008</v>
      </c>
      <c r="J20" s="14">
        <v>9.14</v>
      </c>
      <c r="K20" s="51">
        <v>9.3569999999999993</v>
      </c>
      <c r="L20" s="51">
        <v>8.7409999999999997</v>
      </c>
      <c r="M20" s="51">
        <v>8.9039999999999999</v>
      </c>
      <c r="N20" s="51">
        <v>9.0280000000000005</v>
      </c>
      <c r="O20" s="51">
        <v>8.9789999999999992</v>
      </c>
      <c r="P20" s="51">
        <v>8.9380000000000006</v>
      </c>
      <c r="Q20" s="52">
        <v>8.9589999999999996</v>
      </c>
      <c r="R20" s="22"/>
      <c r="S20" s="22"/>
    </row>
    <row r="21" spans="1:20" x14ac:dyDescent="0.2">
      <c r="J21" s="14"/>
      <c r="K21" s="14"/>
      <c r="L21" s="14"/>
      <c r="Q21" s="3"/>
      <c r="R21" s="3"/>
      <c r="S21" s="3"/>
      <c r="T21" s="3"/>
    </row>
    <row r="22" spans="1:20" x14ac:dyDescent="0.2">
      <c r="L22" s="14"/>
    </row>
    <row r="23" spans="1:20" x14ac:dyDescent="0.2">
      <c r="L23" s="14"/>
    </row>
    <row r="24" spans="1:20" x14ac:dyDescent="0.2">
      <c r="L24" s="14"/>
    </row>
    <row r="25" spans="1:20" x14ac:dyDescent="0.2">
      <c r="L25" s="14"/>
    </row>
    <row r="26" spans="1:20" x14ac:dyDescent="0.2">
      <c r="L26" s="14"/>
    </row>
    <row r="27" spans="1:20" x14ac:dyDescent="0.2">
      <c r="L27" s="14"/>
    </row>
    <row r="28" spans="1:20" x14ac:dyDescent="0.2">
      <c r="L28" s="14"/>
    </row>
    <row r="29" spans="1:20" x14ac:dyDescent="0.2">
      <c r="L29" s="14"/>
    </row>
    <row r="30" spans="1:20" x14ac:dyDescent="0.2">
      <c r="L30"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33</vt:i4>
      </vt:variant>
    </vt:vector>
  </HeadingPairs>
  <TitlesOfParts>
    <vt:vector size="33" baseType="lpstr">
      <vt:lpstr>AlCH2</vt:lpstr>
      <vt:lpstr>Allyl</vt:lpstr>
      <vt:lpstr>BeF</vt:lpstr>
      <vt:lpstr>BeH</vt:lpstr>
      <vt:lpstr>BH2</vt:lpstr>
      <vt:lpstr>BO2</vt:lpstr>
      <vt:lpstr>CH</vt:lpstr>
      <vt:lpstr>CH2N</vt:lpstr>
      <vt:lpstr>CH2O+</vt:lpstr>
      <vt:lpstr>CH3</vt:lpstr>
      <vt:lpstr>ClO2</vt:lpstr>
      <vt:lpstr>CN</vt:lpstr>
      <vt:lpstr>CNO</vt:lpstr>
      <vt:lpstr>CO+</vt:lpstr>
      <vt:lpstr>CON</vt:lpstr>
      <vt:lpstr>Ethynyl</vt:lpstr>
      <vt:lpstr>F2BO</vt:lpstr>
      <vt:lpstr>F2BS</vt:lpstr>
      <vt:lpstr>HBCl</vt:lpstr>
      <vt:lpstr>H2BO</vt:lpstr>
      <vt:lpstr>HCO</vt:lpstr>
      <vt:lpstr>HOC</vt:lpstr>
      <vt:lpstr>H2PO</vt:lpstr>
      <vt:lpstr>H2PS</vt:lpstr>
      <vt:lpstr>N2+</vt:lpstr>
      <vt:lpstr>NCO</vt:lpstr>
      <vt:lpstr>NH2</vt:lpstr>
      <vt:lpstr>Nitromethyl</vt:lpstr>
      <vt:lpstr>NO</vt:lpstr>
      <vt:lpstr>NO2</vt:lpstr>
      <vt:lpstr>PH2</vt:lpstr>
      <vt:lpstr>OH</vt:lpstr>
      <vt:lpstr>Vinyl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Jacquemin</dc:creator>
  <cp:lastModifiedBy>Denis JACQUEMIN</cp:lastModifiedBy>
  <dcterms:created xsi:type="dcterms:W3CDTF">2024-07-27T17:22:08Z</dcterms:created>
  <dcterms:modified xsi:type="dcterms:W3CDTF">2025-07-21T11:11:41Z</dcterms:modified>
</cp:coreProperties>
</file>