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-Y50\sagginostriulisse\a-AUAI\"/>
    </mc:Choice>
  </mc:AlternateContent>
  <xr:revisionPtr revIDLastSave="0" documentId="13_ncr:1_{800D309D-0A88-4BEA-922C-E2914F6853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ltzmann fit" sheetId="12" r:id="rId1"/>
    <sheet name="dpc-covid19-ita-andamento-naz" sheetId="16" r:id="rId2"/>
  </sheets>
  <definedNames>
    <definedName name="_xlcn.WorksheetConnection_COVID19ItalycasestrendBfit.xlsxdpc_covid19_ita_andamento_nazionale1" hidden="1">dpc_covid19_ita_andamento_nazionale[]</definedName>
    <definedName name="CI">'Boltzmann fit'!$J$15</definedName>
    <definedName name="Critical_t">'Boltzmann fit'!$J$14</definedName>
    <definedName name="DatiEsterni_2" localSheetId="1" hidden="1">'dpc-covid19-ita-andamento-naz'!$A$1:$L$28</definedName>
    <definedName name="df">'Boltzmann fit'!$J$11</definedName>
    <definedName name="dpc_covid19_ita_andamento_nazionale_1" localSheetId="0" hidden="1">'Boltzmann fit'!#REF!</definedName>
    <definedName name="K">'Boltzmann fit'!$J$7</definedName>
    <definedName name="Mean_of_y">'Boltzmann fit'!$J$10</definedName>
    <definedName name="RSQ">'Boltzmann fit'!$J$13</definedName>
    <definedName name="SE_of_y">'Boltzmann fit'!$J$12</definedName>
    <definedName name="solver_adj" localSheetId="0" hidden="1">'Boltzmann fit'!$J$7,'Boltzmann fit'!$J$8,'Boltzmann fit'!$J$9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'Boltzmann fit'!$J$13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0">'Boltzmann fit'!$J$8</definedName>
    <definedName name="w">'Boltzmann fit'!$J$9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12" l="1"/>
  <c r="E33" i="12"/>
  <c r="D33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8" i="12"/>
  <c r="D7" i="12"/>
  <c r="J10" i="12" s="1"/>
  <c r="E32" i="12" l="1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7" i="12"/>
  <c r="J14" i="12"/>
  <c r="J13" i="12" l="1" a="1"/>
  <c r="J13" i="12" s="1"/>
  <c r="J12" i="12" a="1"/>
  <c r="J12" i="12" s="1"/>
  <c r="J15" i="12" s="1"/>
  <c r="G33" i="12" s="1"/>
  <c r="G25" i="12" l="1"/>
  <c r="G10" i="12"/>
  <c r="G15" i="12"/>
  <c r="G31" i="12"/>
  <c r="G20" i="12"/>
  <c r="G13" i="12"/>
  <c r="G22" i="12"/>
  <c r="G14" i="12"/>
  <c r="G19" i="12"/>
  <c r="G26" i="12"/>
  <c r="G9" i="12"/>
  <c r="G28" i="12"/>
  <c r="G8" i="12"/>
  <c r="G7" i="12"/>
  <c r="G21" i="12"/>
  <c r="G30" i="12"/>
  <c r="G11" i="12"/>
  <c r="G27" i="12"/>
  <c r="G23" i="12"/>
  <c r="G17" i="12"/>
  <c r="G18" i="12"/>
  <c r="G12" i="12"/>
  <c r="G16" i="12"/>
  <c r="G32" i="12"/>
  <c r="G24" i="12"/>
  <c r="G29" i="12"/>
  <c r="F33" i="12"/>
  <c r="F32" i="12"/>
  <c r="F15" i="12"/>
  <c r="F11" i="12"/>
  <c r="F17" i="12"/>
  <c r="F24" i="12"/>
  <c r="F13" i="12"/>
  <c r="F30" i="12"/>
  <c r="F9" i="12"/>
  <c r="F22" i="12"/>
  <c r="F7" i="12"/>
  <c r="F29" i="12"/>
  <c r="F27" i="12"/>
  <c r="F23" i="12"/>
  <c r="F25" i="12"/>
  <c r="F26" i="12"/>
  <c r="F28" i="12"/>
  <c r="F31" i="12"/>
  <c r="F10" i="12"/>
  <c r="F18" i="12"/>
  <c r="F20" i="12"/>
  <c r="F21" i="12"/>
  <c r="F19" i="12"/>
  <c r="F12" i="12"/>
  <c r="F16" i="12"/>
  <c r="F14" i="12"/>
  <c r="F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3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<sst xmlns="http://schemas.openxmlformats.org/spreadsheetml/2006/main" count="62" uniqueCount="34">
  <si>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</si>
  <si>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</si>
  <si>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</si>
  <si>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</si>
  <si>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</si>
  <si>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</si>
  <si>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</si>
  <si>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</si>
  <si>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</si>
  <si>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</si>
  <si>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</si>
  <si>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</si>
  <si>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</si>
  <si>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</si>
  <si>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Boltzmann fit</t>
  </si>
  <si>
    <t>saturation value</t>
  </si>
  <si>
    <t>crossover point</t>
  </si>
  <si>
    <t>width of crossover region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</si>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</sst>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5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1.xml"/><Relationship Id="rId5" Type="http://schemas.openxmlformats.org/officeDocument/2006/relationships/styles" Target="styles.xml"/><Relationship Id="rId10" Type="http://schemas.openxmlformats.org/officeDocument/2006/relationships/calcChain" Target="calcChain.xml"/><Relationship Id="rId4" Type="http://schemas.openxmlformats.org/officeDocument/2006/relationships/connections" Target="connection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it-IT" sz="1800">
                <a:solidFill>
                  <a:srgbClr val="FF0000"/>
                </a:solidFill>
              </a:rPr>
              <a:t>COVID-19 cases (Italy)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'Boltzmann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'Boltzmann fit'!$C$7:$C$33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'Boltzmann fit'!$D$7:$D$33</c:f>
              <c:numCache>
                <c:formatCode>0</c:formatCode>
                <c:ptCount val="27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'Boltzmann fit'!$E$6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'Boltzmann fit'!$C$7:$C$33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'Boltzmann fit'!$E$7:$E$33</c:f>
              <c:numCache>
                <c:formatCode>0</c:formatCode>
                <c:ptCount val="27"/>
                <c:pt idx="0">
                  <c:v>629.4974735008484</c:v>
                </c:pt>
                <c:pt idx="1">
                  <c:v>762.24883950634103</c:v>
                </c:pt>
                <c:pt idx="2">
                  <c:v>922.77901964881391</c:v>
                </c:pt>
                <c:pt idx="3">
                  <c:v>1116.80032754646</c:v>
                </c:pt>
                <c:pt idx="4">
                  <c:v>1351.1532020311561</c:v>
                </c:pt>
                <c:pt idx="5">
                  <c:v>1634.0074917049992</c:v>
                </c:pt>
                <c:pt idx="6">
                  <c:v>1975.0896114872005</c:v>
                </c:pt>
                <c:pt idx="7">
                  <c:v>2385.9339433442406</c:v>
                </c:pt>
                <c:pt idx="8">
                  <c:v>2880.1537425953074</c:v>
                </c:pt>
                <c:pt idx="9">
                  <c:v>3473.7221476098994</c:v>
                </c:pt>
                <c:pt idx="10">
                  <c:v>4185.2471948879675</c:v>
                </c:pt>
                <c:pt idx="11">
                  <c:v>5036.2155229228956</c:v>
                </c:pt>
                <c:pt idx="12">
                  <c:v>6051.1673237309933</c:v>
                </c:pt>
                <c:pt idx="13">
                  <c:v>7257.7500134094098</c:v>
                </c:pt>
                <c:pt idx="14">
                  <c:v>8686.5806693192553</c:v>
                </c:pt>
                <c:pt idx="15">
                  <c:v>10370.829352466853</c:v>
                </c:pt>
                <c:pt idx="16">
                  <c:v>12345.420688087937</c:v>
                </c:pt>
                <c:pt idx="17">
                  <c:v>14645.74570138031</c:v>
                </c:pt>
                <c:pt idx="18">
                  <c:v>17305.788859264681</c:v>
                </c:pt>
                <c:pt idx="19">
                  <c:v>20355.617588963454</c:v>
                </c:pt>
                <c:pt idx="20">
                  <c:v>23818.263844483656</c:v>
                </c:pt>
                <c:pt idx="21">
                  <c:v>27706.154774072704</c:v>
                </c:pt>
                <c:pt idx="22">
                  <c:v>32017.41468683604</c:v>
                </c:pt>
                <c:pt idx="23">
                  <c:v>36732.535574814188</c:v>
                </c:pt>
                <c:pt idx="24">
                  <c:v>41812.047442157731</c:v>
                </c:pt>
                <c:pt idx="25">
                  <c:v>47195.846265468135</c:v>
                </c:pt>
                <c:pt idx="26">
                  <c:v>52804.697507452387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2E-450F-AED0-160A584BF86F}"/>
            </c:ext>
          </c:extLst>
        </c:ser>
        <c:ser>
          <c:idx val="2"/>
          <c:order val="2"/>
          <c:tx>
            <c:strRef>
              <c:f>'Boltzmann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'Boltzmann fit'!$C$7:$C$33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'Boltzmann fit'!$F$7:$F$33</c:f>
              <c:numCache>
                <c:formatCode>0</c:formatCode>
                <c:ptCount val="27"/>
                <c:pt idx="0">
                  <c:v>1733.9794897644301</c:v>
                </c:pt>
                <c:pt idx="1">
                  <c:v>1866.7308557699228</c:v>
                </c:pt>
                <c:pt idx="2">
                  <c:v>2027.2610359123955</c:v>
                </c:pt>
                <c:pt idx="3">
                  <c:v>2221.2823438100418</c:v>
                </c:pt>
                <c:pt idx="4">
                  <c:v>2455.6352182947376</c:v>
                </c:pt>
                <c:pt idx="5">
                  <c:v>2738.4895079685812</c:v>
                </c:pt>
                <c:pt idx="6">
                  <c:v>3079.5716277507822</c:v>
                </c:pt>
                <c:pt idx="7">
                  <c:v>3490.4159596078225</c:v>
                </c:pt>
                <c:pt idx="8">
                  <c:v>3984.6357588588889</c:v>
                </c:pt>
                <c:pt idx="9">
                  <c:v>4578.2041638734809</c:v>
                </c:pt>
                <c:pt idx="10">
                  <c:v>5289.729211151549</c:v>
                </c:pt>
                <c:pt idx="11">
                  <c:v>6140.6975391864771</c:v>
                </c:pt>
                <c:pt idx="12">
                  <c:v>7155.6493399945748</c:v>
                </c:pt>
                <c:pt idx="13">
                  <c:v>8362.2320296729922</c:v>
                </c:pt>
                <c:pt idx="14">
                  <c:v>9791.0626855828377</c:v>
                </c:pt>
                <c:pt idx="15">
                  <c:v>11475.311368730436</c:v>
                </c:pt>
                <c:pt idx="16">
                  <c:v>13449.90270435152</c:v>
                </c:pt>
                <c:pt idx="17">
                  <c:v>15750.227717643893</c:v>
                </c:pt>
                <c:pt idx="18">
                  <c:v>18410.270875528262</c:v>
                </c:pt>
                <c:pt idx="19">
                  <c:v>21460.099605227035</c:v>
                </c:pt>
                <c:pt idx="20">
                  <c:v>24922.745860747236</c:v>
                </c:pt>
                <c:pt idx="21">
                  <c:v>28810.636790336284</c:v>
                </c:pt>
                <c:pt idx="22">
                  <c:v>33121.896703099621</c:v>
                </c:pt>
                <c:pt idx="23">
                  <c:v>37837.017591077769</c:v>
                </c:pt>
                <c:pt idx="24">
                  <c:v>42916.529458421312</c:v>
                </c:pt>
                <c:pt idx="25">
                  <c:v>48300.328281731716</c:v>
                </c:pt>
                <c:pt idx="26">
                  <c:v>53909.179523715968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2E-450F-AED0-160A584BF86F}"/>
            </c:ext>
          </c:extLst>
        </c:ser>
        <c:ser>
          <c:idx val="3"/>
          <c:order val="3"/>
          <c:tx>
            <c:strRef>
              <c:f>'Boltzmann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'Boltzmann fit'!$C$7:$C$33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'Boltzmann fit'!$G$7:$G$33</c:f>
              <c:numCache>
                <c:formatCode>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12.318311282878312</c:v>
                </c:pt>
                <c:pt idx="4">
                  <c:v>246.67118576757434</c:v>
                </c:pt>
                <c:pt idx="5">
                  <c:v>529.52547544141748</c:v>
                </c:pt>
                <c:pt idx="6">
                  <c:v>870.60759522361877</c:v>
                </c:pt>
                <c:pt idx="7">
                  <c:v>1281.4519270806588</c:v>
                </c:pt>
                <c:pt idx="8">
                  <c:v>1775.6717263317257</c:v>
                </c:pt>
                <c:pt idx="9">
                  <c:v>2369.2401313463179</c:v>
                </c:pt>
                <c:pt idx="10">
                  <c:v>3080.765178624386</c:v>
                </c:pt>
                <c:pt idx="11">
                  <c:v>3931.7335066593141</c:v>
                </c:pt>
                <c:pt idx="12">
                  <c:v>4946.6853074674118</c:v>
                </c:pt>
                <c:pt idx="13">
                  <c:v>6153.2679971458283</c:v>
                </c:pt>
                <c:pt idx="14">
                  <c:v>7582.0986530556738</c:v>
                </c:pt>
                <c:pt idx="15">
                  <c:v>9266.347336203271</c:v>
                </c:pt>
                <c:pt idx="16">
                  <c:v>11240.938671824355</c:v>
                </c:pt>
                <c:pt idx="17">
                  <c:v>13541.263685116728</c:v>
                </c:pt>
                <c:pt idx="18">
                  <c:v>16201.306843001099</c:v>
                </c:pt>
                <c:pt idx="19">
                  <c:v>19251.135572699874</c:v>
                </c:pt>
                <c:pt idx="20">
                  <c:v>22713.781828220075</c:v>
                </c:pt>
                <c:pt idx="21">
                  <c:v>26601.672757809123</c:v>
                </c:pt>
                <c:pt idx="22">
                  <c:v>30912.93267057246</c:v>
                </c:pt>
                <c:pt idx="23">
                  <c:v>35628.053558550608</c:v>
                </c:pt>
                <c:pt idx="24">
                  <c:v>40707.56542589415</c:v>
                </c:pt>
                <c:pt idx="25">
                  <c:v>46091.364249204555</c:v>
                </c:pt>
                <c:pt idx="26">
                  <c:v>51700.215491188806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2E-450F-AED0-160A584BF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5</xdr:row>
      <xdr:rowOff>0</xdr:rowOff>
    </xdr:from>
    <xdr:to>
      <xdr:col>21</xdr:col>
      <xdr:colOff>99060</xdr:colOff>
      <xdr:row>33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3212835-2CCD-487C-A7C3-4E3C532B9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83820</xdr:colOff>
      <xdr:row>17</xdr:row>
      <xdr:rowOff>99060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0219A3B4-96EF-47BF-B1C6-36E967431FD9}"/>
                </a:ext>
              </a:extLst>
            </xdr:cNvPr>
            <xdr:cNvSpPr txBox="1"/>
          </xdr:nvSpPr>
          <xdr:spPr>
            <a:xfrm>
              <a:off x="9144000" y="354330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0219A3B4-96EF-47BF-B1C6-36E967431FD9}"/>
                </a:ext>
              </a:extLst>
            </xdr:cNvPr>
            <xdr:cNvSpPr txBox="1"/>
          </xdr:nvSpPr>
          <xdr:spPr>
            <a:xfrm>
              <a:off x="9144000" y="354330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C8928432-772C-44BF-A655-F08E00CB6916}" autoFormatId="16" applyNumberFormats="0" applyBorderFormats="0" applyFontFormats="0" applyPatternFormats="0" applyAlignmentFormats="0" applyWidthHeightFormats="0">
  <queryTableRefresh nextId="13">
    <queryTableFields count="12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CFDDE-000A-4051-94D2-B0ED1AC7855C}" name="dpc_covid19_ita_andamento_nazionale" displayName="dpc_covid19_ita_andamento_nazionale" ref="A1:L28" tableType="queryTable" totalsRowShown="0">
  <autoFilter ref="A1:L28" xr:uid="{255FEF96-93F6-4D2D-856A-59932ADB3437}"/>
  <tableColumns count="12">
    <tableColumn id="1" xr3:uid="{8AAD59C2-50EB-4DA9-8392-D13ADD45044B}" uniqueName="1" name="data" queryTableFieldId="1" dataDxfId="1"/>
    <tableColumn id="2" xr3:uid="{E0CD3621-914B-4156-A508-FD2494F33E5D}" uniqueName="2" name="stato" queryTableFieldId="2" dataDxfId="0"/>
    <tableColumn id="3" xr3:uid="{769BEED5-5B00-45A3-AF04-68B4EB827840}" uniqueName="3" name="ricoverati_con_sintomi" queryTableFieldId="3"/>
    <tableColumn id="4" xr3:uid="{D4D6E845-D93D-4540-A177-8A46F502786E}" uniqueName="4" name="terapia_intensiva" queryTableFieldId="4"/>
    <tableColumn id="5" xr3:uid="{2F393464-AD86-43B0-9D50-9D05C8C81CD9}" uniqueName="5" name="totale_ospedalizzati" queryTableFieldId="5"/>
    <tableColumn id="6" xr3:uid="{3B186FDC-FC6E-4DA9-82A0-846E41D3430E}" uniqueName="6" name="isolamento_domiciliare" queryTableFieldId="6"/>
    <tableColumn id="7" xr3:uid="{7EA3DE97-C1C1-4DEE-9961-5823AE48EAFD}" uniqueName="7" name="totale_attualmente_positivi" queryTableFieldId="7"/>
    <tableColumn id="8" xr3:uid="{F1884A7A-D391-4C6B-89D5-546D3902D17D}" uniqueName="8" name="nuovi_attualmente_positivi" queryTableFieldId="8"/>
    <tableColumn id="9" xr3:uid="{08F76D8A-1552-4A65-B63B-4A39C77B70E0}" uniqueName="9" name="dimessi_guariti" queryTableFieldId="9"/>
    <tableColumn id="10" xr3:uid="{33C9627C-1EFE-4E35-81AD-21FFBB9245CC}" uniqueName="10" name="deceduti" queryTableFieldId="10"/>
    <tableColumn id="11" xr3:uid="{2FA549FD-612E-4890-8FDF-3EB580F7D27F}" uniqueName="11" name="totale_casi" queryTableFieldId="11"/>
    <tableColumn id="12" xr3:uid="{E84A9D31-9F0C-4071-ADBF-B0C5E57EA02C}" uniqueName="12" name="tamponi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4"/>
  <sheetViews>
    <sheetView tabSelected="1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3" t="s">
        <v>13</v>
      </c>
    </row>
    <row r="3" spans="2:14" ht="17.399999999999999" customHeight="1" x14ac:dyDescent="0.6">
      <c r="B3" s="14"/>
      <c r="C3" s="15"/>
      <c r="D3" s="15"/>
      <c r="E3" s="15"/>
      <c r="F3" s="15"/>
      <c r="K3" s="22" t="s">
        <v>0</v>
      </c>
      <c r="L3" s="21" t="s">
        <v>15</v>
      </c>
      <c r="M3" s="18"/>
      <c r="N3" s="18"/>
    </row>
    <row r="4" spans="2:14" ht="20.399999999999999" x14ac:dyDescent="0.35">
      <c r="B4" s="17" t="s">
        <v>31</v>
      </c>
      <c r="C4" s="16"/>
      <c r="D4" s="15"/>
      <c r="E4" s="15"/>
      <c r="F4" s="15"/>
      <c r="K4" s="22" t="s">
        <v>32</v>
      </c>
      <c r="L4" s="21" t="s">
        <v>16</v>
      </c>
      <c r="M4" s="18"/>
      <c r="N4" s="18"/>
    </row>
    <row r="5" spans="2:14" ht="18" x14ac:dyDescent="0.3">
      <c r="B5" s="15"/>
      <c r="C5" s="15"/>
      <c r="D5" s="15"/>
      <c r="E5" s="15"/>
      <c r="F5" s="15"/>
      <c r="K5" s="22" t="s">
        <v>1</v>
      </c>
      <c r="L5" s="21" t="s">
        <v>17</v>
      </c>
      <c r="M5" s="18"/>
      <c r="N5" s="18"/>
    </row>
    <row r="6" spans="2:14" x14ac:dyDescent="0.3">
      <c r="B6" s="5" t="s">
        <v>10</v>
      </c>
      <c r="C6" s="5" t="s">
        <v>11</v>
      </c>
      <c r="D6" s="5" t="s">
        <v>12</v>
      </c>
      <c r="E6" s="10" t="s">
        <v>14</v>
      </c>
      <c r="F6" s="10" t="s">
        <v>8</v>
      </c>
      <c r="G6" s="10" t="s">
        <v>9</v>
      </c>
      <c r="H6" s="10"/>
      <c r="J6" s="3"/>
      <c r="K6" s="3"/>
    </row>
    <row r="7" spans="2:14" x14ac:dyDescent="0.3">
      <c r="B7" s="24">
        <v>43885</v>
      </c>
      <c r="C7" s="5">
        <v>1</v>
      </c>
      <c r="D7" s="12">
        <f>'dpc-covid19-ita-andamento-naz'!K2</f>
        <v>229</v>
      </c>
      <c r="E7" s="12">
        <f t="shared" ref="E7:E33" si="0">K/(1+EXP(-(C7-t0)/w))</f>
        <v>629.4974735008484</v>
      </c>
      <c r="F7" s="12">
        <f t="shared" ref="F7:F29" si="1">E7+CI</f>
        <v>1733.9794897644301</v>
      </c>
      <c r="G7" s="12">
        <f t="shared" ref="G7:G33" si="2">MAX(E7-CI,0)</f>
        <v>0</v>
      </c>
      <c r="H7" s="1"/>
      <c r="I7" s="23" t="s">
        <v>0</v>
      </c>
      <c r="J7" s="6">
        <v>120000</v>
      </c>
    </row>
    <row r="8" spans="2:14" ht="15.6" x14ac:dyDescent="0.35">
      <c r="B8" s="11">
        <v>43886</v>
      </c>
      <c r="C8" s="5">
        <v>2</v>
      </c>
      <c r="D8" s="12">
        <f>'dpc-covid19-ita-andamento-naz'!K3</f>
        <v>322</v>
      </c>
      <c r="E8" s="12">
        <f t="shared" si="0"/>
        <v>762.24883950634103</v>
      </c>
      <c r="F8" s="12">
        <f t="shared" si="1"/>
        <v>1866.7308557699228</v>
      </c>
      <c r="G8" s="12">
        <f t="shared" si="2"/>
        <v>0</v>
      </c>
      <c r="H8" s="1"/>
      <c r="I8" s="23" t="s">
        <v>33</v>
      </c>
      <c r="J8" s="6">
        <v>28.25219919189092</v>
      </c>
    </row>
    <row r="9" spans="2:14" x14ac:dyDescent="0.3">
      <c r="B9" s="11">
        <v>43887</v>
      </c>
      <c r="C9" s="5">
        <v>3</v>
      </c>
      <c r="D9" s="12">
        <f>'dpc-covid19-ita-andamento-naz'!K4</f>
        <v>400</v>
      </c>
      <c r="E9" s="12">
        <f t="shared" si="0"/>
        <v>922.77901964881391</v>
      </c>
      <c r="F9" s="12">
        <f t="shared" si="1"/>
        <v>2027.2610359123955</v>
      </c>
      <c r="G9" s="12">
        <f t="shared" si="2"/>
        <v>0</v>
      </c>
      <c r="H9" s="1"/>
      <c r="I9" s="23" t="s">
        <v>1</v>
      </c>
      <c r="J9" s="6">
        <v>5.195778559891826</v>
      </c>
    </row>
    <row r="10" spans="2:14" x14ac:dyDescent="0.3">
      <c r="B10" s="11">
        <v>43888</v>
      </c>
      <c r="C10" s="5">
        <v>4</v>
      </c>
      <c r="D10" s="12">
        <f>'dpc-covid19-ita-andamento-naz'!K5</f>
        <v>650</v>
      </c>
      <c r="E10" s="12">
        <f t="shared" si="0"/>
        <v>1116.80032754646</v>
      </c>
      <c r="F10" s="12">
        <f t="shared" si="1"/>
        <v>2221.2823438100418</v>
      </c>
      <c r="G10" s="12">
        <f t="shared" si="2"/>
        <v>12.318311282878312</v>
      </c>
      <c r="H10" s="1"/>
      <c r="I10" s="7" t="s">
        <v>2</v>
      </c>
      <c r="J10" s="1">
        <f>AVERAGE(D7:D33)</f>
        <v>14147.518518518518</v>
      </c>
    </row>
    <row r="11" spans="2:14" x14ac:dyDescent="0.3">
      <c r="B11" s="11">
        <v>43889</v>
      </c>
      <c r="C11" s="5">
        <v>5</v>
      </c>
      <c r="D11" s="12">
        <f>'dpc-covid19-ita-andamento-naz'!K6</f>
        <v>888</v>
      </c>
      <c r="E11" s="12">
        <f t="shared" si="0"/>
        <v>1351.1532020311561</v>
      </c>
      <c r="F11" s="12">
        <f t="shared" si="1"/>
        <v>2455.6352182947376</v>
      </c>
      <c r="G11" s="12">
        <f t="shared" si="2"/>
        <v>246.67118576757434</v>
      </c>
      <c r="H11" s="1"/>
      <c r="I11" s="7" t="s">
        <v>3</v>
      </c>
      <c r="J11" s="1">
        <f>COUNT(D7:D33)-COUNT(J7:J9)</f>
        <v>24</v>
      </c>
    </row>
    <row r="12" spans="2:14" x14ac:dyDescent="0.3">
      <c r="B12" s="11">
        <v>43890</v>
      </c>
      <c r="C12" s="5">
        <v>6</v>
      </c>
      <c r="D12" s="12">
        <f>'dpc-covid19-ita-andamento-naz'!K7</f>
        <v>1128</v>
      </c>
      <c r="E12" s="12">
        <f t="shared" si="0"/>
        <v>1634.0074917049992</v>
      </c>
      <c r="F12" s="12">
        <f t="shared" si="1"/>
        <v>2738.4895079685812</v>
      </c>
      <c r="G12" s="12">
        <f t="shared" si="2"/>
        <v>529.52547544141748</v>
      </c>
      <c r="H12" s="1"/>
      <c r="I12" s="7" t="s">
        <v>4</v>
      </c>
      <c r="J12" s="8" cm="1">
        <f t="array" ref="J12">SQRT(SUM((D7:D33-E7:E33)^2)/df)</f>
        <v>535.14355637340748</v>
      </c>
    </row>
    <row r="13" spans="2:14" ht="16.2" x14ac:dyDescent="0.3">
      <c r="B13" s="24">
        <v>43891</v>
      </c>
      <c r="C13" s="5">
        <v>7</v>
      </c>
      <c r="D13" s="12">
        <f>'dpc-covid19-ita-andamento-naz'!K8</f>
        <v>1694</v>
      </c>
      <c r="E13" s="12">
        <f t="shared" si="0"/>
        <v>1975.0896114872005</v>
      </c>
      <c r="F13" s="12">
        <f t="shared" si="1"/>
        <v>3079.5716277507822</v>
      </c>
      <c r="G13" s="12">
        <f t="shared" si="2"/>
        <v>870.60759522361877</v>
      </c>
      <c r="H13" s="1"/>
      <c r="I13" s="7" t="s">
        <v>5</v>
      </c>
      <c r="J13" s="9" cm="1">
        <f t="array" ref="J13">1-SUM((D7:D33-E7:E33)^2)/SUM((D7:D33-Mean_of_y)^2)</f>
        <v>0.99894357660870758</v>
      </c>
    </row>
    <row r="14" spans="2:14" x14ac:dyDescent="0.3">
      <c r="B14" s="11">
        <v>43892</v>
      </c>
      <c r="C14" s="5">
        <v>8</v>
      </c>
      <c r="D14" s="12">
        <f>'dpc-covid19-ita-andamento-naz'!K9</f>
        <v>2036</v>
      </c>
      <c r="E14" s="12">
        <f t="shared" si="0"/>
        <v>2385.9339433442406</v>
      </c>
      <c r="F14" s="12">
        <f t="shared" si="1"/>
        <v>3490.4159596078225</v>
      </c>
      <c r="G14" s="12">
        <f t="shared" si="2"/>
        <v>1281.4519270806588</v>
      </c>
      <c r="H14" s="1"/>
      <c r="I14" s="7" t="s">
        <v>6</v>
      </c>
      <c r="J14" s="9">
        <f>TINV(0.05,df)</f>
        <v>2.0638985616280254</v>
      </c>
    </row>
    <row r="15" spans="2:14" x14ac:dyDescent="0.3">
      <c r="B15" s="11">
        <v>43893</v>
      </c>
      <c r="C15" s="5">
        <v>9</v>
      </c>
      <c r="D15" s="12">
        <f>'dpc-covid19-ita-andamento-naz'!K10</f>
        <v>2502</v>
      </c>
      <c r="E15" s="12">
        <f t="shared" si="0"/>
        <v>2880.1537425953074</v>
      </c>
      <c r="F15" s="12">
        <f t="shared" si="1"/>
        <v>3984.6357588588889</v>
      </c>
      <c r="G15" s="12">
        <f t="shared" si="2"/>
        <v>1775.6717263317257</v>
      </c>
      <c r="H15" s="1"/>
      <c r="I15" s="7" t="s">
        <v>7</v>
      </c>
      <c r="J15" s="1">
        <f>Critical_t*SE_of_y</f>
        <v>1104.4820162635817</v>
      </c>
    </row>
    <row r="16" spans="2:14" x14ac:dyDescent="0.3">
      <c r="B16" s="11">
        <v>43894</v>
      </c>
      <c r="C16" s="5">
        <v>10</v>
      </c>
      <c r="D16" s="12">
        <f>'dpc-covid19-ita-andamento-naz'!K11</f>
        <v>3089</v>
      </c>
      <c r="E16" s="12">
        <f t="shared" si="0"/>
        <v>3473.7221476098994</v>
      </c>
      <c r="F16" s="12">
        <f t="shared" si="1"/>
        <v>4578.2041638734809</v>
      </c>
      <c r="G16" s="12">
        <f t="shared" si="2"/>
        <v>2369.2401313463179</v>
      </c>
      <c r="H16" s="1"/>
      <c r="I16" s="7"/>
    </row>
    <row r="17" spans="2:13" x14ac:dyDescent="0.3">
      <c r="B17" s="24">
        <v>43895</v>
      </c>
      <c r="C17" s="5">
        <v>11</v>
      </c>
      <c r="D17" s="12">
        <f>'dpc-covid19-ita-andamento-naz'!K12</f>
        <v>3858</v>
      </c>
      <c r="E17" s="12">
        <f t="shared" si="0"/>
        <v>4185.2471948879675</v>
      </c>
      <c r="F17" s="12">
        <f t="shared" si="1"/>
        <v>5289.729211151549</v>
      </c>
      <c r="G17" s="12">
        <f t="shared" si="2"/>
        <v>3080.765178624386</v>
      </c>
      <c r="H17" s="1"/>
      <c r="I17" s="7"/>
    </row>
    <row r="18" spans="2:13" x14ac:dyDescent="0.3">
      <c r="B18" s="11">
        <v>43896</v>
      </c>
      <c r="C18" s="5">
        <v>12</v>
      </c>
      <c r="D18" s="12">
        <f>'dpc-covid19-ita-andamento-naz'!K13</f>
        <v>4636</v>
      </c>
      <c r="E18" s="12">
        <f t="shared" si="0"/>
        <v>5036.2155229228956</v>
      </c>
      <c r="F18" s="12">
        <f t="shared" si="1"/>
        <v>6140.6975391864771</v>
      </c>
      <c r="G18" s="12">
        <f t="shared" si="2"/>
        <v>3931.7335066593141</v>
      </c>
      <c r="H18" s="1"/>
      <c r="I18" s="7"/>
    </row>
    <row r="19" spans="2:13" x14ac:dyDescent="0.3">
      <c r="B19" s="11">
        <v>43897</v>
      </c>
      <c r="C19" s="5">
        <v>13</v>
      </c>
      <c r="D19" s="12">
        <f>'dpc-covid19-ita-andamento-naz'!K14</f>
        <v>5883</v>
      </c>
      <c r="E19" s="12">
        <f t="shared" si="0"/>
        <v>6051.1673237309933</v>
      </c>
      <c r="F19" s="12">
        <f t="shared" si="1"/>
        <v>7155.6493399945748</v>
      </c>
      <c r="G19" s="12">
        <f t="shared" si="2"/>
        <v>4946.6853074674118</v>
      </c>
      <c r="H19" s="1"/>
      <c r="I19" s="7"/>
    </row>
    <row r="20" spans="2:13" x14ac:dyDescent="0.3">
      <c r="B20" s="24">
        <v>43898</v>
      </c>
      <c r="C20" s="5">
        <v>14</v>
      </c>
      <c r="D20" s="12">
        <f>'dpc-covid19-ita-andamento-naz'!K15</f>
        <v>7375</v>
      </c>
      <c r="E20" s="12">
        <f t="shared" si="0"/>
        <v>7257.7500134094098</v>
      </c>
      <c r="F20" s="12">
        <f t="shared" si="1"/>
        <v>8362.2320296729922</v>
      </c>
      <c r="G20" s="12">
        <f t="shared" si="2"/>
        <v>6153.2679971458283</v>
      </c>
      <c r="H20" s="1"/>
      <c r="I20" s="7"/>
    </row>
    <row r="21" spans="2:13" x14ac:dyDescent="0.3">
      <c r="B21" s="11">
        <v>43899</v>
      </c>
      <c r="C21" s="5">
        <v>15</v>
      </c>
      <c r="D21" s="12">
        <f>'dpc-covid19-ita-andamento-naz'!K16</f>
        <v>9172</v>
      </c>
      <c r="E21" s="12">
        <f t="shared" si="0"/>
        <v>8686.5806693192553</v>
      </c>
      <c r="F21" s="12">
        <f t="shared" si="1"/>
        <v>9791.0626855828377</v>
      </c>
      <c r="G21" s="12">
        <f t="shared" si="2"/>
        <v>7582.0986530556738</v>
      </c>
      <c r="H21" s="1"/>
      <c r="I21" s="7"/>
    </row>
    <row r="22" spans="2:13" x14ac:dyDescent="0.3">
      <c r="B22" s="24">
        <v>43900</v>
      </c>
      <c r="C22" s="5">
        <v>16</v>
      </c>
      <c r="D22" s="12">
        <f>'dpc-covid19-ita-andamento-naz'!K17</f>
        <v>10149</v>
      </c>
      <c r="E22" s="12">
        <f t="shared" si="0"/>
        <v>10370.829352466853</v>
      </c>
      <c r="F22" s="12">
        <f t="shared" si="1"/>
        <v>11475.311368730436</v>
      </c>
      <c r="G22" s="12">
        <f t="shared" si="2"/>
        <v>9266.347336203271</v>
      </c>
      <c r="H22" s="1"/>
      <c r="I22" s="7"/>
    </row>
    <row r="23" spans="2:13" x14ac:dyDescent="0.3">
      <c r="B23" s="11">
        <v>43901</v>
      </c>
      <c r="C23" s="5">
        <v>17</v>
      </c>
      <c r="D23" s="12">
        <f>'dpc-covid19-ita-andamento-naz'!K18</f>
        <v>12462</v>
      </c>
      <c r="E23" s="12">
        <f t="shared" si="0"/>
        <v>12345.420688087937</v>
      </c>
      <c r="F23" s="12">
        <f t="shared" si="1"/>
        <v>13449.90270435152</v>
      </c>
      <c r="G23" s="12">
        <f t="shared" si="2"/>
        <v>11240.938671824355</v>
      </c>
      <c r="H23" s="1"/>
      <c r="I23" s="7"/>
    </row>
    <row r="24" spans="2:13" x14ac:dyDescent="0.3">
      <c r="B24" s="24">
        <v>43902</v>
      </c>
      <c r="C24" s="5">
        <v>18</v>
      </c>
      <c r="D24" s="12">
        <f>'dpc-covid19-ita-andamento-naz'!K19</f>
        <v>15113</v>
      </c>
      <c r="E24" s="12">
        <f t="shared" si="0"/>
        <v>14645.74570138031</v>
      </c>
      <c r="F24" s="12">
        <f t="shared" si="1"/>
        <v>15750.227717643893</v>
      </c>
      <c r="G24" s="12">
        <f t="shared" si="2"/>
        <v>13541.263685116728</v>
      </c>
      <c r="H24" s="1"/>
      <c r="I24" s="7"/>
    </row>
    <row r="25" spans="2:13" x14ac:dyDescent="0.3">
      <c r="B25" s="11">
        <v>43903</v>
      </c>
      <c r="C25" s="5">
        <v>19</v>
      </c>
      <c r="D25" s="12">
        <f>'dpc-covid19-ita-andamento-naz'!K20</f>
        <v>17660</v>
      </c>
      <c r="E25" s="12">
        <f t="shared" si="0"/>
        <v>17305.788859264681</v>
      </c>
      <c r="F25" s="12">
        <f t="shared" si="1"/>
        <v>18410.270875528262</v>
      </c>
      <c r="G25" s="12">
        <f t="shared" si="2"/>
        <v>16201.306843001099</v>
      </c>
      <c r="H25" s="1"/>
      <c r="I25" s="7"/>
    </row>
    <row r="26" spans="2:13" x14ac:dyDescent="0.3">
      <c r="B26" s="11">
        <v>43904</v>
      </c>
      <c r="C26" s="5">
        <v>20</v>
      </c>
      <c r="D26" s="12">
        <f>'dpc-covid19-ita-andamento-naz'!K21</f>
        <v>21157</v>
      </c>
      <c r="E26" s="12">
        <f t="shared" si="0"/>
        <v>20355.617588963454</v>
      </c>
      <c r="F26" s="12">
        <f t="shared" si="1"/>
        <v>21460.099605227035</v>
      </c>
      <c r="G26" s="12">
        <f t="shared" si="2"/>
        <v>19251.135572699874</v>
      </c>
      <c r="H26" s="1"/>
      <c r="I26" s="7"/>
    </row>
    <row r="27" spans="2:13" x14ac:dyDescent="0.3">
      <c r="B27" s="11">
        <v>43905</v>
      </c>
      <c r="C27" s="5">
        <v>21</v>
      </c>
      <c r="D27" s="12">
        <f>'dpc-covid19-ita-andamento-naz'!K22</f>
        <v>24747</v>
      </c>
      <c r="E27" s="12">
        <f t="shared" si="0"/>
        <v>23818.263844483656</v>
      </c>
      <c r="F27" s="12">
        <f t="shared" si="1"/>
        <v>24922.745860747236</v>
      </c>
      <c r="G27" s="12">
        <f t="shared" si="2"/>
        <v>22713.781828220075</v>
      </c>
      <c r="H27" s="1"/>
      <c r="I27" s="7"/>
    </row>
    <row r="28" spans="2:13" x14ac:dyDescent="0.3">
      <c r="B28" s="11">
        <v>43906</v>
      </c>
      <c r="C28" s="5">
        <v>22</v>
      </c>
      <c r="D28" s="12">
        <f>'dpc-covid19-ita-andamento-naz'!K23</f>
        <v>27980</v>
      </c>
      <c r="E28" s="12">
        <f t="shared" si="0"/>
        <v>27706.154774072704</v>
      </c>
      <c r="F28" s="12">
        <f t="shared" si="1"/>
        <v>28810.636790336284</v>
      </c>
      <c r="G28" s="12">
        <f t="shared" si="2"/>
        <v>26601.672757809123</v>
      </c>
      <c r="H28" s="1"/>
      <c r="I28" s="7"/>
    </row>
    <row r="29" spans="2:13" x14ac:dyDescent="0.3">
      <c r="B29" s="11">
        <v>43907</v>
      </c>
      <c r="C29" s="5">
        <v>23</v>
      </c>
      <c r="D29" s="12">
        <f>'dpc-covid19-ita-andamento-naz'!K24</f>
        <v>31506</v>
      </c>
      <c r="E29" s="12">
        <f t="shared" si="0"/>
        <v>32017.41468683604</v>
      </c>
      <c r="F29" s="12">
        <f t="shared" si="1"/>
        <v>33121.896703099621</v>
      </c>
      <c r="G29" s="12">
        <f t="shared" si="2"/>
        <v>30912.93267057246</v>
      </c>
      <c r="H29" s="1"/>
    </row>
    <row r="30" spans="2:13" x14ac:dyDescent="0.3">
      <c r="B30" s="11">
        <v>43908</v>
      </c>
      <c r="C30" s="5">
        <v>24</v>
      </c>
      <c r="D30" s="12">
        <f>'dpc-covid19-ita-andamento-naz'!K25</f>
        <v>35713</v>
      </c>
      <c r="E30" s="12">
        <f t="shared" si="0"/>
        <v>36732.535574814188</v>
      </c>
      <c r="F30" s="12">
        <f t="shared" ref="F30" si="3">E30+CI</f>
        <v>37837.017591077769</v>
      </c>
      <c r="G30" s="12">
        <f t="shared" si="2"/>
        <v>35628.053558550608</v>
      </c>
      <c r="M30" s="1"/>
    </row>
    <row r="31" spans="2:13" x14ac:dyDescent="0.3">
      <c r="B31" s="11">
        <v>43909</v>
      </c>
      <c r="C31" s="5">
        <v>25</v>
      </c>
      <c r="D31" s="12">
        <f>'dpc-covid19-ita-andamento-naz'!K26</f>
        <v>41035</v>
      </c>
      <c r="E31" s="12">
        <f t="shared" si="0"/>
        <v>41812.047442157731</v>
      </c>
      <c r="F31" s="12">
        <f t="shared" ref="F31" si="4">E31+CI</f>
        <v>42916.529458421312</v>
      </c>
      <c r="G31" s="12">
        <f t="shared" si="2"/>
        <v>40707.56542589415</v>
      </c>
    </row>
    <row r="32" spans="2:13" x14ac:dyDescent="0.3">
      <c r="B32" s="11">
        <v>43910</v>
      </c>
      <c r="C32" s="5">
        <v>26</v>
      </c>
      <c r="D32" s="12">
        <f>'dpc-covid19-ita-andamento-naz'!K27</f>
        <v>47021</v>
      </c>
      <c r="E32" s="12">
        <f t="shared" si="0"/>
        <v>47195.846265468135</v>
      </c>
      <c r="F32" s="12">
        <f t="shared" ref="F32" si="5">E32+CI</f>
        <v>48300.328281731716</v>
      </c>
      <c r="G32" s="12">
        <f t="shared" si="2"/>
        <v>46091.364249204555</v>
      </c>
    </row>
    <row r="33" spans="2:7" x14ac:dyDescent="0.3">
      <c r="B33" s="11">
        <v>43911</v>
      </c>
      <c r="C33" s="5">
        <v>27</v>
      </c>
      <c r="D33" s="12">
        <f>'dpc-covid19-ita-andamento-naz'!K28</f>
        <v>53578</v>
      </c>
      <c r="E33" s="12">
        <f t="shared" si="0"/>
        <v>52804.697507452387</v>
      </c>
      <c r="F33" s="12">
        <f t="shared" ref="F33" si="6">E33+CI</f>
        <v>53909.179523715968</v>
      </c>
      <c r="G33" s="12">
        <f t="shared" si="2"/>
        <v>51700.215491188806</v>
      </c>
    </row>
    <row r="34" spans="2:7" x14ac:dyDescent="0.3">
      <c r="B34" s="4"/>
    </row>
    <row r="35" spans="2:7" x14ac:dyDescent="0.3">
      <c r="B35" s="4"/>
    </row>
    <row r="36" spans="2:7" x14ac:dyDescent="0.3">
      <c r="B36" s="4"/>
    </row>
    <row r="37" spans="2:7" x14ac:dyDescent="0.3">
      <c r="B37" s="4"/>
    </row>
    <row r="38" spans="2:7" x14ac:dyDescent="0.3">
      <c r="B38" s="4"/>
    </row>
    <row r="39" spans="2:7" x14ac:dyDescent="0.3">
      <c r="B39" s="4"/>
    </row>
    <row r="40" spans="2:7" x14ac:dyDescent="0.3">
      <c r="B40" s="4"/>
    </row>
    <row r="41" spans="2:7" x14ac:dyDescent="0.3">
      <c r="B41" s="4"/>
    </row>
    <row r="42" spans="2:7" x14ac:dyDescent="0.3">
      <c r="B42" s="4"/>
    </row>
    <row r="43" spans="2:7" x14ac:dyDescent="0.3">
      <c r="B43" s="4"/>
    </row>
    <row r="44" spans="2:7" x14ac:dyDescent="0.3">
      <c r="B44" s="4"/>
    </row>
    <row r="45" spans="2:7" x14ac:dyDescent="0.3">
      <c r="B45" s="4"/>
    </row>
    <row r="46" spans="2:7" x14ac:dyDescent="0.3">
      <c r="B46" s="4"/>
    </row>
    <row r="47" spans="2:7" x14ac:dyDescent="0.3">
      <c r="B47" s="4"/>
    </row>
    <row r="48" spans="2:7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CB30-00E9-4112-85EA-127800C2D144}">
  <dimension ref="A1:L28"/>
  <sheetViews>
    <sheetView topLeftCell="E1" workbookViewId="0">
      <selection activeCell="K2" sqref="K2:K28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</cols>
  <sheetData>
    <row r="1" spans="1:12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3">
      <c r="A2" s="20">
        <v>43885.75</v>
      </c>
      <c r="B2" s="19" t="s">
        <v>30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</row>
    <row r="3" spans="1:12" x14ac:dyDescent="0.3">
      <c r="A3" s="20">
        <v>43886.75</v>
      </c>
      <c r="B3" s="19" t="s">
        <v>30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</row>
    <row r="4" spans="1:12" x14ac:dyDescent="0.3">
      <c r="A4" s="20">
        <v>43887.75</v>
      </c>
      <c r="B4" s="19" t="s">
        <v>30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</row>
    <row r="5" spans="1:12" x14ac:dyDescent="0.3">
      <c r="A5" s="20">
        <v>43888.75</v>
      </c>
      <c r="B5" s="19" t="s">
        <v>30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</row>
    <row r="6" spans="1:12" x14ac:dyDescent="0.3">
      <c r="A6" s="20">
        <v>43889.75</v>
      </c>
      <c r="B6" s="19" t="s">
        <v>30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</row>
    <row r="7" spans="1:12" x14ac:dyDescent="0.3">
      <c r="A7" s="20">
        <v>43890.75</v>
      </c>
      <c r="B7" s="19" t="s">
        <v>30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</row>
    <row r="8" spans="1:12" x14ac:dyDescent="0.3">
      <c r="A8" s="20">
        <v>43891.75</v>
      </c>
      <c r="B8" s="19" t="s">
        <v>30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</row>
    <row r="9" spans="1:12" x14ac:dyDescent="0.3">
      <c r="A9" s="20">
        <v>43892.75</v>
      </c>
      <c r="B9" s="19" t="s">
        <v>30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</row>
    <row r="10" spans="1:12" x14ac:dyDescent="0.3">
      <c r="A10" s="20">
        <v>43893.75</v>
      </c>
      <c r="B10" s="19" t="s">
        <v>30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</row>
    <row r="11" spans="1:12" x14ac:dyDescent="0.3">
      <c r="A11" s="20">
        <v>43894.75</v>
      </c>
      <c r="B11" s="19" t="s">
        <v>30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</row>
    <row r="12" spans="1:12" x14ac:dyDescent="0.3">
      <c r="A12" s="20">
        <v>43895.75</v>
      </c>
      <c r="B12" s="19" t="s">
        <v>30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</row>
    <row r="13" spans="1:12" x14ac:dyDescent="0.3">
      <c r="A13" s="20">
        <v>43896.75</v>
      </c>
      <c r="B13" s="19" t="s">
        <v>30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</row>
    <row r="14" spans="1:12" x14ac:dyDescent="0.3">
      <c r="A14" s="20">
        <v>43897.75</v>
      </c>
      <c r="B14" s="19" t="s">
        <v>30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</row>
    <row r="15" spans="1:12" x14ac:dyDescent="0.3">
      <c r="A15" s="20">
        <v>43898.75</v>
      </c>
      <c r="B15" s="19" t="s">
        <v>30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</row>
    <row r="16" spans="1:12" x14ac:dyDescent="0.3">
      <c r="A16" s="20">
        <v>43899.75</v>
      </c>
      <c r="B16" s="19" t="s">
        <v>30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</row>
    <row r="17" spans="1:12" x14ac:dyDescent="0.3">
      <c r="A17" s="20">
        <v>43900.75</v>
      </c>
      <c r="B17" s="19" t="s">
        <v>30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</row>
    <row r="18" spans="1:12" x14ac:dyDescent="0.3">
      <c r="A18" s="20">
        <v>43901.708333333336</v>
      </c>
      <c r="B18" s="19" t="s">
        <v>30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</row>
    <row r="19" spans="1:12" x14ac:dyDescent="0.3">
      <c r="A19" s="20">
        <v>43902.708333333336</v>
      </c>
      <c r="B19" s="19" t="s">
        <v>30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</row>
    <row r="20" spans="1:12" x14ac:dyDescent="0.3">
      <c r="A20" s="20">
        <v>43903.708333333336</v>
      </c>
      <c r="B20" s="19" t="s">
        <v>30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</row>
    <row r="21" spans="1:12" x14ac:dyDescent="0.3">
      <c r="A21" s="20">
        <v>43904.708333333336</v>
      </c>
      <c r="B21" s="19" t="s">
        <v>30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</row>
    <row r="22" spans="1:12" x14ac:dyDescent="0.3">
      <c r="A22" s="20">
        <v>43905.708333333336</v>
      </c>
      <c r="B22" s="19" t="s">
        <v>30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</row>
    <row r="23" spans="1:12" x14ac:dyDescent="0.3">
      <c r="A23" s="20">
        <v>43906.708333333336</v>
      </c>
      <c r="B23" s="19" t="s">
        <v>30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</row>
    <row r="24" spans="1:12" x14ac:dyDescent="0.3">
      <c r="A24" s="20">
        <v>43907.708333333336</v>
      </c>
      <c r="B24" s="19" t="s">
        <v>30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</row>
    <row r="25" spans="1:12" x14ac:dyDescent="0.3">
      <c r="A25" s="20">
        <v>43908.708333333336</v>
      </c>
      <c r="B25" s="19" t="s">
        <v>30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</row>
    <row r="26" spans="1:12" x14ac:dyDescent="0.3">
      <c r="A26" s="20">
        <v>43909.708333333336</v>
      </c>
      <c r="B26" s="19" t="s">
        <v>30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</row>
    <row r="27" spans="1:12" x14ac:dyDescent="0.3">
      <c r="A27" s="20">
        <v>43910.708333333336</v>
      </c>
      <c r="B27" s="19" t="s">
        <v>30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</row>
    <row r="28" spans="1:12" x14ac:dyDescent="0.3">
      <c r="A28" s="20">
        <v>43911.708333333336</v>
      </c>
      <c r="B28" s="19" t="s">
        <v>30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9</vt:i4>
      </vt:variant>
    </vt:vector>
  </HeadingPairs>
  <TitlesOfParts>
    <vt:vector size="11" baseType="lpstr">
      <vt:lpstr>Boltzmann fit</vt:lpstr>
      <vt:lpstr>dpc-covid19-ita-andamento-naz</vt:lpstr>
      <vt:lpstr>CI</vt:lpstr>
      <vt:lpstr>Critical_t</vt:lpstr>
      <vt:lpstr>df</vt:lpstr>
      <vt:lpstr>K</vt:lpstr>
      <vt:lpstr>Mean_of_y</vt:lpstr>
      <vt:lpstr>RSQ</vt:lpstr>
      <vt:lpstr>SE_of_y</vt:lpstr>
      <vt:lpstr>t0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2020-03-21T22:22:30Z</dcterms:modified>
</cp:coreProperties>
</file>