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da-Y50\sagginostriulisse\a-AUAI\"/>
    </mc:Choice>
  </mc:AlternateContent>
  <xr:revisionPtr revIDLastSave="0" documentId="13_ncr:1_{63B7DFFD-267C-4715-A686-4DA2DEF3FD0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Gompertz fit" sheetId="12" r:id="rId1"/>
    <sheet name="dpc-covid19-ita-andamento-naz" sheetId="14" r:id="rId2"/>
  </sheets>
  <definedNames>
    <definedName name="CI">'Gompertz fit'!$J$15</definedName>
    <definedName name="Critical_t">'Gompertz fit'!$J$14</definedName>
    <definedName name="DatiEsterni_1" localSheetId="1" hidden="1">'dpc-covid19-ita-andamento-naz'!$A$1:$L$28</definedName>
    <definedName name="df">'Gompertz fit'!$J$11</definedName>
    <definedName name="K">'Gompertz fit'!$J$7</definedName>
    <definedName name="Mean_of_y">'Gompertz fit'!$J$10</definedName>
    <definedName name="RSQ">'Gompertz fit'!$J$13</definedName>
    <definedName name="SE_of_y">'Gompertz fit'!$J$12</definedName>
    <definedName name="solver_adj" localSheetId="0" hidden="1">'Gompertz fit'!$J$7,'Gompertz fit'!$J$8,'Gompertz fit'!$J$9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'Gompertz fit'!$J$13</definedName>
    <definedName name="solver_pre" localSheetId="0" hidden="1">0.000001</definedName>
    <definedName name="solver_rbv" localSheetId="0" hidden="1">2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  <definedName name="t0">'Gompertz fit'!$J$8</definedName>
    <definedName name="w">'Gompertz fit'!$J$9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1" i="12" l="1"/>
  <c r="J10" i="12"/>
  <c r="E32" i="12"/>
  <c r="E33" i="12"/>
  <c r="D32" i="12"/>
  <c r="D33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D28" i="12"/>
  <c r="D29" i="12"/>
  <c r="D30" i="12"/>
  <c r="D31" i="12"/>
  <c r="D7" i="12"/>
  <c r="E31" i="12" l="1"/>
  <c r="E30" i="12" l="1"/>
  <c r="J14" i="12" l="1"/>
  <c r="E8" i="12"/>
  <c r="E9" i="12"/>
  <c r="E10" i="12"/>
  <c r="E11" i="12"/>
  <c r="E12" i="12"/>
  <c r="E13" i="12"/>
  <c r="E14" i="12"/>
  <c r="E15" i="12"/>
  <c r="E16" i="12"/>
  <c r="E17" i="12"/>
  <c r="E18" i="12"/>
  <c r="E19" i="12"/>
  <c r="E20" i="12"/>
  <c r="E21" i="12"/>
  <c r="E22" i="12"/>
  <c r="E23" i="12"/>
  <c r="E24" i="12"/>
  <c r="E25" i="12"/>
  <c r="E26" i="12"/>
  <c r="E27" i="12"/>
  <c r="E28" i="12"/>
  <c r="E29" i="12"/>
  <c r="E7" i="12"/>
  <c r="J13" i="12" l="1" a="1"/>
  <c r="J13" i="12" s="1"/>
  <c r="J12" i="12" a="1"/>
  <c r="J12" i="12" s="1"/>
  <c r="J15" i="12" s="1"/>
  <c r="G11" i="12" l="1"/>
  <c r="G23" i="12"/>
  <c r="G12" i="12"/>
  <c r="G24" i="12"/>
  <c r="G13" i="12"/>
  <c r="G25" i="12"/>
  <c r="G14" i="12"/>
  <c r="G26" i="12"/>
  <c r="G15" i="12"/>
  <c r="G27" i="12"/>
  <c r="G16" i="12"/>
  <c r="G28" i="12"/>
  <c r="G18" i="12"/>
  <c r="G30" i="12"/>
  <c r="G19" i="12"/>
  <c r="G31" i="12"/>
  <c r="G8" i="12"/>
  <c r="G20" i="12"/>
  <c r="G32" i="12"/>
  <c r="G9" i="12"/>
  <c r="G10" i="12"/>
  <c r="G7" i="12"/>
  <c r="G17" i="12"/>
  <c r="G29" i="12"/>
  <c r="G21" i="12"/>
  <c r="G33" i="12"/>
  <c r="G22" i="12"/>
  <c r="F33" i="12"/>
  <c r="F32" i="12"/>
  <c r="F31" i="12"/>
  <c r="F16" i="12"/>
  <c r="F30" i="12"/>
  <c r="F26" i="12"/>
  <c r="F29" i="12"/>
  <c r="F11" i="12"/>
  <c r="F7" i="12"/>
  <c r="F27" i="12"/>
  <c r="F15" i="12"/>
  <c r="F12" i="12"/>
  <c r="F24" i="12"/>
  <c r="F14" i="12"/>
  <c r="F28" i="12"/>
  <c r="F19" i="12"/>
  <c r="F10" i="12"/>
  <c r="F18" i="12"/>
  <c r="F22" i="12"/>
  <c r="F13" i="12"/>
  <c r="F25" i="12"/>
  <c r="F20" i="12"/>
  <c r="F9" i="12"/>
  <c r="F8" i="12"/>
  <c r="F21" i="12"/>
  <c r="F23" i="12"/>
  <c r="F17" i="1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tc={A8254C99-F8D0-4594-8DF9-BAFD3FB1F24C}</author>
    <author>tc={68C9FCAD-9B4E-4A36-9FFD-6E42EF7BAB2E}</author>
    <author>tc={2996D8DF-A90C-4837-A522-D1B05D838A82}</author>
    <author>tc={882C4A53-2ECA-4C73-9AA1-B5A8E73D3E81}</author>
    <author>tc={6447A7C0-2273-4DFF-A091-BC96FA683C9A}</author>
    <author>tc={15FBF8B4-9604-4298-88C0-A397053E9646}</author>
  </authors>
  <commentList>
    <comment ref="B7" authorId="0" shapeId="0" xr:uid="{A8254C99-F8D0-4594-8DF9-BAFD3FB1F24C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red zone</t>
      </text>
    </comment>
    <comment ref="B13" authorId="1" shapeId="0" xr:uid="{68C9FCAD-9B4E-4A36-9FFD-6E42EF7BAB2E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(north)</t>
      </text>
    </comment>
    <comment ref="B17" authorId="2" shapeId="0" xr:uid="{2996D8DF-A90C-4837-A522-D1B05D838A82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school closure (Italy)</t>
      </text>
    </comment>
    <comment ref="B20" authorId="3" shapeId="0" xr:uid="{882C4A53-2ECA-4C73-9AA1-B5A8E73D3E81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lockdown (north)</t>
      </text>
    </comment>
    <comment ref="B22" authorId="4" shapeId="0" xr:uid="{6447A7C0-2273-4DFF-A091-BC96FA683C9A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(Italy)</t>
      </text>
    </comment>
    <comment ref="B24" authorId="5" shapeId="0" xr:uid="{15FBF8B4-9604-4298-88C0-A397053E9646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lockdown (Italy)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32715E2-2952-4A17-90E3-B814229A5D34}" keepAlive="1" name="Query - dpc-covid19-ita-andamento-nazionale" description="Connessione alla query 'dpc-covid19-ita-andamento-nazionale' nella cartella di lavoro." type="5" refreshedVersion="6" background="1" saveData="1">
    <dbPr connection="Provider=Microsoft.Mashup.OleDb.1;Data Source=$Workbook$;Location=dpc-covid19-ita-andamento-nazionale;Extended Properties=&quot;&quot;" command="SELECT * FROM [dpc-covid19-ita-andamento-nazional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<sst xmlns="http://schemas.openxmlformats.org/spreadsheetml/2006/main" count="62" uniqueCount="34">
  <si>
    <t>K=</t>
  </si>
  <si>
    <t>w=</t>
  </si>
  <si>
    <t>Mean_of_y</t>
  </si>
  <si>
    <t>df</t>
  </si>
  <si>
    <t>SE_of_y</t>
  </si>
  <si>
    <r>
      <t>R</t>
    </r>
    <r>
      <rPr>
        <vertAlign val="superscript"/>
        <sz val="11"/>
        <color theme="1"/>
        <rFont val="Calibri"/>
        <family val="2"/>
        <scheme val="minor"/>
      </rPr>
      <t>2</t>
    </r>
  </si>
  <si>
    <t>Critical_t</t>
  </si>
  <si>
    <t>CI</t>
  </si>
  <si>
    <t>Upper CI</t>
  </si>
  <si>
    <t>Lower CI</t>
  </si>
  <si>
    <t>Date</t>
  </si>
  <si>
    <t>Day</t>
  </si>
  <si>
    <t>Confirmed cases</t>
  </si>
  <si>
    <t>Iterative non-linear least squares regression</t>
  </si>
  <si>
    <t>Gompertz fit</t>
  </si>
  <si>
    <t>Modeling function: Gompertz sigmoidal growth function</t>
  </si>
  <si>
    <t>width of crossover region</t>
  </si>
  <si>
    <t>crossover point</t>
  </si>
  <si>
    <t>saturation value</t>
  </si>
  <si>
    <t>data</t>
  </si>
  <si>
    <t>stato</t>
  </si>
  <si>
    <t>ricoverati_con_sintomi</t>
  </si>
  <si>
    <t>terapia_intensiva</t>
  </si>
  <si>
    <t>totale_ospedalizzati</t>
  </si>
  <si>
    <t>isolamento_domiciliare</t>
  </si>
  <si>
    <t>totale_attualmente_positivi</t>
  </si>
  <si>
    <t>nuovi_attualmente_positivi</t>
  </si>
  <si>
    <t>dimessi_guariti</t>
  </si>
  <si>
    <t>deceduti</t>
  </si>
  <si>
    <t>totale_casi</t>
  </si>
  <si>
    <t>tamponi</t>
  </si>
  <si>
    <t>ITA</t>
  </si>
  <si>
    <r>
      <t>t</t>
    </r>
    <r>
      <rPr>
        <i/>
        <vertAlign val="subscript"/>
        <sz val="14"/>
        <color theme="1"/>
        <rFont val="Calibri"/>
        <family val="2"/>
        <scheme val="minor"/>
      </rPr>
      <t>0</t>
    </r>
    <r>
      <rPr>
        <i/>
        <sz val="14"/>
        <color theme="1"/>
        <rFont val="Calibri"/>
        <family val="2"/>
        <scheme val="minor"/>
      </rPr>
      <t>=</t>
    </r>
  </si>
  <si>
    <r>
      <t>t</t>
    </r>
    <r>
      <rPr>
        <i/>
        <vertAlign val="subscript"/>
        <sz val="11"/>
        <color theme="1"/>
        <rFont val="Calibri"/>
        <family val="2"/>
        <scheme val="minor"/>
      </rPr>
      <t>0</t>
    </r>
    <r>
      <rPr>
        <i/>
        <sz val="11"/>
        <color theme="1"/>
        <rFont val="Calibri"/>
        <family val="2"/>
        <scheme val="minor"/>
      </rPr>
      <t>=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</si>
</sst>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i/>
      <vertAlign val="subscript"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5" fillId="3" borderId="1" applyNumberFormat="0" applyFont="0" applyAlignment="0" applyProtection="0"/>
  </cellStyleXfs>
  <cellXfs count="22">
    <xf numFmtId="0" fontId="0" fillId="0" borderId="0" xfId="0"/>
    <xf numFmtId="1" fontId="0" fillId="0" borderId="0" xfId="0" applyNumberFormat="1"/>
    <xf numFmtId="0" fontId="0" fillId="0" borderId="0" xfId="0"/>
    <xf numFmtId="0" fontId="0" fillId="0" borderId="0" xfId="0" applyAlignment="1">
      <alignment wrapText="1"/>
    </xf>
    <xf numFmtId="16" fontId="0" fillId="0" borderId="0" xfId="0" applyNumberFormat="1"/>
    <xf numFmtId="0" fontId="0" fillId="0" borderId="0" xfId="0" applyAlignment="1">
      <alignment horizontal="center"/>
    </xf>
    <xf numFmtId="1" fontId="0" fillId="2" borderId="0" xfId="0" applyNumberFormat="1" applyFill="1"/>
    <xf numFmtId="0" fontId="0" fillId="0" borderId="0" xfId="0" applyFill="1"/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 wrapText="1"/>
    </xf>
    <xf numFmtId="16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3" fillId="0" borderId="0" xfId="0" applyFont="1"/>
    <xf numFmtId="0" fontId="4" fillId="0" borderId="0" xfId="0" applyFont="1"/>
    <xf numFmtId="0" fontId="1" fillId="0" borderId="0" xfId="0" applyFont="1"/>
    <xf numFmtId="22" fontId="0" fillId="0" borderId="0" xfId="0" applyNumberFormat="1"/>
    <xf numFmtId="0" fontId="0" fillId="0" borderId="0" xfId="0" applyNumberFormat="1"/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8" fillId="2" borderId="0" xfId="0" applyFont="1" applyFill="1"/>
    <xf numFmtId="16" fontId="0" fillId="3" borderId="1" xfId="1" applyNumberFormat="1" applyFont="1" applyAlignment="1">
      <alignment horizontal="center"/>
    </xf>
  </cellXfs>
  <cellStyles count="2">
    <cellStyle name="Normale" xfId="0" builtinId="0"/>
    <cellStyle name="Nota" xfId="1" builtinId="10"/>
  </cellStyles>
  <dxfs count="2">
    <dxf>
      <numFmt numFmtId="0" formatCode="General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1.xml"/><Relationship Id="rId4" Type="http://schemas.openxmlformats.org/officeDocument/2006/relationships/connections" Target="connections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1800" b="0" i="0" baseline="0">
                <a:solidFill>
                  <a:srgbClr val="FF0000"/>
                </a:solidFill>
                <a:effectLst/>
              </a:rPr>
              <a:t>COVID-19 cases (Italy)</a:t>
            </a:r>
            <a:endParaRPr lang="it-IT">
              <a:solidFill>
                <a:srgbClr val="FF0000"/>
              </a:solidFill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'Gompertz fit'!$D$6</c:f>
              <c:strCache>
                <c:ptCount val="1"/>
                <c:pt idx="0">
                  <c:v>Confirmed cases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</c:trendlineLbl>
          </c:trendline>
          <c:xVal>
            <c:numRef>
              <c:f>'Gompertz fit'!$C$7:$C$33</c:f>
              <c:numCache>
                <c:formatCode>General</c:formatCode>
                <c:ptCount val="2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</c:numCache>
            </c:numRef>
          </c:xVal>
          <c:yVal>
            <c:numRef>
              <c:f>'Gompertz fit'!$D$7:$D$33</c:f>
              <c:numCache>
                <c:formatCode>General</c:formatCode>
                <c:ptCount val="27"/>
                <c:pt idx="0">
                  <c:v>229</c:v>
                </c:pt>
                <c:pt idx="1">
                  <c:v>322</c:v>
                </c:pt>
                <c:pt idx="2">
                  <c:v>400</c:v>
                </c:pt>
                <c:pt idx="3">
                  <c:v>650</c:v>
                </c:pt>
                <c:pt idx="4">
                  <c:v>888</c:v>
                </c:pt>
                <c:pt idx="5">
                  <c:v>1128</c:v>
                </c:pt>
                <c:pt idx="6">
                  <c:v>1694</c:v>
                </c:pt>
                <c:pt idx="7">
                  <c:v>2036</c:v>
                </c:pt>
                <c:pt idx="8">
                  <c:v>2502</c:v>
                </c:pt>
                <c:pt idx="9">
                  <c:v>3089</c:v>
                </c:pt>
                <c:pt idx="10">
                  <c:v>3858</c:v>
                </c:pt>
                <c:pt idx="11">
                  <c:v>4636</c:v>
                </c:pt>
                <c:pt idx="12">
                  <c:v>5883</c:v>
                </c:pt>
                <c:pt idx="13">
                  <c:v>7375</c:v>
                </c:pt>
                <c:pt idx="14">
                  <c:v>9172</c:v>
                </c:pt>
                <c:pt idx="15">
                  <c:v>10149</c:v>
                </c:pt>
                <c:pt idx="16">
                  <c:v>12462</c:v>
                </c:pt>
                <c:pt idx="17">
                  <c:v>15113</c:v>
                </c:pt>
                <c:pt idx="18">
                  <c:v>17660</c:v>
                </c:pt>
                <c:pt idx="19">
                  <c:v>21157</c:v>
                </c:pt>
                <c:pt idx="20">
                  <c:v>24747</c:v>
                </c:pt>
                <c:pt idx="21">
                  <c:v>27980</c:v>
                </c:pt>
                <c:pt idx="22">
                  <c:v>31506</c:v>
                </c:pt>
                <c:pt idx="23">
                  <c:v>35713</c:v>
                </c:pt>
                <c:pt idx="24">
                  <c:v>41035</c:v>
                </c:pt>
                <c:pt idx="25">
                  <c:v>47021</c:v>
                </c:pt>
                <c:pt idx="26">
                  <c:v>53578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53-4CB1-96E6-9EE72B263DE7}"/>
            </c:ext>
          </c:extLst>
        </c:ser>
        <c:ser>
          <c:idx val="1"/>
          <c:order val="1"/>
          <c:tx>
            <c:strRef>
              <c:f>'Gompertz fit'!$E$6</c:f>
              <c:strCache>
                <c:ptCount val="1"/>
                <c:pt idx="0">
                  <c:v>Gompertz fit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'Gompertz fit'!$C$7:$C$33</c:f>
              <c:numCache>
                <c:formatCode>General</c:formatCode>
                <c:ptCount val="2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</c:numCache>
            </c:numRef>
          </c:xVal>
          <c:yVal>
            <c:numRef>
              <c:f>'Gompertz fit'!$E$7:$E$33</c:f>
              <c:numCache>
                <c:formatCode>0</c:formatCode>
                <c:ptCount val="27"/>
                <c:pt idx="0">
                  <c:v>117.30521920835152</c:v>
                </c:pt>
                <c:pt idx="1">
                  <c:v>179.91235275356937</c:v>
                </c:pt>
                <c:pt idx="2">
                  <c:v>269.7183506849658</c:v>
                </c:pt>
                <c:pt idx="3">
                  <c:v>395.72447376037383</c:v>
                </c:pt>
                <c:pt idx="4">
                  <c:v>568.86235038792313</c:v>
                </c:pt>
                <c:pt idx="5">
                  <c:v>802.09484224244625</c:v>
                </c:pt>
                <c:pt idx="6">
                  <c:v>1110.4416157589505</c:v>
                </c:pt>
                <c:pt idx="7">
                  <c:v>1510.9170014249607</c:v>
                </c:pt>
                <c:pt idx="8">
                  <c:v>2022.3727551319068</c:v>
                </c:pt>
                <c:pt idx="9">
                  <c:v>2665.2442615243326</c:v>
                </c:pt>
                <c:pt idx="10">
                  <c:v>3461.2049833808378</c:v>
                </c:pt>
                <c:pt idx="11">
                  <c:v>4432.7399856028633</c:v>
                </c:pt>
                <c:pt idx="12">
                  <c:v>5602.6546169685971</c:v>
                </c:pt>
                <c:pt idx="13">
                  <c:v>6993.5384922817211</c:v>
                </c:pt>
                <c:pt idx="14">
                  <c:v>8627.2075001893299</c:v>
                </c:pt>
                <c:pt idx="15">
                  <c:v>10524.147545533229</c:v>
                </c:pt>
                <c:pt idx="16">
                  <c:v>12702.983152016133</c:v>
                </c:pt>
                <c:pt idx="17">
                  <c:v>15179.992066338502</c:v>
                </c:pt>
                <c:pt idx="18">
                  <c:v>17968.683883425329</c:v>
                </c:pt>
                <c:pt idx="19">
                  <c:v>21079.45677945621</c:v>
                </c:pt>
                <c:pt idx="20">
                  <c:v>24519.342043136006</c:v>
                </c:pt>
                <c:pt idx="21">
                  <c:v>28291.841572471214</c:v>
                </c:pt>
                <c:pt idx="22">
                  <c:v>32396.859152500478</c:v>
                </c:pt>
                <c:pt idx="23">
                  <c:v>36830.722390905328</c:v>
                </c:pt>
                <c:pt idx="24">
                  <c:v>41586.288839375098</c:v>
                </c:pt>
                <c:pt idx="25">
                  <c:v>46653.127177669783</c:v>
                </c:pt>
                <c:pt idx="26">
                  <c:v>52017.762430022151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A3A-4177-A37D-5B9C1F248DC2}"/>
            </c:ext>
          </c:extLst>
        </c:ser>
        <c:ser>
          <c:idx val="2"/>
          <c:order val="2"/>
          <c:tx>
            <c:strRef>
              <c:f>'Gompertz fit'!$F$6</c:f>
              <c:strCache>
                <c:ptCount val="1"/>
                <c:pt idx="0">
                  <c:v>Upper CI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'Gompertz fit'!$C$7:$C$33</c:f>
              <c:numCache>
                <c:formatCode>General</c:formatCode>
                <c:ptCount val="2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</c:numCache>
            </c:numRef>
          </c:xVal>
          <c:yVal>
            <c:numRef>
              <c:f>'Gompertz fit'!$F$7:$F$33</c:f>
              <c:numCache>
                <c:formatCode>0</c:formatCode>
                <c:ptCount val="27"/>
                <c:pt idx="0">
                  <c:v>1266.2870128157758</c:v>
                </c:pt>
                <c:pt idx="1">
                  <c:v>1328.8941463609938</c:v>
                </c:pt>
                <c:pt idx="2">
                  <c:v>1418.7001442923902</c:v>
                </c:pt>
                <c:pt idx="3">
                  <c:v>1544.7062673677983</c:v>
                </c:pt>
                <c:pt idx="4">
                  <c:v>1717.8441439953476</c:v>
                </c:pt>
                <c:pt idx="5">
                  <c:v>1951.0766358498706</c:v>
                </c:pt>
                <c:pt idx="6">
                  <c:v>2259.4234093663749</c:v>
                </c:pt>
                <c:pt idx="7">
                  <c:v>2659.8987950323854</c:v>
                </c:pt>
                <c:pt idx="8">
                  <c:v>3171.3545487393312</c:v>
                </c:pt>
                <c:pt idx="9">
                  <c:v>3814.2260551317568</c:v>
                </c:pt>
                <c:pt idx="10">
                  <c:v>4610.186776988262</c:v>
                </c:pt>
                <c:pt idx="11">
                  <c:v>5581.7217792102874</c:v>
                </c:pt>
                <c:pt idx="12">
                  <c:v>6751.6364105760213</c:v>
                </c:pt>
                <c:pt idx="13">
                  <c:v>8142.5202858891453</c:v>
                </c:pt>
                <c:pt idx="14">
                  <c:v>9776.189293796755</c:v>
                </c:pt>
                <c:pt idx="15">
                  <c:v>11673.129339140654</c:v>
                </c:pt>
                <c:pt idx="16">
                  <c:v>13851.964945623558</c:v>
                </c:pt>
                <c:pt idx="17">
                  <c:v>16328.973859945927</c:v>
                </c:pt>
                <c:pt idx="18">
                  <c:v>19117.665677032754</c:v>
                </c:pt>
                <c:pt idx="19">
                  <c:v>22228.438573063635</c:v>
                </c:pt>
                <c:pt idx="20">
                  <c:v>25668.323836743431</c:v>
                </c:pt>
                <c:pt idx="21">
                  <c:v>29440.823366078639</c:v>
                </c:pt>
                <c:pt idx="22">
                  <c:v>33545.840946107899</c:v>
                </c:pt>
                <c:pt idx="23">
                  <c:v>37979.704184512753</c:v>
                </c:pt>
                <c:pt idx="24">
                  <c:v>42735.270632982523</c:v>
                </c:pt>
                <c:pt idx="25">
                  <c:v>47802.108971277208</c:v>
                </c:pt>
                <c:pt idx="26">
                  <c:v>53166.744223629576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A3A-4177-A37D-5B9C1F248DC2}"/>
            </c:ext>
          </c:extLst>
        </c:ser>
        <c:ser>
          <c:idx val="3"/>
          <c:order val="3"/>
          <c:tx>
            <c:strRef>
              <c:f>'Gompertz fit'!$G$6</c:f>
              <c:strCache>
                <c:ptCount val="1"/>
                <c:pt idx="0">
                  <c:v>Lower CI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'Gompertz fit'!$C$7:$C$33</c:f>
              <c:numCache>
                <c:formatCode>General</c:formatCode>
                <c:ptCount val="2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</c:numCache>
            </c:numRef>
          </c:xVal>
          <c:yVal>
            <c:numRef>
              <c:f>'Gompertz fit'!$G$7:$G$33</c:f>
              <c:numCache>
                <c:formatCode>0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361.93520781753637</c:v>
                </c:pt>
                <c:pt idx="8">
                  <c:v>873.39096152448246</c:v>
                </c:pt>
                <c:pt idx="9">
                  <c:v>1516.2624679169082</c:v>
                </c:pt>
                <c:pt idx="10">
                  <c:v>2312.2231897734137</c:v>
                </c:pt>
                <c:pt idx="11">
                  <c:v>3283.7581919954391</c:v>
                </c:pt>
                <c:pt idx="12">
                  <c:v>4453.672823361173</c:v>
                </c:pt>
                <c:pt idx="13">
                  <c:v>5844.556698674297</c:v>
                </c:pt>
                <c:pt idx="14">
                  <c:v>7478.2257065819058</c:v>
                </c:pt>
                <c:pt idx="15">
                  <c:v>9375.1657519258042</c:v>
                </c:pt>
                <c:pt idx="16">
                  <c:v>11554.001358408708</c:v>
                </c:pt>
                <c:pt idx="17">
                  <c:v>14031.010272731077</c:v>
                </c:pt>
                <c:pt idx="18">
                  <c:v>16819.702089817903</c:v>
                </c:pt>
                <c:pt idx="19">
                  <c:v>19930.474985848785</c:v>
                </c:pt>
                <c:pt idx="20">
                  <c:v>23370.360249528581</c:v>
                </c:pt>
                <c:pt idx="21">
                  <c:v>27142.859778863789</c:v>
                </c:pt>
                <c:pt idx="22">
                  <c:v>31247.877358893053</c:v>
                </c:pt>
                <c:pt idx="23">
                  <c:v>35681.740597297903</c:v>
                </c:pt>
                <c:pt idx="24">
                  <c:v>40437.307045767673</c:v>
                </c:pt>
                <c:pt idx="25">
                  <c:v>45504.145384062358</c:v>
                </c:pt>
                <c:pt idx="26">
                  <c:v>50868.780636414725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A3A-4177-A37D-5B9C1F248D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</c:scatterChart>
      <c:valAx>
        <c:axId val="622081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2064"/>
        <c:crosses val="autoZero"/>
        <c:crossBetween val="midCat"/>
      </c:valAx>
      <c:valAx>
        <c:axId val="62208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1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5</xdr:row>
      <xdr:rowOff>0</xdr:rowOff>
    </xdr:from>
    <xdr:to>
      <xdr:col>21</xdr:col>
      <xdr:colOff>91440</xdr:colOff>
      <xdr:row>33</xdr:row>
      <xdr:rowOff>144780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03212835-2CCD-487C-A7C3-4E3C532B9D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7</xdr:col>
      <xdr:colOff>15240</xdr:colOff>
      <xdr:row>2</xdr:row>
      <xdr:rowOff>68580</xdr:rowOff>
    </xdr:from>
    <xdr:ext cx="1310640" cy="4419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asellaDiTesto 2">
              <a:extLst>
                <a:ext uri="{FF2B5EF4-FFF2-40B4-BE49-F238E27FC236}">
                  <a16:creationId xmlns:a16="http://schemas.microsoft.com/office/drawing/2014/main" id="{819E7E45-A785-4B17-B7DE-4514CBB84548}"/>
                </a:ext>
              </a:extLst>
            </xdr:cNvPr>
            <xdr:cNvSpPr txBox="1"/>
          </xdr:nvSpPr>
          <xdr:spPr>
            <a:xfrm>
              <a:off x="5021580" y="647700"/>
              <a:ext cx="1310640" cy="4419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4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𝑦</m:t>
                    </m:r>
                    <m:r>
                      <a:rPr lang="it-IT" sz="14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>
                      <a:rPr lang="it-IT" sz="1400" b="0" i="1">
                        <a:solidFill>
                          <a:srgbClr val="FF0000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𝐾</m:t>
                    </m:r>
                    <m:r>
                      <a:rPr lang="it-IT" sz="1400" b="0" i="1">
                        <a:solidFill>
                          <a:srgbClr val="FF0000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∙</m:t>
                    </m:r>
                    <m:sSup>
                      <m:sSupPr>
                        <m:ctrlPr>
                          <a:rPr lang="it-IT" sz="1400" b="0" i="1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pPr>
                      <m:e>
                        <m:r>
                          <a:rPr lang="it-IT" sz="1400" b="0" i="1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𝑒</m:t>
                        </m:r>
                      </m:e>
                      <m:sup>
                        <m:r>
                          <a:rPr lang="it-IT" sz="1400" b="0" i="1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−</m:t>
                        </m:r>
                        <m:sSup>
                          <m:sSupPr>
                            <m:ctrlPr>
                              <a:rPr lang="it-IT" sz="1400" b="0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it-IT" sz="1400" b="0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𝑒</m:t>
                            </m:r>
                          </m:e>
                          <m:sup>
                            <m:r>
                              <a:rPr lang="it-IT" sz="1400" b="0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− </m:t>
                            </m:r>
                            <m:box>
                              <m:boxPr>
                                <m:ctrlPr>
                                  <a:rPr lang="it-IT" sz="1400" b="0" i="1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boxPr>
                              <m:e>
                                <m:argPr>
                                  <m:argSz m:val="-1"/>
                                </m:argPr>
                                <m:f>
                                  <m:fPr>
                                    <m:ctrlPr>
                                      <a:rPr lang="it-IT" sz="1400" b="0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r>
                                      <a:rPr lang="it-IT" sz="1400" b="0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𝑡</m:t>
                                    </m:r>
                                    <m:r>
                                      <a:rPr lang="it-IT" sz="1400" b="0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−</m:t>
                                    </m:r>
                                    <m:sSub>
                                      <m:sSubPr>
                                        <m:ctrlP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𝑡</m:t>
                                        </m:r>
                                      </m:e>
                                      <m:sub>
                                        <m: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0</m:t>
                                        </m:r>
                                      </m:sub>
                                    </m:sSub>
                                  </m:num>
                                  <m:den>
                                    <m:r>
                                      <a:rPr lang="it-IT" sz="1400" b="0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𝑤</m:t>
                                    </m:r>
                                  </m:den>
                                </m:f>
                              </m:e>
                            </m:box>
                          </m:sup>
                        </m:sSup>
                      </m:sup>
                    </m:sSup>
                  </m:oMath>
                </m:oMathPara>
              </a14:m>
              <a:endParaRPr lang="it-IT" sz="140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3" name="CasellaDiTesto 2">
              <a:extLst>
                <a:ext uri="{FF2B5EF4-FFF2-40B4-BE49-F238E27FC236}">
                  <a16:creationId xmlns:a16="http://schemas.microsoft.com/office/drawing/2014/main" id="{819E7E45-A785-4B17-B7DE-4514CBB84548}"/>
                </a:ext>
              </a:extLst>
            </xdr:cNvPr>
            <xdr:cNvSpPr txBox="1"/>
          </xdr:nvSpPr>
          <xdr:spPr>
            <a:xfrm>
              <a:off x="5021580" y="647700"/>
              <a:ext cx="1310640" cy="4419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it-IT" sz="1400" b="0" i="0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𝑦=</a:t>
              </a:r>
              <a:r>
                <a:rPr lang="it-IT" sz="1400" b="0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𝐾∙𝑒^(−𝑒^(− □(64&amp;(𝑡−𝑡_0)/𝑤)) )</a:t>
              </a:r>
              <a:endParaRPr lang="it-IT" sz="140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14</xdr:col>
      <xdr:colOff>411480</xdr:colOff>
      <xdr:row>18</xdr:row>
      <xdr:rowOff>68580</xdr:rowOff>
    </xdr:from>
    <xdr:ext cx="1356360" cy="4419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asellaDiTesto 3">
              <a:extLst>
                <a:ext uri="{FF2B5EF4-FFF2-40B4-BE49-F238E27FC236}">
                  <a16:creationId xmlns:a16="http://schemas.microsoft.com/office/drawing/2014/main" id="{BF968D8D-7EE4-4780-B1DD-52C6CEAB18AE}"/>
                </a:ext>
              </a:extLst>
            </xdr:cNvPr>
            <xdr:cNvSpPr txBox="1"/>
          </xdr:nvSpPr>
          <xdr:spPr>
            <a:xfrm>
              <a:off x="9471660" y="3695700"/>
              <a:ext cx="1356360" cy="4419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4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𝑦</m:t>
                    </m:r>
                    <m:r>
                      <a:rPr lang="it-IT" sz="14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>
                      <a:rPr lang="it-IT" sz="1400" b="0" i="1">
                        <a:solidFill>
                          <a:srgbClr val="FF0000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𝐾</m:t>
                    </m:r>
                    <m:r>
                      <a:rPr lang="it-IT" sz="1400" b="0" i="1">
                        <a:solidFill>
                          <a:srgbClr val="FF0000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∙</m:t>
                    </m:r>
                    <m:sSup>
                      <m:sSupPr>
                        <m:ctrlPr>
                          <a:rPr lang="it-IT" sz="1400" b="0" i="1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pPr>
                      <m:e>
                        <m:r>
                          <a:rPr lang="it-IT" sz="1400" b="0" i="1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𝑒</m:t>
                        </m:r>
                      </m:e>
                      <m:sup>
                        <m:r>
                          <a:rPr lang="it-IT" sz="1400" b="0" i="1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−</m:t>
                        </m:r>
                        <m:sSup>
                          <m:sSupPr>
                            <m:ctrlPr>
                              <a:rPr lang="it-IT" sz="1400" b="0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it-IT" sz="1400" b="0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𝑒</m:t>
                            </m:r>
                          </m:e>
                          <m:sup>
                            <m:r>
                              <a:rPr lang="it-IT" sz="1400" b="0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− </m:t>
                            </m:r>
                            <m:box>
                              <m:boxPr>
                                <m:ctrlPr>
                                  <a:rPr lang="it-IT" sz="1400" b="0" i="1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boxPr>
                              <m:e>
                                <m:argPr>
                                  <m:argSz m:val="-1"/>
                                </m:argPr>
                                <m:f>
                                  <m:fPr>
                                    <m:ctrlPr>
                                      <a:rPr lang="it-IT" sz="1400" b="0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r>
                                      <a:rPr lang="it-IT" sz="1400" b="0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𝑡</m:t>
                                    </m:r>
                                    <m:r>
                                      <a:rPr lang="it-IT" sz="1400" b="0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−</m:t>
                                    </m:r>
                                    <m:sSub>
                                      <m:sSubPr>
                                        <m:ctrlP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𝑡</m:t>
                                        </m:r>
                                      </m:e>
                                      <m:sub>
                                        <m: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0</m:t>
                                        </m:r>
                                      </m:sub>
                                    </m:sSub>
                                  </m:num>
                                  <m:den>
                                    <m:r>
                                      <a:rPr lang="it-IT" sz="1400" b="0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𝑤</m:t>
                                    </m:r>
                                  </m:den>
                                </m:f>
                              </m:e>
                            </m:box>
                          </m:sup>
                        </m:sSup>
                      </m:sup>
                    </m:sSup>
                  </m:oMath>
                </m:oMathPara>
              </a14:m>
              <a:endParaRPr lang="it-IT" sz="140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4" name="CasellaDiTesto 3">
              <a:extLst>
                <a:ext uri="{FF2B5EF4-FFF2-40B4-BE49-F238E27FC236}">
                  <a16:creationId xmlns:a16="http://schemas.microsoft.com/office/drawing/2014/main" id="{BF968D8D-7EE4-4780-B1DD-52C6CEAB18AE}"/>
                </a:ext>
              </a:extLst>
            </xdr:cNvPr>
            <xdr:cNvSpPr txBox="1"/>
          </xdr:nvSpPr>
          <xdr:spPr>
            <a:xfrm>
              <a:off x="9471660" y="3695700"/>
              <a:ext cx="1356360" cy="4419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it-IT" sz="1400" b="0" i="0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𝑦=</a:t>
              </a:r>
              <a:r>
                <a:rPr lang="it-IT" sz="1400" b="0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𝐾∙𝑒^(−𝑒^(− □(64&amp;(𝑡−𝑡_0)/𝑤)) )</a:t>
              </a:r>
              <a:endParaRPr lang="it-IT" sz="140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Pier Franco Nali" id="{6B746D70-F039-4BD3-A8E2-CFBE3CA77AEB}" userId="1f297b06b5980845" providerId="Windows Live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D575EBDF-B152-4A76-8ED1-0877ECF3A582}" autoFormatId="16" applyNumberFormats="0" applyBorderFormats="0" applyFontFormats="0" applyPatternFormats="0" applyAlignmentFormats="0" applyWidthHeightFormats="0">
  <queryTableRefresh nextId="13">
    <queryTableFields count="12">
      <queryTableField id="1" name="data" tableColumnId="1"/>
      <queryTableField id="2" name="stato" tableColumnId="2"/>
      <queryTableField id="3" name="ricoverati_con_sintomi" tableColumnId="3"/>
      <queryTableField id="4" name="terapia_intensiva" tableColumnId="4"/>
      <queryTableField id="5" name="totale_ospedalizzati" tableColumnId="5"/>
      <queryTableField id="6" name="isolamento_domiciliare" tableColumnId="6"/>
      <queryTableField id="7" name="totale_attualmente_positivi" tableColumnId="7"/>
      <queryTableField id="8" name="nuovi_attualmente_positivi" tableColumnId="8"/>
      <queryTableField id="9" name="dimessi_guariti" tableColumnId="9"/>
      <queryTableField id="10" name="deceduti" tableColumnId="10"/>
      <queryTableField id="11" name="totale_casi" tableColumnId="11"/>
      <queryTableField id="12" name="tamponi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176866-6A9E-4DDC-A277-CDF78D533437}" name="dpc_covid19_ita_andamento_nazionale" displayName="dpc_covid19_ita_andamento_nazionale" ref="A1:L28" tableType="queryTable" totalsRowShown="0">
  <autoFilter ref="A1:L28" xr:uid="{7B79E97C-CADB-4515-B115-B4D6154D776C}"/>
  <tableColumns count="12">
    <tableColumn id="1" xr3:uid="{BA8FDB2C-BDAD-4D64-9CDD-0F83B6B1C2D4}" uniqueName="1" name="data" queryTableFieldId="1" dataDxfId="1"/>
    <tableColumn id="2" xr3:uid="{4C6715CA-04A4-4CDF-B0B2-F521B8E8AD8E}" uniqueName="2" name="stato" queryTableFieldId="2" dataDxfId="0"/>
    <tableColumn id="3" xr3:uid="{B5091FE5-06B3-4C6E-B980-2C0984E2256F}" uniqueName="3" name="ricoverati_con_sintomi" queryTableFieldId="3"/>
    <tableColumn id="4" xr3:uid="{084BB894-3DAD-4A64-8C46-FF141C825ED9}" uniqueName="4" name="terapia_intensiva" queryTableFieldId="4"/>
    <tableColumn id="5" xr3:uid="{0EC4CC0F-425A-4DBF-86F6-FEC75F3A4900}" uniqueName="5" name="totale_ospedalizzati" queryTableFieldId="5"/>
    <tableColumn id="6" xr3:uid="{A2090D2F-AC5C-498D-8B1C-024FF32B7C28}" uniqueName="6" name="isolamento_domiciliare" queryTableFieldId="6"/>
    <tableColumn id="7" xr3:uid="{9AA51C5D-B106-45ED-B0D1-AC55B7C96BD4}" uniqueName="7" name="totale_attualmente_positivi" queryTableFieldId="7"/>
    <tableColumn id="8" xr3:uid="{2AED3B3B-F4CF-4396-8B39-9F02F1D87E28}" uniqueName="8" name="nuovi_attualmente_positivi" queryTableFieldId="8"/>
    <tableColumn id="9" xr3:uid="{3F237722-F61A-4503-89B4-6A112381B805}" uniqueName="9" name="dimessi_guariti" queryTableFieldId="9"/>
    <tableColumn id="10" xr3:uid="{D77A0F27-CA5D-4CE1-84CC-E6208A298596}" uniqueName="10" name="deceduti" queryTableFieldId="10"/>
    <tableColumn id="11" xr3:uid="{4698F272-DB42-4043-B501-4E3A85880AB0}" uniqueName="11" name="totale_casi" queryTableFieldId="11"/>
    <tableColumn id="12" xr3:uid="{45ADA442-3E04-4CD8-AE43-A510745B2912}" uniqueName="12" name="tamponi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7" dT="2020-03-21T22:11:56.31" personId="{6B746D70-F039-4BD3-A8E2-CFBE3CA77AEB}" id="{A8254C99-F8D0-4594-8DF9-BAFD3FB1F24C}">
    <text>red zone</text>
  </threadedComment>
  <threadedComment ref="B13" dT="2020-03-21T22:12:51.46" personId="{6B746D70-F039-4BD3-A8E2-CFBE3CA77AEB}" id="{68C9FCAD-9B4E-4A36-9FFD-6E42EF7BAB2E}">
    <text>partial lockdown (north)</text>
  </threadedComment>
  <threadedComment ref="B17" dT="2020-03-21T22:13:52.19" personId="{6B746D70-F039-4BD3-A8E2-CFBE3CA77AEB}" id="{2996D8DF-A90C-4837-A522-D1B05D838A82}">
    <text>school closure (Italy)</text>
  </threadedComment>
  <threadedComment ref="B20" dT="2020-03-21T22:14:24.84" personId="{6B746D70-F039-4BD3-A8E2-CFBE3CA77AEB}" id="{882C4A53-2ECA-4C73-9AA1-B5A8E73D3E81}">
    <text>lockdown (north)</text>
  </threadedComment>
  <threadedComment ref="B22" dT="2020-03-21T22:14:52.14" personId="{6B746D70-F039-4BD3-A8E2-CFBE3CA77AEB}" id="{6447A7C0-2273-4DFF-A091-BC96FA683C9A}">
    <text>partial lockdown (Italy)</text>
  </threadedComment>
  <threadedComment ref="B24" dT="2020-03-21T22:15:16.77" personId="{6B746D70-F039-4BD3-A8E2-CFBE3CA77AEB}" id="{15FBF8B4-9604-4298-88C0-A397053E9646}">
    <text>lockdown (Italy)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F5467-0F8B-406C-BDFD-F0DB074DB755}">
  <dimension ref="B2:N64"/>
  <sheetViews>
    <sheetView tabSelected="1" workbookViewId="0"/>
  </sheetViews>
  <sheetFormatPr defaultRowHeight="14.4" x14ac:dyDescent="0.3"/>
  <cols>
    <col min="1" max="1" width="2.77734375" style="2" customWidth="1"/>
    <col min="2" max="2" width="8.88671875" style="2"/>
    <col min="3" max="3" width="6.5546875" style="2" customWidth="1"/>
    <col min="4" max="4" width="16.88671875" style="2" customWidth="1"/>
    <col min="5" max="5" width="15.44140625" style="2" customWidth="1"/>
    <col min="6" max="6" width="11.33203125" style="2" customWidth="1"/>
    <col min="7" max="7" width="11.109375" style="2" customWidth="1"/>
    <col min="8" max="8" width="1.77734375" style="2" customWidth="1"/>
    <col min="9" max="9" width="10.33203125" style="2" customWidth="1"/>
    <col min="10" max="10" width="11.44140625" style="2" bestFit="1" customWidth="1"/>
    <col min="11" max="14" width="8.88671875" style="2"/>
    <col min="15" max="15" width="11" style="2" bestFit="1" customWidth="1"/>
    <col min="16" max="16384" width="8.88671875" style="2"/>
  </cols>
  <sheetData>
    <row r="2" spans="2:14" ht="31.2" x14ac:dyDescent="0.6">
      <c r="B2" s="13" t="s">
        <v>13</v>
      </c>
    </row>
    <row r="3" spans="2:14" ht="17.399999999999999" customHeight="1" x14ac:dyDescent="0.6">
      <c r="B3" s="13"/>
      <c r="K3" s="19" t="s">
        <v>0</v>
      </c>
      <c r="L3" s="18" t="s">
        <v>18</v>
      </c>
      <c r="M3" s="18"/>
      <c r="N3" s="18"/>
    </row>
    <row r="4" spans="2:14" ht="20.399999999999999" x14ac:dyDescent="0.35">
      <c r="B4" s="14" t="s">
        <v>15</v>
      </c>
      <c r="C4" s="15"/>
      <c r="K4" s="19" t="s">
        <v>32</v>
      </c>
      <c r="L4" s="18" t="s">
        <v>17</v>
      </c>
      <c r="M4" s="18"/>
      <c r="N4" s="18"/>
    </row>
    <row r="5" spans="2:14" ht="18" x14ac:dyDescent="0.3">
      <c r="K5" s="19" t="s">
        <v>1</v>
      </c>
      <c r="L5" s="18" t="s">
        <v>16</v>
      </c>
      <c r="M5" s="18"/>
      <c r="N5" s="18"/>
    </row>
    <row r="6" spans="2:14" x14ac:dyDescent="0.3">
      <c r="B6" s="5" t="s">
        <v>10</v>
      </c>
      <c r="C6" s="5" t="s">
        <v>11</v>
      </c>
      <c r="D6" s="5" t="s">
        <v>12</v>
      </c>
      <c r="E6" s="10" t="s">
        <v>14</v>
      </c>
      <c r="F6" s="10" t="s">
        <v>8</v>
      </c>
      <c r="G6" s="10" t="s">
        <v>9</v>
      </c>
      <c r="H6" s="10"/>
      <c r="J6" s="3"/>
      <c r="K6" s="3"/>
    </row>
    <row r="7" spans="2:14" x14ac:dyDescent="0.3">
      <c r="B7" s="21">
        <v>43885</v>
      </c>
      <c r="C7" s="5">
        <v>1</v>
      </c>
      <c r="D7" s="5">
        <f>'dpc-covid19-ita-andamento-naz'!K2</f>
        <v>229</v>
      </c>
      <c r="E7" s="12">
        <f t="shared" ref="E7:E29" si="0">K*EXP(-EXP(-(C7-t0)/w))</f>
        <v>117.30521920835152</v>
      </c>
      <c r="F7" s="12">
        <f t="shared" ref="F7:F29" si="1">E7+CI</f>
        <v>1266.2870128157758</v>
      </c>
      <c r="G7" s="12">
        <f>MAX(E7-CI,0)</f>
        <v>0</v>
      </c>
      <c r="H7" s="1"/>
      <c r="I7" s="20" t="s">
        <v>0</v>
      </c>
      <c r="J7" s="6">
        <v>359999.99996133597</v>
      </c>
    </row>
    <row r="8" spans="2:14" ht="15.6" x14ac:dyDescent="0.35">
      <c r="B8" s="11">
        <v>43886</v>
      </c>
      <c r="C8" s="5">
        <v>2</v>
      </c>
      <c r="D8" s="5">
        <f>'dpc-covid19-ita-andamento-naz'!K3</f>
        <v>322</v>
      </c>
      <c r="E8" s="12">
        <f t="shared" si="0"/>
        <v>179.91235275356937</v>
      </c>
      <c r="F8" s="12">
        <f t="shared" si="1"/>
        <v>1328.8941463609938</v>
      </c>
      <c r="G8" s="12">
        <f>MAX(E8-CI,0)</f>
        <v>0</v>
      </c>
      <c r="H8" s="1"/>
      <c r="I8" s="20" t="s">
        <v>33</v>
      </c>
      <c r="J8" s="6">
        <v>39.054656342966688</v>
      </c>
    </row>
    <row r="9" spans="2:14" x14ac:dyDescent="0.3">
      <c r="B9" s="11">
        <v>43887</v>
      </c>
      <c r="C9" s="5">
        <v>3</v>
      </c>
      <c r="D9" s="5">
        <f>'dpc-covid19-ita-andamento-naz'!K4</f>
        <v>400</v>
      </c>
      <c r="E9" s="12">
        <f t="shared" si="0"/>
        <v>269.7183506849658</v>
      </c>
      <c r="F9" s="12">
        <f t="shared" si="1"/>
        <v>1418.7001442923902</v>
      </c>
      <c r="G9" s="12">
        <f>MAX(E9-CI,0)</f>
        <v>0</v>
      </c>
      <c r="H9" s="1"/>
      <c r="I9" s="20" t="s">
        <v>1</v>
      </c>
      <c r="J9" s="6">
        <v>18.268544551276992</v>
      </c>
    </row>
    <row r="10" spans="2:14" x14ac:dyDescent="0.3">
      <c r="B10" s="11">
        <v>43888</v>
      </c>
      <c r="C10" s="5">
        <v>4</v>
      </c>
      <c r="D10" s="5">
        <f>'dpc-covid19-ita-andamento-naz'!K5</f>
        <v>650</v>
      </c>
      <c r="E10" s="12">
        <f t="shared" si="0"/>
        <v>395.72447376037383</v>
      </c>
      <c r="F10" s="12">
        <f t="shared" si="1"/>
        <v>1544.7062673677983</v>
      </c>
      <c r="G10" s="12">
        <f>MAX(E10-CI,0)</f>
        <v>0</v>
      </c>
      <c r="H10" s="1"/>
      <c r="I10" s="7" t="s">
        <v>2</v>
      </c>
      <c r="J10" s="1">
        <f>AVERAGE(D7:D33)</f>
        <v>14147.518518518518</v>
      </c>
    </row>
    <row r="11" spans="2:14" x14ac:dyDescent="0.3">
      <c r="B11" s="11">
        <v>43889</v>
      </c>
      <c r="C11" s="5">
        <v>5</v>
      </c>
      <c r="D11" s="5">
        <f>'dpc-covid19-ita-andamento-naz'!K6</f>
        <v>888</v>
      </c>
      <c r="E11" s="12">
        <f t="shared" si="0"/>
        <v>568.86235038792313</v>
      </c>
      <c r="F11" s="12">
        <f t="shared" si="1"/>
        <v>1717.8441439953476</v>
      </c>
      <c r="G11" s="12">
        <f>MAX(E11-CI,0)</f>
        <v>0</v>
      </c>
      <c r="H11" s="1"/>
      <c r="I11" s="7" t="s">
        <v>3</v>
      </c>
      <c r="J11" s="1">
        <f>COUNT(D7:D33)-COUNT(J7:J9)</f>
        <v>24</v>
      </c>
    </row>
    <row r="12" spans="2:14" x14ac:dyDescent="0.3">
      <c r="B12" s="11">
        <v>43890</v>
      </c>
      <c r="C12" s="5">
        <v>6</v>
      </c>
      <c r="D12" s="5">
        <f>'dpc-covid19-ita-andamento-naz'!K7</f>
        <v>1128</v>
      </c>
      <c r="E12" s="12">
        <f t="shared" si="0"/>
        <v>802.09484224244625</v>
      </c>
      <c r="F12" s="12">
        <f t="shared" si="1"/>
        <v>1951.0766358498706</v>
      </c>
      <c r="G12" s="12">
        <f>MAX(E12-CI,0)</f>
        <v>0</v>
      </c>
      <c r="H12" s="1"/>
      <c r="I12" s="7" t="s">
        <v>4</v>
      </c>
      <c r="J12" s="8" cm="1">
        <f t="array" ref="J12">SQRT(SUM((D7:D33-E7:E33)^2)/df)</f>
        <v>556.70458566582613</v>
      </c>
    </row>
    <row r="13" spans="2:14" ht="16.2" x14ac:dyDescent="0.3">
      <c r="B13" s="21">
        <v>43891</v>
      </c>
      <c r="C13" s="5">
        <v>7</v>
      </c>
      <c r="D13" s="5">
        <f>'dpc-covid19-ita-andamento-naz'!K8</f>
        <v>1694</v>
      </c>
      <c r="E13" s="12">
        <f t="shared" si="0"/>
        <v>1110.4416157589505</v>
      </c>
      <c r="F13" s="12">
        <f t="shared" si="1"/>
        <v>2259.4234093663749</v>
      </c>
      <c r="G13" s="12">
        <f>MAX(E13-CI,0)</f>
        <v>0</v>
      </c>
      <c r="H13" s="1"/>
      <c r="I13" s="7" t="s">
        <v>5</v>
      </c>
      <c r="J13" s="9" cm="1">
        <f t="array" ref="J13">1-SUM((D7:D33-E7:E33)^2)/SUM((D7:D33-Mean_of_y)^2)</f>
        <v>0.9988567347446855</v>
      </c>
    </row>
    <row r="14" spans="2:14" x14ac:dyDescent="0.3">
      <c r="B14" s="11">
        <v>43892</v>
      </c>
      <c r="C14" s="5">
        <v>8</v>
      </c>
      <c r="D14" s="5">
        <f>'dpc-covid19-ita-andamento-naz'!K9</f>
        <v>2036</v>
      </c>
      <c r="E14" s="12">
        <f t="shared" si="0"/>
        <v>1510.9170014249607</v>
      </c>
      <c r="F14" s="12">
        <f t="shared" si="1"/>
        <v>2659.8987950323854</v>
      </c>
      <c r="G14" s="12">
        <f>MAX(E14-CI,0)</f>
        <v>361.93520781753637</v>
      </c>
      <c r="H14" s="1"/>
      <c r="I14" s="7" t="s">
        <v>6</v>
      </c>
      <c r="J14" s="9">
        <f>TINV(0.05,df)</f>
        <v>2.0638985616280254</v>
      </c>
    </row>
    <row r="15" spans="2:14" x14ac:dyDescent="0.3">
      <c r="B15" s="11">
        <v>43893</v>
      </c>
      <c r="C15" s="5">
        <v>9</v>
      </c>
      <c r="D15" s="5">
        <f>'dpc-covid19-ita-andamento-naz'!K10</f>
        <v>2502</v>
      </c>
      <c r="E15" s="12">
        <f t="shared" si="0"/>
        <v>2022.3727551319068</v>
      </c>
      <c r="F15" s="12">
        <f t="shared" si="1"/>
        <v>3171.3545487393312</v>
      </c>
      <c r="G15" s="12">
        <f>MAX(E15-CI,0)</f>
        <v>873.39096152448246</v>
      </c>
      <c r="H15" s="1"/>
      <c r="I15" s="7" t="s">
        <v>7</v>
      </c>
      <c r="J15" s="1">
        <f>Critical_t*SE_of_y</f>
        <v>1148.9817936074244</v>
      </c>
    </row>
    <row r="16" spans="2:14" x14ac:dyDescent="0.3">
      <c r="B16" s="11">
        <v>43894</v>
      </c>
      <c r="C16" s="5">
        <v>10</v>
      </c>
      <c r="D16" s="5">
        <f>'dpc-covid19-ita-andamento-naz'!K11</f>
        <v>3089</v>
      </c>
      <c r="E16" s="12">
        <f t="shared" si="0"/>
        <v>2665.2442615243326</v>
      </c>
      <c r="F16" s="12">
        <f t="shared" si="1"/>
        <v>3814.2260551317568</v>
      </c>
      <c r="G16" s="12">
        <f>MAX(E16-CI,0)</f>
        <v>1516.2624679169082</v>
      </c>
      <c r="H16" s="1"/>
      <c r="I16" s="7"/>
    </row>
    <row r="17" spans="2:13" x14ac:dyDescent="0.3">
      <c r="B17" s="21">
        <v>43895</v>
      </c>
      <c r="C17" s="5">
        <v>11</v>
      </c>
      <c r="D17" s="5">
        <f>'dpc-covid19-ita-andamento-naz'!K12</f>
        <v>3858</v>
      </c>
      <c r="E17" s="12">
        <f t="shared" si="0"/>
        <v>3461.2049833808378</v>
      </c>
      <c r="F17" s="12">
        <f t="shared" si="1"/>
        <v>4610.186776988262</v>
      </c>
      <c r="G17" s="12">
        <f>MAX(E17-CI,0)</f>
        <v>2312.2231897734137</v>
      </c>
      <c r="H17" s="1"/>
      <c r="I17" s="7"/>
    </row>
    <row r="18" spans="2:13" x14ac:dyDescent="0.3">
      <c r="B18" s="11">
        <v>43896</v>
      </c>
      <c r="C18" s="5">
        <v>12</v>
      </c>
      <c r="D18" s="5">
        <f>'dpc-covid19-ita-andamento-naz'!K13</f>
        <v>4636</v>
      </c>
      <c r="E18" s="12">
        <f t="shared" si="0"/>
        <v>4432.7399856028633</v>
      </c>
      <c r="F18" s="12">
        <f t="shared" si="1"/>
        <v>5581.7217792102874</v>
      </c>
      <c r="G18" s="12">
        <f>MAX(E18-CI,0)</f>
        <v>3283.7581919954391</v>
      </c>
      <c r="H18" s="1"/>
      <c r="I18" s="7"/>
    </row>
    <row r="19" spans="2:13" x14ac:dyDescent="0.3">
      <c r="B19" s="11">
        <v>43897</v>
      </c>
      <c r="C19" s="5">
        <v>13</v>
      </c>
      <c r="D19" s="5">
        <f>'dpc-covid19-ita-andamento-naz'!K14</f>
        <v>5883</v>
      </c>
      <c r="E19" s="12">
        <f t="shared" si="0"/>
        <v>5602.6546169685971</v>
      </c>
      <c r="F19" s="12">
        <f t="shared" si="1"/>
        <v>6751.6364105760213</v>
      </c>
      <c r="G19" s="12">
        <f>MAX(E19-CI,0)</f>
        <v>4453.672823361173</v>
      </c>
      <c r="H19" s="1"/>
      <c r="I19" s="7"/>
    </row>
    <row r="20" spans="2:13" x14ac:dyDescent="0.3">
      <c r="B20" s="21">
        <v>43898</v>
      </c>
      <c r="C20" s="5">
        <v>14</v>
      </c>
      <c r="D20" s="5">
        <f>'dpc-covid19-ita-andamento-naz'!K15</f>
        <v>7375</v>
      </c>
      <c r="E20" s="12">
        <f t="shared" si="0"/>
        <v>6993.5384922817211</v>
      </c>
      <c r="F20" s="12">
        <f t="shared" si="1"/>
        <v>8142.5202858891453</v>
      </c>
      <c r="G20" s="12">
        <f>MAX(E20-CI,0)</f>
        <v>5844.556698674297</v>
      </c>
      <c r="H20" s="1"/>
      <c r="I20" s="7"/>
    </row>
    <row r="21" spans="2:13" x14ac:dyDescent="0.3">
      <c r="B21" s="11">
        <v>43899</v>
      </c>
      <c r="C21" s="5">
        <v>15</v>
      </c>
      <c r="D21" s="5">
        <f>'dpc-covid19-ita-andamento-naz'!K16</f>
        <v>9172</v>
      </c>
      <c r="E21" s="12">
        <f t="shared" si="0"/>
        <v>8627.2075001893299</v>
      </c>
      <c r="F21" s="12">
        <f t="shared" si="1"/>
        <v>9776.189293796755</v>
      </c>
      <c r="G21" s="12">
        <f>MAX(E21-CI,0)</f>
        <v>7478.2257065819058</v>
      </c>
      <c r="H21" s="1"/>
      <c r="I21" s="7"/>
    </row>
    <row r="22" spans="2:13" x14ac:dyDescent="0.3">
      <c r="B22" s="21">
        <v>43900</v>
      </c>
      <c r="C22" s="5">
        <v>16</v>
      </c>
      <c r="D22" s="5">
        <f>'dpc-covid19-ita-andamento-naz'!K17</f>
        <v>10149</v>
      </c>
      <c r="E22" s="12">
        <f t="shared" si="0"/>
        <v>10524.147545533229</v>
      </c>
      <c r="F22" s="12">
        <f t="shared" si="1"/>
        <v>11673.129339140654</v>
      </c>
      <c r="G22" s="12">
        <f>MAX(E22-CI,0)</f>
        <v>9375.1657519258042</v>
      </c>
      <c r="H22" s="1"/>
      <c r="I22" s="7"/>
    </row>
    <row r="23" spans="2:13" x14ac:dyDescent="0.3">
      <c r="B23" s="11">
        <v>43901</v>
      </c>
      <c r="C23" s="5">
        <v>17</v>
      </c>
      <c r="D23" s="5">
        <f>'dpc-covid19-ita-andamento-naz'!K18</f>
        <v>12462</v>
      </c>
      <c r="E23" s="12">
        <f t="shared" si="0"/>
        <v>12702.983152016133</v>
      </c>
      <c r="F23" s="12">
        <f t="shared" si="1"/>
        <v>13851.964945623558</v>
      </c>
      <c r="G23" s="12">
        <f>MAX(E23-CI,0)</f>
        <v>11554.001358408708</v>
      </c>
      <c r="H23" s="1"/>
      <c r="I23" s="7"/>
    </row>
    <row r="24" spans="2:13" x14ac:dyDescent="0.3">
      <c r="B24" s="21">
        <v>43902</v>
      </c>
      <c r="C24" s="5">
        <v>18</v>
      </c>
      <c r="D24" s="5">
        <f>'dpc-covid19-ita-andamento-naz'!K19</f>
        <v>15113</v>
      </c>
      <c r="E24" s="12">
        <f t="shared" si="0"/>
        <v>15179.992066338502</v>
      </c>
      <c r="F24" s="12">
        <f t="shared" si="1"/>
        <v>16328.973859945927</v>
      </c>
      <c r="G24" s="12">
        <f>MAX(E24-CI,0)</f>
        <v>14031.010272731077</v>
      </c>
      <c r="H24" s="1"/>
      <c r="I24" s="7"/>
    </row>
    <row r="25" spans="2:13" x14ac:dyDescent="0.3">
      <c r="B25" s="11">
        <v>43903</v>
      </c>
      <c r="C25" s="5">
        <v>19</v>
      </c>
      <c r="D25" s="5">
        <f>'dpc-covid19-ita-andamento-naz'!K20</f>
        <v>17660</v>
      </c>
      <c r="E25" s="12">
        <f t="shared" si="0"/>
        <v>17968.683883425329</v>
      </c>
      <c r="F25" s="12">
        <f t="shared" si="1"/>
        <v>19117.665677032754</v>
      </c>
      <c r="G25" s="12">
        <f>MAX(E25-CI,0)</f>
        <v>16819.702089817903</v>
      </c>
      <c r="H25" s="1"/>
      <c r="I25" s="7"/>
    </row>
    <row r="26" spans="2:13" x14ac:dyDescent="0.3">
      <c r="B26" s="11">
        <v>43904</v>
      </c>
      <c r="C26" s="5">
        <v>20</v>
      </c>
      <c r="D26" s="5">
        <f>'dpc-covid19-ita-andamento-naz'!K21</f>
        <v>21157</v>
      </c>
      <c r="E26" s="12">
        <f t="shared" si="0"/>
        <v>21079.45677945621</v>
      </c>
      <c r="F26" s="12">
        <f t="shared" si="1"/>
        <v>22228.438573063635</v>
      </c>
      <c r="G26" s="12">
        <f>MAX(E26-CI,0)</f>
        <v>19930.474985848785</v>
      </c>
      <c r="H26" s="1"/>
      <c r="I26" s="7"/>
    </row>
    <row r="27" spans="2:13" x14ac:dyDescent="0.3">
      <c r="B27" s="11">
        <v>43905</v>
      </c>
      <c r="C27" s="5">
        <v>21</v>
      </c>
      <c r="D27" s="5">
        <f>'dpc-covid19-ita-andamento-naz'!K22</f>
        <v>24747</v>
      </c>
      <c r="E27" s="12">
        <f t="shared" si="0"/>
        <v>24519.342043136006</v>
      </c>
      <c r="F27" s="12">
        <f t="shared" si="1"/>
        <v>25668.323836743431</v>
      </c>
      <c r="G27" s="12">
        <f>MAX(E27-CI,0)</f>
        <v>23370.360249528581</v>
      </c>
      <c r="H27" s="1"/>
      <c r="I27" s="7"/>
    </row>
    <row r="28" spans="2:13" x14ac:dyDescent="0.3">
      <c r="B28" s="11">
        <v>43906</v>
      </c>
      <c r="C28" s="5">
        <v>22</v>
      </c>
      <c r="D28" s="5">
        <f>'dpc-covid19-ita-andamento-naz'!K23</f>
        <v>27980</v>
      </c>
      <c r="E28" s="12">
        <f t="shared" si="0"/>
        <v>28291.841572471214</v>
      </c>
      <c r="F28" s="12">
        <f t="shared" si="1"/>
        <v>29440.823366078639</v>
      </c>
      <c r="G28" s="12">
        <f>MAX(E28-CI,0)</f>
        <v>27142.859778863789</v>
      </c>
      <c r="H28" s="1"/>
      <c r="I28" s="7"/>
    </row>
    <row r="29" spans="2:13" x14ac:dyDescent="0.3">
      <c r="B29" s="11">
        <v>43907</v>
      </c>
      <c r="C29" s="5">
        <v>23</v>
      </c>
      <c r="D29" s="5">
        <f>'dpc-covid19-ita-andamento-naz'!K24</f>
        <v>31506</v>
      </c>
      <c r="E29" s="12">
        <f t="shared" si="0"/>
        <v>32396.859152500478</v>
      </c>
      <c r="F29" s="12">
        <f t="shared" si="1"/>
        <v>33545.840946107899</v>
      </c>
      <c r="G29" s="12">
        <f>MAX(E29-CI,0)</f>
        <v>31247.877358893053</v>
      </c>
      <c r="H29" s="1"/>
    </row>
    <row r="30" spans="2:13" x14ac:dyDescent="0.3">
      <c r="B30" s="11">
        <v>43908</v>
      </c>
      <c r="C30" s="5">
        <v>24</v>
      </c>
      <c r="D30" s="5">
        <f>'dpc-covid19-ita-andamento-naz'!K25</f>
        <v>35713</v>
      </c>
      <c r="E30" s="12">
        <f t="shared" ref="E30" si="2">K*EXP(-EXP(-(C30-t0)/w))</f>
        <v>36830.722390905328</v>
      </c>
      <c r="F30" s="12">
        <f t="shared" ref="F30" si="3">E30+CI</f>
        <v>37979.704184512753</v>
      </c>
      <c r="G30" s="12">
        <f>MAX(E30-CI,0)</f>
        <v>35681.740597297903</v>
      </c>
      <c r="M30" s="1"/>
    </row>
    <row r="31" spans="2:13" x14ac:dyDescent="0.3">
      <c r="B31" s="11">
        <v>43909</v>
      </c>
      <c r="C31" s="5">
        <v>25</v>
      </c>
      <c r="D31" s="5">
        <f>'dpc-covid19-ita-andamento-naz'!K26</f>
        <v>41035</v>
      </c>
      <c r="E31" s="12">
        <f t="shared" ref="E31" si="4">K*EXP(-EXP(-(C31-t0)/w))</f>
        <v>41586.288839375098</v>
      </c>
      <c r="F31" s="12">
        <f t="shared" ref="F31" si="5">E31+CI</f>
        <v>42735.270632982523</v>
      </c>
      <c r="G31" s="12">
        <f>MAX(E31-CI,0)</f>
        <v>40437.307045767673</v>
      </c>
    </row>
    <row r="32" spans="2:13" x14ac:dyDescent="0.3">
      <c r="B32" s="11">
        <v>43910</v>
      </c>
      <c r="C32" s="5">
        <v>26</v>
      </c>
      <c r="D32" s="5">
        <f>'dpc-covid19-ita-andamento-naz'!K27</f>
        <v>47021</v>
      </c>
      <c r="E32" s="12">
        <f t="shared" ref="E32:E33" si="6">K*EXP(-EXP(-(C32-t0)/w))</f>
        <v>46653.127177669783</v>
      </c>
      <c r="F32" s="12">
        <f t="shared" ref="F32:F33" si="7">E32+CI</f>
        <v>47802.108971277208</v>
      </c>
      <c r="G32" s="12">
        <f>MAX(E32-CI,0)</f>
        <v>45504.145384062358</v>
      </c>
    </row>
    <row r="33" spans="2:7" x14ac:dyDescent="0.3">
      <c r="B33" s="11">
        <v>43911</v>
      </c>
      <c r="C33" s="5">
        <v>27</v>
      </c>
      <c r="D33" s="5">
        <f>'dpc-covid19-ita-andamento-naz'!K28</f>
        <v>53578</v>
      </c>
      <c r="E33" s="12">
        <f t="shared" si="6"/>
        <v>52017.762430022151</v>
      </c>
      <c r="F33" s="12">
        <f t="shared" si="7"/>
        <v>53166.744223629576</v>
      </c>
      <c r="G33" s="12">
        <f>MAX(E33-CI,0)</f>
        <v>50868.780636414725</v>
      </c>
    </row>
    <row r="34" spans="2:7" x14ac:dyDescent="0.3">
      <c r="B34" s="11"/>
      <c r="C34" s="5"/>
    </row>
    <row r="35" spans="2:7" x14ac:dyDescent="0.3">
      <c r="B35" s="11"/>
      <c r="C35" s="5"/>
    </row>
    <row r="36" spans="2:7" x14ac:dyDescent="0.3">
      <c r="B36" s="11"/>
      <c r="C36" s="5"/>
    </row>
    <row r="37" spans="2:7" x14ac:dyDescent="0.3">
      <c r="B37" s="11"/>
      <c r="C37" s="5"/>
    </row>
    <row r="38" spans="2:7" x14ac:dyDescent="0.3">
      <c r="B38" s="11"/>
      <c r="C38" s="5"/>
    </row>
    <row r="39" spans="2:7" x14ac:dyDescent="0.3">
      <c r="B39" s="11"/>
      <c r="C39" s="5"/>
    </row>
    <row r="40" spans="2:7" x14ac:dyDescent="0.3">
      <c r="B40" s="11"/>
      <c r="C40" s="5"/>
    </row>
    <row r="41" spans="2:7" x14ac:dyDescent="0.3">
      <c r="B41" s="11"/>
      <c r="C41" s="5"/>
    </row>
    <row r="42" spans="2:7" x14ac:dyDescent="0.3">
      <c r="B42" s="11"/>
      <c r="C42" s="5"/>
    </row>
    <row r="43" spans="2:7" x14ac:dyDescent="0.3">
      <c r="B43" s="11"/>
      <c r="C43" s="5"/>
    </row>
    <row r="44" spans="2:7" x14ac:dyDescent="0.3">
      <c r="B44" s="11"/>
      <c r="C44" s="5"/>
    </row>
    <row r="45" spans="2:7" x14ac:dyDescent="0.3">
      <c r="B45" s="4"/>
    </row>
    <row r="46" spans="2:7" x14ac:dyDescent="0.3">
      <c r="B46" s="4"/>
    </row>
    <row r="47" spans="2:7" x14ac:dyDescent="0.3">
      <c r="B47" s="4"/>
    </row>
    <row r="48" spans="2:7" x14ac:dyDescent="0.3">
      <c r="B48" s="4"/>
    </row>
    <row r="49" spans="2:2" x14ac:dyDescent="0.3">
      <c r="B49" s="4"/>
    </row>
    <row r="50" spans="2:2" x14ac:dyDescent="0.3">
      <c r="B50" s="4"/>
    </row>
    <row r="51" spans="2:2" x14ac:dyDescent="0.3">
      <c r="B51" s="4"/>
    </row>
    <row r="52" spans="2:2" x14ac:dyDescent="0.3">
      <c r="B52" s="4"/>
    </row>
    <row r="53" spans="2:2" x14ac:dyDescent="0.3">
      <c r="B53" s="4"/>
    </row>
    <row r="54" spans="2:2" x14ac:dyDescent="0.3">
      <c r="B54" s="4"/>
    </row>
    <row r="55" spans="2:2" x14ac:dyDescent="0.3">
      <c r="B55" s="4"/>
    </row>
    <row r="56" spans="2:2" x14ac:dyDescent="0.3">
      <c r="B56" s="4"/>
    </row>
    <row r="57" spans="2:2" x14ac:dyDescent="0.3">
      <c r="B57" s="4"/>
    </row>
    <row r="58" spans="2:2" x14ac:dyDescent="0.3">
      <c r="B58" s="4"/>
    </row>
    <row r="59" spans="2:2" x14ac:dyDescent="0.3">
      <c r="B59" s="4"/>
    </row>
    <row r="60" spans="2:2" x14ac:dyDescent="0.3">
      <c r="B60" s="4"/>
    </row>
    <row r="61" spans="2:2" x14ac:dyDescent="0.3">
      <c r="B61" s="4"/>
    </row>
    <row r="62" spans="2:2" x14ac:dyDescent="0.3">
      <c r="B62" s="4"/>
    </row>
    <row r="63" spans="2:2" x14ac:dyDescent="0.3">
      <c r="B63" s="4"/>
    </row>
    <row r="64" spans="2:2" x14ac:dyDescent="0.3">
      <c r="B64" s="4"/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C13A3-CD70-4341-93B3-C916CA4FB509}">
  <dimension ref="A1:L28"/>
  <sheetViews>
    <sheetView topLeftCell="B1" workbookViewId="0"/>
  </sheetViews>
  <sheetFormatPr defaultRowHeight="14.4" x14ac:dyDescent="0.3"/>
  <cols>
    <col min="1" max="1" width="15.6640625" bestFit="1" customWidth="1"/>
    <col min="2" max="2" width="7.44140625" bestFit="1" customWidth="1"/>
    <col min="3" max="3" width="22.6640625" bestFit="1" customWidth="1"/>
    <col min="4" max="4" width="17.77734375" bestFit="1" customWidth="1"/>
    <col min="5" max="5" width="20" bestFit="1" customWidth="1"/>
    <col min="6" max="6" width="23" bestFit="1" customWidth="1"/>
    <col min="7" max="7" width="26.77734375" bestFit="1" customWidth="1"/>
    <col min="8" max="8" width="26.6640625" bestFit="1" customWidth="1"/>
    <col min="9" max="9" width="15.88671875" bestFit="1" customWidth="1"/>
    <col min="10" max="10" width="10.5546875" bestFit="1" customWidth="1"/>
    <col min="11" max="11" width="12.21875" bestFit="1" customWidth="1"/>
    <col min="12" max="12" width="10.33203125" bestFit="1" customWidth="1"/>
  </cols>
  <sheetData>
    <row r="1" spans="1:12" x14ac:dyDescent="0.3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</row>
    <row r="2" spans="1:12" x14ac:dyDescent="0.3">
      <c r="A2" s="16">
        <v>43885.75</v>
      </c>
      <c r="B2" s="17" t="s">
        <v>31</v>
      </c>
      <c r="C2" s="2">
        <v>101</v>
      </c>
      <c r="D2" s="2">
        <v>26</v>
      </c>
      <c r="E2" s="2">
        <v>127</v>
      </c>
      <c r="F2" s="2">
        <v>94</v>
      </c>
      <c r="G2" s="2">
        <v>221</v>
      </c>
      <c r="H2" s="2">
        <v>221</v>
      </c>
      <c r="I2" s="2">
        <v>1</v>
      </c>
      <c r="J2" s="2">
        <v>7</v>
      </c>
      <c r="K2" s="2">
        <v>229</v>
      </c>
      <c r="L2" s="2">
        <v>4324</v>
      </c>
    </row>
    <row r="3" spans="1:12" x14ac:dyDescent="0.3">
      <c r="A3" s="16">
        <v>43886.75</v>
      </c>
      <c r="B3" s="17" t="s">
        <v>31</v>
      </c>
      <c r="C3" s="2">
        <v>114</v>
      </c>
      <c r="D3" s="2">
        <v>35</v>
      </c>
      <c r="E3" s="2">
        <v>150</v>
      </c>
      <c r="F3" s="2">
        <v>162</v>
      </c>
      <c r="G3" s="2">
        <v>311</v>
      </c>
      <c r="H3" s="2">
        <v>90</v>
      </c>
      <c r="I3" s="2">
        <v>1</v>
      </c>
      <c r="J3" s="2">
        <v>10</v>
      </c>
      <c r="K3" s="2">
        <v>322</v>
      </c>
      <c r="L3" s="2">
        <v>8623</v>
      </c>
    </row>
    <row r="4" spans="1:12" x14ac:dyDescent="0.3">
      <c r="A4" s="16">
        <v>43887.75</v>
      </c>
      <c r="B4" s="17" t="s">
        <v>31</v>
      </c>
      <c r="C4" s="2">
        <v>128</v>
      </c>
      <c r="D4" s="2">
        <v>36</v>
      </c>
      <c r="E4" s="2">
        <v>164</v>
      </c>
      <c r="F4" s="2">
        <v>221</v>
      </c>
      <c r="G4" s="2">
        <v>385</v>
      </c>
      <c r="H4" s="2">
        <v>74</v>
      </c>
      <c r="I4" s="2">
        <v>3</v>
      </c>
      <c r="J4" s="2">
        <v>12</v>
      </c>
      <c r="K4" s="2">
        <v>400</v>
      </c>
      <c r="L4" s="2">
        <v>9587</v>
      </c>
    </row>
    <row r="5" spans="1:12" x14ac:dyDescent="0.3">
      <c r="A5" s="16">
        <v>43888.75</v>
      </c>
      <c r="B5" s="17" t="s">
        <v>31</v>
      </c>
      <c r="C5" s="2">
        <v>248</v>
      </c>
      <c r="D5" s="2">
        <v>56</v>
      </c>
      <c r="E5" s="2">
        <v>304</v>
      </c>
      <c r="F5" s="2">
        <v>284</v>
      </c>
      <c r="G5" s="2">
        <v>588</v>
      </c>
      <c r="H5" s="2">
        <v>203</v>
      </c>
      <c r="I5" s="2">
        <v>45</v>
      </c>
      <c r="J5" s="2">
        <v>17</v>
      </c>
      <c r="K5" s="2">
        <v>650</v>
      </c>
      <c r="L5" s="2">
        <v>12014</v>
      </c>
    </row>
    <row r="6" spans="1:12" x14ac:dyDescent="0.3">
      <c r="A6" s="16">
        <v>43889.75</v>
      </c>
      <c r="B6" s="17" t="s">
        <v>31</v>
      </c>
      <c r="C6" s="2">
        <v>345</v>
      </c>
      <c r="D6" s="2">
        <v>64</v>
      </c>
      <c r="E6" s="2">
        <v>409</v>
      </c>
      <c r="F6" s="2">
        <v>412</v>
      </c>
      <c r="G6" s="2">
        <v>821</v>
      </c>
      <c r="H6" s="2">
        <v>233</v>
      </c>
      <c r="I6" s="2">
        <v>46</v>
      </c>
      <c r="J6" s="2">
        <v>21</v>
      </c>
      <c r="K6" s="2">
        <v>888</v>
      </c>
      <c r="L6" s="2">
        <v>15695</v>
      </c>
    </row>
    <row r="7" spans="1:12" x14ac:dyDescent="0.3">
      <c r="A7" s="16">
        <v>43890.75</v>
      </c>
      <c r="B7" s="17" t="s">
        <v>31</v>
      </c>
      <c r="C7" s="2">
        <v>401</v>
      </c>
      <c r="D7" s="2">
        <v>105</v>
      </c>
      <c r="E7" s="2">
        <v>506</v>
      </c>
      <c r="F7" s="2">
        <v>543</v>
      </c>
      <c r="G7" s="2">
        <v>1049</v>
      </c>
      <c r="H7" s="2">
        <v>228</v>
      </c>
      <c r="I7" s="2">
        <v>50</v>
      </c>
      <c r="J7" s="2">
        <v>29</v>
      </c>
      <c r="K7" s="2">
        <v>1128</v>
      </c>
      <c r="L7" s="2">
        <v>18661</v>
      </c>
    </row>
    <row r="8" spans="1:12" x14ac:dyDescent="0.3">
      <c r="A8" s="16">
        <v>43891.75</v>
      </c>
      <c r="B8" s="17" t="s">
        <v>31</v>
      </c>
      <c r="C8" s="2">
        <v>639</v>
      </c>
      <c r="D8" s="2">
        <v>140</v>
      </c>
      <c r="E8" s="2">
        <v>779</v>
      </c>
      <c r="F8" s="2">
        <v>798</v>
      </c>
      <c r="G8" s="2">
        <v>1577</v>
      </c>
      <c r="H8" s="2">
        <v>528</v>
      </c>
      <c r="I8" s="2">
        <v>83</v>
      </c>
      <c r="J8" s="2">
        <v>34</v>
      </c>
      <c r="K8" s="2">
        <v>1694</v>
      </c>
      <c r="L8" s="2">
        <v>21127</v>
      </c>
    </row>
    <row r="9" spans="1:12" x14ac:dyDescent="0.3">
      <c r="A9" s="16">
        <v>43892.75</v>
      </c>
      <c r="B9" s="17" t="s">
        <v>31</v>
      </c>
      <c r="C9" s="2">
        <v>742</v>
      </c>
      <c r="D9" s="2">
        <v>166</v>
      </c>
      <c r="E9" s="2">
        <v>908</v>
      </c>
      <c r="F9" s="2">
        <v>927</v>
      </c>
      <c r="G9" s="2">
        <v>1835</v>
      </c>
      <c r="H9" s="2">
        <v>258</v>
      </c>
      <c r="I9" s="2">
        <v>149</v>
      </c>
      <c r="J9" s="2">
        <v>52</v>
      </c>
      <c r="K9" s="2">
        <v>2036</v>
      </c>
      <c r="L9" s="2">
        <v>23345</v>
      </c>
    </row>
    <row r="10" spans="1:12" x14ac:dyDescent="0.3">
      <c r="A10" s="16">
        <v>43893.75</v>
      </c>
      <c r="B10" s="17" t="s">
        <v>31</v>
      </c>
      <c r="C10" s="2">
        <v>1034</v>
      </c>
      <c r="D10" s="2">
        <v>229</v>
      </c>
      <c r="E10" s="2">
        <v>1263</v>
      </c>
      <c r="F10" s="2">
        <v>1000</v>
      </c>
      <c r="G10" s="2">
        <v>2263</v>
      </c>
      <c r="H10" s="2">
        <v>428</v>
      </c>
      <c r="I10" s="2">
        <v>160</v>
      </c>
      <c r="J10" s="2">
        <v>79</v>
      </c>
      <c r="K10" s="2">
        <v>2502</v>
      </c>
      <c r="L10" s="2">
        <v>25856</v>
      </c>
    </row>
    <row r="11" spans="1:12" x14ac:dyDescent="0.3">
      <c r="A11" s="16">
        <v>43894.75</v>
      </c>
      <c r="B11" s="17" t="s">
        <v>31</v>
      </c>
      <c r="C11" s="2">
        <v>1346</v>
      </c>
      <c r="D11" s="2">
        <v>295</v>
      </c>
      <c r="E11" s="2">
        <v>1641</v>
      </c>
      <c r="F11" s="2">
        <v>1065</v>
      </c>
      <c r="G11" s="2">
        <v>2706</v>
      </c>
      <c r="H11" s="2">
        <v>443</v>
      </c>
      <c r="I11" s="2">
        <v>276</v>
      </c>
      <c r="J11" s="2">
        <v>107</v>
      </c>
      <c r="K11" s="2">
        <v>3089</v>
      </c>
      <c r="L11" s="2">
        <v>29837</v>
      </c>
    </row>
    <row r="12" spans="1:12" x14ac:dyDescent="0.3">
      <c r="A12" s="16">
        <v>43895.75</v>
      </c>
      <c r="B12" s="17" t="s">
        <v>31</v>
      </c>
      <c r="C12" s="2">
        <v>1790</v>
      </c>
      <c r="D12" s="2">
        <v>351</v>
      </c>
      <c r="E12" s="2">
        <v>2141</v>
      </c>
      <c r="F12" s="2">
        <v>1155</v>
      </c>
      <c r="G12" s="2">
        <v>3296</v>
      </c>
      <c r="H12" s="2">
        <v>590</v>
      </c>
      <c r="I12" s="2">
        <v>414</v>
      </c>
      <c r="J12" s="2">
        <v>148</v>
      </c>
      <c r="K12" s="2">
        <v>3858</v>
      </c>
      <c r="L12" s="2">
        <v>32362</v>
      </c>
    </row>
    <row r="13" spans="1:12" x14ac:dyDescent="0.3">
      <c r="A13" s="16">
        <v>43896.75</v>
      </c>
      <c r="B13" s="17" t="s">
        <v>31</v>
      </c>
      <c r="C13" s="2">
        <v>2394</v>
      </c>
      <c r="D13" s="2">
        <v>462</v>
      </c>
      <c r="E13" s="2">
        <v>2856</v>
      </c>
      <c r="F13" s="2">
        <v>1060</v>
      </c>
      <c r="G13" s="2">
        <v>3916</v>
      </c>
      <c r="H13" s="2">
        <v>620</v>
      </c>
      <c r="I13" s="2">
        <v>523</v>
      </c>
      <c r="J13" s="2">
        <v>197</v>
      </c>
      <c r="K13" s="2">
        <v>4636</v>
      </c>
      <c r="L13" s="2">
        <v>36359</v>
      </c>
    </row>
    <row r="14" spans="1:12" x14ac:dyDescent="0.3">
      <c r="A14" s="16">
        <v>43897.75</v>
      </c>
      <c r="B14" s="17" t="s">
        <v>31</v>
      </c>
      <c r="C14" s="2">
        <v>2651</v>
      </c>
      <c r="D14" s="2">
        <v>567</v>
      </c>
      <c r="E14" s="2">
        <v>3218</v>
      </c>
      <c r="F14" s="2">
        <v>1843</v>
      </c>
      <c r="G14" s="2">
        <v>5061</v>
      </c>
      <c r="H14" s="2">
        <v>1145</v>
      </c>
      <c r="I14" s="2">
        <v>589</v>
      </c>
      <c r="J14" s="2">
        <v>233</v>
      </c>
      <c r="K14" s="2">
        <v>5883</v>
      </c>
      <c r="L14" s="2">
        <v>42062</v>
      </c>
    </row>
    <row r="15" spans="1:12" x14ac:dyDescent="0.3">
      <c r="A15" s="16">
        <v>43898.75</v>
      </c>
      <c r="B15" s="17" t="s">
        <v>31</v>
      </c>
      <c r="C15" s="2">
        <v>3557</v>
      </c>
      <c r="D15" s="2">
        <v>650</v>
      </c>
      <c r="E15" s="2">
        <v>4207</v>
      </c>
      <c r="F15" s="2">
        <v>2180</v>
      </c>
      <c r="G15" s="2">
        <v>6387</v>
      </c>
      <c r="H15" s="2">
        <v>1326</v>
      </c>
      <c r="I15" s="2">
        <v>622</v>
      </c>
      <c r="J15" s="2">
        <v>366</v>
      </c>
      <c r="K15" s="2">
        <v>7375</v>
      </c>
      <c r="L15" s="2">
        <v>49937</v>
      </c>
    </row>
    <row r="16" spans="1:12" x14ac:dyDescent="0.3">
      <c r="A16" s="16">
        <v>43899.75</v>
      </c>
      <c r="B16" s="17" t="s">
        <v>31</v>
      </c>
      <c r="C16" s="2">
        <v>4316</v>
      </c>
      <c r="D16" s="2">
        <v>733</v>
      </c>
      <c r="E16" s="2">
        <v>5049</v>
      </c>
      <c r="F16" s="2">
        <v>2936</v>
      </c>
      <c r="G16" s="2">
        <v>7985</v>
      </c>
      <c r="H16" s="2">
        <v>1598</v>
      </c>
      <c r="I16" s="2">
        <v>724</v>
      </c>
      <c r="J16" s="2">
        <v>463</v>
      </c>
      <c r="K16" s="2">
        <v>9172</v>
      </c>
      <c r="L16" s="2">
        <v>53826</v>
      </c>
    </row>
    <row r="17" spans="1:12" x14ac:dyDescent="0.3">
      <c r="A17" s="16">
        <v>43900.75</v>
      </c>
      <c r="B17" s="17" t="s">
        <v>31</v>
      </c>
      <c r="C17" s="2">
        <v>5038</v>
      </c>
      <c r="D17" s="2">
        <v>877</v>
      </c>
      <c r="E17" s="2">
        <v>5915</v>
      </c>
      <c r="F17" s="2">
        <v>2599</v>
      </c>
      <c r="G17" s="2">
        <v>8514</v>
      </c>
      <c r="H17" s="2">
        <v>529</v>
      </c>
      <c r="I17" s="2">
        <v>1004</v>
      </c>
      <c r="J17" s="2">
        <v>631</v>
      </c>
      <c r="K17" s="2">
        <v>10149</v>
      </c>
      <c r="L17" s="2">
        <v>60761</v>
      </c>
    </row>
    <row r="18" spans="1:12" x14ac:dyDescent="0.3">
      <c r="A18" s="16">
        <v>43901.708333333336</v>
      </c>
      <c r="B18" s="17" t="s">
        <v>31</v>
      </c>
      <c r="C18" s="2">
        <v>5838</v>
      </c>
      <c r="D18" s="2">
        <v>1028</v>
      </c>
      <c r="E18" s="2">
        <v>6866</v>
      </c>
      <c r="F18" s="2">
        <v>3724</v>
      </c>
      <c r="G18" s="2">
        <v>10590</v>
      </c>
      <c r="H18" s="2">
        <v>2076</v>
      </c>
      <c r="I18" s="2">
        <v>1045</v>
      </c>
      <c r="J18" s="2">
        <v>827</v>
      </c>
      <c r="K18" s="2">
        <v>12462</v>
      </c>
      <c r="L18" s="2">
        <v>73154</v>
      </c>
    </row>
    <row r="19" spans="1:12" x14ac:dyDescent="0.3">
      <c r="A19" s="16">
        <v>43902.708333333336</v>
      </c>
      <c r="B19" s="17" t="s">
        <v>31</v>
      </c>
      <c r="C19" s="2">
        <v>6650</v>
      </c>
      <c r="D19" s="2">
        <v>1153</v>
      </c>
      <c r="E19" s="2">
        <v>7803</v>
      </c>
      <c r="F19" s="2">
        <v>5036</v>
      </c>
      <c r="G19" s="2">
        <v>12839</v>
      </c>
      <c r="H19" s="2">
        <v>2249</v>
      </c>
      <c r="I19" s="2">
        <v>1258</v>
      </c>
      <c r="J19" s="2">
        <v>1016</v>
      </c>
      <c r="K19" s="2">
        <v>15113</v>
      </c>
      <c r="L19" s="2">
        <v>86011</v>
      </c>
    </row>
    <row r="20" spans="1:12" x14ac:dyDescent="0.3">
      <c r="A20" s="16">
        <v>43903.708333333336</v>
      </c>
      <c r="B20" s="17" t="s">
        <v>31</v>
      </c>
      <c r="C20" s="2">
        <v>7426</v>
      </c>
      <c r="D20" s="2">
        <v>1328</v>
      </c>
      <c r="E20" s="2">
        <v>8754</v>
      </c>
      <c r="F20" s="2">
        <v>6201</v>
      </c>
      <c r="G20" s="2">
        <v>14955</v>
      </c>
      <c r="H20" s="2">
        <v>2116</v>
      </c>
      <c r="I20" s="2">
        <v>1439</v>
      </c>
      <c r="J20" s="2">
        <v>1266</v>
      </c>
      <c r="K20" s="2">
        <v>17660</v>
      </c>
      <c r="L20" s="2">
        <v>97488</v>
      </c>
    </row>
    <row r="21" spans="1:12" x14ac:dyDescent="0.3">
      <c r="A21" s="16">
        <v>43904.708333333336</v>
      </c>
      <c r="B21" s="17" t="s">
        <v>31</v>
      </c>
      <c r="C21" s="2">
        <v>8372</v>
      </c>
      <c r="D21" s="2">
        <v>1518</v>
      </c>
      <c r="E21" s="2">
        <v>9890</v>
      </c>
      <c r="F21" s="2">
        <v>7860</v>
      </c>
      <c r="G21" s="2">
        <v>17750</v>
      </c>
      <c r="H21" s="2">
        <v>2795</v>
      </c>
      <c r="I21" s="2">
        <v>1966</v>
      </c>
      <c r="J21" s="2">
        <v>1441</v>
      </c>
      <c r="K21" s="2">
        <v>21157</v>
      </c>
      <c r="L21" s="2">
        <v>109170</v>
      </c>
    </row>
    <row r="22" spans="1:12" x14ac:dyDescent="0.3">
      <c r="A22" s="16">
        <v>43905.708333333336</v>
      </c>
      <c r="B22" s="17" t="s">
        <v>31</v>
      </c>
      <c r="C22" s="2">
        <v>9663</v>
      </c>
      <c r="D22" s="2">
        <v>1672</v>
      </c>
      <c r="E22" s="2">
        <v>11335</v>
      </c>
      <c r="F22" s="2">
        <v>9268</v>
      </c>
      <c r="G22" s="2">
        <v>20603</v>
      </c>
      <c r="H22" s="2">
        <v>2853</v>
      </c>
      <c r="I22" s="2">
        <v>2335</v>
      </c>
      <c r="J22" s="2">
        <v>1809</v>
      </c>
      <c r="K22" s="2">
        <v>24747</v>
      </c>
      <c r="L22" s="2">
        <v>124899</v>
      </c>
    </row>
    <row r="23" spans="1:12" x14ac:dyDescent="0.3">
      <c r="A23" s="16">
        <v>43906.708333333336</v>
      </c>
      <c r="B23" s="17" t="s">
        <v>31</v>
      </c>
      <c r="C23" s="2">
        <v>11025</v>
      </c>
      <c r="D23" s="2">
        <v>1851</v>
      </c>
      <c r="E23" s="2">
        <v>12876</v>
      </c>
      <c r="F23" s="2">
        <v>10197</v>
      </c>
      <c r="G23" s="2">
        <v>23073</v>
      </c>
      <c r="H23" s="2">
        <v>2470</v>
      </c>
      <c r="I23" s="2">
        <v>2749</v>
      </c>
      <c r="J23" s="2">
        <v>2158</v>
      </c>
      <c r="K23" s="2">
        <v>27980</v>
      </c>
      <c r="L23" s="2">
        <v>137962</v>
      </c>
    </row>
    <row r="24" spans="1:12" x14ac:dyDescent="0.3">
      <c r="A24" s="16">
        <v>43907.708333333336</v>
      </c>
      <c r="B24" s="17" t="s">
        <v>31</v>
      </c>
      <c r="C24" s="2">
        <v>12894</v>
      </c>
      <c r="D24" s="2">
        <v>2060</v>
      </c>
      <c r="E24" s="2">
        <v>14954</v>
      </c>
      <c r="F24" s="2">
        <v>11108</v>
      </c>
      <c r="G24" s="2">
        <v>26062</v>
      </c>
      <c r="H24" s="2">
        <v>2989</v>
      </c>
      <c r="I24" s="2">
        <v>2941</v>
      </c>
      <c r="J24" s="2">
        <v>2503</v>
      </c>
      <c r="K24" s="2">
        <v>31506</v>
      </c>
      <c r="L24" s="2">
        <v>148657</v>
      </c>
    </row>
    <row r="25" spans="1:12" x14ac:dyDescent="0.3">
      <c r="A25" s="16">
        <v>43908.708333333336</v>
      </c>
      <c r="B25" s="17" t="s">
        <v>31</v>
      </c>
      <c r="C25" s="2">
        <v>14363</v>
      </c>
      <c r="D25" s="2">
        <v>2257</v>
      </c>
      <c r="E25" s="2">
        <v>16620</v>
      </c>
      <c r="F25" s="2">
        <v>12090</v>
      </c>
      <c r="G25" s="2">
        <v>28710</v>
      </c>
      <c r="H25" s="2">
        <v>2648</v>
      </c>
      <c r="I25" s="2">
        <v>4025</v>
      </c>
      <c r="J25" s="2">
        <v>2978</v>
      </c>
      <c r="K25" s="2">
        <v>35713</v>
      </c>
      <c r="L25" s="2">
        <v>165541</v>
      </c>
    </row>
    <row r="26" spans="1:12" x14ac:dyDescent="0.3">
      <c r="A26" s="16">
        <v>43909.708333333336</v>
      </c>
      <c r="B26" s="17" t="s">
        <v>31</v>
      </c>
      <c r="C26" s="2">
        <v>15757</v>
      </c>
      <c r="D26" s="2">
        <v>2498</v>
      </c>
      <c r="E26" s="2">
        <v>18255</v>
      </c>
      <c r="F26" s="2">
        <v>14935</v>
      </c>
      <c r="G26" s="2">
        <v>33190</v>
      </c>
      <c r="H26" s="2">
        <v>4480</v>
      </c>
      <c r="I26" s="2">
        <v>4440</v>
      </c>
      <c r="J26" s="2">
        <v>3405</v>
      </c>
      <c r="K26" s="2">
        <v>41035</v>
      </c>
      <c r="L26" s="2">
        <v>182777</v>
      </c>
    </row>
    <row r="27" spans="1:12" x14ac:dyDescent="0.3">
      <c r="A27" s="16">
        <v>43910.708333333336</v>
      </c>
      <c r="B27" s="17" t="s">
        <v>31</v>
      </c>
      <c r="C27" s="2">
        <v>16020</v>
      </c>
      <c r="D27" s="2">
        <v>2655</v>
      </c>
      <c r="E27" s="2">
        <v>18675</v>
      </c>
      <c r="F27" s="2">
        <v>19185</v>
      </c>
      <c r="G27" s="2">
        <v>37860</v>
      </c>
      <c r="H27" s="2">
        <v>4670</v>
      </c>
      <c r="I27" s="2">
        <v>5129</v>
      </c>
      <c r="J27" s="2">
        <v>4032</v>
      </c>
      <c r="K27" s="2">
        <v>47021</v>
      </c>
      <c r="L27" s="2">
        <v>206886</v>
      </c>
    </row>
    <row r="28" spans="1:12" x14ac:dyDescent="0.3">
      <c r="A28" s="16">
        <v>43911.708333333336</v>
      </c>
      <c r="B28" s="17" t="s">
        <v>31</v>
      </c>
      <c r="C28" s="2">
        <v>17708</v>
      </c>
      <c r="D28" s="2">
        <v>2857</v>
      </c>
      <c r="E28" s="2">
        <v>20565</v>
      </c>
      <c r="F28" s="2">
        <v>22116</v>
      </c>
      <c r="G28" s="2">
        <v>42681</v>
      </c>
      <c r="H28" s="2">
        <v>4821</v>
      </c>
      <c r="I28" s="2">
        <v>6072</v>
      </c>
      <c r="J28" s="2">
        <v>4825</v>
      </c>
      <c r="K28" s="2">
        <v>53578</v>
      </c>
      <c r="L28" s="2">
        <v>233222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023DCB4-EEB9-4832-A30A-A81EBAF463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Intervalli denominati</vt:lpstr>
      </vt:variant>
      <vt:variant>
        <vt:i4>9</vt:i4>
      </vt:variant>
    </vt:vector>
  </HeadingPairs>
  <TitlesOfParts>
    <vt:vector size="11" baseType="lpstr">
      <vt:lpstr>Gompertz fit</vt:lpstr>
      <vt:lpstr>dpc-covid19-ita-andamento-naz</vt:lpstr>
      <vt:lpstr>CI</vt:lpstr>
      <vt:lpstr>Critical_t</vt:lpstr>
      <vt:lpstr>df</vt:lpstr>
      <vt:lpstr>K</vt:lpstr>
      <vt:lpstr>Mean_of_y</vt:lpstr>
      <vt:lpstr>RSQ</vt:lpstr>
      <vt:lpstr>SE_of_y</vt:lpstr>
      <vt:lpstr>t0</vt:lpstr>
      <vt:lpstr>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 Franco Nali</dc:creator>
  <cp:lastModifiedBy>ampfn</cp:lastModifiedBy>
  <dcterms:created xsi:type="dcterms:W3CDTF">2015-06-05T18:17:20Z</dcterms:created>
  <dcterms:modified xsi:type="dcterms:W3CDTF">2020-03-21T22:23:37Z</dcterms:modified>
</cp:coreProperties>
</file>