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a-Y50\sagginostriulisse\a-AUAI\"/>
    </mc:Choice>
  </mc:AlternateContent>
  <xr:revisionPtr revIDLastSave="0" documentId="13_ncr:1_{2022BBF3-E52E-4EF8-BC87-F241F120C2F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pc-covid19-ita-andamento-naz" sheetId="18" r:id="rId1"/>
    <sheet name="Boltzmann fit" sheetId="12" r:id="rId2"/>
  </sheets>
  <definedNames>
    <definedName name="_xlcn.WorksheetConnection_COVID19ItalycasestrendBfit.xlsxdpc_covid19_ita_andamento_nazionale1" hidden="1">dpc_covid19_ita_andamento_nazionale</definedName>
    <definedName name="CI">'Boltzmann fit'!$J$15</definedName>
    <definedName name="Critical_t">'Boltzmann fit'!$J$14</definedName>
    <definedName name="DatiEsterni_1" localSheetId="0" hidden="1">'dpc-covid19-ita-andamento-naz'!$A$1:$L$30</definedName>
    <definedName name="df">'Boltzmann fit'!$J$11</definedName>
    <definedName name="dpc_covid19_ita_andamento_nazionale_1" localSheetId="1" hidden="1">'Boltzmann fit'!#REF!</definedName>
    <definedName name="K">'Boltzmann fit'!$J$7</definedName>
    <definedName name="Mean_of_y">'Boltzmann fit'!$J$10</definedName>
    <definedName name="RSQ">'Boltzmann fit'!$J$13</definedName>
    <definedName name="SE_of_y">'Boltzmann fit'!$J$12</definedName>
    <definedName name="solver_adj" localSheetId="1" hidden="1">'Boltzmann fit'!$J$7,'Boltzmann fit'!$J$8,'Boltzmann fit'!$J$9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'Boltzmann fit'!$J$13</definedName>
    <definedName name="solver_pre" localSheetId="1" hidden="1">0.000001</definedName>
    <definedName name="solver_rbv" localSheetId="1" hidden="1">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  <definedName name="t0">'Boltzmann fit'!$J$8</definedName>
    <definedName name="w">'Boltzmann fit'!$J$9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6" i="12" l="1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7" i="12"/>
  <c r="E35" i="12"/>
  <c r="E34" i="12" l="1"/>
  <c r="J11" i="12" l="1"/>
  <c r="J10" i="12"/>
  <c r="E33" i="12"/>
  <c r="J14" i="12" l="1"/>
  <c r="E32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7" i="12"/>
  <c r="J13" i="12" l="1" a="1"/>
  <c r="J13" i="12" s="1"/>
  <c r="J12" i="12" a="1"/>
  <c r="J12" i="12" s="1"/>
  <c r="J15" i="12" s="1"/>
  <c r="F35" i="12" l="1"/>
  <c r="G35" i="12"/>
  <c r="G33" i="12"/>
  <c r="F34" i="12"/>
  <c r="G34" i="12"/>
  <c r="G25" i="12"/>
  <c r="G10" i="12"/>
  <c r="G15" i="12"/>
  <c r="G31" i="12"/>
  <c r="G20" i="12"/>
  <c r="G13" i="12"/>
  <c r="G22" i="12"/>
  <c r="G14" i="12"/>
  <c r="G19" i="12"/>
  <c r="G26" i="12"/>
  <c r="G9" i="12"/>
  <c r="G28" i="12"/>
  <c r="G8" i="12"/>
  <c r="G7" i="12"/>
  <c r="G21" i="12"/>
  <c r="G30" i="12"/>
  <c r="G11" i="12"/>
  <c r="G27" i="12"/>
  <c r="G23" i="12"/>
  <c r="G17" i="12"/>
  <c r="G18" i="12"/>
  <c r="G12" i="12"/>
  <c r="G16" i="12"/>
  <c r="G32" i="12"/>
  <c r="G24" i="12"/>
  <c r="G29" i="12"/>
  <c r="F33" i="12"/>
  <c r="F32" i="12"/>
  <c r="F15" i="12"/>
  <c r="F11" i="12"/>
  <c r="F17" i="12"/>
  <c r="F24" i="12"/>
  <c r="F13" i="12"/>
  <c r="F30" i="12"/>
  <c r="F9" i="12"/>
  <c r="F22" i="12"/>
  <c r="F7" i="12"/>
  <c r="F29" i="12"/>
  <c r="F27" i="12"/>
  <c r="F23" i="12"/>
  <c r="F25" i="12"/>
  <c r="F26" i="12"/>
  <c r="F28" i="12"/>
  <c r="F31" i="12"/>
  <c r="F10" i="12"/>
  <c r="F18" i="12"/>
  <c r="F20" i="12"/>
  <c r="F21" i="12"/>
  <c r="F19" i="12"/>
  <c r="F12" i="12"/>
  <c r="F16" i="12"/>
  <c r="F14" i="12"/>
  <c r="F8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tc={6AE41525-C545-4B83-8686-2D973E356B51}</author>
    <author>tc={D1C5CD7B-740D-43CC-A2B1-661E9701F950}</author>
    <author>tc={D6513010-1C40-479E-8D93-3E5E664A5DD3}</author>
    <author>tc={D716A400-1BA0-4A74-B84E-CB03860A1D57}</author>
    <author>tc={7162E970-0C82-40C0-9D82-4DB3CD06F48A}</author>
    <author>tc={ABA66A1D-C810-456B-991F-51AB6F2F5F4A}</author>
    <author>tc={8DD349DE-7478-43D5-9443-337E52D93429}</author>
  </authors>
  <commentList>
    <comment ref="B7" authorId="0" shapeId="0" xr:uid="{6AE41525-C545-4B83-8686-2D973E356B5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3" authorId="1" shapeId="0" xr:uid="{D1C5CD7B-740D-43CC-A2B1-661E9701F95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7" authorId="2" shapeId="0" xr:uid="{D6513010-1C40-479E-8D93-3E5E664A5DD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0" authorId="3" shapeId="0" xr:uid="{D716A400-1BA0-4A74-B84E-CB03860A1D5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22" authorId="4" shapeId="0" xr:uid="{7162E970-0C82-40C0-9D82-4DB3CD06F48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4" authorId="5" shapeId="0" xr:uid="{ABA66A1D-C810-456B-991F-51AB6F2F5F4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35" authorId="6" shapeId="0" xr:uid="{8DD349DE-7478-43D5-9443-337E52D9342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5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<sst xmlns="http://schemas.openxmlformats.org/spreadsheetml/2006/main" count="64" uniqueCount="34">
  <si>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</si>
  <si>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</si>
  <si>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</si>
  <si>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</si>
  <si>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</si>
  <si>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</si>
  <si>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</si>
  <si>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</si>
  <si>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Upper CI</t>
  </si>
  <si>
    <t>Lower CI</t>
  </si>
  <si>
    <t>Date</t>
  </si>
  <si>
    <t>Day</t>
  </si>
  <si>
    <t>Confirmed cases</t>
  </si>
  <si>
    <t>Iterative non-linear least squares regression</t>
  </si>
  <si>
    <t>Boltzmann fit</t>
  </si>
  <si>
    <t>saturation value</t>
  </si>
  <si>
    <t>crossover point</t>
  </si>
  <si>
    <t>width of crossover region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</si>
  <si>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</si>
  <si>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</si>
  <si>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</si>
  <si>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</si>
  <si>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</si>
  <si>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</si>
  <si>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totale_attualmente_positivi</t>
  </si>
  <si>
    <t>nuovi_attualmente_positivi</t>
  </si>
  <si>
    <t>dimessi_guariti</t>
  </si>
  <si>
    <t>deceduti</t>
  </si>
  <si>
    <t>totale_casi</t>
  </si>
  <si>
    <t>tamponi</t>
  </si>
  <si>
    <t>ITA</t>
  </si>
  <si>
    <t>Modeling function: Boltzmann sigmoidal (logistic) function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</si>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</sst>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3" borderId="1" applyNumberFormat="0" applyFont="0" applyAlignment="0" applyProtection="0"/>
  </cellStyleXfs>
  <cellXfs count="24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0" fillId="2" borderId="0" xfId="0" applyNumberFormat="1" applyFill="1"/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</cellXfs>
  <cellStyles count="2">
    <cellStyle name="Normale" xfId="0" builtinId="0"/>
    <cellStyle name="Nota" xfId="1" builtinId="10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1.xml"/><Relationship Id="rId5" Type="http://schemas.openxmlformats.org/officeDocument/2006/relationships/styles" Target="styles.xml"/><Relationship Id="rId10" Type="http://schemas.openxmlformats.org/officeDocument/2006/relationships/calcChain" Target="calcChain.xml"/><Relationship Id="rId4" Type="http://schemas.openxmlformats.org/officeDocument/2006/relationships/connections" Target="connection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it-IT" sz="1800">
                <a:solidFill>
                  <a:srgbClr val="FF0000"/>
                </a:solidFill>
              </a:rPr>
              <a:t>COVID-19 confirmed cases (Italy)</a:t>
            </a:r>
          </a:p>
          <a:p>
            <a:pPr>
              <a:defRPr>
                <a:solidFill>
                  <a:srgbClr val="FF0000"/>
                </a:solidFill>
              </a:defRPr>
            </a:pPr>
            <a:r>
              <a:rPr lang="it-IT" sz="1800">
                <a:solidFill>
                  <a:srgbClr val="FF0000"/>
                </a:solidFill>
              </a:rPr>
              <a:t>Boltzmann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'Boltzmann fit'!$D$6</c:f>
              <c:strCache>
                <c:ptCount val="1"/>
                <c:pt idx="0">
                  <c:v>Confirmed cases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'Boltzmann fit'!$C$7:$C$35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'Boltzmann fit'!$D$7:$D$35</c:f>
              <c:numCache>
                <c:formatCode>0</c:formatCode>
                <c:ptCount val="29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53-4CB1-96E6-9EE72B263DE7}"/>
            </c:ext>
          </c:extLst>
        </c:ser>
        <c:ser>
          <c:idx val="1"/>
          <c:order val="1"/>
          <c:tx>
            <c:strRef>
              <c:f>'Boltzmann fit'!$E$6</c:f>
              <c:strCache>
                <c:ptCount val="1"/>
                <c:pt idx="0">
                  <c:v>Boltzmann 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'Boltzmann fit'!$C$7:$C$66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xVal>
          <c:yVal>
            <c:numRef>
              <c:f>'Boltzmann fit'!$E$7:$E$66</c:f>
              <c:numCache>
                <c:formatCode>0</c:formatCode>
                <c:ptCount val="60"/>
                <c:pt idx="0">
                  <c:v>628.5539407761047</c:v>
                </c:pt>
                <c:pt idx="1">
                  <c:v>761.18426026526856</c:v>
                </c:pt>
                <c:pt idx="2">
                  <c:v>921.58466289236105</c:v>
                </c:pt>
                <c:pt idx="3">
                  <c:v>1115.4692092241758</c:v>
                </c:pt>
                <c:pt idx="4">
                  <c:v>1349.6811886055443</c:v>
                </c:pt>
                <c:pt idx="5">
                  <c:v>1632.394764812535</c:v>
                </c:pt>
                <c:pt idx="6">
                  <c:v>1973.3425780341936</c:v>
                </c:pt>
                <c:pt idx="7">
                  <c:v>2384.067683906133</c:v>
                </c:pt>
                <c:pt idx="8">
                  <c:v>2878.1950938988648</c:v>
                </c:pt>
                <c:pt idx="9">
                  <c:v>3471.7135072478072</c:v>
                </c:pt>
                <c:pt idx="10">
                  <c:v>4183.2511110567439</c:v>
                </c:pt>
                <c:pt idx="11">
                  <c:v>5034.3200789993707</c:v>
                </c:pt>
                <c:pt idx="12">
                  <c:v>6049.4922342748041</c:v>
                </c:pt>
                <c:pt idx="13">
                  <c:v>7256.4532001781772</c:v>
                </c:pt>
                <c:pt idx="14">
                  <c:v>8685.8648692776151</c:v>
                </c:pt>
                <c:pt idx="15">
                  <c:v>10370.948016777746</c:v>
                </c:pt>
                <c:pt idx="16">
                  <c:v>12346.682069166302</c:v>
                </c:pt>
                <c:pt idx="17">
                  <c:v>14648.51363037438</c:v>
                </c:pt>
                <c:pt idx="18">
                  <c:v>17310.478369314485</c:v>
                </c:pt>
                <c:pt idx="19">
                  <c:v>20362.683377413057</c:v>
                </c:pt>
                <c:pt idx="20">
                  <c:v>23828.17978070445</c:v>
                </c:pt>
                <c:pt idx="21">
                  <c:v>27719.383458425866</c:v>
                </c:pt>
                <c:pt idx="22">
                  <c:v>32034.367598248824</c:v>
                </c:pt>
                <c:pt idx="23">
                  <c:v>36753.526571003764</c:v>
                </c:pt>
                <c:pt idx="24">
                  <c:v>41837.244946225503</c:v>
                </c:pt>
                <c:pt idx="25">
                  <c:v>47225.231676152493</c:v>
                </c:pt>
                <c:pt idx="26">
                  <c:v>52838.038277462125</c:v>
                </c:pt>
                <c:pt idx="27">
                  <c:v>58580.952991579972</c:v>
                </c:pt>
                <c:pt idx="28">
                  <c:v>64350.001582073113</c:v>
                </c:pt>
                <c:pt idx="29">
                  <c:v>70039.311412900657</c:v>
                </c:pt>
                <c:pt idx="30">
                  <c:v>75548.762499711345</c:v>
                </c:pt>
                <c:pt idx="31">
                  <c:v>80790.776798163672</c:v>
                </c:pt>
                <c:pt idx="32">
                  <c:v>85695.31209500492</c:v>
                </c:pt>
                <c:pt idx="33">
                  <c:v>90212.550319053131</c:v>
                </c:pt>
                <c:pt idx="34">
                  <c:v>94313.256211533095</c:v>
                </c:pt>
                <c:pt idx="35">
                  <c:v>97987.186425922409</c:v>
                </c:pt>
                <c:pt idx="36">
                  <c:v>101240.16312866766</c:v>
                </c:pt>
                <c:pt idx="37">
                  <c:v>104090.47653431838</c:v>
                </c:pt>
                <c:pt idx="38">
                  <c:v>106565.19101854048</c:v>
                </c:pt>
                <c:pt idx="39">
                  <c:v>108696.76632767498</c:v>
                </c:pt>
                <c:pt idx="40">
                  <c:v>110520.22970556731</c:v>
                </c:pt>
                <c:pt idx="41">
                  <c:v>112070.98605350434</c:v>
                </c:pt>
                <c:pt idx="42">
                  <c:v>113383.24830752259</c:v>
                </c:pt>
                <c:pt idx="43">
                  <c:v>114489.00911769325</c:v>
                </c:pt>
                <c:pt idx="44">
                  <c:v>115417.44886105892</c:v>
                </c:pt>
                <c:pt idx="45">
                  <c:v>116194.67267065929</c:v>
                </c:pt>
                <c:pt idx="46">
                  <c:v>116843.68030709069</c:v>
                </c:pt>
                <c:pt idx="47">
                  <c:v>117384.48974220172</c:v>
                </c:pt>
                <c:pt idx="48">
                  <c:v>117834.35339816568</c:v>
                </c:pt>
                <c:pt idx="49">
                  <c:v>118208.02242159843</c:v>
                </c:pt>
                <c:pt idx="50">
                  <c:v>118518.02802520648</c:v>
                </c:pt>
                <c:pt idx="51">
                  <c:v>118774.95957523797</c:v>
                </c:pt>
                <c:pt idx="52">
                  <c:v>118987.72700230136</c:v>
                </c:pt>
                <c:pt idx="53">
                  <c:v>119163.8007265726</c:v>
                </c:pt>
                <c:pt idx="54">
                  <c:v>119309.42611343692</c:v>
                </c:pt>
                <c:pt idx="55">
                  <c:v>119429.8119645134</c:v>
                </c:pt>
                <c:pt idx="56">
                  <c:v>119529.29407694052</c:v>
                </c:pt>
                <c:pt idx="57">
                  <c:v>119611.4757639501</c:v>
                </c:pt>
                <c:pt idx="58">
                  <c:v>119679.34764161662</c:v>
                </c:pt>
                <c:pt idx="59">
                  <c:v>119735.38910903208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F0-4CB3-AB19-55A9226D7056}"/>
            </c:ext>
          </c:extLst>
        </c:ser>
        <c:ser>
          <c:idx val="2"/>
          <c:order val="2"/>
          <c:tx>
            <c:strRef>
              <c:f>'Boltzmann fit'!$F$6</c:f>
              <c:strCache>
                <c:ptCount val="1"/>
                <c:pt idx="0">
                  <c:v>Upper CI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'Boltzmann fit'!$C$7:$C$35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'Boltzmann fit'!$F$7:$F$35</c:f>
              <c:numCache>
                <c:formatCode>0</c:formatCode>
                <c:ptCount val="29"/>
                <c:pt idx="0">
                  <c:v>1722.6463676752769</c:v>
                </c:pt>
                <c:pt idx="1">
                  <c:v>1855.2766871644408</c:v>
                </c:pt>
                <c:pt idx="2">
                  <c:v>2015.677089791533</c:v>
                </c:pt>
                <c:pt idx="3">
                  <c:v>2209.5616361233479</c:v>
                </c:pt>
                <c:pt idx="4">
                  <c:v>2443.7736155047164</c:v>
                </c:pt>
                <c:pt idx="5">
                  <c:v>2726.4871917117071</c:v>
                </c:pt>
                <c:pt idx="6">
                  <c:v>3067.4350049333657</c:v>
                </c:pt>
                <c:pt idx="7">
                  <c:v>3478.1601108053051</c:v>
                </c:pt>
                <c:pt idx="8">
                  <c:v>3972.2875207980369</c:v>
                </c:pt>
                <c:pt idx="9">
                  <c:v>4565.8059341469798</c:v>
                </c:pt>
                <c:pt idx="10">
                  <c:v>5277.343537955916</c:v>
                </c:pt>
                <c:pt idx="11">
                  <c:v>6128.4125058985428</c:v>
                </c:pt>
                <c:pt idx="12">
                  <c:v>7143.5846611739762</c:v>
                </c:pt>
                <c:pt idx="13">
                  <c:v>8350.5456270773502</c:v>
                </c:pt>
                <c:pt idx="14">
                  <c:v>9779.9572961767881</c:v>
                </c:pt>
                <c:pt idx="15">
                  <c:v>11465.040443676917</c:v>
                </c:pt>
                <c:pt idx="16">
                  <c:v>13440.774496065475</c:v>
                </c:pt>
                <c:pt idx="17">
                  <c:v>15742.606057273551</c:v>
                </c:pt>
                <c:pt idx="18">
                  <c:v>18404.570796213658</c:v>
                </c:pt>
                <c:pt idx="19">
                  <c:v>21456.77580431223</c:v>
                </c:pt>
                <c:pt idx="20">
                  <c:v>24922.272207603623</c:v>
                </c:pt>
                <c:pt idx="21">
                  <c:v>28813.475885325039</c:v>
                </c:pt>
                <c:pt idx="22">
                  <c:v>33128.460025147993</c:v>
                </c:pt>
                <c:pt idx="23">
                  <c:v>37847.618997902937</c:v>
                </c:pt>
                <c:pt idx="24">
                  <c:v>42931.337373124676</c:v>
                </c:pt>
                <c:pt idx="25">
                  <c:v>48319.324103051666</c:v>
                </c:pt>
                <c:pt idx="26">
                  <c:v>53932.130704361298</c:v>
                </c:pt>
                <c:pt idx="27">
                  <c:v>59675.045418479145</c:v>
                </c:pt>
                <c:pt idx="28">
                  <c:v>65444.094008972286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F0-4CB3-AB19-55A9226D7056}"/>
            </c:ext>
          </c:extLst>
        </c:ser>
        <c:ser>
          <c:idx val="3"/>
          <c:order val="3"/>
          <c:tx>
            <c:strRef>
              <c:f>'Boltzmann fit'!$G$6</c:f>
              <c:strCache>
                <c:ptCount val="1"/>
                <c:pt idx="0">
                  <c:v>Lower CI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'Boltzmann fit'!$C$7:$C$35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'Boltzmann fit'!$G$7:$G$35</c:f>
              <c:numCache>
                <c:formatCode>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21.37678232500366</c:v>
                </c:pt>
                <c:pt idx="4">
                  <c:v>255.58876170637222</c:v>
                </c:pt>
                <c:pt idx="5">
                  <c:v>538.30233791336286</c:v>
                </c:pt>
                <c:pt idx="6">
                  <c:v>879.2501511350215</c:v>
                </c:pt>
                <c:pt idx="7">
                  <c:v>1289.9752570069609</c:v>
                </c:pt>
                <c:pt idx="8">
                  <c:v>1784.1026669996927</c:v>
                </c:pt>
                <c:pt idx="9">
                  <c:v>2377.6210803486351</c:v>
                </c:pt>
                <c:pt idx="10">
                  <c:v>3089.1586841575718</c:v>
                </c:pt>
                <c:pt idx="11">
                  <c:v>3940.2276521001986</c:v>
                </c:pt>
                <c:pt idx="12">
                  <c:v>4955.399807375632</c:v>
                </c:pt>
                <c:pt idx="13">
                  <c:v>6162.3607732790051</c:v>
                </c:pt>
                <c:pt idx="14">
                  <c:v>7591.772442378443</c:v>
                </c:pt>
                <c:pt idx="15">
                  <c:v>9276.8555898785744</c:v>
                </c:pt>
                <c:pt idx="16">
                  <c:v>11252.589642267129</c:v>
                </c:pt>
                <c:pt idx="17">
                  <c:v>13554.421203475209</c:v>
                </c:pt>
                <c:pt idx="18">
                  <c:v>16216.385942415312</c:v>
                </c:pt>
                <c:pt idx="19">
                  <c:v>19268.590950513884</c:v>
                </c:pt>
                <c:pt idx="20">
                  <c:v>22734.087353805277</c:v>
                </c:pt>
                <c:pt idx="21">
                  <c:v>26625.291031526693</c:v>
                </c:pt>
                <c:pt idx="22">
                  <c:v>30940.275171349651</c:v>
                </c:pt>
                <c:pt idx="23">
                  <c:v>35659.434144104591</c:v>
                </c:pt>
                <c:pt idx="24">
                  <c:v>40743.15251932633</c:v>
                </c:pt>
                <c:pt idx="25">
                  <c:v>46131.13924925332</c:v>
                </c:pt>
                <c:pt idx="26">
                  <c:v>51743.945850562952</c:v>
                </c:pt>
                <c:pt idx="27">
                  <c:v>57486.860564680799</c:v>
                </c:pt>
                <c:pt idx="28">
                  <c:v>63255.90915517394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FF0-4CB3-AB19-55A9226D7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5</xdr:row>
      <xdr:rowOff>0</xdr:rowOff>
    </xdr:from>
    <xdr:to>
      <xdr:col>21</xdr:col>
      <xdr:colOff>99060</xdr:colOff>
      <xdr:row>33</xdr:row>
      <xdr:rowOff>144780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3212835-2CCD-487C-A7C3-4E3C532B9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16</xdr:col>
      <xdr:colOff>236220</xdr:colOff>
      <xdr:row>17</xdr:row>
      <xdr:rowOff>121920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0219A3B4-96EF-47BF-B1C6-36E967431FD9}"/>
                </a:ext>
              </a:extLst>
            </xdr:cNvPr>
            <xdr:cNvSpPr txBox="1"/>
          </xdr:nvSpPr>
          <xdr:spPr>
            <a:xfrm>
              <a:off x="10660380" y="364236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0219A3B4-96EF-47BF-B1C6-36E967431FD9}"/>
                </a:ext>
              </a:extLst>
            </xdr:cNvPr>
            <xdr:cNvSpPr txBox="1"/>
          </xdr:nvSpPr>
          <xdr:spPr>
            <a:xfrm>
              <a:off x="10660380" y="364236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6</xdr:col>
      <xdr:colOff>609600</xdr:colOff>
      <xdr:row>2</xdr:row>
      <xdr:rowOff>114300</xdr:rowOff>
    </xdr:from>
    <xdr:ext cx="1653540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𝑦</m:t>
                    </m:r>
                    <m:r>
                      <a:rPr lang="it-IT" sz="14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4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𝐾</m:t>
                        </m:r>
                      </m:num>
                      <m:den>
                        <m:d>
                          <m:dPr>
                            <m:ctrlP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it-IT" sz="14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𝑒</m:t>
                                </m:r>
                              </m:e>
                              <m:sup>
                                <m:r>
                                  <a:rPr lang="it-IT" sz="14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− </m:t>
                                </m:r>
                                <m:box>
                                  <m:boxPr>
                                    <m:ctrlPr>
                                      <a:rPr lang="it-IT" sz="14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𝑡</m:t>
                                        </m:r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−</m:t>
                                        </m:r>
                                        <m:sSub>
                                          <m:sSubPr>
                                            <m:ctrlP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𝑡</m:t>
                                            </m:r>
                                          </m:e>
                                          <m:sub>
                                            <m:r>
                                              <a:rPr lang="it-IT" sz="1400" b="0" i="1">
                                                <a:solidFill>
                                                  <a:srgbClr val="FF0000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  <a:cs typeface="+mn-cs"/>
                                              </a:rPr>
                                              <m:t>0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r>
                                          <a:rPr lang="it-IT" sz="1400" b="0" i="1">
                                            <a:solidFill>
                                              <a:srgbClr val="FF0000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  <a:cs typeface="+mn-cs"/>
                                          </a:rPr>
                                          <m:t>𝑤</m:t>
                                        </m:r>
                                      </m:den>
                                    </m:f>
                                  </m:e>
                                </m:box>
                              </m:sup>
                            </m:sSup>
                          </m:e>
                        </m:d>
                      </m:den>
                    </m:f>
                  </m:oMath>
                </m:oMathPara>
              </a14:m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3CC970C1-AB73-4C46-BEA1-4EE468342734}"/>
                </a:ext>
              </a:extLst>
            </xdr:cNvPr>
            <xdr:cNvSpPr txBox="1"/>
          </xdr:nvSpPr>
          <xdr:spPr>
            <a:xfrm>
              <a:off x="4853940" y="693420"/>
              <a:ext cx="1653540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it-IT" sz="14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𝑦=𝐾/(</a:t>
              </a:r>
              <a:r>
                <a:rPr lang="it-IT" sz="14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(1+𝑒^(− □(64&amp;(𝑡−𝑡_0)/𝑤)) ) )</a:t>
              </a:r>
              <a:endParaRPr lang="it-IT" sz="1600">
                <a:solidFill>
                  <a:srgbClr val="FF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17</xdr:col>
      <xdr:colOff>411480</xdr:colOff>
      <xdr:row>24</xdr:row>
      <xdr:rowOff>175260</xdr:rowOff>
    </xdr:from>
    <xdr:to>
      <xdr:col>20</xdr:col>
      <xdr:colOff>411480</xdr:colOff>
      <xdr:row>30</xdr:row>
      <xdr:rowOff>53340</xdr:rowOff>
    </xdr:to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7E696076-8C22-4EC6-8C39-63B8E38294C1}"/>
            </a:ext>
          </a:extLst>
        </xdr:cNvPr>
        <xdr:cNvSpPr txBox="1"/>
      </xdr:nvSpPr>
      <xdr:spPr>
        <a:xfrm>
          <a:off x="11445240" y="4975860"/>
          <a:ext cx="1828800" cy="975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120000</a:t>
          </a:r>
          <a:r>
            <a:rPr lang="it-IT"/>
            <a:t> </a:t>
          </a:r>
        </a:p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0" i="1" u="none" strike="noStrike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</a:t>
          </a:r>
          <a:r>
            <a:rPr lang="it-IT"/>
            <a:t> </a:t>
          </a:r>
        </a:p>
        <a:p>
          <a:r>
            <a:rPr lang="it-IT" sz="1100" b="0" i="1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/>
            <a:t> </a:t>
          </a:r>
          <a:r>
            <a:rPr lang="it-I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it-IT"/>
            <a:t> </a:t>
          </a:r>
        </a:p>
        <a:p>
          <a:r>
            <a:rPr lang="it-IT" sz="1100" i="1"/>
            <a:t>R</a:t>
          </a:r>
          <a:r>
            <a:rPr lang="it-IT" sz="1100" i="1" baseline="30000"/>
            <a:t>2</a:t>
          </a:r>
          <a:r>
            <a:rPr lang="it-IT" sz="1100" baseline="0"/>
            <a:t>= 0.9993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Feb 24)</a:t>
          </a:r>
          <a:endParaRPr lang="it-IT">
            <a:effectLst/>
          </a:endParaRPr>
        </a:p>
        <a:p>
          <a:endParaRPr lang="it-IT" sz="1100" baseline="300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1AE98616-D402-4D7D-A5AC-2C4393276554}" autoFormatId="16" applyNumberFormats="0" applyBorderFormats="0" applyFontFormats="0" applyPatternFormats="0" applyAlignmentFormats="0" applyWidthHeightFormats="0">
  <queryTableRefresh nextId="13">
    <queryTableFields count="12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attualmente_positivi" tableColumnId="7"/>
      <queryTableField id="8" name="nuovi_attualmente_positivi" tableColumnId="8"/>
      <queryTableField id="9" name="dimessi_guariti" tableColumnId="9"/>
      <queryTableField id="10" name="deceduti" tableColumnId="10"/>
      <queryTableField id="11" name="totale_casi" tableColumnId="11"/>
      <queryTableField id="12" name="tamponi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DCEFA0-D85E-4A33-A323-C5556F89D408}" name="dpc_covid19_ita_andamento_nazionale__3" displayName="dpc_covid19_ita_andamento_nazionale__3" ref="A1:L30" tableType="queryTable" totalsRowShown="0">
  <autoFilter ref="A1:L30" xr:uid="{256C2C19-5BB0-4DF0-A513-2503F200BE85}"/>
  <tableColumns count="12">
    <tableColumn id="1" xr3:uid="{F58B6449-B6E9-4AAD-A1A2-20B3C133BCA0}" uniqueName="1" name="data" queryTableFieldId="1" dataDxfId="1"/>
    <tableColumn id="2" xr3:uid="{30AFE19B-AF51-476D-8C29-FA39C8B18397}" uniqueName="2" name="stato" queryTableFieldId="2" dataDxfId="0"/>
    <tableColumn id="3" xr3:uid="{71E2FDAF-34AF-45D5-9463-E27A2C8F19D8}" uniqueName="3" name="ricoverati_con_sintomi" queryTableFieldId="3"/>
    <tableColumn id="4" xr3:uid="{B2024372-D4EC-48C1-9FD2-588E8AD762FA}" uniqueName="4" name="terapia_intensiva" queryTableFieldId="4"/>
    <tableColumn id="5" xr3:uid="{F19932CA-8811-40BF-AFDE-D031A0D18911}" uniqueName="5" name="totale_ospedalizzati" queryTableFieldId="5"/>
    <tableColumn id="6" xr3:uid="{7AE1A0D5-7D01-4AE0-AB2E-92E9438D4FD7}" uniqueName="6" name="isolamento_domiciliare" queryTableFieldId="6"/>
    <tableColumn id="7" xr3:uid="{DFDBA3A3-2B24-4185-A3C2-1725C6B584B7}" uniqueName="7" name="totale_attualmente_positivi" queryTableFieldId="7"/>
    <tableColumn id="8" xr3:uid="{92AE4B9B-E188-4E0A-8FA0-E5210EA16FC3}" uniqueName="8" name="nuovi_attualmente_positivi" queryTableFieldId="8"/>
    <tableColumn id="9" xr3:uid="{6987BE4B-B770-4797-A0B9-658DE2A268D7}" uniqueName="9" name="dimessi_guariti" queryTableFieldId="9"/>
    <tableColumn id="10" xr3:uid="{3792F446-7C48-4EFE-9389-FBC2540F9CE5}" uniqueName="10" name="deceduti" queryTableFieldId="10"/>
    <tableColumn id="11" xr3:uid="{79575DA1-7593-4714-8FB6-90AF42ABEF76}" uniqueName="11" name="totale_casi" queryTableFieldId="11"/>
    <tableColumn id="12" xr3:uid="{D71CCCD8-D8B4-4543-8E44-49BFDC834E53}" uniqueName="12" name="tamponi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7" dT="2020-03-21T22:11:56.31" personId="{46504131-ADD3-4530-BCC7-16E4FED1C2C4}" id="{6AE41525-C545-4B83-8686-2D973E356B51}">
    <text>red zone</text>
  </threadedComment>
  <threadedComment ref="B13" dT="2020-03-21T22:12:51.46" personId="{46504131-ADD3-4530-BCC7-16E4FED1C2C4}" id="{D1C5CD7B-740D-43CC-A2B1-661E9701F950}">
    <text>partial lockdown (north)</text>
  </threadedComment>
  <threadedComment ref="B17" dT="2020-03-21T22:13:52.19" personId="{46504131-ADD3-4530-BCC7-16E4FED1C2C4}" id="{D6513010-1C40-479E-8D93-3E5E664A5DD3}">
    <text>school closure (Italy)</text>
  </threadedComment>
  <threadedComment ref="B20" dT="2020-03-21T22:14:24.84" personId="{46504131-ADD3-4530-BCC7-16E4FED1C2C4}" id="{D716A400-1BA0-4A74-B84E-CB03860A1D57}">
    <text>lockdown (north)</text>
  </threadedComment>
  <threadedComment ref="B22" dT="2020-03-21T22:14:52.14" personId="{46504131-ADD3-4530-BCC7-16E4FED1C2C4}" id="{7162E970-0C82-40C0-9D82-4DB3CD06F48A}">
    <text>partial lockdown (Italy)</text>
  </threadedComment>
  <threadedComment ref="B24" dT="2020-03-21T22:15:16.77" personId="{46504131-ADD3-4530-BCC7-16E4FED1C2C4}" id="{ABA66A1D-C810-456B-991F-51AB6F2F5F4A}">
    <text>lockdown (Italy)</text>
  </threadedComment>
  <threadedComment ref="B35" dT="2020-03-23T21:41:16.67" personId="{46504131-ADD3-4530-BCC7-16E4FED1C2C4}" id="{8DD349DE-7478-43D5-9443-337E52D93429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L30"/>
  <sheetViews>
    <sheetView topLeftCell="E1" workbookViewId="0">
      <selection activeCell="E32" sqref="E32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26.77734375" bestFit="1" customWidth="1"/>
    <col min="8" max="8" width="26.6640625" bestFit="1" customWidth="1"/>
    <col min="9" max="9" width="15.88671875" bestFit="1" customWidth="1"/>
    <col min="10" max="10" width="10.5546875" bestFit="1" customWidth="1"/>
    <col min="11" max="11" width="12.21875" bestFit="1" customWidth="1"/>
    <col min="12" max="12" width="10.33203125" bestFit="1" customWidth="1"/>
  </cols>
  <sheetData>
    <row r="1" spans="1:12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3">
      <c r="A2" s="19">
        <v>43885.75</v>
      </c>
      <c r="B2" s="18" t="s">
        <v>30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221</v>
      </c>
      <c r="I2" s="2">
        <v>1</v>
      </c>
      <c r="J2" s="2">
        <v>7</v>
      </c>
      <c r="K2" s="2">
        <v>229</v>
      </c>
      <c r="L2" s="2">
        <v>4324</v>
      </c>
    </row>
    <row r="3" spans="1:12" x14ac:dyDescent="0.3">
      <c r="A3" s="19">
        <v>43886.75</v>
      </c>
      <c r="B3" s="18" t="s">
        <v>30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1</v>
      </c>
      <c r="J3" s="2">
        <v>10</v>
      </c>
      <c r="K3" s="2">
        <v>322</v>
      </c>
      <c r="L3" s="2">
        <v>8623</v>
      </c>
    </row>
    <row r="4" spans="1:12" x14ac:dyDescent="0.3">
      <c r="A4" s="19">
        <v>43887.75</v>
      </c>
      <c r="B4" s="18" t="s">
        <v>30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3</v>
      </c>
      <c r="J4" s="2">
        <v>12</v>
      </c>
      <c r="K4" s="2">
        <v>400</v>
      </c>
      <c r="L4" s="2">
        <v>9587</v>
      </c>
    </row>
    <row r="5" spans="1:12" x14ac:dyDescent="0.3">
      <c r="A5" s="19">
        <v>43888.75</v>
      </c>
      <c r="B5" s="18" t="s">
        <v>30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45</v>
      </c>
      <c r="J5" s="2">
        <v>17</v>
      </c>
      <c r="K5" s="2">
        <v>650</v>
      </c>
      <c r="L5" s="2">
        <v>12014</v>
      </c>
    </row>
    <row r="6" spans="1:12" x14ac:dyDescent="0.3">
      <c r="A6" s="19">
        <v>43889.75</v>
      </c>
      <c r="B6" s="18" t="s">
        <v>30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46</v>
      </c>
      <c r="J6" s="2">
        <v>21</v>
      </c>
      <c r="K6" s="2">
        <v>888</v>
      </c>
      <c r="L6" s="2">
        <v>15695</v>
      </c>
    </row>
    <row r="7" spans="1:12" x14ac:dyDescent="0.3">
      <c r="A7" s="19">
        <v>43890.75</v>
      </c>
      <c r="B7" s="18" t="s">
        <v>30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50</v>
      </c>
      <c r="J7" s="2">
        <v>29</v>
      </c>
      <c r="K7" s="2">
        <v>1128</v>
      </c>
      <c r="L7" s="2">
        <v>18661</v>
      </c>
    </row>
    <row r="8" spans="1:12" x14ac:dyDescent="0.3">
      <c r="A8" s="19">
        <v>43891.75</v>
      </c>
      <c r="B8" s="18" t="s">
        <v>30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83</v>
      </c>
      <c r="J8" s="2">
        <v>34</v>
      </c>
      <c r="K8" s="2">
        <v>1694</v>
      </c>
      <c r="L8" s="2">
        <v>21127</v>
      </c>
    </row>
    <row r="9" spans="1:12" x14ac:dyDescent="0.3">
      <c r="A9" s="19">
        <v>43892.75</v>
      </c>
      <c r="B9" s="18" t="s">
        <v>30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149</v>
      </c>
      <c r="J9" s="2">
        <v>52</v>
      </c>
      <c r="K9" s="2">
        <v>2036</v>
      </c>
      <c r="L9" s="2">
        <v>23345</v>
      </c>
    </row>
    <row r="10" spans="1:12" x14ac:dyDescent="0.3">
      <c r="A10" s="19">
        <v>43893.75</v>
      </c>
      <c r="B10" s="18" t="s">
        <v>30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160</v>
      </c>
      <c r="J10" s="2">
        <v>79</v>
      </c>
      <c r="K10" s="2">
        <v>2502</v>
      </c>
      <c r="L10" s="2">
        <v>25856</v>
      </c>
    </row>
    <row r="11" spans="1:12" x14ac:dyDescent="0.3">
      <c r="A11" s="19">
        <v>43894.75</v>
      </c>
      <c r="B11" s="18" t="s">
        <v>30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276</v>
      </c>
      <c r="J11" s="2">
        <v>107</v>
      </c>
      <c r="K11" s="2">
        <v>3089</v>
      </c>
      <c r="L11" s="2">
        <v>29837</v>
      </c>
    </row>
    <row r="12" spans="1:12" x14ac:dyDescent="0.3">
      <c r="A12" s="19">
        <v>43895.75</v>
      </c>
      <c r="B12" s="18" t="s">
        <v>30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414</v>
      </c>
      <c r="J12" s="2">
        <v>148</v>
      </c>
      <c r="K12" s="2">
        <v>3858</v>
      </c>
      <c r="L12" s="2">
        <v>32362</v>
      </c>
    </row>
    <row r="13" spans="1:12" x14ac:dyDescent="0.3">
      <c r="A13" s="19">
        <v>43896.75</v>
      </c>
      <c r="B13" s="18" t="s">
        <v>30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523</v>
      </c>
      <c r="J13" s="2">
        <v>197</v>
      </c>
      <c r="K13" s="2">
        <v>4636</v>
      </c>
      <c r="L13" s="2">
        <v>36359</v>
      </c>
    </row>
    <row r="14" spans="1:12" x14ac:dyDescent="0.3">
      <c r="A14" s="19">
        <v>43897.75</v>
      </c>
      <c r="B14" s="18" t="s">
        <v>30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589</v>
      </c>
      <c r="J14" s="2">
        <v>233</v>
      </c>
      <c r="K14" s="2">
        <v>5883</v>
      </c>
      <c r="L14" s="2">
        <v>42062</v>
      </c>
    </row>
    <row r="15" spans="1:12" x14ac:dyDescent="0.3">
      <c r="A15" s="19">
        <v>43898.75</v>
      </c>
      <c r="B15" s="18" t="s">
        <v>30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622</v>
      </c>
      <c r="J15" s="2">
        <v>366</v>
      </c>
      <c r="K15" s="2">
        <v>7375</v>
      </c>
      <c r="L15" s="2">
        <v>49937</v>
      </c>
    </row>
    <row r="16" spans="1:12" x14ac:dyDescent="0.3">
      <c r="A16" s="19">
        <v>43899.75</v>
      </c>
      <c r="B16" s="18" t="s">
        <v>30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724</v>
      </c>
      <c r="J16" s="2">
        <v>463</v>
      </c>
      <c r="K16" s="2">
        <v>9172</v>
      </c>
      <c r="L16" s="2">
        <v>53826</v>
      </c>
    </row>
    <row r="17" spans="1:12" x14ac:dyDescent="0.3">
      <c r="A17" s="19">
        <v>43900.75</v>
      </c>
      <c r="B17" s="18" t="s">
        <v>30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1004</v>
      </c>
      <c r="J17" s="2">
        <v>631</v>
      </c>
      <c r="K17" s="2">
        <v>10149</v>
      </c>
      <c r="L17" s="2">
        <v>60761</v>
      </c>
    </row>
    <row r="18" spans="1:12" x14ac:dyDescent="0.3">
      <c r="A18" s="19">
        <v>43901.708333333336</v>
      </c>
      <c r="B18" s="18" t="s">
        <v>30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1045</v>
      </c>
      <c r="J18" s="2">
        <v>827</v>
      </c>
      <c r="K18" s="2">
        <v>12462</v>
      </c>
      <c r="L18" s="2">
        <v>73154</v>
      </c>
    </row>
    <row r="19" spans="1:12" x14ac:dyDescent="0.3">
      <c r="A19" s="19">
        <v>43902.708333333336</v>
      </c>
      <c r="B19" s="18" t="s">
        <v>30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1258</v>
      </c>
      <c r="J19" s="2">
        <v>1016</v>
      </c>
      <c r="K19" s="2">
        <v>15113</v>
      </c>
      <c r="L19" s="2">
        <v>86011</v>
      </c>
    </row>
    <row r="20" spans="1:12" x14ac:dyDescent="0.3">
      <c r="A20" s="19">
        <v>43903.708333333336</v>
      </c>
      <c r="B20" s="18" t="s">
        <v>30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1439</v>
      </c>
      <c r="J20" s="2">
        <v>1266</v>
      </c>
      <c r="K20" s="2">
        <v>17660</v>
      </c>
      <c r="L20" s="2">
        <v>97488</v>
      </c>
    </row>
    <row r="21" spans="1:12" x14ac:dyDescent="0.3">
      <c r="A21" s="19">
        <v>43904.708333333336</v>
      </c>
      <c r="B21" s="18" t="s">
        <v>30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1966</v>
      </c>
      <c r="J21" s="2">
        <v>1441</v>
      </c>
      <c r="K21" s="2">
        <v>21157</v>
      </c>
      <c r="L21" s="2">
        <v>109170</v>
      </c>
    </row>
    <row r="22" spans="1:12" x14ac:dyDescent="0.3">
      <c r="A22" s="19">
        <v>43905.708333333336</v>
      </c>
      <c r="B22" s="18" t="s">
        <v>30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2335</v>
      </c>
      <c r="J22" s="2">
        <v>1809</v>
      </c>
      <c r="K22" s="2">
        <v>24747</v>
      </c>
      <c r="L22" s="2">
        <v>124899</v>
      </c>
    </row>
    <row r="23" spans="1:12" x14ac:dyDescent="0.3">
      <c r="A23" s="19">
        <v>43906.708333333336</v>
      </c>
      <c r="B23" s="18" t="s">
        <v>30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2749</v>
      </c>
      <c r="J23" s="2">
        <v>2158</v>
      </c>
      <c r="K23" s="2">
        <v>27980</v>
      </c>
      <c r="L23" s="2">
        <v>137962</v>
      </c>
    </row>
    <row r="24" spans="1:12" x14ac:dyDescent="0.3">
      <c r="A24" s="19">
        <v>43907.708333333336</v>
      </c>
      <c r="B24" s="18" t="s">
        <v>30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2941</v>
      </c>
      <c r="J24" s="2">
        <v>2503</v>
      </c>
      <c r="K24" s="2">
        <v>31506</v>
      </c>
      <c r="L24" s="2">
        <v>148657</v>
      </c>
    </row>
    <row r="25" spans="1:12" x14ac:dyDescent="0.3">
      <c r="A25" s="19">
        <v>43908.708333333336</v>
      </c>
      <c r="B25" s="18" t="s">
        <v>30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4025</v>
      </c>
      <c r="J25" s="2">
        <v>2978</v>
      </c>
      <c r="K25" s="2">
        <v>35713</v>
      </c>
      <c r="L25" s="2">
        <v>165541</v>
      </c>
    </row>
    <row r="26" spans="1:12" x14ac:dyDescent="0.3">
      <c r="A26" s="19">
        <v>43909.708333333336</v>
      </c>
      <c r="B26" s="18" t="s">
        <v>30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4440</v>
      </c>
      <c r="J26" s="2">
        <v>3405</v>
      </c>
      <c r="K26" s="2">
        <v>41035</v>
      </c>
      <c r="L26" s="2">
        <v>182777</v>
      </c>
    </row>
    <row r="27" spans="1:12" x14ac:dyDescent="0.3">
      <c r="A27" s="19">
        <v>43910.708333333336</v>
      </c>
      <c r="B27" s="18" t="s">
        <v>30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5129</v>
      </c>
      <c r="J27" s="2">
        <v>4032</v>
      </c>
      <c r="K27" s="2">
        <v>47021</v>
      </c>
      <c r="L27" s="2">
        <v>206886</v>
      </c>
    </row>
    <row r="28" spans="1:12" x14ac:dyDescent="0.3">
      <c r="A28" s="19">
        <v>43911.708333333336</v>
      </c>
      <c r="B28" s="18" t="s">
        <v>30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6072</v>
      </c>
      <c r="J28" s="2">
        <v>4825</v>
      </c>
      <c r="K28" s="2">
        <v>53578</v>
      </c>
      <c r="L28" s="2">
        <v>233222</v>
      </c>
    </row>
    <row r="29" spans="1:12" x14ac:dyDescent="0.3">
      <c r="A29" s="19">
        <v>43912.708333333336</v>
      </c>
      <c r="B29" s="18" t="s">
        <v>30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7024</v>
      </c>
      <c r="J29" s="2">
        <v>5476</v>
      </c>
      <c r="K29" s="2">
        <v>59138</v>
      </c>
      <c r="L29" s="2">
        <v>258402</v>
      </c>
    </row>
    <row r="30" spans="1:12" x14ac:dyDescent="0.3">
      <c r="A30" s="19">
        <v>43913.708333333336</v>
      </c>
      <c r="B30" s="18" t="s">
        <v>30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7432</v>
      </c>
      <c r="J30" s="2">
        <v>6077</v>
      </c>
      <c r="K30" s="2">
        <v>63927</v>
      </c>
      <c r="L30" s="2">
        <v>275468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N68"/>
  <sheetViews>
    <sheetView tabSelected="1" workbookViewId="0"/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.77734375" style="2" customWidth="1"/>
    <col min="9" max="9" width="10.33203125" style="2" customWidth="1"/>
    <col min="10" max="10" width="11.44140625" style="2" bestFit="1" customWidth="1"/>
    <col min="11" max="14" width="8.88671875" style="2"/>
    <col min="15" max="15" width="11" style="2" bestFit="1" customWidth="1"/>
    <col min="16" max="16384" width="8.88671875" style="2"/>
  </cols>
  <sheetData>
    <row r="2" spans="2:14" ht="31.2" x14ac:dyDescent="0.6">
      <c r="B2" s="12" t="s">
        <v>13</v>
      </c>
    </row>
    <row r="3" spans="2:14" ht="17.399999999999999" customHeight="1" x14ac:dyDescent="0.6">
      <c r="B3" s="13"/>
      <c r="C3" s="14"/>
      <c r="D3" s="14"/>
      <c r="E3" s="14"/>
      <c r="F3" s="14"/>
      <c r="K3" s="21" t="s">
        <v>0</v>
      </c>
      <c r="L3" s="20" t="s">
        <v>15</v>
      </c>
      <c r="M3" s="17"/>
      <c r="N3" s="17"/>
    </row>
    <row r="4" spans="2:14" ht="20.399999999999999" x14ac:dyDescent="0.35">
      <c r="B4" s="16" t="s">
        <v>31</v>
      </c>
      <c r="C4" s="15"/>
      <c r="D4" s="14"/>
      <c r="E4" s="14"/>
      <c r="F4" s="14"/>
      <c r="K4" s="21" t="s">
        <v>32</v>
      </c>
      <c r="L4" s="20" t="s">
        <v>16</v>
      </c>
      <c r="M4" s="17"/>
      <c r="N4" s="17"/>
    </row>
    <row r="5" spans="2:14" ht="18" x14ac:dyDescent="0.3">
      <c r="B5" s="14"/>
      <c r="C5" s="14"/>
      <c r="D5" s="14"/>
      <c r="E5" s="14"/>
      <c r="F5" s="14"/>
      <c r="K5" s="21" t="s">
        <v>1</v>
      </c>
      <c r="L5" s="20" t="s">
        <v>17</v>
      </c>
      <c r="M5" s="17"/>
      <c r="N5" s="17"/>
    </row>
    <row r="6" spans="2:14" x14ac:dyDescent="0.3">
      <c r="B6" s="4" t="s">
        <v>10</v>
      </c>
      <c r="C6" s="4" t="s">
        <v>11</v>
      </c>
      <c r="D6" s="4" t="s">
        <v>12</v>
      </c>
      <c r="E6" s="9" t="s">
        <v>14</v>
      </c>
      <c r="F6" s="9" t="s">
        <v>8</v>
      </c>
      <c r="G6" s="9" t="s">
        <v>9</v>
      </c>
      <c r="H6" s="9"/>
      <c r="J6" s="3"/>
      <c r="K6" s="3"/>
    </row>
    <row r="7" spans="2:14" x14ac:dyDescent="0.3">
      <c r="B7" s="23">
        <v>43885</v>
      </c>
      <c r="C7" s="4">
        <v>1</v>
      </c>
      <c r="D7" s="11">
        <f>'dpc-covid19-ita-andamento-naz'!K2</f>
        <v>229</v>
      </c>
      <c r="E7" s="11">
        <f t="shared" ref="E7:E33" si="0">K/(1+EXP(-(C7-t0)/w))</f>
        <v>628.5539407761047</v>
      </c>
      <c r="F7" s="11">
        <f t="shared" ref="F7:F29" si="1">E7+CI</f>
        <v>1722.6463676752769</v>
      </c>
      <c r="G7" s="11">
        <f t="shared" ref="G7:G33" si="2">MAX(E7-CI,0)</f>
        <v>0</v>
      </c>
      <c r="H7" s="1"/>
      <c r="I7" s="22" t="s">
        <v>0</v>
      </c>
      <c r="J7" s="5">
        <v>119999.99997681528</v>
      </c>
    </row>
    <row r="8" spans="2:14" ht="15.6" x14ac:dyDescent="0.35">
      <c r="B8" s="10">
        <v>43886</v>
      </c>
      <c r="C8" s="4">
        <v>2</v>
      </c>
      <c r="D8" s="11">
        <f>'dpc-covid19-ita-andamento-naz'!K3</f>
        <v>322</v>
      </c>
      <c r="E8" s="11">
        <f t="shared" si="0"/>
        <v>761.18426026526856</v>
      </c>
      <c r="F8" s="11">
        <f t="shared" si="1"/>
        <v>1855.2766871644408</v>
      </c>
      <c r="G8" s="11">
        <f t="shared" si="2"/>
        <v>0</v>
      </c>
      <c r="H8" s="1"/>
      <c r="I8" s="22" t="s">
        <v>33</v>
      </c>
      <c r="J8" s="5">
        <v>28.245684914941169</v>
      </c>
    </row>
    <row r="9" spans="2:14" x14ac:dyDescent="0.3">
      <c r="B9" s="10">
        <v>43887</v>
      </c>
      <c r="C9" s="4">
        <v>3</v>
      </c>
      <c r="D9" s="11">
        <f>'dpc-covid19-ita-andamento-naz'!K4</f>
        <v>400</v>
      </c>
      <c r="E9" s="11">
        <f t="shared" si="0"/>
        <v>921.58466289236105</v>
      </c>
      <c r="F9" s="11">
        <f t="shared" si="1"/>
        <v>2015.677089791533</v>
      </c>
      <c r="G9" s="11">
        <f t="shared" si="2"/>
        <v>0</v>
      </c>
      <c r="H9" s="1"/>
      <c r="I9" s="22" t="s">
        <v>1</v>
      </c>
      <c r="J9" s="5">
        <v>5.1930436385843795</v>
      </c>
    </row>
    <row r="10" spans="2:14" x14ac:dyDescent="0.3">
      <c r="B10" s="10">
        <v>43888</v>
      </c>
      <c r="C10" s="4">
        <v>4</v>
      </c>
      <c r="D10" s="11">
        <f>'dpc-covid19-ita-andamento-naz'!K5</f>
        <v>650</v>
      </c>
      <c r="E10" s="11">
        <f t="shared" si="0"/>
        <v>1115.4692092241758</v>
      </c>
      <c r="F10" s="11">
        <f t="shared" si="1"/>
        <v>2209.5616361233479</v>
      </c>
      <c r="G10" s="11">
        <f t="shared" si="2"/>
        <v>21.37678232500366</v>
      </c>
      <c r="H10" s="1"/>
      <c r="I10" s="6" t="s">
        <v>2</v>
      </c>
      <c r="J10" s="1">
        <f>AVERAGE(D7:D35)</f>
        <v>17415.448275862069</v>
      </c>
    </row>
    <row r="11" spans="2:14" x14ac:dyDescent="0.3">
      <c r="B11" s="10">
        <v>43889</v>
      </c>
      <c r="C11" s="4">
        <v>5</v>
      </c>
      <c r="D11" s="11">
        <f>'dpc-covid19-ita-andamento-naz'!K6</f>
        <v>888</v>
      </c>
      <c r="E11" s="11">
        <f t="shared" si="0"/>
        <v>1349.6811886055443</v>
      </c>
      <c r="F11" s="11">
        <f t="shared" si="1"/>
        <v>2443.7736155047164</v>
      </c>
      <c r="G11" s="11">
        <f t="shared" si="2"/>
        <v>255.58876170637222</v>
      </c>
      <c r="H11" s="1"/>
      <c r="I11" s="6" t="s">
        <v>3</v>
      </c>
      <c r="J11" s="1">
        <f>COUNT(D7:D35)-COUNT(J7:J9)</f>
        <v>26</v>
      </c>
    </row>
    <row r="12" spans="2:14" x14ac:dyDescent="0.3">
      <c r="B12" s="10">
        <v>43890</v>
      </c>
      <c r="C12" s="4">
        <v>6</v>
      </c>
      <c r="D12" s="11">
        <f>'dpc-covid19-ita-andamento-naz'!K7</f>
        <v>1128</v>
      </c>
      <c r="E12" s="11">
        <f t="shared" si="0"/>
        <v>1632.394764812535</v>
      </c>
      <c r="F12" s="11">
        <f t="shared" si="1"/>
        <v>2726.4871917117071</v>
      </c>
      <c r="G12" s="11">
        <f t="shared" si="2"/>
        <v>538.30233791336286</v>
      </c>
      <c r="H12" s="1"/>
      <c r="I12" s="6" t="s">
        <v>4</v>
      </c>
      <c r="J12" s="7" cm="1">
        <f t="array" ref="J12">SQRT(SUM((D7:D35-E7:E35)^2)/df)</f>
        <v>532.26794339736011</v>
      </c>
    </row>
    <row r="13" spans="2:14" ht="16.2" x14ac:dyDescent="0.3">
      <c r="B13" s="23">
        <v>43891</v>
      </c>
      <c r="C13" s="4">
        <v>7</v>
      </c>
      <c r="D13" s="11">
        <f>'dpc-covid19-ita-andamento-naz'!K8</f>
        <v>1694</v>
      </c>
      <c r="E13" s="11">
        <f t="shared" si="0"/>
        <v>1973.3425780341936</v>
      </c>
      <c r="F13" s="11">
        <f t="shared" si="1"/>
        <v>3067.4350049333657</v>
      </c>
      <c r="G13" s="11">
        <f t="shared" si="2"/>
        <v>879.2501511350215</v>
      </c>
      <c r="H13" s="1"/>
      <c r="I13" s="6" t="s">
        <v>5</v>
      </c>
      <c r="J13" s="8" cm="1">
        <f t="array" ref="J13">1-SUM((D7:D35-E7:E35)^2)/SUM((D7:D35-Mean_of_y)^2)</f>
        <v>0.99931148452249341</v>
      </c>
    </row>
    <row r="14" spans="2:14" x14ac:dyDescent="0.3">
      <c r="B14" s="10">
        <v>43892</v>
      </c>
      <c r="C14" s="4">
        <v>8</v>
      </c>
      <c r="D14" s="11">
        <f>'dpc-covid19-ita-andamento-naz'!K9</f>
        <v>2036</v>
      </c>
      <c r="E14" s="11">
        <f t="shared" si="0"/>
        <v>2384.067683906133</v>
      </c>
      <c r="F14" s="11">
        <f t="shared" si="1"/>
        <v>3478.1601108053051</v>
      </c>
      <c r="G14" s="11">
        <f t="shared" si="2"/>
        <v>1289.9752570069609</v>
      </c>
      <c r="H14" s="1"/>
      <c r="I14" s="6" t="s">
        <v>6</v>
      </c>
      <c r="J14" s="8">
        <f>TINV(0.05,df)</f>
        <v>2.0555294386428731</v>
      </c>
    </row>
    <row r="15" spans="2:14" x14ac:dyDescent="0.3">
      <c r="B15" s="10">
        <v>43893</v>
      </c>
      <c r="C15" s="4">
        <v>9</v>
      </c>
      <c r="D15" s="11">
        <f>'dpc-covid19-ita-andamento-naz'!K10</f>
        <v>2502</v>
      </c>
      <c r="E15" s="11">
        <f t="shared" si="0"/>
        <v>2878.1950938988648</v>
      </c>
      <c r="F15" s="11">
        <f t="shared" si="1"/>
        <v>3972.2875207980369</v>
      </c>
      <c r="G15" s="11">
        <f t="shared" si="2"/>
        <v>1784.1026669996927</v>
      </c>
      <c r="H15" s="1"/>
      <c r="I15" s="6" t="s">
        <v>7</v>
      </c>
      <c r="J15" s="1">
        <f>Critical_t*SE_of_y</f>
        <v>1094.0924268991721</v>
      </c>
    </row>
    <row r="16" spans="2:14" x14ac:dyDescent="0.3">
      <c r="B16" s="10">
        <v>43894</v>
      </c>
      <c r="C16" s="4">
        <v>10</v>
      </c>
      <c r="D16" s="11">
        <f>'dpc-covid19-ita-andamento-naz'!K11</f>
        <v>3089</v>
      </c>
      <c r="E16" s="11">
        <f t="shared" si="0"/>
        <v>3471.7135072478072</v>
      </c>
      <c r="F16" s="11">
        <f t="shared" si="1"/>
        <v>4565.8059341469798</v>
      </c>
      <c r="G16" s="11">
        <f t="shared" si="2"/>
        <v>2377.6210803486351</v>
      </c>
      <c r="H16" s="1"/>
      <c r="I16" s="6"/>
    </row>
    <row r="17" spans="2:13" x14ac:dyDescent="0.3">
      <c r="B17" s="23">
        <v>43895</v>
      </c>
      <c r="C17" s="4">
        <v>11</v>
      </c>
      <c r="D17" s="11">
        <f>'dpc-covid19-ita-andamento-naz'!K12</f>
        <v>3858</v>
      </c>
      <c r="E17" s="11">
        <f t="shared" si="0"/>
        <v>4183.2511110567439</v>
      </c>
      <c r="F17" s="11">
        <f t="shared" si="1"/>
        <v>5277.343537955916</v>
      </c>
      <c r="G17" s="11">
        <f t="shared" si="2"/>
        <v>3089.1586841575718</v>
      </c>
      <c r="H17" s="1"/>
      <c r="I17" s="6"/>
    </row>
    <row r="18" spans="2:13" x14ac:dyDescent="0.3">
      <c r="B18" s="10">
        <v>43896</v>
      </c>
      <c r="C18" s="4">
        <v>12</v>
      </c>
      <c r="D18" s="11">
        <f>'dpc-covid19-ita-andamento-naz'!K13</f>
        <v>4636</v>
      </c>
      <c r="E18" s="11">
        <f t="shared" si="0"/>
        <v>5034.3200789993707</v>
      </c>
      <c r="F18" s="11">
        <f t="shared" si="1"/>
        <v>6128.4125058985428</v>
      </c>
      <c r="G18" s="11">
        <f t="shared" si="2"/>
        <v>3940.2276521001986</v>
      </c>
      <c r="H18" s="1"/>
      <c r="I18" s="6"/>
    </row>
    <row r="19" spans="2:13" x14ac:dyDescent="0.3">
      <c r="B19" s="10">
        <v>43897</v>
      </c>
      <c r="C19" s="4">
        <v>13</v>
      </c>
      <c r="D19" s="11">
        <f>'dpc-covid19-ita-andamento-naz'!K14</f>
        <v>5883</v>
      </c>
      <c r="E19" s="11">
        <f t="shared" si="0"/>
        <v>6049.4922342748041</v>
      </c>
      <c r="F19" s="11">
        <f t="shared" si="1"/>
        <v>7143.5846611739762</v>
      </c>
      <c r="G19" s="11">
        <f t="shared" si="2"/>
        <v>4955.399807375632</v>
      </c>
      <c r="H19" s="1"/>
      <c r="I19" s="6"/>
    </row>
    <row r="20" spans="2:13" x14ac:dyDescent="0.3">
      <c r="B20" s="23">
        <v>43898</v>
      </c>
      <c r="C20" s="4">
        <v>14</v>
      </c>
      <c r="D20" s="11">
        <f>'dpc-covid19-ita-andamento-naz'!K15</f>
        <v>7375</v>
      </c>
      <c r="E20" s="11">
        <f t="shared" si="0"/>
        <v>7256.4532001781772</v>
      </c>
      <c r="F20" s="11">
        <f t="shared" si="1"/>
        <v>8350.5456270773502</v>
      </c>
      <c r="G20" s="11">
        <f t="shared" si="2"/>
        <v>6162.3607732790051</v>
      </c>
      <c r="H20" s="1"/>
      <c r="I20" s="6"/>
    </row>
    <row r="21" spans="2:13" x14ac:dyDescent="0.3">
      <c r="B21" s="10">
        <v>43899</v>
      </c>
      <c r="C21" s="4">
        <v>15</v>
      </c>
      <c r="D21" s="11">
        <f>'dpc-covid19-ita-andamento-naz'!K16</f>
        <v>9172</v>
      </c>
      <c r="E21" s="11">
        <f t="shared" si="0"/>
        <v>8685.8648692776151</v>
      </c>
      <c r="F21" s="11">
        <f t="shared" si="1"/>
        <v>9779.9572961767881</v>
      </c>
      <c r="G21" s="11">
        <f t="shared" si="2"/>
        <v>7591.772442378443</v>
      </c>
      <c r="H21" s="1"/>
      <c r="I21" s="6"/>
    </row>
    <row r="22" spans="2:13" x14ac:dyDescent="0.3">
      <c r="B22" s="23">
        <v>43900</v>
      </c>
      <c r="C22" s="4">
        <v>16</v>
      </c>
      <c r="D22" s="11">
        <f>'dpc-covid19-ita-andamento-naz'!K17</f>
        <v>10149</v>
      </c>
      <c r="E22" s="11">
        <f t="shared" si="0"/>
        <v>10370.948016777746</v>
      </c>
      <c r="F22" s="11">
        <f t="shared" si="1"/>
        <v>11465.040443676917</v>
      </c>
      <c r="G22" s="11">
        <f t="shared" si="2"/>
        <v>9276.8555898785744</v>
      </c>
      <c r="H22" s="1"/>
      <c r="I22" s="6"/>
    </row>
    <row r="23" spans="2:13" x14ac:dyDescent="0.3">
      <c r="B23" s="10">
        <v>43901</v>
      </c>
      <c r="C23" s="4">
        <v>17</v>
      </c>
      <c r="D23" s="11">
        <f>'dpc-covid19-ita-andamento-naz'!K18</f>
        <v>12462</v>
      </c>
      <c r="E23" s="11">
        <f t="shared" si="0"/>
        <v>12346.682069166302</v>
      </c>
      <c r="F23" s="11">
        <f t="shared" si="1"/>
        <v>13440.774496065475</v>
      </c>
      <c r="G23" s="11">
        <f t="shared" si="2"/>
        <v>11252.589642267129</v>
      </c>
      <c r="H23" s="1"/>
      <c r="I23" s="6"/>
    </row>
    <row r="24" spans="2:13" x14ac:dyDescent="0.3">
      <c r="B24" s="23">
        <v>43902</v>
      </c>
      <c r="C24" s="4">
        <v>18</v>
      </c>
      <c r="D24" s="11">
        <f>'dpc-covid19-ita-andamento-naz'!K19</f>
        <v>15113</v>
      </c>
      <c r="E24" s="11">
        <f t="shared" si="0"/>
        <v>14648.51363037438</v>
      </c>
      <c r="F24" s="11">
        <f t="shared" si="1"/>
        <v>15742.606057273551</v>
      </c>
      <c r="G24" s="11">
        <f t="shared" si="2"/>
        <v>13554.421203475209</v>
      </c>
      <c r="H24" s="1"/>
      <c r="I24" s="6"/>
    </row>
    <row r="25" spans="2:13" x14ac:dyDescent="0.3">
      <c r="B25" s="10">
        <v>43903</v>
      </c>
      <c r="C25" s="4">
        <v>19</v>
      </c>
      <c r="D25" s="11">
        <f>'dpc-covid19-ita-andamento-naz'!K20</f>
        <v>17660</v>
      </c>
      <c r="E25" s="11">
        <f t="shared" si="0"/>
        <v>17310.478369314485</v>
      </c>
      <c r="F25" s="11">
        <f t="shared" si="1"/>
        <v>18404.570796213658</v>
      </c>
      <c r="G25" s="11">
        <f t="shared" si="2"/>
        <v>16216.385942415312</v>
      </c>
      <c r="H25" s="1"/>
      <c r="I25" s="6"/>
    </row>
    <row r="26" spans="2:13" x14ac:dyDescent="0.3">
      <c r="B26" s="10">
        <v>43904</v>
      </c>
      <c r="C26" s="4">
        <v>20</v>
      </c>
      <c r="D26" s="11">
        <f>'dpc-covid19-ita-andamento-naz'!K21</f>
        <v>21157</v>
      </c>
      <c r="E26" s="11">
        <f t="shared" si="0"/>
        <v>20362.683377413057</v>
      </c>
      <c r="F26" s="11">
        <f t="shared" si="1"/>
        <v>21456.77580431223</v>
      </c>
      <c r="G26" s="11">
        <f t="shared" si="2"/>
        <v>19268.590950513884</v>
      </c>
      <c r="H26" s="1"/>
      <c r="I26" s="6"/>
    </row>
    <row r="27" spans="2:13" x14ac:dyDescent="0.3">
      <c r="B27" s="10">
        <v>43905</v>
      </c>
      <c r="C27" s="4">
        <v>21</v>
      </c>
      <c r="D27" s="11">
        <f>'dpc-covid19-ita-andamento-naz'!K22</f>
        <v>24747</v>
      </c>
      <c r="E27" s="11">
        <f t="shared" si="0"/>
        <v>23828.17978070445</v>
      </c>
      <c r="F27" s="11">
        <f t="shared" si="1"/>
        <v>24922.272207603623</v>
      </c>
      <c r="G27" s="11">
        <f t="shared" si="2"/>
        <v>22734.087353805277</v>
      </c>
      <c r="H27" s="1"/>
      <c r="I27" s="6"/>
    </row>
    <row r="28" spans="2:13" x14ac:dyDescent="0.3">
      <c r="B28" s="10">
        <v>43906</v>
      </c>
      <c r="C28" s="4">
        <v>22</v>
      </c>
      <c r="D28" s="11">
        <f>'dpc-covid19-ita-andamento-naz'!K23</f>
        <v>27980</v>
      </c>
      <c r="E28" s="11">
        <f t="shared" si="0"/>
        <v>27719.383458425866</v>
      </c>
      <c r="F28" s="11">
        <f t="shared" si="1"/>
        <v>28813.475885325039</v>
      </c>
      <c r="G28" s="11">
        <f t="shared" si="2"/>
        <v>26625.291031526693</v>
      </c>
      <c r="H28" s="1"/>
      <c r="I28" s="6"/>
    </row>
    <row r="29" spans="2:13" x14ac:dyDescent="0.3">
      <c r="B29" s="10">
        <v>43907</v>
      </c>
      <c r="C29" s="4">
        <v>23</v>
      </c>
      <c r="D29" s="11">
        <f>'dpc-covid19-ita-andamento-naz'!K24</f>
        <v>31506</v>
      </c>
      <c r="E29" s="11">
        <f t="shared" si="0"/>
        <v>32034.367598248824</v>
      </c>
      <c r="F29" s="11">
        <f t="shared" si="1"/>
        <v>33128.460025147993</v>
      </c>
      <c r="G29" s="11">
        <f t="shared" si="2"/>
        <v>30940.275171349651</v>
      </c>
      <c r="H29" s="1"/>
    </row>
    <row r="30" spans="2:13" x14ac:dyDescent="0.3">
      <c r="B30" s="10">
        <v>43908</v>
      </c>
      <c r="C30" s="4">
        <v>24</v>
      </c>
      <c r="D30" s="11">
        <f>'dpc-covid19-ita-andamento-naz'!K25</f>
        <v>35713</v>
      </c>
      <c r="E30" s="11">
        <f t="shared" si="0"/>
        <v>36753.526571003764</v>
      </c>
      <c r="F30" s="11">
        <f t="shared" ref="F30" si="3">E30+CI</f>
        <v>37847.618997902937</v>
      </c>
      <c r="G30" s="11">
        <f t="shared" si="2"/>
        <v>35659.434144104591</v>
      </c>
      <c r="M30" s="1"/>
    </row>
    <row r="31" spans="2:13" x14ac:dyDescent="0.3">
      <c r="B31" s="10">
        <v>43909</v>
      </c>
      <c r="C31" s="4">
        <v>25</v>
      </c>
      <c r="D31" s="11">
        <f>'dpc-covid19-ita-andamento-naz'!K26</f>
        <v>41035</v>
      </c>
      <c r="E31" s="11">
        <f t="shared" si="0"/>
        <v>41837.244946225503</v>
      </c>
      <c r="F31" s="11">
        <f t="shared" ref="F31" si="4">E31+CI</f>
        <v>42931.337373124676</v>
      </c>
      <c r="G31" s="11">
        <f t="shared" si="2"/>
        <v>40743.15251932633</v>
      </c>
    </row>
    <row r="32" spans="2:13" x14ac:dyDescent="0.3">
      <c r="B32" s="10">
        <v>43910</v>
      </c>
      <c r="C32" s="4">
        <v>26</v>
      </c>
      <c r="D32" s="11">
        <f>'dpc-covid19-ita-andamento-naz'!K27</f>
        <v>47021</v>
      </c>
      <c r="E32" s="11">
        <f t="shared" si="0"/>
        <v>47225.231676152493</v>
      </c>
      <c r="F32" s="11">
        <f t="shared" ref="F32" si="5">E32+CI</f>
        <v>48319.324103051666</v>
      </c>
      <c r="G32" s="11">
        <f t="shared" si="2"/>
        <v>46131.13924925332</v>
      </c>
    </row>
    <row r="33" spans="2:7" x14ac:dyDescent="0.3">
      <c r="B33" s="10">
        <v>43911</v>
      </c>
      <c r="C33" s="4">
        <v>27</v>
      </c>
      <c r="D33" s="11">
        <f>'dpc-covid19-ita-andamento-naz'!K28</f>
        <v>53578</v>
      </c>
      <c r="E33" s="11">
        <f t="shared" si="0"/>
        <v>52838.038277462125</v>
      </c>
      <c r="F33" s="11">
        <f t="shared" ref="F33" si="6">E33+CI</f>
        <v>53932.130704361298</v>
      </c>
      <c r="G33" s="11">
        <f t="shared" si="2"/>
        <v>51743.945850562952</v>
      </c>
    </row>
    <row r="34" spans="2:7" x14ac:dyDescent="0.3">
      <c r="B34" s="10">
        <v>43912</v>
      </c>
      <c r="C34" s="4">
        <v>28</v>
      </c>
      <c r="D34" s="11">
        <f>'dpc-covid19-ita-andamento-naz'!K29</f>
        <v>59138</v>
      </c>
      <c r="E34" s="11">
        <f t="shared" ref="E34" si="7">K/(1+EXP(-(C34-t0)/w))</f>
        <v>58580.952991579972</v>
      </c>
      <c r="F34" s="11">
        <f t="shared" ref="F34" si="8">E34+CI</f>
        <v>59675.045418479145</v>
      </c>
      <c r="G34" s="11">
        <f t="shared" ref="G34" si="9">MAX(E34-CI,0)</f>
        <v>57486.860564680799</v>
      </c>
    </row>
    <row r="35" spans="2:7" x14ac:dyDescent="0.3">
      <c r="B35" s="23">
        <v>43913</v>
      </c>
      <c r="C35" s="4">
        <v>29</v>
      </c>
      <c r="D35" s="11">
        <f>'dpc-covid19-ita-andamento-naz'!K30</f>
        <v>63927</v>
      </c>
      <c r="E35" s="11">
        <f t="shared" ref="E35:E66" si="10">K/(1+EXP(-(C35-t0)/w))</f>
        <v>64350.001582073113</v>
      </c>
      <c r="F35" s="11">
        <f t="shared" ref="F35" si="11">E35+CI</f>
        <v>65444.094008972286</v>
      </c>
      <c r="G35" s="11">
        <f t="shared" ref="G35" si="12">MAX(E35-CI,0)</f>
        <v>63255.90915517394</v>
      </c>
    </row>
    <row r="36" spans="2:7" x14ac:dyDescent="0.3">
      <c r="B36" s="10">
        <v>43914</v>
      </c>
      <c r="C36" s="4">
        <v>30</v>
      </c>
      <c r="E36" s="11">
        <f t="shared" si="10"/>
        <v>70039.311412900657</v>
      </c>
    </row>
    <row r="37" spans="2:7" x14ac:dyDescent="0.3">
      <c r="B37" s="10">
        <v>43915</v>
      </c>
      <c r="C37" s="4">
        <v>31</v>
      </c>
      <c r="E37" s="11">
        <f t="shared" si="10"/>
        <v>75548.762499711345</v>
      </c>
    </row>
    <row r="38" spans="2:7" x14ac:dyDescent="0.3">
      <c r="B38" s="10">
        <v>43916</v>
      </c>
      <c r="C38" s="4">
        <v>32</v>
      </c>
      <c r="E38" s="11">
        <f t="shared" si="10"/>
        <v>80790.776798163672</v>
      </c>
    </row>
    <row r="39" spans="2:7" x14ac:dyDescent="0.3">
      <c r="B39" s="10">
        <v>43917</v>
      </c>
      <c r="C39" s="4">
        <v>33</v>
      </c>
      <c r="E39" s="11">
        <f t="shared" si="10"/>
        <v>85695.31209500492</v>
      </c>
    </row>
    <row r="40" spans="2:7" x14ac:dyDescent="0.3">
      <c r="B40" s="10">
        <v>43918</v>
      </c>
      <c r="C40" s="4">
        <v>34</v>
      </c>
      <c r="E40" s="11">
        <f t="shared" si="10"/>
        <v>90212.550319053131</v>
      </c>
    </row>
    <row r="41" spans="2:7" x14ac:dyDescent="0.3">
      <c r="B41" s="10">
        <v>43919</v>
      </c>
      <c r="C41" s="4">
        <v>35</v>
      </c>
      <c r="E41" s="11">
        <f t="shared" si="10"/>
        <v>94313.256211533095</v>
      </c>
    </row>
    <row r="42" spans="2:7" x14ac:dyDescent="0.3">
      <c r="B42" s="10">
        <v>43920</v>
      </c>
      <c r="C42" s="4">
        <v>36</v>
      </c>
      <c r="E42" s="11">
        <f t="shared" si="10"/>
        <v>97987.186425922409</v>
      </c>
    </row>
    <row r="43" spans="2:7" x14ac:dyDescent="0.3">
      <c r="B43" s="10">
        <v>43921</v>
      </c>
      <c r="C43" s="4">
        <v>37</v>
      </c>
      <c r="E43" s="11">
        <f t="shared" si="10"/>
        <v>101240.16312866766</v>
      </c>
    </row>
    <row r="44" spans="2:7" x14ac:dyDescent="0.3">
      <c r="B44" s="10">
        <v>43922</v>
      </c>
      <c r="C44" s="4">
        <v>38</v>
      </c>
      <c r="E44" s="11">
        <f t="shared" si="10"/>
        <v>104090.47653431838</v>
      </c>
    </row>
    <row r="45" spans="2:7" x14ac:dyDescent="0.3">
      <c r="B45" s="10">
        <v>43923</v>
      </c>
      <c r="C45" s="4">
        <v>39</v>
      </c>
      <c r="E45" s="11">
        <f t="shared" si="10"/>
        <v>106565.19101854048</v>
      </c>
    </row>
    <row r="46" spans="2:7" x14ac:dyDescent="0.3">
      <c r="B46" s="10">
        <v>43924</v>
      </c>
      <c r="C46" s="4">
        <v>40</v>
      </c>
      <c r="E46" s="11">
        <f t="shared" si="10"/>
        <v>108696.76632767498</v>
      </c>
    </row>
    <row r="47" spans="2:7" x14ac:dyDescent="0.3">
      <c r="B47" s="10">
        <v>43925</v>
      </c>
      <c r="C47" s="4">
        <v>41</v>
      </c>
      <c r="E47" s="11">
        <f t="shared" si="10"/>
        <v>110520.22970556731</v>
      </c>
    </row>
    <row r="48" spans="2:7" x14ac:dyDescent="0.3">
      <c r="B48" s="10">
        <v>43926</v>
      </c>
      <c r="C48" s="4">
        <v>42</v>
      </c>
      <c r="E48" s="11">
        <f t="shared" si="10"/>
        <v>112070.98605350434</v>
      </c>
    </row>
    <row r="49" spans="2:5" x14ac:dyDescent="0.3">
      <c r="B49" s="10">
        <v>43927</v>
      </c>
      <c r="C49" s="4">
        <v>43</v>
      </c>
      <c r="E49" s="11">
        <f t="shared" si="10"/>
        <v>113383.24830752259</v>
      </c>
    </row>
    <row r="50" spans="2:5" x14ac:dyDescent="0.3">
      <c r="B50" s="10">
        <v>43928</v>
      </c>
      <c r="C50" s="4">
        <v>44</v>
      </c>
      <c r="E50" s="11">
        <f t="shared" si="10"/>
        <v>114489.00911769325</v>
      </c>
    </row>
    <row r="51" spans="2:5" x14ac:dyDescent="0.3">
      <c r="B51" s="10">
        <v>43929</v>
      </c>
      <c r="C51" s="4">
        <v>45</v>
      </c>
      <c r="E51" s="11">
        <f t="shared" si="10"/>
        <v>115417.44886105892</v>
      </c>
    </row>
    <row r="52" spans="2:5" x14ac:dyDescent="0.3">
      <c r="B52" s="10">
        <v>43930</v>
      </c>
      <c r="C52" s="4">
        <v>46</v>
      </c>
      <c r="E52" s="11">
        <f t="shared" si="10"/>
        <v>116194.67267065929</v>
      </c>
    </row>
    <row r="53" spans="2:5" x14ac:dyDescent="0.3">
      <c r="B53" s="10">
        <v>43931</v>
      </c>
      <c r="C53" s="4">
        <v>47</v>
      </c>
      <c r="E53" s="11">
        <f t="shared" si="10"/>
        <v>116843.68030709069</v>
      </c>
    </row>
    <row r="54" spans="2:5" x14ac:dyDescent="0.3">
      <c r="B54" s="10">
        <v>43932</v>
      </c>
      <c r="C54" s="4">
        <v>48</v>
      </c>
      <c r="E54" s="11">
        <f t="shared" si="10"/>
        <v>117384.48974220172</v>
      </c>
    </row>
    <row r="55" spans="2:5" x14ac:dyDescent="0.3">
      <c r="B55" s="10">
        <v>43933</v>
      </c>
      <c r="C55" s="4">
        <v>49</v>
      </c>
      <c r="E55" s="11">
        <f t="shared" si="10"/>
        <v>117834.35339816568</v>
      </c>
    </row>
    <row r="56" spans="2:5" x14ac:dyDescent="0.3">
      <c r="B56" s="10">
        <v>43934</v>
      </c>
      <c r="C56" s="4">
        <v>50</v>
      </c>
      <c r="E56" s="11">
        <f t="shared" si="10"/>
        <v>118208.02242159843</v>
      </c>
    </row>
    <row r="57" spans="2:5" x14ac:dyDescent="0.3">
      <c r="B57" s="10">
        <v>43935</v>
      </c>
      <c r="C57" s="4">
        <v>51</v>
      </c>
      <c r="E57" s="11">
        <f t="shared" si="10"/>
        <v>118518.02802520648</v>
      </c>
    </row>
    <row r="58" spans="2:5" x14ac:dyDescent="0.3">
      <c r="B58" s="10">
        <v>43936</v>
      </c>
      <c r="C58" s="4">
        <v>52</v>
      </c>
      <c r="E58" s="11">
        <f t="shared" si="10"/>
        <v>118774.95957523797</v>
      </c>
    </row>
    <row r="59" spans="2:5" x14ac:dyDescent="0.3">
      <c r="B59" s="10">
        <v>43937</v>
      </c>
      <c r="C59" s="4">
        <v>53</v>
      </c>
      <c r="E59" s="11">
        <f t="shared" si="10"/>
        <v>118987.72700230136</v>
      </c>
    </row>
    <row r="60" spans="2:5" x14ac:dyDescent="0.3">
      <c r="B60" s="10">
        <v>43938</v>
      </c>
      <c r="C60" s="4">
        <v>54</v>
      </c>
      <c r="E60" s="11">
        <f t="shared" si="10"/>
        <v>119163.8007265726</v>
      </c>
    </row>
    <row r="61" spans="2:5" x14ac:dyDescent="0.3">
      <c r="B61" s="10">
        <v>43939</v>
      </c>
      <c r="C61" s="4">
        <v>55</v>
      </c>
      <c r="E61" s="11">
        <f t="shared" si="10"/>
        <v>119309.42611343692</v>
      </c>
    </row>
    <row r="62" spans="2:5" x14ac:dyDescent="0.3">
      <c r="B62" s="10">
        <v>43940</v>
      </c>
      <c r="C62" s="4">
        <v>56</v>
      </c>
      <c r="E62" s="11">
        <f t="shared" si="10"/>
        <v>119429.8119645134</v>
      </c>
    </row>
    <row r="63" spans="2:5" x14ac:dyDescent="0.3">
      <c r="B63" s="10">
        <v>43941</v>
      </c>
      <c r="C63" s="4">
        <v>57</v>
      </c>
      <c r="E63" s="11">
        <f t="shared" si="10"/>
        <v>119529.29407694052</v>
      </c>
    </row>
    <row r="64" spans="2:5" x14ac:dyDescent="0.3">
      <c r="B64" s="10">
        <v>43942</v>
      </c>
      <c r="C64" s="4">
        <v>58</v>
      </c>
      <c r="E64" s="11">
        <f t="shared" si="10"/>
        <v>119611.4757639501</v>
      </c>
    </row>
    <row r="65" spans="2:5" x14ac:dyDescent="0.3">
      <c r="B65" s="10">
        <v>43943</v>
      </c>
      <c r="C65" s="4">
        <v>59</v>
      </c>
      <c r="E65" s="11">
        <f t="shared" si="10"/>
        <v>119679.34764161662</v>
      </c>
    </row>
    <row r="66" spans="2:5" x14ac:dyDescent="0.3">
      <c r="B66" s="10">
        <v>43944</v>
      </c>
      <c r="C66" s="4">
        <v>60</v>
      </c>
      <c r="E66" s="11">
        <f t="shared" si="10"/>
        <v>119735.38910903208</v>
      </c>
    </row>
    <row r="67" spans="2:5" x14ac:dyDescent="0.3">
      <c r="B67" s="10"/>
      <c r="C67" s="4"/>
    </row>
    <row r="68" spans="2:5" x14ac:dyDescent="0.3">
      <c r="B68" s="10"/>
      <c r="C68" s="4"/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9</vt:i4>
      </vt:variant>
    </vt:vector>
  </HeadingPairs>
  <TitlesOfParts>
    <vt:vector size="11" baseType="lpstr">
      <vt:lpstr>dpc-covid19-ita-andamento-naz</vt:lpstr>
      <vt:lpstr>Boltzmann fit</vt:lpstr>
      <vt:lpstr>CI</vt:lpstr>
      <vt:lpstr>Critical_t</vt:lpstr>
      <vt:lpstr>df</vt:lpstr>
      <vt:lpstr>K</vt:lpstr>
      <vt:lpstr>Mean_of_y</vt:lpstr>
      <vt:lpstr>RSQ</vt:lpstr>
      <vt:lpstr>SE_of_y</vt:lpstr>
      <vt:lpstr>t0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2020-03-23T22:27:50Z</dcterms:modified>
</cp:coreProperties>
</file>