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0879F1DA-20E3-4FE2-8E6F-2837F80B4C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-19-ita-andamento-naz" sheetId="16" r:id="rId1"/>
    <sheet name="Gompertz fit" sheetId="12" r:id="rId2"/>
  </sheets>
  <definedNames>
    <definedName name="CI">'Gompertz fit'!$J$15</definedName>
    <definedName name="Critical_t">'Gompertz fit'!$J$14</definedName>
    <definedName name="DatiEsterni_1" localSheetId="0" hidden="1">'dpc-covid-19-ita-andamento-naz'!$A$1:$L$30</definedName>
    <definedName name="df">'Gompertz fit'!$J$11</definedName>
    <definedName name="K">'Gompertz fit'!$J$7</definedName>
    <definedName name="Mean_of_y">'Gompertz fit'!$J$10</definedName>
    <definedName name="RSQ">'Gompertz fit'!$J$13</definedName>
    <definedName name="SE_of_y">'Gompertz fit'!$J$12</definedName>
    <definedName name="solver_adj" localSheetId="1" hidden="1">'Gompertz fit'!$J$7,'Gompertz fit'!$J$8,'Gompertz fit'!$J$9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'Gompertz fit'!$J$13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0">'Gompertz fit'!$J$8</definedName>
    <definedName name="w">'Gompertz fit'!$J$9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2" l="1"/>
  <c r="J10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D35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7" i="12"/>
  <c r="E34" i="12" l="1"/>
  <c r="E32" i="12" l="1"/>
  <c r="E33" i="12"/>
  <c r="E31" i="12" l="1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2" i="12" l="1" a="1"/>
  <c r="J12" i="12" s="1"/>
  <c r="J15" i="12" s="1"/>
  <c r="J13" i="12" a="1"/>
  <c r="J13" i="12" s="1"/>
  <c r="F35" i="12" l="1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<sst xmlns="http://schemas.openxmlformats.org/spreadsheetml/2006/main" count="64" uniqueCount="34">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</sst>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confirmed cases (Italy)</a:t>
            </a:r>
          </a:p>
          <a:p>
            <a:pPr>
              <a:defRPr/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Gompertz fit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'Gompertz fit'!$C$7:$C$35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'Gompertz fit'!$D$7:$D$35</c:f>
              <c:numCache>
                <c:formatCode>General</c:formatCode>
                <c:ptCount val="29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'Gompertz fit'!$E$7:$E$66</c:f>
              <c:numCache>
                <c:formatCode>0</c:formatCode>
                <c:ptCount val="60"/>
                <c:pt idx="0">
                  <c:v>108.27603960063939</c:v>
                </c:pt>
                <c:pt idx="1">
                  <c:v>167.43993401265286</c:v>
                </c:pt>
                <c:pt idx="2">
                  <c:v>252.93429665801494</c:v>
                </c:pt>
                <c:pt idx="3">
                  <c:v>373.70211283357997</c:v>
                </c:pt>
                <c:pt idx="4">
                  <c:v>540.66752362977149</c:v>
                </c:pt>
                <c:pt idx="5">
                  <c:v>766.85247415913068</c:v>
                </c:pt>
                <c:pt idx="6">
                  <c:v>1067.4160919530941</c:v>
                </c:pt>
                <c:pt idx="7">
                  <c:v>1459.6028543151497</c:v>
                </c:pt>
                <c:pt idx="8">
                  <c:v>1962.5908452758408</c:v>
                </c:pt>
                <c:pt idx="9">
                  <c:v>2597.2376935856678</c:v>
                </c:pt>
                <c:pt idx="10">
                  <c:v>3385.728523305901</c:v>
                </c:pt>
                <c:pt idx="11">
                  <c:v>4351.1368022189608</c:v>
                </c:pt>
                <c:pt idx="12">
                  <c:v>5516.9147485179519</c:v>
                </c:pt>
                <c:pt idx="13">
                  <c:v>6906.3344715866024</c:v>
                </c:pt>
                <c:pt idx="14">
                  <c:v>8541.9039524181189</c:v>
                </c:pt>
                <c:pt idx="15">
                  <c:v>10444.783163730266</c:v>
                </c:pt>
                <c:pt idx="16">
                  <c:v>12634.225112077358</c:v>
                </c:pt>
                <c:pt idx="17">
                  <c:v>15127.06452661203</c:v>
                </c:pt>
                <c:pt idx="18">
                  <c:v>17937.273606876875</c:v>
                </c:pt>
                <c:pt idx="19">
                  <c:v>21075.600030275575</c:v>
                </c:pt>
                <c:pt idx="20">
                  <c:v>24549.297690605545</c:v>
                </c:pt>
                <c:pt idx="21">
                  <c:v>28361.955762610087</c:v>
                </c:pt>
                <c:pt idx="22">
                  <c:v>32513.426992612698</c:v>
                </c:pt>
                <c:pt idx="23">
                  <c:v>36999.851868461876</c:v>
                </c:pt>
                <c:pt idx="24">
                  <c:v>41813.771716927164</c:v>
                </c:pt>
                <c:pt idx="25">
                  <c:v>46944.320932187584</c:v>
                </c:pt>
                <c:pt idx="26">
                  <c:v>52377.486504070723</c:v>
                </c:pt>
                <c:pt idx="27">
                  <c:v>58096.421778045689</c:v>
                </c:pt>
                <c:pt idx="28">
                  <c:v>64081.80088196064</c:v>
                </c:pt>
                <c:pt idx="29">
                  <c:v>70312.20040456338</c:v>
                </c:pt>
                <c:pt idx="30">
                  <c:v>76764.495594684995</c:v>
                </c:pt>
                <c:pt idx="31">
                  <c:v>83414.259445367279</c:v>
                </c:pt>
                <c:pt idx="32">
                  <c:v>90236.154412690361</c:v>
                </c:pt>
                <c:pt idx="33">
                  <c:v>97204.30808122181</c:v>
                </c:pt>
                <c:pt idx="34">
                  <c:v>104292.66572666992</c:v>
                </c:pt>
                <c:pt idx="35">
                  <c:v>111475.31435744383</c:v>
                </c:pt>
                <c:pt idx="36">
                  <c:v>118726.77437373494</c:v>
                </c:pt>
                <c:pt idx="37">
                  <c:v>126022.25641594487</c:v>
                </c:pt>
                <c:pt idx="38">
                  <c:v>133337.88225026932</c:v>
                </c:pt>
                <c:pt idx="39">
                  <c:v>140650.86963858193</c:v>
                </c:pt>
                <c:pt idx="40">
                  <c:v>147939.68205487839</c:v>
                </c:pt>
                <c:pt idx="41">
                  <c:v>155184.14484338634</c:v>
                </c:pt>
                <c:pt idx="42">
                  <c:v>162365.52997316796</c:v>
                </c:pt>
                <c:pt idx="43">
                  <c:v>169466.6119448934</c:v>
                </c:pt>
                <c:pt idx="44">
                  <c:v>176471.69766494239</c:v>
                </c:pt>
                <c:pt idx="45">
                  <c:v>183366.63323929915</c:v>
                </c:pt>
                <c:pt idx="46">
                  <c:v>190138.79067450267</c:v>
                </c:pt>
                <c:pt idx="47">
                  <c:v>196777.03742436253</c:v>
                </c:pt>
                <c:pt idx="48">
                  <c:v>203271.69160724696</c:v>
                </c:pt>
                <c:pt idx="49">
                  <c:v>209614.46555584812</c:v>
                </c:pt>
                <c:pt idx="50">
                  <c:v>215798.40016389918</c:v>
                </c:pt>
                <c:pt idx="51">
                  <c:v>221817.79227480854</c:v>
                </c:pt>
                <c:pt idx="52">
                  <c:v>227668.11712604453</c:v>
                </c:pt>
                <c:pt idx="53">
                  <c:v>233345.94762887951</c:v>
                </c:pt>
                <c:pt idx="54">
                  <c:v>238848.87203254865</c:v>
                </c:pt>
                <c:pt idx="55">
                  <c:v>244175.41130016925</c:v>
                </c:pt>
                <c:pt idx="56">
                  <c:v>249324.93731468063</c:v>
                </c:pt>
                <c:pt idx="57">
                  <c:v>254297.5928391846</c:v>
                </c:pt>
                <c:pt idx="58">
                  <c:v>259094.21397899429</c:v>
                </c:pt>
                <c:pt idx="59">
                  <c:v>263716.25573320442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'Gompertz fit'!$F$7:$F$34</c:f>
              <c:numCache>
                <c:formatCode>0</c:formatCode>
                <c:ptCount val="28"/>
                <c:pt idx="0">
                  <c:v>1312.2012076050255</c:v>
                </c:pt>
                <c:pt idx="1">
                  <c:v>1371.3651020170389</c:v>
                </c:pt>
                <c:pt idx="2">
                  <c:v>1456.859464662401</c:v>
                </c:pt>
                <c:pt idx="3">
                  <c:v>1577.6272808379661</c:v>
                </c:pt>
                <c:pt idx="4">
                  <c:v>1744.5926916341575</c:v>
                </c:pt>
                <c:pt idx="5">
                  <c:v>1970.7776421635167</c:v>
                </c:pt>
                <c:pt idx="6">
                  <c:v>2271.3412599574804</c:v>
                </c:pt>
                <c:pt idx="7">
                  <c:v>2663.5280223195359</c:v>
                </c:pt>
                <c:pt idx="8">
                  <c:v>3166.5160132802266</c:v>
                </c:pt>
                <c:pt idx="9">
                  <c:v>3801.1628615900536</c:v>
                </c:pt>
                <c:pt idx="10">
                  <c:v>4589.6536913102873</c:v>
                </c:pt>
                <c:pt idx="11">
                  <c:v>5555.0619702233471</c:v>
                </c:pt>
                <c:pt idx="12">
                  <c:v>6720.8399165223382</c:v>
                </c:pt>
                <c:pt idx="13">
                  <c:v>8110.2596395909886</c:v>
                </c:pt>
                <c:pt idx="14">
                  <c:v>9745.8291204225043</c:v>
                </c:pt>
                <c:pt idx="15">
                  <c:v>11648.708331734651</c:v>
                </c:pt>
                <c:pt idx="16">
                  <c:v>13838.150280081743</c:v>
                </c:pt>
                <c:pt idx="17">
                  <c:v>16330.989694616415</c:v>
                </c:pt>
                <c:pt idx="18">
                  <c:v>19141.198774881261</c:v>
                </c:pt>
                <c:pt idx="19">
                  <c:v>22279.52519827996</c:v>
                </c:pt>
                <c:pt idx="20">
                  <c:v>25753.22285860993</c:v>
                </c:pt>
                <c:pt idx="21">
                  <c:v>29565.880930614472</c:v>
                </c:pt>
                <c:pt idx="22">
                  <c:v>33717.352160617083</c:v>
                </c:pt>
                <c:pt idx="23">
                  <c:v>38203.777036466265</c:v>
                </c:pt>
                <c:pt idx="24">
                  <c:v>43017.696884931553</c:v>
                </c:pt>
                <c:pt idx="25">
                  <c:v>48148.246100191973</c:v>
                </c:pt>
                <c:pt idx="26">
                  <c:v>53581.411672075112</c:v>
                </c:pt>
                <c:pt idx="27">
                  <c:v>59300.346946050078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'Gompertz fit'!$G$7:$G$34</c:f>
              <c:numCache>
                <c:formatCode>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255.67768631076365</c:v>
                </c:pt>
                <c:pt idx="8">
                  <c:v>758.6656772714548</c:v>
                </c:pt>
                <c:pt idx="9">
                  <c:v>1393.3125255812818</c:v>
                </c:pt>
                <c:pt idx="10">
                  <c:v>2181.8033553015148</c:v>
                </c:pt>
                <c:pt idx="11">
                  <c:v>3147.2116342145746</c:v>
                </c:pt>
                <c:pt idx="12">
                  <c:v>4312.9895805135657</c:v>
                </c:pt>
                <c:pt idx="13">
                  <c:v>5702.4093035822161</c:v>
                </c:pt>
                <c:pt idx="14">
                  <c:v>7337.9787844137327</c:v>
                </c:pt>
                <c:pt idx="15">
                  <c:v>9240.8579957258808</c:v>
                </c:pt>
                <c:pt idx="16">
                  <c:v>11430.299944072973</c:v>
                </c:pt>
                <c:pt idx="17">
                  <c:v>13923.139358607645</c:v>
                </c:pt>
                <c:pt idx="18">
                  <c:v>16733.34843887249</c:v>
                </c:pt>
                <c:pt idx="19">
                  <c:v>19871.674862271189</c:v>
                </c:pt>
                <c:pt idx="20">
                  <c:v>23345.372522601159</c:v>
                </c:pt>
                <c:pt idx="21">
                  <c:v>27158.030594605701</c:v>
                </c:pt>
                <c:pt idx="22">
                  <c:v>31309.501824608313</c:v>
                </c:pt>
                <c:pt idx="23">
                  <c:v>35795.926700457487</c:v>
                </c:pt>
                <c:pt idx="24">
                  <c:v>40609.846548922775</c:v>
                </c:pt>
                <c:pt idx="25">
                  <c:v>45740.395764183195</c:v>
                </c:pt>
                <c:pt idx="26">
                  <c:v>51173.561336066334</c:v>
                </c:pt>
                <c:pt idx="27">
                  <c:v>56892.4966100413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15</xdr:col>
      <xdr:colOff>15240</xdr:colOff>
      <xdr:row>12</xdr:row>
      <xdr:rowOff>15240</xdr:rowOff>
    </xdr:from>
    <xdr:ext cx="1356360" cy="441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829800" y="259842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829800" y="259842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17</xdr:col>
      <xdr:colOff>434340</xdr:colOff>
      <xdr:row>24</xdr:row>
      <xdr:rowOff>68580</xdr:rowOff>
    </xdr:from>
    <xdr:to>
      <xdr:col>20</xdr:col>
      <xdr:colOff>434340</xdr:colOff>
      <xdr:row>29</xdr:row>
      <xdr:rowOff>121920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2366D626-FC51-41E1-8627-7475466C9F30}"/>
            </a:ext>
          </a:extLst>
        </xdr:cNvPr>
        <xdr:cNvSpPr txBox="1"/>
      </xdr:nvSpPr>
      <xdr:spPr>
        <a:xfrm>
          <a:off x="11468100" y="4869180"/>
          <a:ext cx="182880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it-IT"/>
            <a:t> 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i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0.9992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D5C316A-6812-4A00-893A-4212A12B1E44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79A7A-9336-4CC5-B484-B10AECB55776}" name="dpc_covid19_ita_andamento_nazionale__3" displayName="dpc_covid19_ita_andamento_nazionale__3" ref="A1:L30" tableType="queryTable" totalsRowShown="0">
  <autoFilter ref="A1:L30" xr:uid="{A41A84A3-DB5A-4ED8-B846-45CF1F72853E}"/>
  <tableColumns count="12">
    <tableColumn id="1" xr3:uid="{00363185-F788-4026-93F7-8051F1F72F4F}" uniqueName="1" name="data" queryTableFieldId="1" dataDxfId="1"/>
    <tableColumn id="2" xr3:uid="{884F7E83-D635-4582-B3F8-B03FFD6AA816}" uniqueName="2" name="stato" queryTableFieldId="2" dataDxfId="0"/>
    <tableColumn id="3" xr3:uid="{17A56228-6330-4F8C-8266-BFE88B5365E6}" uniqueName="3" name="ricoverati_con_sintomi" queryTableFieldId="3"/>
    <tableColumn id="4" xr3:uid="{81C222F6-E99A-41A6-A6C6-67203364F2E1}" uniqueName="4" name="terapia_intensiva" queryTableFieldId="4"/>
    <tableColumn id="5" xr3:uid="{D7B4E467-4A0F-4258-8BE8-06AF49B43A8B}" uniqueName="5" name="totale_ospedalizzati" queryTableFieldId="5"/>
    <tableColumn id="6" xr3:uid="{7C24F4CF-5DF5-47F9-9EFD-F66800E97573}" uniqueName="6" name="isolamento_domiciliare" queryTableFieldId="6"/>
    <tableColumn id="7" xr3:uid="{D471CB25-3F2C-4304-A963-E0F814639E3A}" uniqueName="7" name="totale_attualmente_positivi" queryTableFieldId="7"/>
    <tableColumn id="8" xr3:uid="{534DB3E7-57B6-4CB4-B55B-60BB4105C9D1}" uniqueName="8" name="nuovi_attualmente_positivi" queryTableFieldId="8"/>
    <tableColumn id="9" xr3:uid="{7DCE52DB-F838-47E8-91F5-072A9B5E0218}" uniqueName="9" name="dimessi_guariti" queryTableFieldId="9"/>
    <tableColumn id="10" xr3:uid="{2B7B1A7C-A392-4F92-BDD2-191955165E0A}" uniqueName="10" name="deceduti" queryTableFieldId="10"/>
    <tableColumn id="11" xr3:uid="{D69F39ED-1DC4-4FC2-87D5-E7DE8430B41E}" uniqueName="11" name="totale_casi" queryTableFieldId="11"/>
    <tableColumn id="12" xr3:uid="{290F437B-4BBF-4886-AE6B-B6F5BE230804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L30"/>
  <sheetViews>
    <sheetView topLeftCell="E1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 s="15">
        <v>43885.75</v>
      </c>
      <c r="B2" s="16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5">
        <v>43886.75</v>
      </c>
      <c r="B3" s="16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5">
        <v>43887.75</v>
      </c>
      <c r="B4" s="16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5">
        <v>43888.75</v>
      </c>
      <c r="B5" s="16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5">
        <v>43889.75</v>
      </c>
      <c r="B6" s="16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5">
        <v>43890.75</v>
      </c>
      <c r="B7" s="16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5">
        <v>43891.75</v>
      </c>
      <c r="B8" s="16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5">
        <v>43892.75</v>
      </c>
      <c r="B9" s="16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5">
        <v>43893.75</v>
      </c>
      <c r="B10" s="16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5">
        <v>43894.75</v>
      </c>
      <c r="B11" s="16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5">
        <v>43895.75</v>
      </c>
      <c r="B12" s="16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5">
        <v>43896.75</v>
      </c>
      <c r="B13" s="16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5">
        <v>43897.75</v>
      </c>
      <c r="B14" s="16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5">
        <v>43898.75</v>
      </c>
      <c r="B15" s="16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5">
        <v>43899.75</v>
      </c>
      <c r="B16" s="16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5">
        <v>43900.75</v>
      </c>
      <c r="B17" s="16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5">
        <v>43901.708333333336</v>
      </c>
      <c r="B18" s="16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5">
        <v>43902.708333333336</v>
      </c>
      <c r="B19" s="16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5">
        <v>43903.708333333336</v>
      </c>
      <c r="B20" s="16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5">
        <v>43904.708333333336</v>
      </c>
      <c r="B21" s="16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5">
        <v>43905.708333333336</v>
      </c>
      <c r="B22" s="16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5">
        <v>43906.708333333336</v>
      </c>
      <c r="B23" s="16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5">
        <v>43907.708333333336</v>
      </c>
      <c r="B24" s="16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5">
        <v>43908.708333333336</v>
      </c>
      <c r="B25" s="16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5">
        <v>43909.708333333336</v>
      </c>
      <c r="B26" s="16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5">
        <v>43910.708333333336</v>
      </c>
      <c r="B27" s="16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5">
        <v>43911.708333333336</v>
      </c>
      <c r="B28" s="16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5">
        <v>43912.708333333336</v>
      </c>
      <c r="B29" s="16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  <row r="30" spans="1:12" x14ac:dyDescent="0.3">
      <c r="A30" s="15">
        <v>43913.708333333336</v>
      </c>
      <c r="B30" s="16" t="s">
        <v>31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2"/>
      <c r="K3" s="18" t="s">
        <v>0</v>
      </c>
      <c r="L3" s="17" t="s">
        <v>18</v>
      </c>
      <c r="M3" s="17"/>
      <c r="N3" s="17"/>
    </row>
    <row r="4" spans="2:14" ht="20.399999999999999" x14ac:dyDescent="0.35">
      <c r="B4" s="13" t="s">
        <v>15</v>
      </c>
      <c r="C4" s="14"/>
      <c r="K4" s="18" t="s">
        <v>32</v>
      </c>
      <c r="L4" s="17" t="s">
        <v>17</v>
      </c>
      <c r="M4" s="17"/>
      <c r="N4" s="17"/>
    </row>
    <row r="5" spans="2:14" ht="18" x14ac:dyDescent="0.3">
      <c r="K5" s="18" t="s">
        <v>1</v>
      </c>
      <c r="L5" s="17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'dpc-covid-19-ita-andamento-naz'!K2</f>
        <v>229</v>
      </c>
      <c r="E7" s="11">
        <f t="shared" ref="E7:E29" si="0">K*EXP(-EXP(-(C7-t0)/w))</f>
        <v>108.27603960063939</v>
      </c>
      <c r="F7" s="11">
        <f t="shared" ref="F7:F29" si="1">E7+CI</f>
        <v>1312.2012076050255</v>
      </c>
      <c r="G7" s="11">
        <f t="shared" ref="G7:G33" si="2">MAX(E7-CI,0)</f>
        <v>0</v>
      </c>
      <c r="H7" s="1"/>
      <c r="I7" s="19" t="s">
        <v>0</v>
      </c>
      <c r="J7" s="5">
        <v>360000</v>
      </c>
    </row>
    <row r="8" spans="2:14" ht="15.6" x14ac:dyDescent="0.35">
      <c r="B8" s="10">
        <v>43886</v>
      </c>
      <c r="C8" s="4">
        <v>2</v>
      </c>
      <c r="D8" s="4">
        <f>'dpc-covid-19-ita-andamento-naz'!K3</f>
        <v>322</v>
      </c>
      <c r="E8" s="11">
        <f t="shared" si="0"/>
        <v>167.43993401265286</v>
      </c>
      <c r="F8" s="11">
        <f t="shared" si="1"/>
        <v>1371.3651020170389</v>
      </c>
      <c r="G8" s="11">
        <f t="shared" si="2"/>
        <v>0</v>
      </c>
      <c r="H8" s="1"/>
      <c r="I8" s="19" t="s">
        <v>33</v>
      </c>
      <c r="J8" s="5">
        <v>38.876842166511238</v>
      </c>
    </row>
    <row r="9" spans="2:14" x14ac:dyDescent="0.3">
      <c r="B9" s="10">
        <v>43887</v>
      </c>
      <c r="C9" s="4">
        <v>3</v>
      </c>
      <c r="D9" s="4">
        <f>'dpc-covid-19-ita-andamento-naz'!K4</f>
        <v>400</v>
      </c>
      <c r="E9" s="11">
        <f t="shared" si="0"/>
        <v>252.93429665801494</v>
      </c>
      <c r="F9" s="11">
        <f t="shared" si="1"/>
        <v>1456.859464662401</v>
      </c>
      <c r="G9" s="11">
        <f t="shared" si="2"/>
        <v>0</v>
      </c>
      <c r="H9" s="1"/>
      <c r="I9" s="19" t="s">
        <v>1</v>
      </c>
      <c r="J9" s="5">
        <v>18.096947510330857</v>
      </c>
    </row>
    <row r="10" spans="2:14" x14ac:dyDescent="0.3">
      <c r="B10" s="10">
        <v>43888</v>
      </c>
      <c r="C10" s="4">
        <v>4</v>
      </c>
      <c r="D10" s="4">
        <f>'dpc-covid-19-ita-andamento-naz'!K5</f>
        <v>650</v>
      </c>
      <c r="E10" s="11">
        <f t="shared" si="0"/>
        <v>373.70211283357997</v>
      </c>
      <c r="F10" s="11">
        <f t="shared" si="1"/>
        <v>1577.6272808379661</v>
      </c>
      <c r="G10" s="11">
        <f t="shared" si="2"/>
        <v>0</v>
      </c>
      <c r="H10" s="1"/>
      <c r="I10" s="6" t="s">
        <v>2</v>
      </c>
      <c r="J10" s="1">
        <f>AVERAGE(D7:D35)</f>
        <v>17415.448275862069</v>
      </c>
    </row>
    <row r="11" spans="2:14" x14ac:dyDescent="0.3">
      <c r="B11" s="10">
        <v>43889</v>
      </c>
      <c r="C11" s="4">
        <v>5</v>
      </c>
      <c r="D11" s="4">
        <f>'dpc-covid-19-ita-andamento-naz'!K6</f>
        <v>888</v>
      </c>
      <c r="E11" s="11">
        <f t="shared" si="0"/>
        <v>540.66752362977149</v>
      </c>
      <c r="F11" s="11">
        <f t="shared" si="1"/>
        <v>1744.5926916341575</v>
      </c>
      <c r="G11" s="11">
        <f t="shared" si="2"/>
        <v>0</v>
      </c>
      <c r="H11" s="1"/>
      <c r="I11" s="6" t="s">
        <v>3</v>
      </c>
      <c r="J11" s="1">
        <f>COUNT(D7:D35)-COUNT(J7:J9)</f>
        <v>26</v>
      </c>
    </row>
    <row r="12" spans="2:14" x14ac:dyDescent="0.3">
      <c r="B12" s="10">
        <v>43890</v>
      </c>
      <c r="C12" s="4">
        <v>6</v>
      </c>
      <c r="D12" s="4">
        <f>'dpc-covid-19-ita-andamento-naz'!K7</f>
        <v>1128</v>
      </c>
      <c r="E12" s="11">
        <f t="shared" si="0"/>
        <v>766.85247415913068</v>
      </c>
      <c r="F12" s="11">
        <f t="shared" si="1"/>
        <v>1970.7776421635167</v>
      </c>
      <c r="G12" s="11">
        <f t="shared" si="2"/>
        <v>0</v>
      </c>
      <c r="H12" s="1"/>
      <c r="I12" s="6" t="s">
        <v>4</v>
      </c>
      <c r="J12" s="7" cm="1">
        <f t="array" ref="J12">SQRT(SUM((D7:D35-E7:E35)^2)/df)</f>
        <v>585.70076661089138</v>
      </c>
    </row>
    <row r="13" spans="2:14" ht="16.2" x14ac:dyDescent="0.3">
      <c r="B13" s="20">
        <v>43891</v>
      </c>
      <c r="C13" s="4">
        <v>7</v>
      </c>
      <c r="D13" s="4">
        <f>'dpc-covid-19-ita-andamento-naz'!K8</f>
        <v>1694</v>
      </c>
      <c r="E13" s="11">
        <f t="shared" si="0"/>
        <v>1067.4160919530941</v>
      </c>
      <c r="F13" s="11">
        <f t="shared" si="1"/>
        <v>2271.3412599574804</v>
      </c>
      <c r="G13" s="11">
        <f t="shared" si="2"/>
        <v>0</v>
      </c>
      <c r="H13" s="1"/>
      <c r="I13" s="6" t="s">
        <v>5</v>
      </c>
      <c r="J13" s="8" cm="1">
        <f t="array" ref="J13">1-SUM((D7:D35-E7:E35)^2)/SUM((D7:D35-Mean_of_y)^2)</f>
        <v>0.99916630984979038</v>
      </c>
    </row>
    <row r="14" spans="2:14" x14ac:dyDescent="0.3">
      <c r="B14" s="10">
        <v>43892</v>
      </c>
      <c r="C14" s="4">
        <v>8</v>
      </c>
      <c r="D14" s="4">
        <f>'dpc-covid-19-ita-andamento-naz'!K9</f>
        <v>2036</v>
      </c>
      <c r="E14" s="11">
        <f t="shared" si="0"/>
        <v>1459.6028543151497</v>
      </c>
      <c r="F14" s="11">
        <f t="shared" si="1"/>
        <v>2663.5280223195359</v>
      </c>
      <c r="G14" s="11">
        <f t="shared" si="2"/>
        <v>255.67768631076365</v>
      </c>
      <c r="H14" s="1"/>
      <c r="I14" s="6" t="s">
        <v>6</v>
      </c>
      <c r="J14" s="8">
        <f>TINV(0.05,df)</f>
        <v>2.0555294386428731</v>
      </c>
    </row>
    <row r="15" spans="2:14" x14ac:dyDescent="0.3">
      <c r="B15" s="10">
        <v>43893</v>
      </c>
      <c r="C15" s="4">
        <v>9</v>
      </c>
      <c r="D15" s="4">
        <f>'dpc-covid-19-ita-andamento-naz'!K10</f>
        <v>2502</v>
      </c>
      <c r="E15" s="11">
        <f t="shared" si="0"/>
        <v>1962.5908452758408</v>
      </c>
      <c r="F15" s="11">
        <f t="shared" si="1"/>
        <v>3166.5160132802266</v>
      </c>
      <c r="G15" s="11">
        <f t="shared" si="2"/>
        <v>758.6656772714548</v>
      </c>
      <c r="H15" s="1"/>
      <c r="I15" s="6" t="s">
        <v>7</v>
      </c>
      <c r="J15" s="1">
        <f>Critical_t*SE_of_y</f>
        <v>1203.925168004386</v>
      </c>
    </row>
    <row r="16" spans="2:14" x14ac:dyDescent="0.3">
      <c r="B16" s="10">
        <v>43894</v>
      </c>
      <c r="C16" s="4">
        <v>10</v>
      </c>
      <c r="D16" s="4">
        <f>'dpc-covid-19-ita-andamento-naz'!K11</f>
        <v>3089</v>
      </c>
      <c r="E16" s="11">
        <f t="shared" si="0"/>
        <v>2597.2376935856678</v>
      </c>
      <c r="F16" s="11">
        <f t="shared" si="1"/>
        <v>3801.1628615900536</v>
      </c>
      <c r="G16" s="11">
        <f t="shared" si="2"/>
        <v>1393.3125255812818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'dpc-covid-19-ita-andamento-naz'!K12</f>
        <v>3858</v>
      </c>
      <c r="E17" s="11">
        <f t="shared" si="0"/>
        <v>3385.728523305901</v>
      </c>
      <c r="F17" s="11">
        <f t="shared" si="1"/>
        <v>4589.6536913102873</v>
      </c>
      <c r="G17" s="11">
        <f t="shared" si="2"/>
        <v>2181.8033553015148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'dpc-covid-19-ita-andamento-naz'!K13</f>
        <v>4636</v>
      </c>
      <c r="E18" s="11">
        <f t="shared" si="0"/>
        <v>4351.1368022189608</v>
      </c>
      <c r="F18" s="11">
        <f t="shared" si="1"/>
        <v>5555.0619702233471</v>
      </c>
      <c r="G18" s="11">
        <f t="shared" si="2"/>
        <v>3147.2116342145746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'dpc-covid-19-ita-andamento-naz'!K14</f>
        <v>5883</v>
      </c>
      <c r="E19" s="11">
        <f t="shared" si="0"/>
        <v>5516.9147485179519</v>
      </c>
      <c r="F19" s="11">
        <f t="shared" si="1"/>
        <v>6720.8399165223382</v>
      </c>
      <c r="G19" s="11">
        <f t="shared" si="2"/>
        <v>4312.9895805135657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'dpc-covid-19-ita-andamento-naz'!K15</f>
        <v>7375</v>
      </c>
      <c r="E20" s="11">
        <f t="shared" si="0"/>
        <v>6906.3344715866024</v>
      </c>
      <c r="F20" s="11">
        <f t="shared" si="1"/>
        <v>8110.2596395909886</v>
      </c>
      <c r="G20" s="11">
        <f t="shared" si="2"/>
        <v>5702.4093035822161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'dpc-covid-19-ita-andamento-naz'!K16</f>
        <v>9172</v>
      </c>
      <c r="E21" s="11">
        <f t="shared" si="0"/>
        <v>8541.9039524181189</v>
      </c>
      <c r="F21" s="11">
        <f t="shared" si="1"/>
        <v>9745.8291204225043</v>
      </c>
      <c r="G21" s="11">
        <f t="shared" si="2"/>
        <v>7337.9787844137327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'dpc-covid-19-ita-andamento-naz'!K17</f>
        <v>10149</v>
      </c>
      <c r="E22" s="11">
        <f t="shared" si="0"/>
        <v>10444.783163730266</v>
      </c>
      <c r="F22" s="11">
        <f t="shared" si="1"/>
        <v>11648.708331734651</v>
      </c>
      <c r="G22" s="11">
        <f t="shared" si="2"/>
        <v>9240.8579957258808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'dpc-covid-19-ita-andamento-naz'!K18</f>
        <v>12462</v>
      </c>
      <c r="E23" s="11">
        <f t="shared" si="0"/>
        <v>12634.225112077358</v>
      </c>
      <c r="F23" s="11">
        <f t="shared" si="1"/>
        <v>13838.150280081743</v>
      </c>
      <c r="G23" s="11">
        <f t="shared" si="2"/>
        <v>11430.299944072973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'dpc-covid-19-ita-andamento-naz'!K19</f>
        <v>15113</v>
      </c>
      <c r="E24" s="11">
        <f t="shared" si="0"/>
        <v>15127.06452661203</v>
      </c>
      <c r="F24" s="11">
        <f t="shared" si="1"/>
        <v>16330.989694616415</v>
      </c>
      <c r="G24" s="11">
        <f t="shared" si="2"/>
        <v>13923.139358607645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'dpc-covid-19-ita-andamento-naz'!K20</f>
        <v>17660</v>
      </c>
      <c r="E25" s="11">
        <f t="shared" si="0"/>
        <v>17937.273606876875</v>
      </c>
      <c r="F25" s="11">
        <f t="shared" si="1"/>
        <v>19141.198774881261</v>
      </c>
      <c r="G25" s="11">
        <f t="shared" si="2"/>
        <v>16733.34843887249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'dpc-covid-19-ita-andamento-naz'!K21</f>
        <v>21157</v>
      </c>
      <c r="E26" s="11">
        <f t="shared" si="0"/>
        <v>21075.600030275575</v>
      </c>
      <c r="F26" s="11">
        <f t="shared" si="1"/>
        <v>22279.52519827996</v>
      </c>
      <c r="G26" s="11">
        <f t="shared" si="2"/>
        <v>19871.674862271189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'dpc-covid-19-ita-andamento-naz'!K22</f>
        <v>24747</v>
      </c>
      <c r="E27" s="11">
        <f t="shared" si="0"/>
        <v>24549.297690605545</v>
      </c>
      <c r="F27" s="11">
        <f t="shared" si="1"/>
        <v>25753.22285860993</v>
      </c>
      <c r="G27" s="11">
        <f t="shared" si="2"/>
        <v>23345.372522601159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'dpc-covid-19-ita-andamento-naz'!K23</f>
        <v>27980</v>
      </c>
      <c r="E28" s="11">
        <f t="shared" si="0"/>
        <v>28361.955762610087</v>
      </c>
      <c r="F28" s="11">
        <f t="shared" si="1"/>
        <v>29565.880930614472</v>
      </c>
      <c r="G28" s="11">
        <f t="shared" si="2"/>
        <v>27158.030594605701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'dpc-covid-19-ita-andamento-naz'!K24</f>
        <v>31506</v>
      </c>
      <c r="E29" s="11">
        <f t="shared" si="0"/>
        <v>32513.426992612698</v>
      </c>
      <c r="F29" s="11">
        <f t="shared" si="1"/>
        <v>33717.352160617083</v>
      </c>
      <c r="G29" s="11">
        <f t="shared" si="2"/>
        <v>31309.501824608313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'dpc-covid-19-ita-andamento-naz'!K25</f>
        <v>35713</v>
      </c>
      <c r="E30" s="11">
        <f t="shared" ref="E30" si="3">K*EXP(-EXP(-(C30-t0)/w))</f>
        <v>36999.851868461876</v>
      </c>
      <c r="F30" s="11">
        <f t="shared" ref="F30" si="4">E30+CI</f>
        <v>38203.777036466265</v>
      </c>
      <c r="G30" s="11">
        <f t="shared" si="2"/>
        <v>35795.926700457487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'dpc-covid-19-ita-andamento-naz'!K26</f>
        <v>41035</v>
      </c>
      <c r="E31" s="11">
        <f t="shared" ref="E31" si="5">K*EXP(-EXP(-(C31-t0)/w))</f>
        <v>41813.771716927164</v>
      </c>
      <c r="F31" s="11">
        <f t="shared" ref="F31" si="6">E31+CI</f>
        <v>43017.696884931553</v>
      </c>
      <c r="G31" s="11">
        <f t="shared" si="2"/>
        <v>40609.846548922775</v>
      </c>
    </row>
    <row r="32" spans="2:13" x14ac:dyDescent="0.3">
      <c r="B32" s="10">
        <v>43910</v>
      </c>
      <c r="C32" s="4">
        <v>26</v>
      </c>
      <c r="D32" s="4">
        <f>'dpc-covid-19-ita-andamento-naz'!K27</f>
        <v>47021</v>
      </c>
      <c r="E32" s="11">
        <f t="shared" ref="E32:E33" si="7">K*EXP(-EXP(-(C32-t0)/w))</f>
        <v>46944.320932187584</v>
      </c>
      <c r="F32" s="11">
        <f t="shared" ref="F32:F33" si="8">E32+CI</f>
        <v>48148.246100191973</v>
      </c>
      <c r="G32" s="11">
        <f t="shared" si="2"/>
        <v>45740.395764183195</v>
      </c>
    </row>
    <row r="33" spans="2:7" x14ac:dyDescent="0.3">
      <c r="B33" s="10">
        <v>43911</v>
      </c>
      <c r="C33" s="4">
        <v>27</v>
      </c>
      <c r="D33" s="4">
        <f>'dpc-covid-19-ita-andamento-naz'!K28</f>
        <v>53578</v>
      </c>
      <c r="E33" s="11">
        <f t="shared" si="7"/>
        <v>52377.486504070723</v>
      </c>
      <c r="F33" s="11">
        <f t="shared" si="8"/>
        <v>53581.411672075112</v>
      </c>
      <c r="G33" s="11">
        <f t="shared" si="2"/>
        <v>51173.561336066334</v>
      </c>
    </row>
    <row r="34" spans="2:7" x14ac:dyDescent="0.3">
      <c r="B34" s="10">
        <v>43912</v>
      </c>
      <c r="C34" s="4">
        <v>28</v>
      </c>
      <c r="D34" s="4">
        <f>'dpc-covid-19-ita-andamento-naz'!K29</f>
        <v>59138</v>
      </c>
      <c r="E34" s="11">
        <f t="shared" ref="E34" si="9">K*EXP(-EXP(-(C34-t0)/w))</f>
        <v>58096.421778045689</v>
      </c>
      <c r="F34" s="11">
        <f t="shared" ref="F34" si="10">E34+CI</f>
        <v>59300.346946050078</v>
      </c>
      <c r="G34" s="11">
        <f t="shared" ref="G34" si="11">MAX(E34-CI,0)</f>
        <v>56892.4966100413</v>
      </c>
    </row>
    <row r="35" spans="2:7" x14ac:dyDescent="0.3">
      <c r="B35" s="20">
        <v>43913</v>
      </c>
      <c r="C35" s="4">
        <v>29</v>
      </c>
      <c r="D35" s="4">
        <f>'dpc-covid-19-ita-andamento-naz'!K30</f>
        <v>63927</v>
      </c>
      <c r="E35" s="11">
        <f t="shared" ref="E35:E66" si="12">K*EXP(-EXP(-(C35-t0)/w))</f>
        <v>64081.80088196064</v>
      </c>
      <c r="F35" s="11">
        <f t="shared" ref="F35" si="13">E35+CI</f>
        <v>65285.726049965029</v>
      </c>
      <c r="G35" s="11">
        <f t="shared" ref="G35" si="14">MAX(E35-CI,0)</f>
        <v>62877.875713956251</v>
      </c>
    </row>
    <row r="36" spans="2:7" x14ac:dyDescent="0.3">
      <c r="B36" s="10">
        <v>43914</v>
      </c>
      <c r="C36" s="4">
        <v>30</v>
      </c>
      <c r="E36" s="11">
        <f t="shared" si="12"/>
        <v>70312.20040456338</v>
      </c>
    </row>
    <row r="37" spans="2:7" x14ac:dyDescent="0.3">
      <c r="B37" s="10">
        <v>43915</v>
      </c>
      <c r="C37" s="4">
        <v>31</v>
      </c>
      <c r="E37" s="11">
        <f t="shared" si="12"/>
        <v>76764.495594684995</v>
      </c>
    </row>
    <row r="38" spans="2:7" x14ac:dyDescent="0.3">
      <c r="B38" s="10">
        <v>43916</v>
      </c>
      <c r="C38" s="4">
        <v>32</v>
      </c>
      <c r="E38" s="11">
        <f t="shared" si="12"/>
        <v>83414.259445367279</v>
      </c>
    </row>
    <row r="39" spans="2:7" x14ac:dyDescent="0.3">
      <c r="B39" s="10">
        <v>43917</v>
      </c>
      <c r="C39" s="4">
        <v>33</v>
      </c>
      <c r="E39" s="11">
        <f t="shared" si="12"/>
        <v>90236.154412690361</v>
      </c>
    </row>
    <row r="40" spans="2:7" x14ac:dyDescent="0.3">
      <c r="B40" s="10">
        <v>43918</v>
      </c>
      <c r="C40" s="4">
        <v>34</v>
      </c>
      <c r="E40" s="11">
        <f t="shared" si="12"/>
        <v>97204.30808122181</v>
      </c>
    </row>
    <row r="41" spans="2:7" x14ac:dyDescent="0.3">
      <c r="B41" s="10">
        <v>43919</v>
      </c>
      <c r="C41" s="4">
        <v>35</v>
      </c>
      <c r="E41" s="11">
        <f t="shared" si="12"/>
        <v>104292.66572666992</v>
      </c>
    </row>
    <row r="42" spans="2:7" x14ac:dyDescent="0.3">
      <c r="B42" s="10">
        <v>43920</v>
      </c>
      <c r="C42" s="4">
        <v>36</v>
      </c>
      <c r="E42" s="11">
        <f t="shared" si="12"/>
        <v>111475.31435744383</v>
      </c>
    </row>
    <row r="43" spans="2:7" x14ac:dyDescent="0.3">
      <c r="B43" s="10">
        <v>43921</v>
      </c>
      <c r="C43" s="4">
        <v>37</v>
      </c>
      <c r="E43" s="11">
        <f t="shared" si="12"/>
        <v>118726.77437373494</v>
      </c>
    </row>
    <row r="44" spans="2:7" x14ac:dyDescent="0.3">
      <c r="B44" s="10">
        <v>43922</v>
      </c>
      <c r="C44" s="4">
        <v>38</v>
      </c>
      <c r="E44" s="11">
        <f t="shared" si="12"/>
        <v>126022.25641594487</v>
      </c>
    </row>
    <row r="45" spans="2:7" x14ac:dyDescent="0.3">
      <c r="B45" s="10">
        <v>43923</v>
      </c>
      <c r="C45" s="4">
        <v>39</v>
      </c>
      <c r="E45" s="11">
        <f t="shared" si="12"/>
        <v>133337.88225026932</v>
      </c>
    </row>
    <row r="46" spans="2:7" x14ac:dyDescent="0.3">
      <c r="B46" s="10">
        <v>43924</v>
      </c>
      <c r="C46" s="4">
        <v>40</v>
      </c>
      <c r="E46" s="11">
        <f t="shared" si="12"/>
        <v>140650.86963858193</v>
      </c>
    </row>
    <row r="47" spans="2:7" x14ac:dyDescent="0.3">
      <c r="B47" s="10">
        <v>43925</v>
      </c>
      <c r="C47" s="4">
        <v>41</v>
      </c>
      <c r="E47" s="11">
        <f t="shared" si="12"/>
        <v>147939.68205487839</v>
      </c>
    </row>
    <row r="48" spans="2:7" x14ac:dyDescent="0.3">
      <c r="B48" s="10">
        <v>43926</v>
      </c>
      <c r="C48" s="4">
        <v>42</v>
      </c>
      <c r="E48" s="11">
        <f t="shared" si="12"/>
        <v>155184.14484338634</v>
      </c>
    </row>
    <row r="49" spans="2:5" x14ac:dyDescent="0.3">
      <c r="B49" s="10">
        <v>43927</v>
      </c>
      <c r="C49" s="4">
        <v>43</v>
      </c>
      <c r="E49" s="11">
        <f t="shared" si="12"/>
        <v>162365.52997316796</v>
      </c>
    </row>
    <row r="50" spans="2:5" x14ac:dyDescent="0.3">
      <c r="B50" s="10">
        <v>43928</v>
      </c>
      <c r="C50" s="4">
        <v>44</v>
      </c>
      <c r="E50" s="11">
        <f t="shared" si="12"/>
        <v>169466.6119448934</v>
      </c>
    </row>
    <row r="51" spans="2:5" x14ac:dyDescent="0.3">
      <c r="B51" s="10">
        <v>43929</v>
      </c>
      <c r="C51" s="4">
        <v>45</v>
      </c>
      <c r="E51" s="11">
        <f t="shared" si="12"/>
        <v>176471.69766494239</v>
      </c>
    </row>
    <row r="52" spans="2:5" x14ac:dyDescent="0.3">
      <c r="B52" s="10">
        <v>43930</v>
      </c>
      <c r="C52" s="4">
        <v>46</v>
      </c>
      <c r="E52" s="11">
        <f t="shared" si="12"/>
        <v>183366.63323929915</v>
      </c>
    </row>
    <row r="53" spans="2:5" x14ac:dyDescent="0.3">
      <c r="B53" s="10">
        <v>43931</v>
      </c>
      <c r="C53" s="4">
        <v>47</v>
      </c>
      <c r="E53" s="11">
        <f t="shared" si="12"/>
        <v>190138.79067450267</v>
      </c>
    </row>
    <row r="54" spans="2:5" x14ac:dyDescent="0.3">
      <c r="B54" s="10">
        <v>43932</v>
      </c>
      <c r="C54" s="4">
        <v>48</v>
      </c>
      <c r="E54" s="11">
        <f t="shared" si="12"/>
        <v>196777.03742436253</v>
      </c>
    </row>
    <row r="55" spans="2:5" x14ac:dyDescent="0.3">
      <c r="B55" s="10">
        <v>43933</v>
      </c>
      <c r="C55" s="4">
        <v>49</v>
      </c>
      <c r="E55" s="11">
        <f t="shared" si="12"/>
        <v>203271.69160724696</v>
      </c>
    </row>
    <row r="56" spans="2:5" x14ac:dyDescent="0.3">
      <c r="B56" s="10">
        <v>43934</v>
      </c>
      <c r="C56" s="4">
        <v>50</v>
      </c>
      <c r="E56" s="11">
        <f t="shared" si="12"/>
        <v>209614.46555584812</v>
      </c>
    </row>
    <row r="57" spans="2:5" x14ac:dyDescent="0.3">
      <c r="B57" s="10">
        <v>43935</v>
      </c>
      <c r="C57" s="4">
        <v>51</v>
      </c>
      <c r="E57" s="11">
        <f t="shared" si="12"/>
        <v>215798.40016389918</v>
      </c>
    </row>
    <row r="58" spans="2:5" x14ac:dyDescent="0.3">
      <c r="B58" s="10">
        <v>43936</v>
      </c>
      <c r="C58" s="4">
        <v>52</v>
      </c>
      <c r="E58" s="11">
        <f t="shared" si="12"/>
        <v>221817.79227480854</v>
      </c>
    </row>
    <row r="59" spans="2:5" x14ac:dyDescent="0.3">
      <c r="B59" s="10">
        <v>43937</v>
      </c>
      <c r="C59" s="4">
        <v>53</v>
      </c>
      <c r="E59" s="11">
        <f t="shared" si="12"/>
        <v>227668.11712604453</v>
      </c>
    </row>
    <row r="60" spans="2:5" x14ac:dyDescent="0.3">
      <c r="B60" s="10">
        <v>43938</v>
      </c>
      <c r="C60" s="4">
        <v>54</v>
      </c>
      <c r="E60" s="11">
        <f t="shared" si="12"/>
        <v>233345.94762887951</v>
      </c>
    </row>
    <row r="61" spans="2:5" x14ac:dyDescent="0.3">
      <c r="B61" s="10">
        <v>43939</v>
      </c>
      <c r="C61" s="4">
        <v>55</v>
      </c>
      <c r="E61" s="11">
        <f t="shared" si="12"/>
        <v>238848.87203254865</v>
      </c>
    </row>
    <row r="62" spans="2:5" x14ac:dyDescent="0.3">
      <c r="B62" s="10">
        <v>43940</v>
      </c>
      <c r="C62" s="4">
        <v>56</v>
      </c>
      <c r="E62" s="11">
        <f t="shared" si="12"/>
        <v>244175.41130016925</v>
      </c>
    </row>
    <row r="63" spans="2:5" x14ac:dyDescent="0.3">
      <c r="B63" s="10">
        <v>43941</v>
      </c>
      <c r="C63" s="4">
        <v>57</v>
      </c>
      <c r="E63" s="11">
        <f t="shared" si="12"/>
        <v>249324.93731468063</v>
      </c>
    </row>
    <row r="64" spans="2:5" x14ac:dyDescent="0.3">
      <c r="B64" s="10">
        <v>43942</v>
      </c>
      <c r="C64" s="4">
        <v>58</v>
      </c>
      <c r="E64" s="11">
        <f t="shared" si="12"/>
        <v>254297.5928391846</v>
      </c>
    </row>
    <row r="65" spans="2:5" x14ac:dyDescent="0.3">
      <c r="B65" s="10">
        <v>43943</v>
      </c>
      <c r="C65" s="4">
        <v>59</v>
      </c>
      <c r="E65" s="11">
        <f t="shared" si="12"/>
        <v>259094.21397899429</v>
      </c>
    </row>
    <row r="66" spans="2:5" x14ac:dyDescent="0.3">
      <c r="B66" s="10">
        <v>43944</v>
      </c>
      <c r="C66" s="4">
        <v>60</v>
      </c>
      <c r="E66" s="11">
        <f t="shared" si="12"/>
        <v>263716.25573320442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dpc-covid-19-ita-andamento-naz</vt:lpstr>
      <vt:lpstr>Gompertz fit</vt:lpstr>
      <vt:lpstr>CI</vt:lpstr>
      <vt:lpstr>Critical_t</vt:lpstr>
      <vt:lpstr>df</vt:lpstr>
      <vt:lpstr>K</vt:lpstr>
      <vt:lpstr>Mean_of_y</vt:lpstr>
      <vt:lpstr>RSQ</vt:lpstr>
      <vt:lpstr>SE_of_y</vt:lpstr>
      <vt:lpstr>t0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2020-03-23T22:27:59Z</dcterms:modified>
</cp:coreProperties>
</file>