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mzy\Desktop\Code Matlab\"/>
    </mc:Choice>
  </mc:AlternateContent>
  <bookViews>
    <workbookView xWindow="0" yWindow="0" windowWidth="20490" windowHeight="7755" activeTab="2"/>
  </bookViews>
  <sheets>
    <sheet name="Composants" sheetId="1" r:id="rId1"/>
    <sheet name="Problème" sheetId="10" r:id="rId2"/>
    <sheet name="Solution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1" l="1"/>
  <c r="E5" i="11"/>
  <c r="F5" i="11"/>
  <c r="C5" i="11"/>
  <c r="B5" i="11"/>
  <c r="B3" i="11" l="1"/>
  <c r="A7" i="11" l="1"/>
  <c r="A8" i="10"/>
  <c r="A22" i="10" l="1"/>
  <c r="K19" i="10" l="1"/>
  <c r="I19" i="10"/>
  <c r="I18" i="10"/>
  <c r="A40" i="10" l="1"/>
  <c r="A4" i="10"/>
  <c r="A7" i="10"/>
  <c r="A21" i="10"/>
  <c r="D41" i="10" l="1"/>
  <c r="B41" i="10"/>
  <c r="E45" i="1" l="1"/>
  <c r="D45" i="1"/>
  <c r="E44" i="1"/>
  <c r="D44" i="1"/>
  <c r="E43" i="1"/>
  <c r="D43" i="1"/>
  <c r="E42" i="1"/>
  <c r="D42" i="1"/>
  <c r="E41" i="1"/>
  <c r="D41" i="1"/>
  <c r="H7" i="10" l="1"/>
  <c r="I7" i="10"/>
  <c r="J7" i="10"/>
  <c r="K7" i="10"/>
</calcChain>
</file>

<file path=xl/sharedStrings.xml><?xml version="1.0" encoding="utf-8"?>
<sst xmlns="http://schemas.openxmlformats.org/spreadsheetml/2006/main" count="215" uniqueCount="106">
  <si>
    <t>ms</t>
  </si>
  <si>
    <t>Unité</t>
  </si>
  <si>
    <t>mA</t>
  </si>
  <si>
    <t>µA</t>
  </si>
  <si>
    <t xml:space="preserve">Transitions </t>
  </si>
  <si>
    <t>Consommation</t>
  </si>
  <si>
    <t xml:space="preserve">Paramètre supplémentaire </t>
  </si>
  <si>
    <t>Fréquence de traitement (MHz)</t>
  </si>
  <si>
    <t xml:space="preserve">Paramètre </t>
  </si>
  <si>
    <t>Composants</t>
  </si>
  <si>
    <t>Capteur</t>
  </si>
  <si>
    <t>Conversion en signal électrique</t>
  </si>
  <si>
    <t>Durée</t>
  </si>
  <si>
    <t xml:space="preserve">Puissance de transmission </t>
  </si>
  <si>
    <t>Transmission</t>
  </si>
  <si>
    <t>Réception</t>
  </si>
  <si>
    <t xml:space="preserve">Module Radiofréquence </t>
  </si>
  <si>
    <t xml:space="preserve">Bluetooth Low Energy </t>
  </si>
  <si>
    <t>Microprocesseur</t>
  </si>
  <si>
    <t xml:space="preserve">Mode </t>
  </si>
  <si>
    <t>Basse Consommation 1</t>
  </si>
  <si>
    <t>Basse Consommation 2</t>
  </si>
  <si>
    <t xml:space="preserve">Actif </t>
  </si>
  <si>
    <t>Mode</t>
  </si>
  <si>
    <t>Actif</t>
  </si>
  <si>
    <t xml:space="preserve">Mémoire </t>
  </si>
  <si>
    <t xml:space="preserve">Ecriture </t>
  </si>
  <si>
    <t xml:space="preserve">Lecture </t>
  </si>
  <si>
    <t>Effacement</t>
  </si>
  <si>
    <t>Convertisseur Analogique Numérique</t>
  </si>
  <si>
    <t xml:space="preserve">Conversion </t>
  </si>
  <si>
    <t>Fonctionnement</t>
  </si>
  <si>
    <t>Echantillonnage</t>
  </si>
  <si>
    <t>Temps de conversion</t>
  </si>
  <si>
    <t xml:space="preserve">Basse consommation 1 en actif </t>
  </si>
  <si>
    <t xml:space="preserve">Basse Consommation 1 </t>
  </si>
  <si>
    <t xml:space="preserve">Basse consommation 2 en actif </t>
  </si>
  <si>
    <t>Basse Consommation 1 en actif</t>
  </si>
  <si>
    <t>Basse Consommation</t>
  </si>
  <si>
    <t>Basse Consommation en actif</t>
  </si>
  <si>
    <t xml:space="preserve">Basse Consommation 1 en actif </t>
  </si>
  <si>
    <t xml:space="preserve">Basse Consommation 2 en actif </t>
  </si>
  <si>
    <t>Actif en Basse Consommation 2</t>
  </si>
  <si>
    <t>Actif en Basse Consommation 1</t>
  </si>
  <si>
    <t xml:space="preserve">Actif en Basse Consommation </t>
  </si>
  <si>
    <t>Actif en Basse Consommation</t>
  </si>
  <si>
    <t xml:space="preserve">Basse Consommation </t>
  </si>
  <si>
    <t xml:space="preserve">Octets par écriture </t>
  </si>
  <si>
    <t>Octets par effacement</t>
  </si>
  <si>
    <t>Fréquence SPI</t>
  </si>
  <si>
    <t xml:space="preserve">Durée d'écriture </t>
  </si>
  <si>
    <t xml:space="preserve">Durée de lecture </t>
  </si>
  <si>
    <t>Octets par lecture</t>
  </si>
  <si>
    <t>Durée d'effacement</t>
  </si>
  <si>
    <t>Octets par instruction</t>
  </si>
  <si>
    <t>Basse Consommation 2 en actif</t>
  </si>
  <si>
    <t>Advertising interval</t>
  </si>
  <si>
    <t>s</t>
  </si>
  <si>
    <t>o</t>
  </si>
  <si>
    <t xml:space="preserve">Taille </t>
  </si>
  <si>
    <t>µs</t>
  </si>
  <si>
    <t>FR5969</t>
  </si>
  <si>
    <t>FR5739</t>
  </si>
  <si>
    <t>MHz</t>
  </si>
  <si>
    <t>ko</t>
  </si>
  <si>
    <t>ble113</t>
  </si>
  <si>
    <t>Connection interval</t>
  </si>
  <si>
    <t xml:space="preserve">Fréquence de traitement </t>
  </si>
  <si>
    <t>Fréquence d'échantillonnage</t>
  </si>
  <si>
    <t xml:space="preserve">Composants </t>
  </si>
  <si>
    <t xml:space="preserve">Initialisation des composants </t>
  </si>
  <si>
    <t>T</t>
  </si>
  <si>
    <t xml:space="preserve">Nombre de nœuds </t>
  </si>
  <si>
    <t>Configuration du problème</t>
  </si>
  <si>
    <t xml:space="preserve">Constitution du réseau </t>
  </si>
  <si>
    <t xml:space="preserve">Capteur </t>
  </si>
  <si>
    <t>ADC</t>
  </si>
  <si>
    <t xml:space="preserve">Processeur </t>
  </si>
  <si>
    <t>Module RF</t>
  </si>
  <si>
    <r>
      <t>N</t>
    </r>
    <r>
      <rPr>
        <b/>
        <sz val="11"/>
        <color theme="1"/>
        <rFont val="Calibri"/>
        <family val="2"/>
      </rPr>
      <t>œud d'intérêt</t>
    </r>
  </si>
  <si>
    <t>Alimentation - Pile ou Batterie</t>
  </si>
  <si>
    <t xml:space="preserve">Unité </t>
  </si>
  <si>
    <t>Solutions</t>
  </si>
  <si>
    <t>Configuration électronique</t>
  </si>
  <si>
    <t>Constitution du nœud</t>
  </si>
  <si>
    <t>Capacité de la source</t>
  </si>
  <si>
    <t>Autonomie du nœud</t>
  </si>
  <si>
    <t xml:space="preserve">Routine de vie du patient </t>
  </si>
  <si>
    <t xml:space="preserve">Etat </t>
  </si>
  <si>
    <t>jours</t>
  </si>
  <si>
    <t>Octets par mesure</t>
  </si>
  <si>
    <t xml:space="preserve">Nœuds </t>
  </si>
  <si>
    <t>min</t>
  </si>
  <si>
    <t>Hz</t>
  </si>
  <si>
    <t>Durée du monitoring</t>
  </si>
  <si>
    <t>mAh</t>
  </si>
  <si>
    <t>Solution</t>
  </si>
  <si>
    <t>Configuration du réseau</t>
  </si>
  <si>
    <t>Nombre de nœuds</t>
  </si>
  <si>
    <t>Nœud</t>
  </si>
  <si>
    <t>Durée de connexion (s)</t>
  </si>
  <si>
    <t xml:space="preserve"> </t>
  </si>
  <si>
    <t>continu</t>
  </si>
  <si>
    <t>Prédéfini</t>
  </si>
  <si>
    <t>Configuration du nœud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</si>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</sst>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/>
    <xf numFmtId="0" fontId="0" fillId="4" borderId="0" xfId="0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9" borderId="0" xfId="0" applyFont="1" applyFill="1"/>
    <xf numFmtId="0" fontId="3" fillId="10" borderId="0" xfId="0" applyFont="1" applyFill="1" applyAlignment="1">
      <alignment horizontal="center"/>
    </xf>
    <xf numFmtId="20" fontId="0" fillId="0" borderId="0" xfId="0" applyNumberFormat="1"/>
    <xf numFmtId="0" fontId="1" fillId="4" borderId="0" xfId="0" applyFont="1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3" fillId="10" borderId="0" xfId="0" applyFont="1" applyFill="1"/>
    <xf numFmtId="0" fontId="3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0" borderId="0" xfId="0" applyFill="1" applyBorder="1" applyAlignment="1">
      <alignment horizontal="left"/>
    </xf>
    <xf numFmtId="0" fontId="3" fillId="10" borderId="0" xfId="0" applyFont="1" applyFill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/>
    </xf>
    <xf numFmtId="20" fontId="1" fillId="4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1">
    <cellStyle name="Normal" xfId="0" builtinId="0"/>
  </cellStyles>
  <dxfs count="21"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59F4B"/>
      <color rgb="FF1BD5B2"/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9"/>
  <sheetViews>
    <sheetView topLeftCell="A93" workbookViewId="0">
      <selection activeCell="D98" sqref="D98"/>
    </sheetView>
  </sheetViews>
  <sheetFormatPr defaultRowHeight="15" x14ac:dyDescent="0.25"/>
  <cols>
    <col min="1" max="1" width="29.140625" customWidth="1"/>
    <col min="2" max="2" width="32.5703125" customWidth="1"/>
    <col min="3" max="3" width="16.85546875" customWidth="1"/>
    <col min="4" max="13" width="11" customWidth="1"/>
  </cols>
  <sheetData>
    <row r="1" spans="1:13" ht="39" x14ac:dyDescent="0.6">
      <c r="A1" s="38" t="s">
        <v>70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26.25" x14ac:dyDescent="0.4">
      <c r="A2" s="33" t="s">
        <v>10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7.25" x14ac:dyDescent="0.3">
      <c r="A3" s="34" t="s">
        <v>8</v>
      </c>
      <c r="B3" s="34" t="s">
        <v>6</v>
      </c>
      <c r="C3" s="34" t="s">
        <v>1</v>
      </c>
      <c r="D3" s="35" t="s">
        <v>9</v>
      </c>
      <c r="E3" s="35"/>
      <c r="F3" s="35"/>
      <c r="G3" s="35"/>
      <c r="H3" s="35"/>
      <c r="I3" s="35"/>
      <c r="J3" s="35"/>
      <c r="K3" s="35"/>
      <c r="L3" s="35"/>
      <c r="M3" s="35"/>
    </row>
    <row r="4" spans="1:13" x14ac:dyDescent="0.25">
      <c r="A4" s="34"/>
      <c r="B4" s="34"/>
      <c r="C4" s="34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1:13" ht="17.25" x14ac:dyDescent="0.3">
      <c r="A5" s="32" t="s">
        <v>11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3" t="s">
        <v>12</v>
      </c>
      <c r="B6" s="10"/>
      <c r="C6" t="s">
        <v>57</v>
      </c>
      <c r="D6" s="2">
        <v>1</v>
      </c>
      <c r="E6" s="2">
        <v>2</v>
      </c>
      <c r="F6" s="1"/>
      <c r="G6" s="1"/>
      <c r="H6" s="1"/>
      <c r="I6" s="1"/>
      <c r="J6" s="1"/>
      <c r="K6" s="1"/>
      <c r="L6" s="1"/>
      <c r="M6" s="1"/>
    </row>
    <row r="7" spans="1:13" ht="17.25" x14ac:dyDescent="0.3">
      <c r="A7" s="3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x14ac:dyDescent="0.25">
      <c r="A8" s="3" t="s">
        <v>39</v>
      </c>
      <c r="B8" s="16"/>
      <c r="C8" t="s">
        <v>0</v>
      </c>
      <c r="D8" s="2">
        <v>10</v>
      </c>
      <c r="E8" s="2">
        <v>5</v>
      </c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44</v>
      </c>
      <c r="B9" s="16"/>
      <c r="C9" t="s">
        <v>0</v>
      </c>
      <c r="D9" s="2">
        <v>10</v>
      </c>
      <c r="E9" s="2">
        <v>5</v>
      </c>
      <c r="F9" s="2"/>
      <c r="G9" s="2"/>
      <c r="H9" s="2"/>
      <c r="I9" s="2"/>
      <c r="J9" s="2"/>
      <c r="K9" s="2"/>
      <c r="L9" s="2"/>
      <c r="M9" s="2"/>
    </row>
    <row r="10" spans="1:13" ht="17.25" x14ac:dyDescent="0.3">
      <c r="A10" s="32" t="s">
        <v>5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25">
      <c r="A11" s="8" t="s">
        <v>23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6" t="s">
        <v>24</v>
      </c>
      <c r="B12" s="16"/>
      <c r="C12" t="s">
        <v>3</v>
      </c>
      <c r="D12" s="2">
        <v>140</v>
      </c>
      <c r="E12" s="2">
        <v>30</v>
      </c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6" t="s">
        <v>38</v>
      </c>
      <c r="B13" s="16"/>
      <c r="C13" t="s">
        <v>3</v>
      </c>
      <c r="D13" s="2">
        <v>2.5</v>
      </c>
      <c r="E13" s="2">
        <v>40</v>
      </c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26.25" x14ac:dyDescent="0.4">
      <c r="A16" s="33" t="s">
        <v>29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ht="17.25" x14ac:dyDescent="0.3">
      <c r="A17" s="34" t="s">
        <v>8</v>
      </c>
      <c r="B17" s="34" t="s">
        <v>6</v>
      </c>
      <c r="C17" s="34" t="s">
        <v>1</v>
      </c>
      <c r="D17" s="35" t="s">
        <v>9</v>
      </c>
      <c r="E17" s="35"/>
      <c r="F17" s="35"/>
      <c r="G17" s="35"/>
      <c r="H17" s="35"/>
      <c r="I17" s="35"/>
      <c r="J17" s="35"/>
      <c r="K17" s="35"/>
      <c r="L17" s="35"/>
      <c r="M17" s="35"/>
    </row>
    <row r="18" spans="1:13" x14ac:dyDescent="0.25">
      <c r="A18" s="34"/>
      <c r="B18" s="34"/>
      <c r="C18" s="34"/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>
        <v>10</v>
      </c>
    </row>
    <row r="19" spans="1:13" ht="17.25" x14ac:dyDescent="0.3">
      <c r="A19" s="32" t="s">
        <v>32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3" ht="17.25" x14ac:dyDescent="0.25">
      <c r="A20" s="3" t="s">
        <v>33</v>
      </c>
      <c r="B20" s="7"/>
      <c r="C20" t="s">
        <v>60</v>
      </c>
      <c r="D20" s="2">
        <v>5</v>
      </c>
      <c r="F20" s="1"/>
      <c r="G20" s="1"/>
      <c r="H20" s="1"/>
      <c r="I20" s="1"/>
      <c r="J20" s="1"/>
      <c r="K20" s="1"/>
      <c r="L20" s="1"/>
      <c r="M20" s="1"/>
    </row>
    <row r="21" spans="1:13" ht="17.25" x14ac:dyDescent="0.3">
      <c r="A21" s="32" t="s">
        <v>4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25">
      <c r="A22" s="3" t="s">
        <v>39</v>
      </c>
      <c r="B22" s="5"/>
      <c r="C22" t="s">
        <v>60</v>
      </c>
      <c r="D22" s="2">
        <v>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 t="s">
        <v>45</v>
      </c>
      <c r="B23" s="5"/>
      <c r="C23" t="s">
        <v>60</v>
      </c>
      <c r="D23" s="2">
        <v>0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ht="17.25" x14ac:dyDescent="0.3">
      <c r="A24" s="32" t="s">
        <v>5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1:13" x14ac:dyDescent="0.25">
      <c r="A25" s="8" t="s">
        <v>19</v>
      </c>
      <c r="B25" s="8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3" x14ac:dyDescent="0.25">
      <c r="A26" s="4" t="s">
        <v>22</v>
      </c>
      <c r="C26" t="s">
        <v>3</v>
      </c>
      <c r="D26" s="2">
        <v>145</v>
      </c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4" t="s">
        <v>30</v>
      </c>
      <c r="B27" s="2"/>
      <c r="C27" t="s">
        <v>3</v>
      </c>
      <c r="D27" s="2">
        <v>100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6" t="s">
        <v>46</v>
      </c>
      <c r="B28" s="2"/>
      <c r="C28" t="s">
        <v>3</v>
      </c>
      <c r="D28" s="2">
        <v>0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26.25" x14ac:dyDescent="0.4">
      <c r="A31" s="33" t="s">
        <v>18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</row>
    <row r="32" spans="1:13" ht="17.25" x14ac:dyDescent="0.3">
      <c r="A32" s="34" t="s">
        <v>8</v>
      </c>
      <c r="B32" s="34" t="s">
        <v>6</v>
      </c>
      <c r="C32" s="34" t="s">
        <v>1</v>
      </c>
      <c r="D32" s="35" t="s">
        <v>9</v>
      </c>
      <c r="E32" s="35"/>
      <c r="F32" s="35"/>
      <c r="G32" s="35"/>
      <c r="H32" s="35"/>
      <c r="I32" s="35"/>
      <c r="J32" s="35"/>
      <c r="K32" s="35"/>
      <c r="L32" s="35"/>
      <c r="M32" s="35"/>
    </row>
    <row r="33" spans="1:13" x14ac:dyDescent="0.25">
      <c r="A33" s="34"/>
      <c r="B33" s="34"/>
      <c r="C33" s="34"/>
      <c r="D33" s="13" t="s">
        <v>61</v>
      </c>
      <c r="E33" s="13" t="s">
        <v>62</v>
      </c>
      <c r="F33" s="13">
        <v>3</v>
      </c>
      <c r="G33" s="13">
        <v>4</v>
      </c>
      <c r="H33" s="13">
        <v>5</v>
      </c>
      <c r="I33" s="13">
        <v>6</v>
      </c>
      <c r="J33" s="13">
        <v>7</v>
      </c>
      <c r="K33" s="13">
        <v>8</v>
      </c>
      <c r="L33" s="13">
        <v>9</v>
      </c>
      <c r="M33" s="13">
        <v>10</v>
      </c>
    </row>
    <row r="34" spans="1:13" ht="17.25" x14ac:dyDescent="0.3">
      <c r="A34" s="32" t="s">
        <v>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</row>
    <row r="35" spans="1:13" x14ac:dyDescent="0.25">
      <c r="A35" s="3" t="s">
        <v>34</v>
      </c>
      <c r="B35" s="2"/>
      <c r="C35" t="s">
        <v>60</v>
      </c>
      <c r="D35" s="2">
        <v>1</v>
      </c>
      <c r="E35" s="2">
        <v>1</v>
      </c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3" t="s">
        <v>43</v>
      </c>
      <c r="B36" s="2"/>
      <c r="C36" t="s">
        <v>60</v>
      </c>
      <c r="D36" s="2">
        <v>1</v>
      </c>
      <c r="E36" s="2">
        <v>1</v>
      </c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3" t="s">
        <v>36</v>
      </c>
      <c r="B37" s="2"/>
      <c r="C37" t="s">
        <v>60</v>
      </c>
      <c r="D37" s="2">
        <v>10</v>
      </c>
      <c r="E37" s="2">
        <v>120</v>
      </c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3" t="s">
        <v>42</v>
      </c>
      <c r="B38" s="2"/>
      <c r="C38" t="s">
        <v>60</v>
      </c>
      <c r="D38" s="2">
        <v>10</v>
      </c>
      <c r="E38" s="2">
        <v>120</v>
      </c>
      <c r="F38" s="2"/>
      <c r="G38" s="2"/>
      <c r="H38" s="2"/>
      <c r="I38" s="2"/>
      <c r="J38" s="2"/>
      <c r="K38" s="2"/>
      <c r="L38" s="2"/>
      <c r="M38" s="2"/>
    </row>
    <row r="39" spans="1:13" ht="17.25" x14ac:dyDescent="0.3">
      <c r="A39" s="32" t="s">
        <v>5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</row>
    <row r="40" spans="1:13" x14ac:dyDescent="0.25">
      <c r="A40" s="8" t="s">
        <v>19</v>
      </c>
      <c r="B40" s="8" t="s">
        <v>7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x14ac:dyDescent="0.25">
      <c r="A41" s="37" t="s">
        <v>24</v>
      </c>
      <c r="B41" s="9">
        <v>1</v>
      </c>
      <c r="C41" t="s">
        <v>3</v>
      </c>
      <c r="D41" s="2">
        <f xml:space="preserve"> 100*B41</f>
        <v>100</v>
      </c>
      <c r="E41" s="2">
        <f xml:space="preserve"> 81.4*B41</f>
        <v>81.400000000000006</v>
      </c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37"/>
      <c r="B42" s="9">
        <v>4</v>
      </c>
      <c r="C42" t="s">
        <v>3</v>
      </c>
      <c r="D42" s="2">
        <f t="shared" ref="D42:D45" si="0" xml:space="preserve"> 100*B42</f>
        <v>400</v>
      </c>
      <c r="E42" s="2">
        <f t="shared" ref="E42:E45" si="1" xml:space="preserve"> 81.4*B42</f>
        <v>325.60000000000002</v>
      </c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37"/>
      <c r="B43" s="9">
        <v>8</v>
      </c>
      <c r="C43" t="s">
        <v>3</v>
      </c>
      <c r="D43" s="2">
        <f t="shared" si="0"/>
        <v>800</v>
      </c>
      <c r="E43" s="2">
        <f t="shared" si="1"/>
        <v>651.20000000000005</v>
      </c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37"/>
      <c r="B44" s="9">
        <v>12</v>
      </c>
      <c r="C44" t="s">
        <v>3</v>
      </c>
      <c r="D44" s="2">
        <f t="shared" si="0"/>
        <v>1200</v>
      </c>
      <c r="E44" s="2">
        <f t="shared" si="1"/>
        <v>976.80000000000007</v>
      </c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37"/>
      <c r="B45" s="9">
        <v>16</v>
      </c>
      <c r="C45" t="s">
        <v>3</v>
      </c>
      <c r="D45" s="2">
        <f t="shared" si="0"/>
        <v>1600</v>
      </c>
      <c r="E45" s="2">
        <f t="shared" si="1"/>
        <v>1302.4000000000001</v>
      </c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37"/>
      <c r="B46" s="9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37"/>
      <c r="B47" s="9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37"/>
      <c r="B48" s="9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37"/>
      <c r="B49" s="9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37"/>
      <c r="B50" s="9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37" t="s">
        <v>35</v>
      </c>
      <c r="B51" s="14">
        <v>1</v>
      </c>
      <c r="C51" t="s">
        <v>3</v>
      </c>
      <c r="D51" s="2">
        <v>80</v>
      </c>
      <c r="E51" s="2">
        <v>175</v>
      </c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37"/>
      <c r="B52" s="14">
        <v>4</v>
      </c>
      <c r="C52" t="s">
        <v>3</v>
      </c>
      <c r="D52" s="2">
        <v>115</v>
      </c>
      <c r="E52" s="2">
        <v>176</v>
      </c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37"/>
      <c r="B53" s="14">
        <v>8</v>
      </c>
      <c r="C53" t="s">
        <v>3</v>
      </c>
      <c r="D53" s="2">
        <v>175</v>
      </c>
      <c r="E53" s="2">
        <v>177</v>
      </c>
    </row>
    <row r="54" spans="1:13" x14ac:dyDescent="0.25">
      <c r="A54" s="37"/>
      <c r="B54" s="14">
        <v>12</v>
      </c>
      <c r="C54" t="s">
        <v>3</v>
      </c>
      <c r="D54" s="2">
        <v>260</v>
      </c>
      <c r="E54" s="2">
        <v>204</v>
      </c>
    </row>
    <row r="55" spans="1:13" x14ac:dyDescent="0.25">
      <c r="A55" s="37"/>
      <c r="B55" s="14">
        <v>16</v>
      </c>
      <c r="C55" t="s">
        <v>3</v>
      </c>
      <c r="D55" s="2">
        <v>240</v>
      </c>
      <c r="E55" s="2">
        <v>231</v>
      </c>
    </row>
    <row r="56" spans="1:13" x14ac:dyDescent="0.25">
      <c r="A56" s="37"/>
      <c r="B56" s="14"/>
      <c r="D56" s="2"/>
      <c r="E56" s="2"/>
    </row>
    <row r="57" spans="1:13" x14ac:dyDescent="0.25">
      <c r="A57" s="37"/>
      <c r="B57" s="14"/>
      <c r="D57" s="2"/>
      <c r="E57" s="2"/>
    </row>
    <row r="58" spans="1:13" x14ac:dyDescent="0.25">
      <c r="A58" s="37"/>
      <c r="B58" s="14"/>
      <c r="D58" s="2"/>
      <c r="E58" s="2"/>
    </row>
    <row r="59" spans="1:13" x14ac:dyDescent="0.25">
      <c r="A59" s="37"/>
      <c r="B59" s="14"/>
      <c r="D59" s="2"/>
      <c r="E59" s="2"/>
    </row>
    <row r="60" spans="1:13" x14ac:dyDescent="0.25">
      <c r="A60" s="37"/>
      <c r="B60" s="14"/>
      <c r="D60" s="2"/>
      <c r="E60" s="2"/>
    </row>
    <row r="61" spans="1:13" x14ac:dyDescent="0.25">
      <c r="A61" s="12" t="s">
        <v>21</v>
      </c>
      <c r="C61" t="s">
        <v>3</v>
      </c>
      <c r="D61" s="2">
        <v>0.45</v>
      </c>
      <c r="E61" s="2">
        <v>6.3</v>
      </c>
    </row>
    <row r="62" spans="1:13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6.25" x14ac:dyDescent="0.4">
      <c r="A64" s="33" t="s">
        <v>25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</row>
    <row r="65" spans="1:13" ht="17.25" x14ac:dyDescent="0.3">
      <c r="A65" s="34" t="s">
        <v>8</v>
      </c>
      <c r="B65" s="34" t="s">
        <v>6</v>
      </c>
      <c r="C65" s="34" t="s">
        <v>1</v>
      </c>
      <c r="D65" s="35" t="s">
        <v>9</v>
      </c>
      <c r="E65" s="35"/>
      <c r="F65" s="35"/>
      <c r="G65" s="35"/>
      <c r="H65" s="35"/>
      <c r="I65" s="35"/>
      <c r="J65" s="35"/>
      <c r="K65" s="35"/>
      <c r="L65" s="35"/>
      <c r="M65" s="35"/>
    </row>
    <row r="66" spans="1:13" x14ac:dyDescent="0.25">
      <c r="A66" s="34"/>
      <c r="B66" s="34"/>
      <c r="C66" s="34"/>
      <c r="D66" s="13">
        <v>1</v>
      </c>
      <c r="E66" s="13">
        <v>2</v>
      </c>
      <c r="F66" s="13">
        <v>3</v>
      </c>
      <c r="G66" s="13">
        <v>4</v>
      </c>
      <c r="H66" s="13">
        <v>5</v>
      </c>
      <c r="I66" s="13">
        <v>6</v>
      </c>
      <c r="J66" s="13">
        <v>7</v>
      </c>
      <c r="K66" s="13">
        <v>8</v>
      </c>
      <c r="L66" s="13">
        <v>9</v>
      </c>
      <c r="M66" s="13">
        <v>10</v>
      </c>
    </row>
    <row r="67" spans="1:13" ht="17.25" x14ac:dyDescent="0.3">
      <c r="A67" s="32" t="s">
        <v>31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 ht="17.25" x14ac:dyDescent="0.25">
      <c r="A68" s="3" t="s">
        <v>59</v>
      </c>
      <c r="B68" s="11"/>
      <c r="C68" t="s">
        <v>64</v>
      </c>
      <c r="D68" s="2">
        <v>30</v>
      </c>
      <c r="E68" s="2"/>
      <c r="F68" s="2"/>
      <c r="G68" s="2"/>
      <c r="H68" s="2"/>
      <c r="I68" s="2"/>
      <c r="J68" s="2"/>
      <c r="K68" s="2"/>
      <c r="L68" s="2"/>
      <c r="M68" s="2"/>
    </row>
    <row r="69" spans="1:13" ht="17.25" x14ac:dyDescent="0.25">
      <c r="A69" s="3" t="s">
        <v>54</v>
      </c>
      <c r="B69" s="11"/>
      <c r="C69" t="s">
        <v>58</v>
      </c>
      <c r="D69" s="2">
        <v>1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 ht="17.25" x14ac:dyDescent="0.25">
      <c r="A70" s="3" t="s">
        <v>49</v>
      </c>
      <c r="B70" s="11"/>
      <c r="C70" t="s">
        <v>63</v>
      </c>
      <c r="D70" s="2">
        <v>8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ht="17.25" x14ac:dyDescent="0.25">
      <c r="A71" s="3" t="s">
        <v>47</v>
      </c>
      <c r="B71" s="11"/>
      <c r="C71" t="s">
        <v>58</v>
      </c>
      <c r="D71" s="2">
        <v>1</v>
      </c>
      <c r="E71" s="2"/>
      <c r="F71" s="2"/>
      <c r="G71" s="2"/>
      <c r="H71" s="2"/>
      <c r="I71" s="2"/>
      <c r="J71" s="2"/>
      <c r="K71" s="2"/>
      <c r="L71" s="2"/>
      <c r="M71" s="2"/>
    </row>
    <row r="72" spans="1:13" ht="17.25" x14ac:dyDescent="0.25">
      <c r="A72" s="3" t="s">
        <v>50</v>
      </c>
      <c r="B72" s="11"/>
      <c r="C72" t="s">
        <v>60</v>
      </c>
      <c r="D72" s="2">
        <v>8</v>
      </c>
      <c r="E72" s="2"/>
      <c r="F72" s="2"/>
      <c r="G72" s="2"/>
      <c r="H72" s="2"/>
      <c r="I72" s="2"/>
      <c r="J72" s="2"/>
      <c r="K72" s="2"/>
      <c r="L72" s="2"/>
      <c r="M72" s="2"/>
    </row>
    <row r="73" spans="1:13" ht="17.25" x14ac:dyDescent="0.25">
      <c r="A73" s="3" t="s">
        <v>52</v>
      </c>
      <c r="B73" s="11"/>
      <c r="C73" t="s">
        <v>58</v>
      </c>
      <c r="D73" s="2">
        <v>1</v>
      </c>
      <c r="E73" s="2"/>
      <c r="F73" s="2"/>
      <c r="G73" s="2"/>
      <c r="H73" s="2"/>
      <c r="I73" s="2"/>
      <c r="J73" s="2"/>
      <c r="K73" s="2"/>
      <c r="L73" s="2"/>
      <c r="M73" s="2"/>
    </row>
    <row r="74" spans="1:13" ht="17.25" x14ac:dyDescent="0.25">
      <c r="A74" s="3" t="s">
        <v>51</v>
      </c>
      <c r="B74" s="11"/>
      <c r="C74" t="s">
        <v>60</v>
      </c>
      <c r="D74" s="2">
        <v>8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ht="17.25" x14ac:dyDescent="0.25">
      <c r="A75" s="3" t="s">
        <v>48</v>
      </c>
      <c r="B75" s="11"/>
      <c r="C75" t="s">
        <v>64</v>
      </c>
      <c r="D75" s="2">
        <v>4</v>
      </c>
      <c r="E75" s="2"/>
      <c r="F75" s="2"/>
      <c r="G75" s="2"/>
      <c r="H75" s="2"/>
      <c r="I75" s="2"/>
      <c r="J75" s="2"/>
      <c r="K75" s="2"/>
      <c r="L75" s="2"/>
      <c r="M75" s="2"/>
    </row>
    <row r="76" spans="1:13" ht="17.25" x14ac:dyDescent="0.25">
      <c r="A76" s="3" t="s">
        <v>53</v>
      </c>
      <c r="B76" s="11"/>
      <c r="C76" t="s">
        <v>0</v>
      </c>
      <c r="D76" s="2">
        <v>70</v>
      </c>
      <c r="E76" s="2"/>
      <c r="F76" s="2"/>
      <c r="G76" s="2"/>
      <c r="H76" s="2"/>
      <c r="I76" s="2"/>
      <c r="J76" s="2"/>
      <c r="K76" s="2"/>
      <c r="L76" s="2"/>
      <c r="M76" s="2"/>
    </row>
    <row r="77" spans="1:13" ht="17.25" x14ac:dyDescent="0.3">
      <c r="A77" s="32" t="s">
        <v>4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 x14ac:dyDescent="0.25">
      <c r="A78" s="3" t="s">
        <v>40</v>
      </c>
      <c r="B78" s="2"/>
      <c r="C78" t="s">
        <v>60</v>
      </c>
      <c r="D78" s="2">
        <v>240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3" t="s">
        <v>43</v>
      </c>
      <c r="B79" s="2"/>
      <c r="C79" t="s">
        <v>60</v>
      </c>
      <c r="D79" s="2">
        <v>3</v>
      </c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3" t="s">
        <v>41</v>
      </c>
      <c r="B80" s="2"/>
      <c r="C80" t="s">
        <v>60</v>
      </c>
      <c r="D80" s="2">
        <v>0</v>
      </c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3" t="s">
        <v>42</v>
      </c>
      <c r="B81" s="2"/>
      <c r="C81" t="s">
        <v>60</v>
      </c>
      <c r="D81" s="2">
        <v>0</v>
      </c>
      <c r="E81" s="2"/>
      <c r="F81" s="2"/>
      <c r="G81" s="2"/>
      <c r="H81" s="2"/>
      <c r="I81" s="2"/>
      <c r="J81" s="2"/>
      <c r="K81" s="2"/>
      <c r="L81" s="2"/>
      <c r="M81" s="2"/>
    </row>
    <row r="82" spans="1:13" ht="17.25" x14ac:dyDescent="0.3">
      <c r="A82" s="32" t="s">
        <v>5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 x14ac:dyDescent="0.25">
      <c r="A83" s="8" t="s">
        <v>19</v>
      </c>
      <c r="B83" s="8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1:13" x14ac:dyDescent="0.25">
      <c r="A84" s="4" t="s">
        <v>22</v>
      </c>
      <c r="B84" s="2"/>
      <c r="C84" t="s">
        <v>2</v>
      </c>
      <c r="D84" s="2">
        <v>7</v>
      </c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4" t="s">
        <v>26</v>
      </c>
      <c r="B85" s="2"/>
      <c r="C85" t="s">
        <v>2</v>
      </c>
      <c r="D85" s="2">
        <v>12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4" t="s">
        <v>27</v>
      </c>
      <c r="B86" s="2"/>
      <c r="C86" t="s">
        <v>2</v>
      </c>
      <c r="D86" s="2">
        <v>10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4" t="s">
        <v>28</v>
      </c>
      <c r="B87" s="2"/>
      <c r="C87" t="s">
        <v>2</v>
      </c>
      <c r="D87" s="2">
        <v>12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12" t="s">
        <v>20</v>
      </c>
      <c r="B88" s="2"/>
      <c r="C88" t="s">
        <v>3</v>
      </c>
      <c r="D88" s="2">
        <v>25</v>
      </c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12" t="s">
        <v>21</v>
      </c>
      <c r="B89" s="2"/>
      <c r="C89" t="s">
        <v>3</v>
      </c>
      <c r="D89" s="2">
        <v>0.35</v>
      </c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26.25" x14ac:dyDescent="0.4">
      <c r="A92" s="33" t="s">
        <v>16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3" ht="26.25" x14ac:dyDescent="0.4">
      <c r="A93" s="40" t="s">
        <v>17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3" ht="17.25" x14ac:dyDescent="0.3">
      <c r="A94" s="34" t="s">
        <v>8</v>
      </c>
      <c r="B94" s="34" t="s">
        <v>6</v>
      </c>
      <c r="C94" s="34" t="s">
        <v>1</v>
      </c>
      <c r="D94" s="35" t="s">
        <v>9</v>
      </c>
      <c r="E94" s="35"/>
      <c r="F94" s="35"/>
      <c r="G94" s="35"/>
      <c r="H94" s="35"/>
      <c r="I94" s="35"/>
      <c r="J94" s="35"/>
      <c r="K94" s="35"/>
      <c r="L94" s="35"/>
      <c r="M94" s="35"/>
    </row>
    <row r="95" spans="1:13" x14ac:dyDescent="0.25">
      <c r="A95" s="34"/>
      <c r="B95" s="34"/>
      <c r="C95" s="34"/>
      <c r="D95" s="13" t="s">
        <v>65</v>
      </c>
      <c r="E95" s="13">
        <v>2</v>
      </c>
      <c r="F95" s="13">
        <v>3</v>
      </c>
      <c r="G95" s="13">
        <v>4</v>
      </c>
      <c r="H95" s="13">
        <v>5</v>
      </c>
      <c r="I95" s="13">
        <v>6</v>
      </c>
      <c r="J95" s="13">
        <v>7</v>
      </c>
      <c r="K95" s="13">
        <v>8</v>
      </c>
      <c r="L95" s="13">
        <v>9</v>
      </c>
      <c r="M95" s="13">
        <v>10</v>
      </c>
    </row>
    <row r="96" spans="1:13" ht="17.25" x14ac:dyDescent="0.3">
      <c r="A96" s="32" t="s">
        <v>4</v>
      </c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</row>
    <row r="97" spans="1:13" ht="17.25" x14ac:dyDescent="0.25">
      <c r="A97" s="3" t="s">
        <v>66</v>
      </c>
      <c r="B97" s="11"/>
      <c r="C97" t="s">
        <v>0</v>
      </c>
      <c r="D97" s="2">
        <v>75</v>
      </c>
      <c r="E97" s="2"/>
      <c r="F97" s="2"/>
      <c r="G97" s="2"/>
      <c r="H97" s="2"/>
      <c r="I97" s="2"/>
      <c r="J97" s="2"/>
      <c r="K97" s="2"/>
      <c r="L97" s="2"/>
      <c r="M97" s="2"/>
    </row>
    <row r="98" spans="1:13" ht="17.25" x14ac:dyDescent="0.25">
      <c r="A98" s="3" t="s">
        <v>56</v>
      </c>
      <c r="B98" s="11"/>
      <c r="C98" t="s">
        <v>0</v>
      </c>
      <c r="D98" s="2">
        <v>320</v>
      </c>
      <c r="E98" s="2"/>
      <c r="F98" s="2"/>
      <c r="G98" s="2"/>
      <c r="H98" s="2"/>
      <c r="I98" s="2"/>
      <c r="J98" s="2"/>
      <c r="K98" s="2"/>
      <c r="L98" s="2"/>
      <c r="M98" s="2"/>
    </row>
    <row r="99" spans="1:13" ht="17.25" x14ac:dyDescent="0.3">
      <c r="A99" s="32" t="s">
        <v>4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</row>
    <row r="100" spans="1:13" x14ac:dyDescent="0.25">
      <c r="A100" s="3" t="s">
        <v>43</v>
      </c>
      <c r="B100" s="2"/>
      <c r="C100" t="s">
        <v>60</v>
      </c>
      <c r="D100" s="2">
        <v>120</v>
      </c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3" t="s">
        <v>37</v>
      </c>
      <c r="B101" s="2"/>
      <c r="C101" t="s">
        <v>60</v>
      </c>
      <c r="D101" s="2">
        <v>120</v>
      </c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3" t="s">
        <v>42</v>
      </c>
      <c r="B102" s="2"/>
      <c r="C102" t="s">
        <v>60</v>
      </c>
      <c r="D102" s="2">
        <v>120</v>
      </c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3" t="s">
        <v>55</v>
      </c>
      <c r="B103" s="2"/>
      <c r="C103" t="s">
        <v>60</v>
      </c>
      <c r="D103" s="2">
        <v>120</v>
      </c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7.25" x14ac:dyDescent="0.3">
      <c r="A104" s="32" t="s">
        <v>5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</row>
    <row r="105" spans="1:13" x14ac:dyDescent="0.25">
      <c r="A105" s="8" t="s">
        <v>23</v>
      </c>
      <c r="B105" s="8" t="s">
        <v>13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25">
      <c r="A106" s="37" t="s">
        <v>14</v>
      </c>
      <c r="B106" s="9">
        <v>1</v>
      </c>
      <c r="C106" t="s">
        <v>2</v>
      </c>
      <c r="D106" s="2">
        <v>23.6</v>
      </c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37"/>
      <c r="B107" s="9">
        <v>7</v>
      </c>
      <c r="C107" t="s">
        <v>2</v>
      </c>
      <c r="D107" s="2">
        <v>23.6</v>
      </c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37"/>
      <c r="B108" s="9">
        <v>15</v>
      </c>
      <c r="C108" t="s">
        <v>2</v>
      </c>
      <c r="D108" s="2">
        <v>26.1</v>
      </c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37"/>
      <c r="B109" s="9"/>
      <c r="D109" s="2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37"/>
      <c r="B110" s="9"/>
      <c r="D110" s="2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37"/>
      <c r="B111" s="9"/>
      <c r="D111" s="2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37"/>
      <c r="B112" s="9"/>
      <c r="D112" s="2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37"/>
      <c r="B113" s="9"/>
      <c r="D113" s="2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37"/>
      <c r="B114" s="9"/>
      <c r="D114" s="2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5">
      <c r="A115" s="37"/>
      <c r="B115" s="9"/>
      <c r="D115" s="2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12" t="s">
        <v>15</v>
      </c>
      <c r="B116" s="2"/>
      <c r="C116" t="s">
        <v>2</v>
      </c>
      <c r="D116" s="2">
        <v>27</v>
      </c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12" t="s">
        <v>22</v>
      </c>
      <c r="B117" s="2"/>
      <c r="C117" t="s">
        <v>2</v>
      </c>
      <c r="D117" s="2">
        <v>7.6</v>
      </c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2" t="s">
        <v>20</v>
      </c>
      <c r="B118" s="2"/>
      <c r="C118" t="s">
        <v>3</v>
      </c>
      <c r="D118" s="2">
        <v>0.9</v>
      </c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12" t="s">
        <v>21</v>
      </c>
      <c r="B119" s="2"/>
      <c r="C119" t="s">
        <v>3</v>
      </c>
      <c r="D119" s="2">
        <v>0.4</v>
      </c>
      <c r="E119" s="2"/>
      <c r="F119" s="2"/>
      <c r="G119" s="2"/>
      <c r="H119" s="2"/>
      <c r="I119" s="2"/>
      <c r="J119" s="2"/>
      <c r="K119" s="2"/>
      <c r="L119" s="2"/>
      <c r="M119" s="2"/>
    </row>
  </sheetData>
  <mergeCells count="47">
    <mergeCell ref="A1:M1"/>
    <mergeCell ref="A96:M96"/>
    <mergeCell ref="A99:M99"/>
    <mergeCell ref="A104:M104"/>
    <mergeCell ref="A106:A115"/>
    <mergeCell ref="A92:M92"/>
    <mergeCell ref="A93:M93"/>
    <mergeCell ref="A94:A95"/>
    <mergeCell ref="B94:B95"/>
    <mergeCell ref="C94:C95"/>
    <mergeCell ref="D94:M94"/>
    <mergeCell ref="A67:M67"/>
    <mergeCell ref="A77:M77"/>
    <mergeCell ref="A82:M82"/>
    <mergeCell ref="C83:M83"/>
    <mergeCell ref="A51:A60"/>
    <mergeCell ref="A64:M64"/>
    <mergeCell ref="A65:A66"/>
    <mergeCell ref="B65:B66"/>
    <mergeCell ref="C65:C66"/>
    <mergeCell ref="D65:M65"/>
    <mergeCell ref="A34:M34"/>
    <mergeCell ref="A39:M39"/>
    <mergeCell ref="C40:M40"/>
    <mergeCell ref="A41:A50"/>
    <mergeCell ref="A31:M31"/>
    <mergeCell ref="A32:A33"/>
    <mergeCell ref="B32:B33"/>
    <mergeCell ref="C32:C33"/>
    <mergeCell ref="D32:M32"/>
    <mergeCell ref="A24:M24"/>
    <mergeCell ref="C25:M25"/>
    <mergeCell ref="A19:M19"/>
    <mergeCell ref="A16:M16"/>
    <mergeCell ref="A17:A18"/>
    <mergeCell ref="B17:B18"/>
    <mergeCell ref="C17:C18"/>
    <mergeCell ref="D17:M17"/>
    <mergeCell ref="A21:M21"/>
    <mergeCell ref="A10:M10"/>
    <mergeCell ref="A2:M2"/>
    <mergeCell ref="A5:M5"/>
    <mergeCell ref="A3:A4"/>
    <mergeCell ref="B3:B4"/>
    <mergeCell ref="C3:C4"/>
    <mergeCell ref="D3:M3"/>
    <mergeCell ref="A7:M7"/>
  </mergeCells>
  <dataValidations count="5">
    <dataValidation type="list" allowBlank="1" showInputMessage="1" showErrorMessage="1" sqref="C12:C13 C27:C28 C42:C43 C45:C61 C88:C89 C107 C109:C115">
      <formula1>"µA, mA, A,"</formula1>
    </dataValidation>
    <dataValidation type="list" allowBlank="1" showInputMessage="1" showErrorMessage="1" sqref="C8:C9 C6 C20 C22:C23 C35:C38 C78:C81 C72 C74 C76 C97:C98 C100:C103">
      <formula1>"µs, ms, s,"</formula1>
    </dataValidation>
    <dataValidation type="list" allowBlank="1" showInputMessage="1" showErrorMessage="1" sqref="C26 C41 C44 C84:C87 C106 C108 C116:C119">
      <formula1>"µA, mA, A "</formula1>
    </dataValidation>
    <dataValidation type="list" allowBlank="1" showInputMessage="1" showErrorMessage="1" sqref="C70">
      <formula1>"Hz, kHz, MHz"</formula1>
    </dataValidation>
    <dataValidation type="list" allowBlank="1" showInputMessage="1" showErrorMessage="1" sqref="C68:C69 C71 C73 C75">
      <formula1>"o, ko, Mo,"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28" workbookViewId="0">
      <selection activeCell="B39" sqref="B39"/>
    </sheetView>
  </sheetViews>
  <sheetFormatPr defaultRowHeight="15" x14ac:dyDescent="0.25"/>
  <cols>
    <col min="1" max="1" width="29.7109375" customWidth="1"/>
    <col min="2" max="12" width="14.140625" customWidth="1"/>
  </cols>
  <sheetData>
    <row r="1" spans="1:15" ht="39" x14ac:dyDescent="0.6">
      <c r="A1" s="38" t="s">
        <v>73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5" ht="26.25" x14ac:dyDescent="0.4">
      <c r="A2" s="33" t="s">
        <v>74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5" ht="17.25" customHeight="1" x14ac:dyDescent="0.25">
      <c r="A3" s="3" t="s">
        <v>72</v>
      </c>
      <c r="B3" s="2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5" ht="17.25" customHeight="1" x14ac:dyDescent="0.25">
      <c r="A4" s="3" t="str">
        <f>IF(B3=1,"Algorithme de connexion","")</f>
        <v>Algorithme de connexion</v>
      </c>
      <c r="B4" s="2" t="s">
        <v>102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5" ht="17.25" customHeight="1" x14ac:dyDescent="0.3">
      <c r="A5" s="24"/>
      <c r="B5" s="42" t="s">
        <v>1</v>
      </c>
      <c r="C5" s="46" t="s">
        <v>91</v>
      </c>
      <c r="D5" s="46"/>
      <c r="E5" s="46"/>
      <c r="F5" s="46"/>
      <c r="G5" s="46"/>
      <c r="H5" s="26"/>
      <c r="I5" s="26"/>
      <c r="J5" s="26"/>
      <c r="K5" s="26"/>
      <c r="L5" s="26"/>
    </row>
    <row r="6" spans="1:15" ht="15" customHeight="1" x14ac:dyDescent="0.3">
      <c r="A6" s="24"/>
      <c r="B6" s="42"/>
      <c r="C6" s="25" t="s">
        <v>71</v>
      </c>
      <c r="D6" s="25" t="s">
        <v>101</v>
      </c>
      <c r="E6" s="25" t="s">
        <v>101</v>
      </c>
      <c r="F6" s="25" t="s">
        <v>101</v>
      </c>
      <c r="G6" s="25" t="s">
        <v>101</v>
      </c>
      <c r="H6" s="23" t="s">
        <v>101</v>
      </c>
      <c r="I6" s="23"/>
      <c r="J6" s="23"/>
      <c r="K6" s="23"/>
      <c r="L6" s="23"/>
    </row>
    <row r="7" spans="1:15" x14ac:dyDescent="0.25">
      <c r="A7" s="3" t="str">
        <f>IF(B3&gt;1,"Période de mesure","")</f>
        <v/>
      </c>
      <c r="B7" t="s">
        <v>92</v>
      </c>
      <c r="C7" s="9"/>
      <c r="D7" s="9"/>
      <c r="E7" s="9"/>
      <c r="F7" s="9"/>
      <c r="G7" s="9"/>
      <c r="H7" t="str">
        <f t="shared" ref="H7:K7" si="0">IF(I3&gt;1,"Période de mesure","")</f>
        <v/>
      </c>
      <c r="I7" t="str">
        <f t="shared" si="0"/>
        <v/>
      </c>
      <c r="J7" t="str">
        <f t="shared" si="0"/>
        <v/>
      </c>
      <c r="K7" t="str">
        <f t="shared" si="0"/>
        <v/>
      </c>
    </row>
    <row r="8" spans="1:15" x14ac:dyDescent="0.25">
      <c r="A8" s="3" t="str">
        <f>IF(B3&gt;1,"Période de transmission ","")</f>
        <v/>
      </c>
      <c r="B8" t="s">
        <v>92</v>
      </c>
      <c r="C8" s="9"/>
      <c r="D8" s="9"/>
      <c r="E8" s="9"/>
      <c r="F8" s="9"/>
      <c r="G8" s="9"/>
    </row>
    <row r="9" spans="1:15" x14ac:dyDescent="0.25">
      <c r="A9" s="3" t="s">
        <v>90</v>
      </c>
      <c r="B9" t="s">
        <v>58</v>
      </c>
      <c r="C9" s="9">
        <v>2</v>
      </c>
      <c r="D9" s="9"/>
      <c r="E9" s="9"/>
      <c r="F9" s="9"/>
      <c r="G9" s="9"/>
    </row>
    <row r="10" spans="1:1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5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5" ht="26.25" x14ac:dyDescent="0.4">
      <c r="A12" s="33" t="s">
        <v>84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5" x14ac:dyDescent="0.25">
      <c r="A13" s="3" t="s">
        <v>79</v>
      </c>
      <c r="B13" t="s">
        <v>71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</row>
    <row r="14" spans="1:15" x14ac:dyDescent="0.25">
      <c r="A14" s="42" t="s">
        <v>69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15"/>
      <c r="N14" s="15"/>
      <c r="O14" s="15"/>
    </row>
    <row r="15" spans="1:15" ht="17.25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5" ht="17.25" x14ac:dyDescent="0.3">
      <c r="A16" s="27"/>
      <c r="B16" s="28" t="s">
        <v>75</v>
      </c>
      <c r="C16" s="28" t="s">
        <v>76</v>
      </c>
      <c r="D16" s="28" t="s">
        <v>77</v>
      </c>
      <c r="E16" s="28" t="s">
        <v>25</v>
      </c>
      <c r="F16" s="28" t="s">
        <v>78</v>
      </c>
      <c r="G16" s="22"/>
      <c r="H16" s="22"/>
      <c r="I16" s="22"/>
      <c r="J16" s="22"/>
      <c r="K16" s="22"/>
      <c r="L16" s="22"/>
    </row>
    <row r="17" spans="1:12" x14ac:dyDescent="0.25">
      <c r="B17" s="2">
        <v>1</v>
      </c>
      <c r="C17" s="2">
        <v>1</v>
      </c>
      <c r="D17" s="2" t="s">
        <v>61</v>
      </c>
      <c r="E17" s="2">
        <v>1</v>
      </c>
      <c r="F17" s="2" t="s">
        <v>65</v>
      </c>
      <c r="G17" s="2"/>
      <c r="H17" s="2"/>
      <c r="I17" s="2"/>
      <c r="J17" s="2"/>
      <c r="K17" s="2"/>
      <c r="L17" s="2"/>
    </row>
    <row r="18" spans="1:12" ht="17.25" x14ac:dyDescent="0.3">
      <c r="A18" s="46"/>
      <c r="B18" s="42" t="s">
        <v>81</v>
      </c>
      <c r="C18" s="46" t="s">
        <v>82</v>
      </c>
      <c r="D18" s="46"/>
      <c r="E18" s="46"/>
      <c r="F18" s="46"/>
      <c r="G18" s="46"/>
      <c r="H18" s="46"/>
      <c r="I18" s="43" t="str">
        <f>IF(OR(COUNTBLANK(D21:H21)&lt;5,COUNTBLANK(D22:H22)&lt;5,COUNTBLANK(D23:H23)&lt;5,COUNTBLANK(D24:H24)&lt;5,COUNTBLANK(D25:H25)&lt;5),"Préférences utilisateur","")</f>
        <v/>
      </c>
      <c r="J18" s="43"/>
      <c r="K18" s="43"/>
      <c r="L18" s="43"/>
    </row>
    <row r="19" spans="1:12" ht="17.25" x14ac:dyDescent="0.3">
      <c r="A19" s="46"/>
      <c r="B19" s="42"/>
      <c r="C19" s="18">
        <v>1</v>
      </c>
      <c r="D19" s="18">
        <v>2</v>
      </c>
      <c r="E19" s="18">
        <v>3</v>
      </c>
      <c r="F19" s="18">
        <v>4</v>
      </c>
      <c r="G19" s="18">
        <v>5</v>
      </c>
      <c r="H19" s="30">
        <v>6</v>
      </c>
      <c r="I19" s="43" t="str">
        <f>IF(OR(COUNTBLANK(D21:H21)&lt;5,COUNTBLANK(D22:H22)&lt;5,COUNTBLANK(D23:H23)&lt;5,COUNTBLANK(D24:H24)&lt;5,COUNTBLANK(D25:H25)&lt;5),"Borne inférieure","")</f>
        <v/>
      </c>
      <c r="J19" s="43"/>
      <c r="K19" s="43" t="str">
        <f>IF(OR(COUNTBLANK(D21:H21)&lt;5,COUNTBLANK(D22:H22)&lt;5,COUNTBLANK(D23:H23)&lt;5,COUNTBLANK(D24:H24)&lt;5,COUNTBLANK(D25:H25)&lt;5),"Borne supérieure","")</f>
        <v/>
      </c>
      <c r="L19" s="43"/>
    </row>
    <row r="20" spans="1:12" ht="17.25" x14ac:dyDescent="0.3">
      <c r="A20" s="32" t="s">
        <v>83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2" x14ac:dyDescent="0.25">
      <c r="A21" s="3" t="str">
        <f>IF(B3=1,"Période de mesure ","")</f>
        <v xml:space="preserve">Période de mesure </v>
      </c>
      <c r="B21" t="s">
        <v>92</v>
      </c>
      <c r="C21" s="2">
        <v>2</v>
      </c>
      <c r="D21" s="2"/>
      <c r="E21" s="2"/>
      <c r="F21" s="2"/>
      <c r="G21" s="2"/>
      <c r="H21" s="2"/>
      <c r="I21" s="41"/>
      <c r="J21" s="41"/>
      <c r="K21" s="41"/>
      <c r="L21" s="41"/>
    </row>
    <row r="22" spans="1:12" x14ac:dyDescent="0.25">
      <c r="A22" s="3" t="str">
        <f>IF(AND(B3=1, B4= "synchronisé", COUNTBLANK(C21:H21)&gt;4),"Période de transmission","")</f>
        <v/>
      </c>
      <c r="B22" t="s">
        <v>92</v>
      </c>
      <c r="C22" s="2"/>
      <c r="D22" s="2"/>
      <c r="E22" s="2"/>
      <c r="F22" s="2"/>
      <c r="G22" s="2"/>
      <c r="H22" s="2"/>
      <c r="I22" s="41"/>
      <c r="J22" s="41"/>
      <c r="K22" s="41"/>
      <c r="L22" s="41"/>
    </row>
    <row r="23" spans="1:12" x14ac:dyDescent="0.25">
      <c r="A23" s="3" t="s">
        <v>67</v>
      </c>
      <c r="B23" t="s">
        <v>63</v>
      </c>
      <c r="C23" s="2">
        <v>8</v>
      </c>
      <c r="D23" s="2"/>
      <c r="E23" s="2"/>
      <c r="F23" s="2"/>
      <c r="G23" s="2"/>
      <c r="H23" s="2"/>
      <c r="I23" s="41"/>
      <c r="J23" s="41"/>
      <c r="K23" s="41"/>
      <c r="L23" s="41"/>
    </row>
    <row r="24" spans="1:12" x14ac:dyDescent="0.25">
      <c r="A24" s="3" t="s">
        <v>68</v>
      </c>
      <c r="B24" t="s">
        <v>93</v>
      </c>
      <c r="C24" s="2">
        <v>10</v>
      </c>
      <c r="D24" s="2"/>
      <c r="E24" s="2"/>
      <c r="F24" s="2"/>
      <c r="G24" s="2"/>
      <c r="H24" s="2"/>
      <c r="I24" s="41"/>
      <c r="J24" s="41"/>
      <c r="K24" s="41"/>
      <c r="L24" s="41"/>
    </row>
    <row r="25" spans="1:12" x14ac:dyDescent="0.25">
      <c r="A25" s="3" t="s">
        <v>13</v>
      </c>
      <c r="C25" s="2">
        <v>15</v>
      </c>
      <c r="D25" s="2"/>
      <c r="E25" s="2"/>
      <c r="F25" s="2"/>
      <c r="G25" s="2"/>
      <c r="H25" s="2"/>
      <c r="I25" s="41"/>
      <c r="J25" s="41"/>
      <c r="K25" s="41"/>
      <c r="L25" s="41"/>
    </row>
    <row r="26" spans="1:12" ht="17.25" x14ac:dyDescent="0.3">
      <c r="A26" s="32" t="s">
        <v>80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 x14ac:dyDescent="0.25">
      <c r="A27" s="3" t="s">
        <v>85</v>
      </c>
      <c r="B27" t="s">
        <v>95</v>
      </c>
      <c r="C27" s="29"/>
      <c r="D27" s="29"/>
      <c r="H27" s="41"/>
      <c r="I27" s="41"/>
      <c r="J27" s="41"/>
      <c r="K27" s="41"/>
      <c r="L27" s="41"/>
    </row>
    <row r="28" spans="1:12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ht="26.25" x14ac:dyDescent="0.4">
      <c r="A30" s="33" t="s">
        <v>86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1:12" x14ac:dyDescent="0.25">
      <c r="A31" s="3" t="s">
        <v>86</v>
      </c>
      <c r="B31" t="s">
        <v>89</v>
      </c>
      <c r="D31" s="41"/>
      <c r="E31" s="41"/>
      <c r="F31" s="41"/>
      <c r="G31" s="41"/>
      <c r="H31" s="41"/>
      <c r="I31" s="41"/>
      <c r="J31" s="41"/>
      <c r="K31" s="41"/>
      <c r="L31" s="41"/>
    </row>
    <row r="32" spans="1:12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ht="26.25" x14ac:dyDescent="0.4">
      <c r="A34" s="33" t="s">
        <v>94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 x14ac:dyDescent="0.25">
      <c r="A35" s="3" t="s">
        <v>94</v>
      </c>
      <c r="B35" t="s">
        <v>89</v>
      </c>
      <c r="C35">
        <v>30</v>
      </c>
      <c r="D35" s="41"/>
      <c r="E35" s="41"/>
      <c r="F35" s="41"/>
      <c r="G35" s="41"/>
      <c r="H35" s="41"/>
      <c r="I35" s="41"/>
      <c r="J35" s="41"/>
      <c r="K35" s="41"/>
      <c r="L35" s="41"/>
    </row>
    <row r="36" spans="1:1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ht="26.25" x14ac:dyDescent="0.4">
      <c r="A38" s="33" t="s">
        <v>87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1:12" x14ac:dyDescent="0.25">
      <c r="A39" s="3" t="s">
        <v>88</v>
      </c>
      <c r="B39" t="s">
        <v>103</v>
      </c>
    </row>
    <row r="40" spans="1:12" ht="17.25" x14ac:dyDescent="0.3">
      <c r="A40" s="32" t="str">
        <f>IF(B39="Prédéfini","Périodes de déconnexion quotidiennes ","")</f>
        <v xml:space="preserve">Périodes de déconnexion quotidiennes 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1:12" x14ac:dyDescent="0.25">
      <c r="A41" s="20"/>
      <c r="B41" s="45" t="str">
        <f>IF(B39="Prédéfini","Borne inférieure ","")</f>
        <v xml:space="preserve">Borne inférieure </v>
      </c>
      <c r="C41" s="45"/>
      <c r="D41" s="45" t="str">
        <f>IF(B39="Prédéfini","Borne supérieure","")</f>
        <v>Borne supérieure</v>
      </c>
      <c r="E41" s="45"/>
      <c r="F41" s="21"/>
      <c r="G41" s="21"/>
      <c r="H41" s="21"/>
      <c r="I41" s="21"/>
      <c r="J41" s="21"/>
      <c r="K41" s="21"/>
      <c r="L41" s="21"/>
    </row>
    <row r="42" spans="1:12" x14ac:dyDescent="0.25">
      <c r="A42" s="3"/>
      <c r="B42" s="44">
        <v>0</v>
      </c>
      <c r="C42" s="44"/>
      <c r="D42" s="44">
        <v>4.1666666666666664E-2</v>
      </c>
      <c r="E42" s="44"/>
    </row>
    <row r="43" spans="1:12" x14ac:dyDescent="0.25">
      <c r="A43" s="3"/>
      <c r="B43" s="44">
        <v>0.33333333333333331</v>
      </c>
      <c r="C43" s="44"/>
      <c r="D43" s="44">
        <v>0.45833333333333331</v>
      </c>
      <c r="E43" s="44"/>
    </row>
    <row r="44" spans="1:12" x14ac:dyDescent="0.25">
      <c r="A44" s="3"/>
      <c r="B44" s="44">
        <v>0.58333333333333337</v>
      </c>
      <c r="C44" s="44"/>
      <c r="D44" s="44">
        <v>0.60416666666666663</v>
      </c>
      <c r="E44" s="44"/>
    </row>
    <row r="45" spans="1:12" x14ac:dyDescent="0.25">
      <c r="A45" s="3"/>
      <c r="B45" s="44"/>
      <c r="C45" s="44"/>
      <c r="D45" s="44"/>
      <c r="E45" s="44"/>
    </row>
    <row r="46" spans="1:12" x14ac:dyDescent="0.25">
      <c r="B46" s="19"/>
      <c r="C46" s="19"/>
    </row>
    <row r="47" spans="1:12" x14ac:dyDescent="0.25">
      <c r="B47" s="19"/>
      <c r="C47" s="19"/>
    </row>
    <row r="48" spans="1:12" x14ac:dyDescent="0.25">
      <c r="B48" s="19"/>
      <c r="C48" s="19"/>
    </row>
    <row r="49" spans="2:3" x14ac:dyDescent="0.25">
      <c r="B49" s="19"/>
      <c r="C49" s="19"/>
    </row>
    <row r="50" spans="2:3" x14ac:dyDescent="0.25">
      <c r="B50" s="19"/>
      <c r="C50" s="19"/>
    </row>
    <row r="51" spans="2:3" x14ac:dyDescent="0.25">
      <c r="B51" s="19"/>
      <c r="C51" s="19"/>
    </row>
    <row r="52" spans="2:3" x14ac:dyDescent="0.25">
      <c r="B52" s="19"/>
      <c r="C52" s="19"/>
    </row>
    <row r="53" spans="2:3" x14ac:dyDescent="0.25">
      <c r="B53" s="19"/>
      <c r="C53" s="19"/>
    </row>
    <row r="54" spans="2:3" x14ac:dyDescent="0.25">
      <c r="B54" s="19"/>
      <c r="C54" s="19"/>
    </row>
    <row r="55" spans="2:3" x14ac:dyDescent="0.25">
      <c r="B55" s="19"/>
      <c r="C55" s="19"/>
    </row>
    <row r="56" spans="2:3" x14ac:dyDescent="0.25">
      <c r="B56" s="19"/>
      <c r="C56" s="19"/>
    </row>
    <row r="57" spans="2:3" x14ac:dyDescent="0.25">
      <c r="B57" s="19"/>
      <c r="C57" s="19"/>
    </row>
    <row r="58" spans="2:3" x14ac:dyDescent="0.25">
      <c r="B58" s="19"/>
      <c r="C58" s="19"/>
    </row>
    <row r="59" spans="2:3" x14ac:dyDescent="0.25">
      <c r="B59" s="19"/>
      <c r="C59" s="19"/>
    </row>
    <row r="60" spans="2:3" x14ac:dyDescent="0.25">
      <c r="B60" s="19"/>
      <c r="C60" s="19"/>
    </row>
    <row r="61" spans="2:3" x14ac:dyDescent="0.25">
      <c r="B61" s="19"/>
      <c r="C61" s="19"/>
    </row>
    <row r="62" spans="2:3" x14ac:dyDescent="0.25">
      <c r="B62" s="19"/>
      <c r="C62" s="19"/>
    </row>
    <row r="63" spans="2:3" x14ac:dyDescent="0.25">
      <c r="B63" s="19"/>
      <c r="C63" s="19"/>
    </row>
    <row r="64" spans="2:3" x14ac:dyDescent="0.25">
      <c r="B64" s="19"/>
      <c r="C64" s="19"/>
    </row>
    <row r="65" spans="2:3" x14ac:dyDescent="0.25">
      <c r="B65" s="19"/>
      <c r="C65" s="19"/>
    </row>
    <row r="66" spans="2:3" x14ac:dyDescent="0.25">
      <c r="B66" s="19"/>
      <c r="C66" s="19"/>
    </row>
    <row r="67" spans="2:3" x14ac:dyDescent="0.25">
      <c r="B67" s="19"/>
      <c r="C67" s="19"/>
    </row>
    <row r="68" spans="2:3" x14ac:dyDescent="0.25">
      <c r="B68" s="19"/>
      <c r="C68" s="19"/>
    </row>
    <row r="69" spans="2:3" x14ac:dyDescent="0.25">
      <c r="B69" s="19"/>
      <c r="C69" s="19"/>
    </row>
    <row r="70" spans="2:3" x14ac:dyDescent="0.25">
      <c r="B70" s="19"/>
      <c r="C70" s="19"/>
    </row>
    <row r="71" spans="2:3" x14ac:dyDescent="0.25">
      <c r="B71" s="19"/>
      <c r="C71" s="19"/>
    </row>
    <row r="72" spans="2:3" x14ac:dyDescent="0.25">
      <c r="B72" s="19"/>
      <c r="C72" s="19"/>
    </row>
    <row r="73" spans="2:3" x14ac:dyDescent="0.25">
      <c r="B73" s="19"/>
      <c r="C73" s="19"/>
    </row>
    <row r="74" spans="2:3" x14ac:dyDescent="0.25">
      <c r="B74" s="19"/>
      <c r="C74" s="19"/>
    </row>
    <row r="75" spans="2:3" x14ac:dyDescent="0.25">
      <c r="B75" s="19"/>
      <c r="C75" s="19"/>
    </row>
    <row r="76" spans="2:3" x14ac:dyDescent="0.25">
      <c r="B76" s="19"/>
      <c r="C76" s="19"/>
    </row>
    <row r="77" spans="2:3" x14ac:dyDescent="0.25">
      <c r="B77" s="19"/>
      <c r="C77" s="19"/>
    </row>
    <row r="78" spans="2:3" x14ac:dyDescent="0.25">
      <c r="B78" s="19"/>
      <c r="C78" s="19"/>
    </row>
    <row r="79" spans="2:3" x14ac:dyDescent="0.25">
      <c r="B79" s="19"/>
      <c r="C79" s="19"/>
    </row>
    <row r="80" spans="2:3" x14ac:dyDescent="0.25">
      <c r="B80" s="19"/>
      <c r="C80" s="19"/>
    </row>
    <row r="81" spans="2:3" x14ac:dyDescent="0.25">
      <c r="B81" s="19"/>
      <c r="C81" s="19"/>
    </row>
    <row r="82" spans="2:3" x14ac:dyDescent="0.25">
      <c r="B82" s="19"/>
      <c r="C82" s="19"/>
    </row>
    <row r="83" spans="2:3" x14ac:dyDescent="0.25">
      <c r="B83" s="19"/>
      <c r="C83" s="19"/>
    </row>
    <row r="84" spans="2:3" x14ac:dyDescent="0.25">
      <c r="B84" s="19"/>
      <c r="C84" s="19"/>
    </row>
    <row r="85" spans="2:3" x14ac:dyDescent="0.25">
      <c r="B85" s="19"/>
      <c r="C85" s="19"/>
    </row>
    <row r="86" spans="2:3" x14ac:dyDescent="0.25">
      <c r="B86" s="19"/>
      <c r="C86" s="19"/>
    </row>
    <row r="87" spans="2:3" x14ac:dyDescent="0.25">
      <c r="B87" s="19"/>
      <c r="C87" s="19"/>
    </row>
    <row r="88" spans="2:3" x14ac:dyDescent="0.25">
      <c r="B88" s="19"/>
      <c r="C88" s="19"/>
    </row>
    <row r="89" spans="2:3" x14ac:dyDescent="0.25">
      <c r="C89" s="19"/>
    </row>
  </sheetData>
  <mergeCells count="44">
    <mergeCell ref="I23:J23"/>
    <mergeCell ref="K21:L21"/>
    <mergeCell ref="K22:L22"/>
    <mergeCell ref="K23:L23"/>
    <mergeCell ref="A18:A19"/>
    <mergeCell ref="B18:B19"/>
    <mergeCell ref="C18:H18"/>
    <mergeCell ref="I19:J19"/>
    <mergeCell ref="K19:L19"/>
    <mergeCell ref="I21:J21"/>
    <mergeCell ref="I22:J22"/>
    <mergeCell ref="A12:L12"/>
    <mergeCell ref="A1:L1"/>
    <mergeCell ref="C13:O13"/>
    <mergeCell ref="A2:L2"/>
    <mergeCell ref="C3:L3"/>
    <mergeCell ref="B5:B6"/>
    <mergeCell ref="C5:G5"/>
    <mergeCell ref="A14:L15"/>
    <mergeCell ref="C4:L4"/>
    <mergeCell ref="I18:L18"/>
    <mergeCell ref="D45:E45"/>
    <mergeCell ref="B42:C42"/>
    <mergeCell ref="B43:C43"/>
    <mergeCell ref="B44:C44"/>
    <mergeCell ref="B45:C45"/>
    <mergeCell ref="D42:E42"/>
    <mergeCell ref="D43:E43"/>
    <mergeCell ref="D44:E44"/>
    <mergeCell ref="A20:L20"/>
    <mergeCell ref="A40:L40"/>
    <mergeCell ref="B41:C41"/>
    <mergeCell ref="D41:E41"/>
    <mergeCell ref="A38:L38"/>
    <mergeCell ref="D31:L31"/>
    <mergeCell ref="A30:L30"/>
    <mergeCell ref="A34:L34"/>
    <mergeCell ref="D35:L35"/>
    <mergeCell ref="H27:L27"/>
    <mergeCell ref="I24:J24"/>
    <mergeCell ref="I25:J25"/>
    <mergeCell ref="K24:L24"/>
    <mergeCell ref="K25:L25"/>
    <mergeCell ref="A26:L26"/>
  </mergeCells>
  <conditionalFormatting sqref="A42:L45">
    <cfRule type="expression" dxfId="20" priority="11">
      <formula>OR($B$39="Aléatoire",$B$39="Non connu")</formula>
    </cfRule>
  </conditionalFormatting>
  <conditionalFormatting sqref="D6:L9">
    <cfRule type="expression" dxfId="19" priority="10">
      <formula xml:space="preserve"> $B$3=1</formula>
    </cfRule>
  </conditionalFormatting>
  <conditionalFormatting sqref="E6:L9">
    <cfRule type="expression" dxfId="18" priority="9">
      <formula xml:space="preserve"> $B$3=2</formula>
    </cfRule>
  </conditionalFormatting>
  <conditionalFormatting sqref="F6:L9">
    <cfRule type="expression" dxfId="17" priority="8">
      <formula>$B$3=3</formula>
    </cfRule>
  </conditionalFormatting>
  <conditionalFormatting sqref="G6:L9">
    <cfRule type="expression" dxfId="16" priority="7">
      <formula>$B$3=4</formula>
    </cfRule>
  </conditionalFormatting>
  <conditionalFormatting sqref="B21:L22">
    <cfRule type="expression" dxfId="15" priority="6">
      <formula xml:space="preserve"> $B$3&gt;1</formula>
    </cfRule>
  </conditionalFormatting>
  <conditionalFormatting sqref="D21">
    <cfRule type="expression" dxfId="14" priority="5">
      <formula xml:space="preserve"> $B$3&gt;1</formula>
    </cfRule>
  </conditionalFormatting>
  <conditionalFormatting sqref="B4:L4">
    <cfRule type="expression" dxfId="13" priority="4">
      <formula xml:space="preserve"> $B$3&gt;1</formula>
    </cfRule>
  </conditionalFormatting>
  <dataValidations count="12">
    <dataValidation type="list" allowBlank="1" showInputMessage="1" showErrorMessage="1" sqref="B3">
      <formula1>"1, 2, 3, 4, 5,"</formula1>
    </dataValidation>
    <dataValidation type="list" allowBlank="1" showInputMessage="1" showErrorMessage="1" sqref="B27:B29">
      <formula1>"µAh, mAh, Ah,"</formula1>
    </dataValidation>
    <dataValidation type="list" allowBlank="1" showInputMessage="1" showErrorMessage="1" prompt="Pas d'unité" sqref="B25">
      <formula1>" ,"</formula1>
    </dataValidation>
    <dataValidation type="list" allowBlank="1" showInputMessage="1" showErrorMessage="1" sqref="B21:B22">
      <formula1>"min,"</formula1>
    </dataValidation>
    <dataValidation type="list" allowBlank="1" showInputMessage="1" showErrorMessage="1" sqref="B23:B24">
      <formula1>"Hz, kHz, MHz"</formula1>
    </dataValidation>
    <dataValidation type="list" allowBlank="1" showInputMessage="1" showErrorMessage="1" sqref="B39">
      <formula1>"Prédéfini, Aléatoire, Non connu"</formula1>
    </dataValidation>
    <dataValidation type="list" allowBlank="1" showInputMessage="1" showErrorMessage="1" sqref="B31">
      <formula1>"jours, heures"</formula1>
    </dataValidation>
    <dataValidation type="list" allowBlank="1" showInputMessage="1" showErrorMessage="1" sqref="B13">
      <formula1>$C$6:$G$6</formula1>
    </dataValidation>
    <dataValidation type="list" allowBlank="1" showInputMessage="1" showErrorMessage="1" sqref="B7:B8">
      <formula1>"min"</formula1>
    </dataValidation>
    <dataValidation type="list" allowBlank="1" showInputMessage="1" showErrorMessage="1" sqref="B9">
      <formula1>"o"</formula1>
    </dataValidation>
    <dataValidation type="list" allowBlank="1" showInputMessage="1" showErrorMessage="1" sqref="B4">
      <formula1>"continu, synchronisé"</formula1>
    </dataValidation>
    <dataValidation type="list" allowBlank="1" showInputMessage="1" showErrorMessage="1" sqref="B35">
      <formula1>"jours,"</formula1>
    </dataValidation>
  </dataValidations>
  <pageMargins left="0.7" right="0.7" top="0.75" bottom="0.75" header="0.3" footer="0.3"/>
  <pageSetup orientation="portrait" r:id="rId1"/>
  <ignoredErrors>
    <ignoredError sqref="K19 I18:I19 A22" formulaRange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Composants!$D$4:$M$4</xm:f>
          </x14:formula1>
          <xm:sqref>B17</xm:sqref>
        </x14:dataValidation>
        <x14:dataValidation type="list" allowBlank="1" showInputMessage="1" showErrorMessage="1">
          <x14:formula1>
            <xm:f>Composants!$D$18:$M$18</xm:f>
          </x14:formula1>
          <xm:sqref>C17</xm:sqref>
        </x14:dataValidation>
        <x14:dataValidation type="list" allowBlank="1" showInputMessage="1" showErrorMessage="1">
          <x14:formula1>
            <xm:f>Composants!$D$33:$M$33</xm:f>
          </x14:formula1>
          <xm:sqref>D17</xm:sqref>
        </x14:dataValidation>
        <x14:dataValidation type="list" allowBlank="1" showInputMessage="1" showErrorMessage="1">
          <x14:formula1>
            <xm:f>Composants!$D$66:$M$66</xm:f>
          </x14:formula1>
          <xm:sqref>E17</xm:sqref>
        </x14:dataValidation>
        <x14:dataValidation type="list" allowBlank="1" showInputMessage="1" showErrorMessage="1">
          <x14:formula1>
            <xm:f>Composants!$D$95:$M$95</xm:f>
          </x14:formula1>
          <xm:sqref>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9" sqref="C9"/>
    </sheetView>
  </sheetViews>
  <sheetFormatPr defaultRowHeight="15" x14ac:dyDescent="0.25"/>
  <cols>
    <col min="1" max="1" width="47.7109375" customWidth="1"/>
    <col min="2" max="2" width="24.5703125" customWidth="1"/>
    <col min="3" max="3" width="28.7109375" customWidth="1"/>
    <col min="4" max="4" width="30.5703125" customWidth="1"/>
    <col min="5" max="5" width="25" customWidth="1"/>
    <col min="6" max="6" width="30.85546875" customWidth="1"/>
    <col min="7" max="11" width="14.140625" customWidth="1"/>
  </cols>
  <sheetData>
    <row r="1" spans="1:11" ht="39" x14ac:dyDescent="0.6">
      <c r="A1" s="38" t="s">
        <v>96</v>
      </c>
      <c r="B1" s="38"/>
      <c r="C1" s="38"/>
      <c r="D1" s="38"/>
      <c r="E1" s="38"/>
      <c r="F1" s="38"/>
    </row>
    <row r="2" spans="1:11" ht="26.25" x14ac:dyDescent="0.4">
      <c r="A2" s="33" t="s">
        <v>97</v>
      </c>
      <c r="B2" s="33"/>
      <c r="C2" s="33"/>
      <c r="D2" s="33"/>
      <c r="E2" s="33"/>
      <c r="F2" s="33"/>
    </row>
    <row r="3" spans="1:11" x14ac:dyDescent="0.25">
      <c r="A3" s="3" t="s">
        <v>98</v>
      </c>
      <c r="B3" s="31">
        <f>Problème!B3</f>
        <v>1</v>
      </c>
      <c r="C3" s="41"/>
      <c r="D3" s="41"/>
      <c r="E3" s="41"/>
      <c r="F3" s="41"/>
      <c r="G3" s="31"/>
      <c r="H3" s="31"/>
      <c r="I3" s="31"/>
      <c r="J3" s="31"/>
      <c r="K3" s="31"/>
    </row>
    <row r="4" spans="1:11" ht="17.25" x14ac:dyDescent="0.3">
      <c r="A4" s="24"/>
      <c r="B4" s="46" t="s">
        <v>99</v>
      </c>
      <c r="C4" s="46"/>
      <c r="D4" s="46"/>
      <c r="E4" s="46"/>
      <c r="F4" s="46"/>
      <c r="G4" s="31"/>
      <c r="H4" s="31"/>
      <c r="I4" s="31"/>
      <c r="J4" s="31"/>
      <c r="K4" s="31"/>
    </row>
    <row r="5" spans="1:11" ht="17.25" x14ac:dyDescent="0.3">
      <c r="A5" s="24"/>
      <c r="B5" s="24" t="str">
        <f>Problème!C6</f>
        <v>T</v>
      </c>
      <c r="C5" s="24" t="str">
        <f>Problème!D6</f>
        <v xml:space="preserve"> </v>
      </c>
      <c r="D5" s="24" t="str">
        <f>Problème!E6</f>
        <v xml:space="preserve"> </v>
      </c>
      <c r="E5" s="24" t="str">
        <f>Problème!F6</f>
        <v xml:space="preserve"> </v>
      </c>
      <c r="F5" s="24" t="str">
        <f>Problème!G6</f>
        <v xml:space="preserve"> </v>
      </c>
      <c r="G5" s="31"/>
      <c r="H5" s="31"/>
      <c r="I5" s="31"/>
      <c r="J5" s="31"/>
      <c r="K5" s="31"/>
    </row>
    <row r="6" spans="1:11" x14ac:dyDescent="0.25">
      <c r="A6" s="3" t="s">
        <v>100</v>
      </c>
      <c r="B6" t="s">
        <v>105</v>
      </c>
      <c r="F6" s="31"/>
      <c r="G6" s="31"/>
      <c r="H6" s="31"/>
      <c r="I6" s="31"/>
      <c r="J6" s="31"/>
      <c r="K6" s="31"/>
    </row>
    <row r="7" spans="1:11" x14ac:dyDescent="0.25">
      <c r="A7" s="3" t="str">
        <f>IF(B3&gt;1,"Délai maximal de transmission (min) ","")</f>
        <v/>
      </c>
      <c r="F7" s="31"/>
      <c r="G7" s="31"/>
      <c r="H7" s="31"/>
      <c r="I7" s="31"/>
      <c r="J7" s="31"/>
      <c r="K7" s="31"/>
    </row>
    <row r="8" spans="1:11" ht="26.25" x14ac:dyDescent="0.4">
      <c r="A8" s="33" t="s">
        <v>104</v>
      </c>
      <c r="B8" s="33"/>
      <c r="C8" s="33"/>
      <c r="D8" s="33"/>
      <c r="E8" s="33"/>
      <c r="F8" s="33"/>
      <c r="G8" s="31"/>
      <c r="H8" s="31"/>
      <c r="I8" s="31"/>
      <c r="J8" s="31"/>
      <c r="K8" s="31"/>
    </row>
    <row r="9" spans="1:11" x14ac:dyDescent="0.25">
      <c r="A9" t="s">
        <v>5</v>
      </c>
      <c r="B9" s="2">
        <v>328.61278823536787</v>
      </c>
      <c r="C9" t="s">
        <v>3</v>
      </c>
      <c r="G9" s="31"/>
      <c r="H9" s="31"/>
      <c r="I9" s="31"/>
      <c r="J9" s="31"/>
      <c r="K9" s="31"/>
    </row>
  </sheetData>
  <mergeCells count="5">
    <mergeCell ref="B4:F4"/>
    <mergeCell ref="A1:F1"/>
    <mergeCell ref="A2:F2"/>
    <mergeCell ref="A8:F8"/>
    <mergeCell ref="C3:F3"/>
  </mergeCells>
  <conditionalFormatting sqref="A10:F10">
    <cfRule type="expression" dxfId="12" priority="13">
      <formula>$A$10="Solutions conformes aux préférences utilisateur"</formula>
    </cfRule>
  </conditionalFormatting>
  <conditionalFormatting sqref="A12:F12">
    <cfRule type="expression" dxfId="11" priority="12">
      <formula>$A$12="Solutions non conformes aux préférences utilisateur"</formula>
    </cfRule>
  </conditionalFormatting>
  <conditionalFormatting sqref="A13:F13">
    <cfRule type="expression" dxfId="10" priority="11">
      <formula>$A$13="Solutions non conformes aux préférences utilisateur"</formula>
    </cfRule>
  </conditionalFormatting>
  <conditionalFormatting sqref="A14:F14">
    <cfRule type="expression" dxfId="9" priority="10">
      <formula>$A$14="Solutions non conformes aux préférences utilisateur"</formula>
    </cfRule>
  </conditionalFormatting>
  <conditionalFormatting sqref="A15:F15">
    <cfRule type="expression" dxfId="8" priority="9">
      <formula>$A$15="Solutions non conformes aux préférences utilisateur"</formula>
    </cfRule>
  </conditionalFormatting>
  <conditionalFormatting sqref="A16:F16">
    <cfRule type="expression" dxfId="7" priority="8">
      <formula>$A$16="Solutions non conformes aux préférences utilisateur"</formula>
    </cfRule>
  </conditionalFormatting>
  <conditionalFormatting sqref="A17:F17">
    <cfRule type="expression" dxfId="6" priority="7">
      <formula>$A$17="Solutions non conformes aux préférences utilisateur"</formula>
    </cfRule>
  </conditionalFormatting>
  <conditionalFormatting sqref="A18:F18">
    <cfRule type="expression" dxfId="5" priority="6">
      <formula>$A$18="Solutions non conformes aux préférences utilisateur"</formula>
    </cfRule>
  </conditionalFormatting>
  <conditionalFormatting sqref="A19:F19">
    <cfRule type="expression" dxfId="4" priority="5">
      <formula>$A$19="Solutions non conformes aux préférences utilisateur"</formula>
    </cfRule>
  </conditionalFormatting>
  <conditionalFormatting sqref="A20:F20">
    <cfRule type="expression" dxfId="3" priority="4">
      <formula>$A$20="Solutions non conformes aux préférences utilisateur"</formula>
    </cfRule>
  </conditionalFormatting>
  <conditionalFormatting sqref="A21:F21">
    <cfRule type="expression" dxfId="2" priority="3">
      <formula>$A$21="Solutions non conformes aux préférences utilisateur"</formula>
    </cfRule>
  </conditionalFormatting>
  <conditionalFormatting sqref="A9:F9">
    <cfRule type="expression" dxfId="1" priority="2">
      <formula>$B$9="Période de mesure (min)"</formula>
    </cfRule>
  </conditionalFormatting>
  <conditionalFormatting sqref="A9">
    <cfRule type="expression" dxfId="0" priority="1">
      <formula>NOT(ISBLANK($A$9))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Composants</vt:lpstr>
      <vt:lpstr>Problème</vt:lpstr>
      <vt:lpstr>Solution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 Rammouz</dc:creator>
  <cp:lastModifiedBy>Ramzy Rammouz</cp:lastModifiedBy>
  <dcterms:created xsi:type="dcterms:W3CDTF">2016-11-28T12:57:54Z</dcterms:created>
  <dcterms:modified xsi:type="dcterms:W3CDTF">2017-11-26T19:02:13Z</dcterms:modified>
</cp:coreProperties>
</file>