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NealPrunier\Box\Industry Affairs &amp; Standards\Quarterly Statements Implementation (Shared CCC)\ILPA + CCC\3. COMMENTARY\NEW Post-PFA Comment Period\Post CP_Reporting\Under Review\"/>
    </mc:Choice>
  </mc:AlternateContent>
  <xr:revisionPtr revIDLastSave="0" documentId="13_ncr:1_{2862CE96-82D7-4EE3-905A-89358FB8E2D2}" xr6:coauthVersionLast="47" xr6:coauthVersionMax="47" xr10:uidLastSave="{00000000-0000-0000-0000-000000000000}"/>
  <bookViews>
    <workbookView xWindow="28680" yWindow="-990" windowWidth="29040" windowHeight="15720" tabRatio="829" xr2:uid="{F2E1E750-B9C2-45DD-8C2B-29055C6269D9}"/>
  </bookViews>
  <sheets>
    <sheet name="Updated RT (Detailed)" sheetId="55" r:id="rId1"/>
    <sheet name="Updated RT (Simple)" sheetId="62" r:id="rId2"/>
    <sheet name="2016 RT (Detailed)" sheetId="59" r:id="rId3"/>
    <sheet name="2016 RT (Simple)" sheetId="63" r:id="rId4"/>
    <sheet name="Reporting Template" sheetId="60" r:id="rId5"/>
    <sheet name="Definitions" sheetId="61" r:id="rId6"/>
  </sheets>
  <externalReferences>
    <externalReference r:id="rId7"/>
  </externalReferences>
  <definedNames>
    <definedName name="__123Graph_A" localSheetId="5" hidden="1">[1]index!#REF!</definedName>
    <definedName name="__123Graph_A" localSheetId="4" hidden="1">[1]index!#REF!</definedName>
    <definedName name="__123Graph_A" hidden="1">[1]index!#REF!</definedName>
    <definedName name="__123Graph_B" localSheetId="5" hidden="1">[1]index!#REF!</definedName>
    <definedName name="__123Graph_B" localSheetId="4" hidden="1">[1]index!#REF!</definedName>
    <definedName name="__123Graph_B" hidden="1">[1]index!#REF!</definedName>
    <definedName name="__123Graph_X" localSheetId="5" hidden="1">[1]index!#REF!</definedName>
    <definedName name="__123Graph_X" localSheetId="4" hidden="1">[1]index!#REF!</definedName>
    <definedName name="__123Graph_X" hidden="1">[1]index!#REF!</definedName>
    <definedName name="_Fill" localSheetId="5" hidden="1">#REF!</definedName>
    <definedName name="_Fill" localSheetId="4" hidden="1">#REF!</definedName>
    <definedName name="_Fill" hidden="1">#REF!</definedName>
    <definedName name="_Key1" hidden="1">#REF!</definedName>
    <definedName name="_Key2" hidden="1">#REF!</definedName>
    <definedName name="_MatMult_A" hidden="1">#REF!</definedName>
    <definedName name="_MatMult_AxB" localSheetId="5" hidden="1">#REF!</definedName>
    <definedName name="_MatMult_AxB" hidden="1">#REF!</definedName>
    <definedName name="_MatMult_B" hidden="1">#REF!</definedName>
    <definedName name="_Order1" hidden="1">0</definedName>
    <definedName name="_Order1_1" hidden="1">0</definedName>
    <definedName name="_Order2" hidden="1">0</definedName>
    <definedName name="_Order2_1" hidden="1">0</definedName>
    <definedName name="_Sort" localSheetId="5" hidden="1">#REF!</definedName>
    <definedName name="_Sort" localSheetId="4" hidden="1">#REF!</definedName>
    <definedName name="_Sort" hidden="1">#REF!</definedName>
    <definedName name="_Table1_In1" localSheetId="5" hidden="1">#REF!</definedName>
    <definedName name="_Table1_In1" localSheetId="4" hidden="1">#REF!</definedName>
    <definedName name="_Table1_In1" hidden="1">#REF!</definedName>
    <definedName name="_Table1_Out" localSheetId="5" hidden="1">#REF!</definedName>
    <definedName name="_Table1_Out" localSheetId="4" hidden="1">#REF!</definedName>
    <definedName name="_Table1_Out" hidden="1">#REF!</definedName>
    <definedName name="_Table2_In1" hidden="1">#REF!</definedName>
    <definedName name="AS2DocOpenMode" hidden="1">"AS2DocumentEdit"</definedName>
    <definedName name="BLPH1" hidden="1">#REF!</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QUIRED_BY_REPORTING_BANK_FDIC" hidden="1">"c6535"</definedName>
    <definedName name="IQ_ADDITIONAL_NON_INT_INC_FDIC" hidden="1">"c6574"</definedName>
    <definedName name="IQ_ADJUSTABLE_RATE_LOANS_FDIC" hidden="1">"c6375"</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MENDED_BALANCE_PREVIOUS_YR_FDIC" hidden="1">"c6499"</definedName>
    <definedName name="IQ_AMORT_EXPENSE_FDIC" hidden="1">"c6677"</definedName>
    <definedName name="IQ_AMORTIZED_COST_FDIC" hidden="1">"c6426"</definedName>
    <definedName name="IQ_ASSET_BACKED_FDIC" hidden="1">"c6301"</definedName>
    <definedName name="IQ_ASSETS_HELD_FDIC" hidden="1">"c6305"</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ROKERED_DEPOSITS_FDIC" hidden="1">"c6486"</definedName>
    <definedName name="IQ_CAL_Q_EST" hidden="1">"c6796"</definedName>
    <definedName name="IQ_CAL_Q_EST_REUT" hidden="1">"c6800"</definedName>
    <definedName name="IQ_CAL_Y_EST" hidden="1">"c6797"</definedName>
    <definedName name="IQ_CAL_Y_EST_REUT" hidden="1">"c6801"</definedName>
    <definedName name="IQ_CASH_DIVIDENDS_NET_INCOME_FDIC" hidden="1">"c6738"</definedName>
    <definedName name="IQ_CASH_IN_PROCESS_FDIC" hidden="1">"c6386"</definedName>
    <definedName name="IQ_CCE_FDIC" hidden="1">"c6296"</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MO_FDIC" hidden="1">"c6406"</definedName>
    <definedName name="IQ_COLLECTION_DOMESTIC_FDIC" hidden="1">"c6387"</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RE_CONSTRUCTION_LAND_DEV_FDIC" hidden="1">"c6526"</definedName>
    <definedName name="IQ_COMMERCIAL_RE_LOANS_FDIC" hidden="1">"c6312"</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_FDIC" hidden="1">"c6350"</definedName>
    <definedName name="IQ_COMPANY_NOTE" hidden="1">"c6792"</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TRACTS_OTHER_COMMODITIES_EQUITIES._FDIC" hidden="1">"c6522"</definedName>
    <definedName name="IQ_CONVEYED_TO_OTHERS_FDIC" hidden="1">"c6534"</definedName>
    <definedName name="IQ_CORE_CAPITAL_RATIO_FDIC" hidden="1">"c6745"</definedName>
    <definedName name="IQ_COST_OF_FUNDING_ASSETS_FDIC" hidden="1">"c6725"</definedName>
    <definedName name="IQ_CREDIT_CARD_CHARGE_OFFS_FDIC" hidden="1">"c6652"</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PROVISION_NET_CHARGE_OFFS_FDIC" hidden="1">"c6734"</definedName>
    <definedName name="IQ_CURRENCY_COIN_DOMESTIC_FDIC" hidden="1">"c6388"</definedName>
    <definedName name="IQ_CURRENT_BENCHMARK" hidden="1">"c6780"</definedName>
    <definedName name="IQ_CURRENT_BENCHMARK_CIQID" hidden="1">"c6781"</definedName>
    <definedName name="IQ_CURRENT_BENCHMARK_MATURITY" hidden="1">"c6782"</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RIVATIVES_FDIC" hidden="1">"c6523"</definedName>
    <definedName name="IQ_DIVIDENDS_DECLARED_COMMON_FDIC" hidden="1">"c6659"</definedName>
    <definedName name="IQ_DIVIDENDS_DECLARED_PREFERRED_FDIC" hidden="1">"c6658"</definedName>
    <definedName name="IQ_DIVIDENDS_FDIC" hidden="1">"c6660"</definedName>
    <definedName name="IQ_DNB_OTHER_EXP_INC_TAX_US" hidden="1">"c6787"</definedName>
    <definedName name="IQ_EARNING_ASSETS_FDIC" hidden="1">"c6360"</definedName>
    <definedName name="IQ_EARNING_ASSETS_YIELD_FDIC" hidden="1">"c6724"</definedName>
    <definedName name="IQ_EARNINGS_COVERAGE_NET_CHARGE_OFFS_FDIC" hidden="1">"c6735"</definedName>
    <definedName name="IQ_EFFICIENCY_RATIO_FDIC" hidden="1">"c6736"</definedName>
    <definedName name="IQ_EQUITY_CAPITAL_ASSETS_FDIC" hidden="1">"c6744"</definedName>
    <definedName name="IQ_EQUITY_FDIC" hidden="1">"c6353"</definedName>
    <definedName name="IQ_EQUITY_SECURITIES_FDIC" hidden="1">"c6304"</definedName>
    <definedName name="IQ_EQUITY_SECURITY_EXPOSURES_FDIC" hidden="1">"c6664"</definedName>
    <definedName name="IQ_ESTIMATED_ASSESSABLE_DEPOSITS_FDIC" hidden="1">"c6490"</definedName>
    <definedName name="IQ_ESTIMATED_INSURED_DEPOSITS_FDIC" hidden="1">"c6491"</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ED_FUNDS_PURCHASED_FDIC" hidden="1">"c6343"</definedName>
    <definedName name="IQ_FED_FUNDS_SOLD_FDIC" hidden="1">"c6307"</definedName>
    <definedName name="IQ_FHLB_ADVANCES_FDIC" hidden="1">"c6366"</definedName>
    <definedName name="IQ_FIDUCIARY_ACTIVITIES_FDIC" hidden="1">"c6571"</definedName>
    <definedName name="IQ_FIFETEEN_YEAR_FIXED_AND_FLOATING_RATE_FDIC" hidden="1">"c6423"</definedName>
    <definedName name="IQ_FIFETEEN_YEAR_MORTGAGE_PASS_THROUGHS_FDIC" hidden="1">"c6415"</definedName>
    <definedName name="IQ_FIN_DATA_SOURCE" hidden="1">"c6788"</definedName>
    <definedName name="IQ_FISCAL_Q_EST" hidden="1">"c6794"</definedName>
    <definedName name="IQ_FISCAL_Q_EST_REUT" hidden="1">"c6798"</definedName>
    <definedName name="IQ_FISCAL_Y_EST" hidden="1">"c6795"</definedName>
    <definedName name="IQ_FISCAL_Y_EST_REUT" hidden="1">"c6799"</definedName>
    <definedName name="IQ_FIVE_YEAR_FIXED_AND_FLOATING_RATE_FDIC" hidden="1">"c6422"</definedName>
    <definedName name="IQ_FIVE_YEAR_MORTGAGE_PASS_THROUGHS_FDIC" hidden="1">"c6414"</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LOANS_FDIC" hidden="1">"c6438"</definedName>
    <definedName name="IQ_FOREIGN_BRANCHES_US_BANKS_FDIC" hidden="1">"c6392"</definedName>
    <definedName name="IQ_FOREIGN_COUNTRIES_BANKS_TOTAL_LOANS_FOREIGN_FDIC" hidden="1">"c6445"</definedName>
    <definedName name="IQ_FOREIGN_DEBT_SECURITIES_FDIC" hidden="1">"c6303"</definedName>
    <definedName name="IQ_FOREIGN_DEPOSITS_NONTRANSACTION_ACCOUNTS_FDIC" hidden="1">"c6549"</definedName>
    <definedName name="IQ_FOREIGN_DEPOSITS_TRANSACTION_ACCOUNTS_FDIC" hidden="1">"c6541"</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ULLY_INSURED_DEPOSITS_FDIC" hidden="1">"c6487"</definedName>
    <definedName name="IQ_FUTURES_FORWARD_CONTRACTS_NOTIONAL_AMOUNT_FDIC" hidden="1">"c6518"</definedName>
    <definedName name="IQ_FUTURES_FORWARD_CONTRACTS_RATE_RISK_FDIC" hidden="1">"c6508"</definedName>
    <definedName name="IQ_FX_CONTRACTS_FDIC" hidden="1">"c6517"</definedName>
    <definedName name="IQ_FX_CONTRACTS_SPOT_FDIC" hidden="1">"c6356"</definedName>
    <definedName name="IQ_GAAP_BS" hidden="1">"c6789"</definedName>
    <definedName name="IQ_GAAP_CF" hidden="1">"c6790"</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HELD_MATURITY_FDIC" hidden="1">"c6408"</definedName>
    <definedName name="IQ_HOME_EQUITY_LOC_NET_CHARGE_OFFS_FDIC" hidden="1">"c6644"</definedName>
    <definedName name="IQ_HOME_EQUITY_LOC_TOTAL_CHARGE_OFFS_FDIC" hidden="1">"c6606"</definedName>
    <definedName name="IQ_HOME_EQUITY_LOC_TOTAL_RECOVERIES_FDIC" hidden="1">"c6625"</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IDER_LOANS_FDIC" hidden="1">"c6365"</definedName>
    <definedName name="IQ_INSTITUTIONS_EARNINGS_GAINS_FDIC" hidden="1">"c6723"</definedName>
    <definedName name="IQ_INSURANCE_COMMISSION_FEES_FDIC" hidden="1">"c6670"</definedName>
    <definedName name="IQ_INSURANCE_UNDERWRITING_INCOME_FDIC" hidden="1">"c6671"</definedName>
    <definedName name="IQ_INT_DEMAND_NOTES_FDIC" hidden="1">"c6567"</definedName>
    <definedName name="IQ_INT_DOMESTIC_DEPOSITS_FDIC" hidden="1">"c6564"</definedName>
    <definedName name="IQ_INT_EXP_TOTAL_FDIC" hidden="1">"c6569"</definedName>
    <definedName name="IQ_INT_FED_FUNDS_FDIC" hidden="1">"c6566"</definedName>
    <definedName name="IQ_INT_FOREIGN_DEPOSITS_FDIC" hidden="1">"c6565"</definedName>
    <definedName name="IQ_INT_INC_DEPOSITORY_INST_FDIC" hidden="1">"c6558"</definedName>
    <definedName name="IQ_INT_INC_DOM_LOANS_FDIC" hidden="1">"c6555"</definedName>
    <definedName name="IQ_INT_INC_FED_FUNDS_FDIC" hidden="1">"c6561"</definedName>
    <definedName name="IQ_INT_INC_FOREIGN_LOANS_FDIC" hidden="1">"c6556"</definedName>
    <definedName name="IQ_INT_INC_LEASE_RECEIVABLES_FDIC" hidden="1">"c6557"</definedName>
    <definedName name="IQ_INT_INC_OTHER_FDIC" hidden="1">"c6562"</definedName>
    <definedName name="IQ_INT_INC_SECURITIES_FDIC" hidden="1">"c6559"</definedName>
    <definedName name="IQ_INT_INC_TOTAL_FDIC" hidden="1">"c6563"</definedName>
    <definedName name="IQ_INT_INC_TRADING_ACCOUNTS_FDIC" hidden="1">"c6560"</definedName>
    <definedName name="IQ_INT_SUB_NOTES_FDIC" hidden="1">"c6568"</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RATE_CONTRACTS_FDIC" hidden="1">"c6512"</definedName>
    <definedName name="IQ_INTEREST_RATE_EXPOSURES_FDIC" hidden="1">"c6662"</definedName>
    <definedName name="IQ_INVESTMENT_BANKING_OTHER_FEES_FDIC" hidden="1">"c6666"</definedName>
    <definedName name="IQ_IRA_KEOGH_ACCOUNTS_FDIC" hidden="1">"c6496"</definedName>
    <definedName name="IQ_ISSUED_GUARANTEED_US_FDIC" hidden="1">"c6404"</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IFE_INSURANCE_ASSETS_FDIC" hidden="1">"c6372"</definedName>
    <definedName name="IQ_LOAN_COMMITMENTS_REVOLVING_FDIC" hidden="1">"c6524"</definedName>
    <definedName name="IQ_LOAN_LOSS_ALLOW_FDIC" hidden="1">"c6326"</definedName>
    <definedName name="IQ_LOAN_LOSS_ALLOWANCE_NONCURRENT_LOANS_FDIC" hidden="1">"c6740"</definedName>
    <definedName name="IQ_LOAN_LOSSES_FDIC" hidden="1">"c6580"</definedName>
    <definedName name="IQ_LOANS_AND_LEASES_HELD_FDIC" hidden="1">"c6367"</definedName>
    <definedName name="IQ_LOANS_DEPOSITORY_INSTITUTIONS_FDIC" hidden="1">"c6382"</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SECURED_BY_RE_CHARGE_OFFS_FDIC" hidden="1">"c6588"</definedName>
    <definedName name="IQ_LOANS_SECURED_BY_RE_RECOVERIES_FDIC" hidden="1">"c6607"</definedName>
    <definedName name="IQ_LOANS_SECURED_NON_US_FDIC" hidden="1">"c6380"</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SS_ALLOWANCE_LOANS_FDIC" hidden="1">"c6739"</definedName>
    <definedName name="IQ_MATURITY_ONE_YEAR_LESS_FDIC" hidden="1">"c6425"</definedName>
    <definedName name="IQ_MONEY_MARKET_DEPOSIT_ACCOUNTS_FDIC" hidden="1">"c6553"</definedName>
    <definedName name="IQ_MORTGAGE_BACKED_SECURITIES_FDIC" hidden="1">"c6402"</definedName>
    <definedName name="IQ_MORTGAGE_SERVICING_FDIC" hidden="1">"c6335"</definedName>
    <definedName name="IQ_MULTIFAMILY_RESIDENTIAL_LOANS_FDIC" hidden="1">"c6311"</definedName>
    <definedName name="IQ_NET_CHARGE_OFFS_FDIC" hidden="1">"c6641"</definedName>
    <definedName name="IQ_NET_CHARGE_OFFS_LOANS_FDIC" hidden="1">"c6751"</definedName>
    <definedName name="IQ_NET_INCOME_FDIC" hidden="1">"c6587"</definedName>
    <definedName name="IQ_NET_INT_INC_BNK_FDIC" hidden="1">"c6570"</definedName>
    <definedName name="IQ_NET_INTEREST_MARGIN_FDIC" hidden="1">"c6726"</definedName>
    <definedName name="IQ_NET_LOANS_LEASES_CORE_DEPOSITS_FDIC" hidden="1">"c6743"</definedName>
    <definedName name="IQ_NET_LOANS_LEASES_DEPOSITS_FDIC" hidden="1">"c6742"</definedName>
    <definedName name="IQ_NET_OPERATING_INCOME_ASSETS_FDIC" hidden="1">"c6729"</definedName>
    <definedName name="IQ_NET_SECURITIZATION_INCOME_FDIC" hidden="1">"c6669"</definedName>
    <definedName name="IQ_NET_SERVICING_FEES_FDIC" hidden="1">"c6668"</definedName>
    <definedName name="IQ_NON_INT_EXP_FDIC" hidden="1">"c6579"</definedName>
    <definedName name="IQ_NON_INT_INC_FDIC" hidden="1">"c6575"</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TRANSACTION_ACCOUNTS_FDIC" hidden="1">"c6552"</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UMBER_DEPOSITS_LESS_THAN_100K_FDIC" hidden="1">"c6495"</definedName>
    <definedName name="IQ_NUMBER_DEPOSITS_MORE_THAN_100K_FDIC" hidden="1">"c6493"</definedName>
    <definedName name="IQ_OBLIGATIONS_OF_STATES_TOTAL_LOANS_FOREIGN_FDIC" hidden="1">"c6447"</definedName>
    <definedName name="IQ_OBLIGATIONS_STATES_FDIC" hidden="1">"c6431"</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SSETS_FDIC" hidden="1">"c6338"</definedName>
    <definedName name="IQ_OTHER_BORROWED_FUNDS_FDIC" hidden="1">"c6345"</definedName>
    <definedName name="IQ_OTHER_COMPREHENSIVE_INCOME_FDIC" hidden="1">"c6503"</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INSURANCE_FEES_FDIC" hidden="1">"c6672"</definedName>
    <definedName name="IQ_OTHER_INTANGIBLE_FDIC" hidden="1">"c6337"</definedName>
    <definedName name="IQ_OTHER_LIABILITIES_FDIC" hidden="1">"c6347"</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NON_INT_EXP_FDIC" hidden="1">"c6578"</definedName>
    <definedName name="IQ_OTHER_NON_INT_EXPENSE_FDIC" hidden="1">"c6679"</definedName>
    <definedName name="IQ_OTHER_NON_INT_INC_FDIC" hidden="1">"c6676"</definedName>
    <definedName name="IQ_OTHER_OFF_BS_LIAB_FDIC" hidden="1">"c6533"</definedName>
    <definedName name="IQ_OTHER_RE_OWNED_FDIC" hidden="1">"c6330"</definedName>
    <definedName name="IQ_OTHER_SAVINGS_DEPOSITS_FDIC" hidden="1">"c6554"</definedName>
    <definedName name="IQ_OTHER_TRANSACTIONS_FDIC" hidden="1">"c6504"</definedName>
    <definedName name="IQ_OTHER_UNUSED_COMMITMENTS_FDIC" hidden="1">"c6530"</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ERCENT_INSURED_FDIC" hidden="1">"c6374"</definedName>
    <definedName name="IQ_PLEDGED_SECURITIES_FDIC" hidden="1">"c6401"</definedName>
    <definedName name="IQ_PRE_TAX_INCOME_FDIC" hidden="1">"c6581"</definedName>
    <definedName name="IQ_PREFERRED_FDIC" hidden="1">"c6349"</definedName>
    <definedName name="IQ_PREMISES_EQUIPMENT_FDIC" hidden="1">"c6577"</definedName>
    <definedName name="IQ_PRETAX_RETURN_ASSETS_FDIC" hidden="1">"c6731"</definedName>
    <definedName name="IQ_PRIVATELY_ISSUED_MORTGAGE_BACKED_SECURITIES_FDIC" hidden="1">"c6407"</definedName>
    <definedName name="IQ_PRIVATELY_ISSUED_MORTGAGE_PASS_THROUGHS_FDIC" hidden="1">"c6405"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LATED_PLANS_FDIC" hidden="1">"c6320"</definedName>
    <definedName name="IQ_RESTATEMENTS_NET_FDIC" hidden="1">"c6500"</definedName>
    <definedName name="IQ_RESTRUCTURED_LOANS_1_4_RESIDENTIAL_FDIC" hidden="1">"c6378"</definedName>
    <definedName name="IQ_RESTRUCTURED_LOANS_LEASES_FDIC" hidden="1">"c6377"</definedName>
    <definedName name="IQ_RESTRUCTURED_LOANS_NON_1_4_FDIC" hidden="1">"c6379"</definedName>
    <definedName name="IQ_RETAIL_DEPOSITS_FDIC" hidden="1">"c6488"</definedName>
    <definedName name="IQ_RETAINED_EARNINGS_AVERAGE_EQUITY_FDIC" hidden="1">"c6733"</definedName>
    <definedName name="IQ_RETURN_ASSETS_FDIC" hidden="1">"c6730"</definedName>
    <definedName name="IQ_RETURN_EQUITY_FDIC" hidden="1">"c6732"</definedName>
    <definedName name="IQ_REVALUATION_GAINS_FDIC" hidden="1">"c6428"</definedName>
    <definedName name="IQ_REVALUATION_LOSSES_FDIC" hidden="1">"c6429"</definedName>
    <definedName name="IQ_RISK_WEIGHTED_ASSETS_FDIC" hidden="1">"c6370"</definedName>
    <definedName name="IQ_SALARY_FDIC" hidden="1">"c6576"</definedName>
    <definedName name="IQ_SALE_CONVERSION_RETIREMENT_STOCK_FDIC" hidden="1">"c6661"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RVICE_CHARGES_FDIC" hidden="1">"c6572"</definedName>
    <definedName name="IQ_STATES_NONTRANSACTION_ACCOUNTS_FDIC" hidden="1">"c6547"</definedName>
    <definedName name="IQ_STATES_TOTAL_DEPOSITS_FDIC" hidden="1">"c6473"</definedName>
    <definedName name="IQ_STATES_TRANSACTION_ACCOUNTS_FDIC" hidden="1">"c6539"</definedName>
    <definedName name="IQ_STRATEGY_NOTE" hidden="1">"c6791"</definedName>
    <definedName name="IQ_SUB_DEBT_FDIC" hidden="1">"c6346"</definedName>
    <definedName name="IQ_SURPLUS_FDIC" hidden="1">"c6351"</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FDIC" hidden="1">"c6369"</definedName>
    <definedName name="IQ_TIME_DEPOSITS_LESS_THAN_100K_FDIC" hidden="1">"c6465"</definedName>
    <definedName name="IQ_TIME_DEPOSITS_MORE_THAN_100K_FDIC" hidden="1">"c6470"</definedName>
    <definedName name="IQ_TOTAL_ASSETS_FDIC" hidden="1">"c6339"</definedName>
    <definedName name="IQ_TOTAL_CHARGE_OFFS_FDIC" hidden="1">"c6603"</definedName>
    <definedName name="IQ_TOTAL_DEBT_SECURITIES_FDIC" hidden="1">"c6410"</definedName>
    <definedName name="IQ_TOTAL_DEPOSITS_FDIC" hidden="1">"c6342"</definedName>
    <definedName name="IQ_TOTAL_EMPLOYEES_FDIC" hidden="1">"c6355"</definedName>
    <definedName name="IQ_TOTAL_LIAB_EQUITY_FDIC" hidden="1">"c6354"</definedName>
    <definedName name="IQ_TOTAL_LIABILITIES_FDIC" hidden="1">"c6348"</definedName>
    <definedName name="IQ_TOTAL_RECOVERIES_FDIC" hidden="1">"c6622"</definedName>
    <definedName name="IQ_TOTAL_REV_BNK_FDIC" hidden="1">"c6786"</definedName>
    <definedName name="IQ_TOTAL_RISK_BASED_CAPITAL_RATIO_FDIC" hidden="1">"c6747"</definedName>
    <definedName name="IQ_TOTAL_SECURITIES_FDIC" hidden="1">"c6306"</definedName>
    <definedName name="IQ_TOTAL_TIME_DEPOSITS_FDIC" hidden="1">"c6497"</definedName>
    <definedName name="IQ_TOTAL_TIME_SAVINGS_DEPOSITS_FDIC" hidden="1">"c6498"</definedName>
    <definedName name="IQ_TOTAL_UNUSED_COMMITMENTS_FDIC" hidden="1">"c6536"</definedName>
    <definedName name="IQ_TRADING_ACCOUNT_GAINS_FEES_FDIC" hidden="1">"c6573"</definedName>
    <definedName name="IQ_TRADING_ASSETS_FDIC" hidden="1">"c6328"</definedName>
    <definedName name="IQ_TRADING_LIABILITIES_FDIC" hidden="1">"c6344"</definedName>
    <definedName name="IQ_TRANSACTION_ACCOUNTS_FDIC" hidden="1">"c6544"</definedName>
    <definedName name="IQ_TREASURY_STOCK_TRANSACTIONS_FDIC" hidden="1">"c6501"</definedName>
    <definedName name="IQ_TWELVE_MONTHS_FIXED_AND_FLOATING_FDIC" hidden="1">"c6420"</definedName>
    <definedName name="IQ_TWELVE_MONTHS_MORTGAGE_PASS_THROUGHS_FDIC" hidden="1">"c6412"</definedName>
    <definedName name="IQ_UNDIVIDED_PROFITS_FDIC" hidden="1">"c6352"</definedName>
    <definedName name="IQ_UNEARNED_INCOME_FDIC" hidden="1">"c6324"</definedName>
    <definedName name="IQ_UNEARNED_INCOME_FOREIGN_FDIC" hidden="1">"c6385"</definedName>
    <definedName name="IQ_UNPROFITABLE_INSTITUTIONS_FDIC" hidden="1">"c6722"</definedName>
    <definedName name="IQ_UNUSED_LOAN_COMMITMENTS_FDIC" hidden="1">"c6368"</definedName>
    <definedName name="IQ_US_BRANCHES_FOREIGN_BANK_LOANS_FDIC" hidden="1">"c6435"</definedName>
    <definedName name="IQ_US_BRANCHES_FOREIGN_BANKS_FDIC" hidden="1">"c6390"</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VALUATION_ALLOWANCES_FDIC" hidden="1">"c6400"</definedName>
    <definedName name="IQ_VALUE_TRADED" hidden="1">"c1519"</definedName>
    <definedName name="IQ_VC_REVENUE_FDIC" hidden="1">"c6667"</definedName>
    <definedName name="IQ_VOLATILE_LIABILITIES_FDIC" hidden="1">"c6364"</definedName>
    <definedName name="IQ_WRITTEN_OPTION_CONTRACTS_FDIC" hidden="1">"c6509"</definedName>
    <definedName name="IQ_WRITTEN_OPTION_CONTRACTS_FX_RISK_FDIC" hidden="1">"c6514"</definedName>
    <definedName name="IQ_WRITTEN_OPTION_CONTRACTS_NON_FX_IR_FDIC" hidden="1">"c6519"</definedName>
    <definedName name="IQ_YEAR_FOUNDED" hidden="1">"c6793"</definedName>
    <definedName name="kjk" localSheetId="5" hidden="1">{#N/A,#N/A,FALSE,"Spread";#N/A,#N/A,FALSE,"Weekly TD#1";#N/A,#N/A,FALSE,"Weekly TD#2";#N/A,#N/A,FALSE,"Weekly STB#1";#N/A,#N/A,FALSE,"Tickler";#N/A,#N/A,FALSE,"Weekly Report";#N/A,#N/A,FALSE,"Int@180"}</definedName>
    <definedName name="kjk" localSheetId="4" hidden="1">{#N/A,#N/A,FALSE,"Spread";#N/A,#N/A,FALSE,"Weekly TD#1";#N/A,#N/A,FALSE,"Weekly TD#2";#N/A,#N/A,FALSE,"Weekly STB#1";#N/A,#N/A,FALSE,"Tickler";#N/A,#N/A,FALSE,"Weekly Report";#N/A,#N/A,FALSE,"Int@180"}</definedName>
    <definedName name="kjk" hidden="1">{#N/A,#N/A,FALSE,"Spread";#N/A,#N/A,FALSE,"Weekly TD#1";#N/A,#N/A,FALSE,"Weekly TD#2";#N/A,#N/A,FALSE,"Weekly STB#1";#N/A,#N/A,FALSE,"Tickler";#N/A,#N/A,FALSE,"Weekly Report";#N/A,#N/A,FALSE,"Int@180"}</definedName>
    <definedName name="kjk_1" localSheetId="5" hidden="1">{#N/A,#N/A,FALSE,"Spread";#N/A,#N/A,FALSE,"Weekly TD#1";#N/A,#N/A,FALSE,"Weekly TD#2";#N/A,#N/A,FALSE,"Weekly STB#1";#N/A,#N/A,FALSE,"Tickler";#N/A,#N/A,FALSE,"Weekly Report";#N/A,#N/A,FALSE,"Int@180"}</definedName>
    <definedName name="kjk_1" localSheetId="4" hidden="1">{#N/A,#N/A,FALSE,"Spread";#N/A,#N/A,FALSE,"Weekly TD#1";#N/A,#N/A,FALSE,"Weekly TD#2";#N/A,#N/A,FALSE,"Weekly STB#1";#N/A,#N/A,FALSE,"Tickler";#N/A,#N/A,FALSE,"Weekly Report";#N/A,#N/A,FALSE,"Int@180"}</definedName>
    <definedName name="kjk_1" hidden="1">{#N/A,#N/A,FALSE,"Spread";#N/A,#N/A,FALSE,"Weekly TD#1";#N/A,#N/A,FALSE,"Weekly TD#2";#N/A,#N/A,FALSE,"Weekly STB#1";#N/A,#N/A,FALSE,"Tickler";#N/A,#N/A,FALSE,"Weekly Report";#N/A,#N/A,FALSE,"Int@180"}</definedName>
    <definedName name="KJKJ" localSheetId="5" hidden="1">{#N/A,#N/A,FALSE,"Spread";#N/A,#N/A,FALSE,"Weekly TD#1";#N/A,#N/A,FALSE,"Weekly TD#2";#N/A,#N/A,FALSE,"Weekly STB#1";#N/A,#N/A,FALSE,"Tickler";#N/A,#N/A,FALSE,"Weekly Report";#N/A,#N/A,FALSE,"Int@180"}</definedName>
    <definedName name="KJKJ" localSheetId="4" hidden="1">{#N/A,#N/A,FALSE,"Spread";#N/A,#N/A,FALSE,"Weekly TD#1";#N/A,#N/A,FALSE,"Weekly TD#2";#N/A,#N/A,FALSE,"Weekly STB#1";#N/A,#N/A,FALSE,"Tickler";#N/A,#N/A,FALSE,"Weekly Report";#N/A,#N/A,FALSE,"Int@180"}</definedName>
    <definedName name="KJKJ" hidden="1">{#N/A,#N/A,FALSE,"Spread";#N/A,#N/A,FALSE,"Weekly TD#1";#N/A,#N/A,FALSE,"Weekly TD#2";#N/A,#N/A,FALSE,"Weekly STB#1";#N/A,#N/A,FALSE,"Tickler";#N/A,#N/A,FALSE,"Weekly Report";#N/A,#N/A,FALSE,"Int@180"}</definedName>
    <definedName name="KJKJ_1" localSheetId="5" hidden="1">{#N/A,#N/A,FALSE,"Spread";#N/A,#N/A,FALSE,"Weekly TD#1";#N/A,#N/A,FALSE,"Weekly TD#2";#N/A,#N/A,FALSE,"Weekly STB#1";#N/A,#N/A,FALSE,"Tickler";#N/A,#N/A,FALSE,"Weekly Report";#N/A,#N/A,FALSE,"Int@180"}</definedName>
    <definedName name="KJKJ_1" localSheetId="4" hidden="1">{#N/A,#N/A,FALSE,"Spread";#N/A,#N/A,FALSE,"Weekly TD#1";#N/A,#N/A,FALSE,"Weekly TD#2";#N/A,#N/A,FALSE,"Weekly STB#1";#N/A,#N/A,FALSE,"Tickler";#N/A,#N/A,FALSE,"Weekly Report";#N/A,#N/A,FALSE,"Int@180"}</definedName>
    <definedName name="KJKJ_1" hidden="1">{#N/A,#N/A,FALSE,"Spread";#N/A,#N/A,FALSE,"Weekly TD#1";#N/A,#N/A,FALSE,"Weekly TD#2";#N/A,#N/A,FALSE,"Weekly STB#1";#N/A,#N/A,FALSE,"Tickler";#N/A,#N/A,FALSE,"Weekly Report";#N/A,#N/A,FALSE,"Int@180"}</definedName>
    <definedName name="wrn.Distributions." localSheetId="5" hidden="1">{#N/A,#N/A,FALSE,"DIS Forms";#N/A,#N/A,FALSE,"WIRE FORM";#N/A,#N/A,FALSE,"Transfers"}</definedName>
    <definedName name="wrn.Distributions." localSheetId="4" hidden="1">{#N/A,#N/A,FALSE,"DIS Forms";#N/A,#N/A,FALSE,"WIRE FORM";#N/A,#N/A,FALSE,"Transfers"}</definedName>
    <definedName name="wrn.Distributions." hidden="1">{#N/A,#N/A,FALSE,"DIS Forms";#N/A,#N/A,FALSE,"WIRE FORM";#N/A,#N/A,FALSE,"Transfers"}</definedName>
    <definedName name="wrn.Distributions._1" localSheetId="5" hidden="1">{#N/A,#N/A,FALSE,"DIS Forms";#N/A,#N/A,FALSE,"WIRE FORM";#N/A,#N/A,FALSE,"Transfers"}</definedName>
    <definedName name="wrn.Distributions._1" localSheetId="4" hidden="1">{#N/A,#N/A,FALSE,"DIS Forms";#N/A,#N/A,FALSE,"WIRE FORM";#N/A,#N/A,FALSE,"Transfers"}</definedName>
    <definedName name="wrn.Distributions._1" hidden="1">{#N/A,#N/A,FALSE,"DIS Forms";#N/A,#N/A,FALSE,"WIRE FORM";#N/A,#N/A,FALSE,"Transfers"}</definedName>
    <definedName name="WRN.DISTRIBUTIONS.D" localSheetId="5" hidden="1">{#N/A,#N/A,FALSE,"DIS Forms";#N/A,#N/A,FALSE,"WIRE FORM";#N/A,#N/A,FALSE,"Transfers"}</definedName>
    <definedName name="WRN.DISTRIBUTIONS.D" localSheetId="4" hidden="1">{#N/A,#N/A,FALSE,"DIS Forms";#N/A,#N/A,FALSE,"WIRE FORM";#N/A,#N/A,FALSE,"Transfers"}</definedName>
    <definedName name="WRN.DISTRIBUTIONS.D" hidden="1">{#N/A,#N/A,FALSE,"DIS Forms";#N/A,#N/A,FALSE,"WIRE FORM";#N/A,#N/A,FALSE,"Transfers"}</definedName>
    <definedName name="WRN.DISTRIBUTIONS.D_1" localSheetId="5" hidden="1">{#N/A,#N/A,FALSE,"DIS Forms";#N/A,#N/A,FALSE,"WIRE FORM";#N/A,#N/A,FALSE,"Transfers"}</definedName>
    <definedName name="WRN.DISTRIBUTIONS.D_1" localSheetId="4" hidden="1">{#N/A,#N/A,FALSE,"DIS Forms";#N/A,#N/A,FALSE,"WIRE FORM";#N/A,#N/A,FALSE,"Transfers"}</definedName>
    <definedName name="WRN.DISTRIBUTIONS.D_1" hidden="1">{#N/A,#N/A,FALSE,"DIS Forms";#N/A,#N/A,FALSE,"WIRE FORM";#N/A,#N/A,FALSE,"Transfers"}</definedName>
    <definedName name="wrn.HASTAX." localSheetId="5" hidden="1">{#N/A,#N/A,FALSE,"Hastax"}</definedName>
    <definedName name="wrn.HASTAX." localSheetId="4" hidden="1">{#N/A,#N/A,FALSE,"Hastax"}</definedName>
    <definedName name="wrn.HASTAX." hidden="1">{#N/A,#N/A,FALSE,"Hastax"}</definedName>
    <definedName name="wrn.HASTAX._1" localSheetId="5" hidden="1">{#N/A,#N/A,FALSE,"Hastax"}</definedName>
    <definedName name="wrn.HASTAX._1" localSheetId="4" hidden="1">{#N/A,#N/A,FALSE,"Hastax"}</definedName>
    <definedName name="wrn.HASTAX._1" hidden="1">{#N/A,#N/A,FALSE,"Hastax"}</definedName>
    <definedName name="wrn.PAYMENT." localSheetId="5" hidden="1">{#N/A,#N/A,FALSE,"Rate Sheet";#N/A,#N/A,FALSE,"TCB Fee Disb";#N/A,#N/A,FALSE,"Dist Advances";#N/A,#N/A,FALSE,"Dist Servicing fee";#N/A,#N/A,FALSE,"Dist excess";#N/A,#N/A,FALSE,"Wire to ICON";#N/A,#N/A,FALSE,"Dist Excluded"}</definedName>
    <definedName name="wrn.PAYMENT." localSheetId="4" hidden="1">{#N/A,#N/A,FALSE,"Rate Sheet";#N/A,#N/A,FALSE,"TCB Fee Disb";#N/A,#N/A,FALSE,"Dist Advances";#N/A,#N/A,FALSE,"Dist Servicing fee";#N/A,#N/A,FALSE,"Dist excess";#N/A,#N/A,FALSE,"Wire to ICON";#N/A,#N/A,FALSE,"Dist Excluded"}</definedName>
    <definedName name="wrn.PAYMENT." hidden="1">{#N/A,#N/A,FALSE,"Rate Sheet";#N/A,#N/A,FALSE,"TCB Fee Disb";#N/A,#N/A,FALSE,"Dist Advances";#N/A,#N/A,FALSE,"Dist Servicing fee";#N/A,#N/A,FALSE,"Dist excess";#N/A,#N/A,FALSE,"Wire to ICON";#N/A,#N/A,FALSE,"Dist Excluded"}</definedName>
    <definedName name="wrn.Payment._.Forms." localSheetId="5" hidden="1">{#N/A,#N/A,FALSE,"Cash Transfers";#N/A,#N/A,FALSE,"Dist from Collateral";#N/A,#N/A,FALSE,"Dist for Servicing fee";#N/A,#N/A,FALSE,"Wire from Collateral";#N/A,#N/A,FALSE,"Wire for Servicing Fee";#N/A,#N/A,FALSE,"Rate Sheet";#N/A,#N/A,FALSE,"Rate Sheet";#N/A,#N/A,FALSE,"Trans-Class A Res"}</definedName>
    <definedName name="wrn.Payment._.Forms." localSheetId="4" hidden="1">{#N/A,#N/A,FALSE,"Cash Transfers";#N/A,#N/A,FALSE,"Dist from Collateral";#N/A,#N/A,FALSE,"Dist for Servicing fee";#N/A,#N/A,FALSE,"Wire from Collateral";#N/A,#N/A,FALSE,"Wire for Servicing Fee";#N/A,#N/A,FALSE,"Rate Sheet";#N/A,#N/A,FALSE,"Rate Sheet";#N/A,#N/A,FALSE,"Trans-Class A Res"}</definedName>
    <definedName name="wrn.Payment._.Forms." hidden="1">{#N/A,#N/A,FALSE,"Cash Transfers";#N/A,#N/A,FALSE,"Dist from Collateral";#N/A,#N/A,FALSE,"Dist for Servicing fee";#N/A,#N/A,FALSE,"Wire from Collateral";#N/A,#N/A,FALSE,"Wire for Servicing Fee";#N/A,#N/A,FALSE,"Rate Sheet";#N/A,#N/A,FALSE,"Rate Sheet";#N/A,#N/A,FALSE,"Trans-Class A Res"}</definedName>
    <definedName name="wrn.Payment._.Forms._1" localSheetId="5" hidden="1">{#N/A,#N/A,FALSE,"Cash Transfers";#N/A,#N/A,FALSE,"Dist from Collateral";#N/A,#N/A,FALSE,"Dist for Servicing fee";#N/A,#N/A,FALSE,"Wire from Collateral";#N/A,#N/A,FALSE,"Wire for Servicing Fee";#N/A,#N/A,FALSE,"Rate Sheet";#N/A,#N/A,FALSE,"Rate Sheet";#N/A,#N/A,FALSE,"Trans-Class A Res"}</definedName>
    <definedName name="wrn.Payment._.Forms._1" localSheetId="4" hidden="1">{#N/A,#N/A,FALSE,"Cash Transfers";#N/A,#N/A,FALSE,"Dist from Collateral";#N/A,#N/A,FALSE,"Dist for Servicing fee";#N/A,#N/A,FALSE,"Wire from Collateral";#N/A,#N/A,FALSE,"Wire for Servicing Fee";#N/A,#N/A,FALSE,"Rate Sheet";#N/A,#N/A,FALSE,"Rate Sheet";#N/A,#N/A,FALSE,"Trans-Class A Res"}</definedName>
    <definedName name="wrn.Payment._.Forms._1" hidden="1">{#N/A,#N/A,FALSE,"Cash Transfers";#N/A,#N/A,FALSE,"Dist from Collateral";#N/A,#N/A,FALSE,"Dist for Servicing fee";#N/A,#N/A,FALSE,"Wire from Collateral";#N/A,#N/A,FALSE,"Wire for Servicing Fee";#N/A,#N/A,FALSE,"Rate Sheet";#N/A,#N/A,FALSE,"Rate Sheet";#N/A,#N/A,FALSE,"Trans-Class A Res"}</definedName>
    <definedName name="WRN.PAYMENT._.FORMS.S" localSheetId="5" hidden="1">{#N/A,#N/A,FALSE,"Cash Transfers";#N/A,#N/A,FALSE,"Dist from Collateral";#N/A,#N/A,FALSE,"Dist for Servicing fee";#N/A,#N/A,FALSE,"Wire from Collateral";#N/A,#N/A,FALSE,"Wire for Servicing Fee";#N/A,#N/A,FALSE,"Rate Sheet";#N/A,#N/A,FALSE,"Rate Sheet";#N/A,#N/A,FALSE,"Trans-Class A Res"}</definedName>
    <definedName name="WRN.PAYMENT._.FORMS.S" localSheetId="4" hidden="1">{#N/A,#N/A,FALSE,"Cash Transfers";#N/A,#N/A,FALSE,"Dist from Collateral";#N/A,#N/A,FALSE,"Dist for Servicing fee";#N/A,#N/A,FALSE,"Wire from Collateral";#N/A,#N/A,FALSE,"Wire for Servicing Fee";#N/A,#N/A,FALSE,"Rate Sheet";#N/A,#N/A,FALSE,"Rate Sheet";#N/A,#N/A,FALSE,"Trans-Class A Res"}</definedName>
    <definedName name="WRN.PAYMENT._.FORMS.S" hidden="1">{#N/A,#N/A,FALSE,"Cash Transfers";#N/A,#N/A,FALSE,"Dist from Collateral";#N/A,#N/A,FALSE,"Dist for Servicing fee";#N/A,#N/A,FALSE,"Wire from Collateral";#N/A,#N/A,FALSE,"Wire for Servicing Fee";#N/A,#N/A,FALSE,"Rate Sheet";#N/A,#N/A,FALSE,"Rate Sheet";#N/A,#N/A,FALSE,"Trans-Class A Res"}</definedName>
    <definedName name="WRN.PAYMENT._.FORMS.S_1" localSheetId="5" hidden="1">{#N/A,#N/A,FALSE,"Cash Transfers";#N/A,#N/A,FALSE,"Dist from Collateral";#N/A,#N/A,FALSE,"Dist for Servicing fee";#N/A,#N/A,FALSE,"Wire from Collateral";#N/A,#N/A,FALSE,"Wire for Servicing Fee";#N/A,#N/A,FALSE,"Rate Sheet";#N/A,#N/A,FALSE,"Rate Sheet";#N/A,#N/A,FALSE,"Trans-Class A Res"}</definedName>
    <definedName name="WRN.PAYMENT._.FORMS.S_1" localSheetId="4" hidden="1">{#N/A,#N/A,FALSE,"Cash Transfers";#N/A,#N/A,FALSE,"Dist from Collateral";#N/A,#N/A,FALSE,"Dist for Servicing fee";#N/A,#N/A,FALSE,"Wire from Collateral";#N/A,#N/A,FALSE,"Wire for Servicing Fee";#N/A,#N/A,FALSE,"Rate Sheet";#N/A,#N/A,FALSE,"Rate Sheet";#N/A,#N/A,FALSE,"Trans-Class A Res"}</definedName>
    <definedName name="WRN.PAYMENT._.FORMS.S_1" hidden="1">{#N/A,#N/A,FALSE,"Cash Transfers";#N/A,#N/A,FALSE,"Dist from Collateral";#N/A,#N/A,FALSE,"Dist for Servicing fee";#N/A,#N/A,FALSE,"Wire from Collateral";#N/A,#N/A,FALSE,"Wire for Servicing Fee";#N/A,#N/A,FALSE,"Rate Sheet";#N/A,#N/A,FALSE,"Rate Sheet";#N/A,#N/A,FALSE,"Trans-Class A Res"}</definedName>
    <definedName name="wrn.PAYMENT._1" localSheetId="5" hidden="1">{#N/A,#N/A,FALSE,"Rate Sheet";#N/A,#N/A,FALSE,"TCB Fee Disb";#N/A,#N/A,FALSE,"Dist Advances";#N/A,#N/A,FALSE,"Dist Servicing fee";#N/A,#N/A,FALSE,"Dist excess";#N/A,#N/A,FALSE,"Wire to ICON";#N/A,#N/A,FALSE,"Dist Excluded"}</definedName>
    <definedName name="wrn.PAYMENT._1" localSheetId="4" hidden="1">{#N/A,#N/A,FALSE,"Rate Sheet";#N/A,#N/A,FALSE,"TCB Fee Disb";#N/A,#N/A,FALSE,"Dist Advances";#N/A,#N/A,FALSE,"Dist Servicing fee";#N/A,#N/A,FALSE,"Dist excess";#N/A,#N/A,FALSE,"Wire to ICON";#N/A,#N/A,FALSE,"Dist Excluded"}</definedName>
    <definedName name="wrn.PAYMENT._1" hidden="1">{#N/A,#N/A,FALSE,"Rate Sheet";#N/A,#N/A,FALSE,"TCB Fee Disb";#N/A,#N/A,FALSE,"Dist Advances";#N/A,#N/A,FALSE,"Dist Servicing fee";#N/A,#N/A,FALSE,"Dist excess";#N/A,#N/A,FALSE,"Wire to ICON";#N/A,#N/A,FALSE,"Dist Excluded"}</definedName>
    <definedName name="WRN.PAYMENT.T" localSheetId="5" hidden="1">{#N/A,#N/A,FALSE,"Rate Sheet";#N/A,#N/A,FALSE,"TCB Fee Disb";#N/A,#N/A,FALSE,"Dist Advances";#N/A,#N/A,FALSE,"Dist Servicing fee";#N/A,#N/A,FALSE,"Dist excess";#N/A,#N/A,FALSE,"Wire to ICON";#N/A,#N/A,FALSE,"Dist Excluded"}</definedName>
    <definedName name="WRN.PAYMENT.T" localSheetId="4" hidden="1">{#N/A,#N/A,FALSE,"Rate Sheet";#N/A,#N/A,FALSE,"TCB Fee Disb";#N/A,#N/A,FALSE,"Dist Advances";#N/A,#N/A,FALSE,"Dist Servicing fee";#N/A,#N/A,FALSE,"Dist excess";#N/A,#N/A,FALSE,"Wire to ICON";#N/A,#N/A,FALSE,"Dist Excluded"}</definedName>
    <definedName name="WRN.PAYMENT.T" hidden="1">{#N/A,#N/A,FALSE,"Rate Sheet";#N/A,#N/A,FALSE,"TCB Fee Disb";#N/A,#N/A,FALSE,"Dist Advances";#N/A,#N/A,FALSE,"Dist Servicing fee";#N/A,#N/A,FALSE,"Dist excess";#N/A,#N/A,FALSE,"Wire to ICON";#N/A,#N/A,FALSE,"Dist Excluded"}</definedName>
    <definedName name="WRN.PAYMENT.T_1" localSheetId="5" hidden="1">{#N/A,#N/A,FALSE,"Rate Sheet";#N/A,#N/A,FALSE,"TCB Fee Disb";#N/A,#N/A,FALSE,"Dist Advances";#N/A,#N/A,FALSE,"Dist Servicing fee";#N/A,#N/A,FALSE,"Dist excess";#N/A,#N/A,FALSE,"Wire to ICON";#N/A,#N/A,FALSE,"Dist Excluded"}</definedName>
    <definedName name="WRN.PAYMENT.T_1" localSheetId="4" hidden="1">{#N/A,#N/A,FALSE,"Rate Sheet";#N/A,#N/A,FALSE,"TCB Fee Disb";#N/A,#N/A,FALSE,"Dist Advances";#N/A,#N/A,FALSE,"Dist Servicing fee";#N/A,#N/A,FALSE,"Dist excess";#N/A,#N/A,FALSE,"Wire to ICON";#N/A,#N/A,FALSE,"Dist Excluded"}</definedName>
    <definedName name="WRN.PAYMENT.T_1" hidden="1">{#N/A,#N/A,FALSE,"Rate Sheet";#N/A,#N/A,FALSE,"TCB Fee Disb";#N/A,#N/A,FALSE,"Dist Advances";#N/A,#N/A,FALSE,"Dist Servicing fee";#N/A,#N/A,FALSE,"Dist excess";#N/A,#N/A,FALSE,"Wire to ICON";#N/A,#N/A,FALSE,"Dist Excluded"}</definedName>
    <definedName name="wrn.PierOne." localSheetId="5" hidden="1">{#N/A,#N/A,FALSE,"Wireform";#N/A,#N/A,FALSE,"Disbursement";#N/A,#N/A,FALSE,"Transfers"}</definedName>
    <definedName name="wrn.PierOne." localSheetId="4" hidden="1">{#N/A,#N/A,FALSE,"Wireform";#N/A,#N/A,FALSE,"Disbursement";#N/A,#N/A,FALSE,"Transfers"}</definedName>
    <definedName name="wrn.PierOne." hidden="1">{#N/A,#N/A,FALSE,"Wireform";#N/A,#N/A,FALSE,"Disbursement";#N/A,#N/A,FALSE,"Transfers"}</definedName>
    <definedName name="wrn.PierOne._1" localSheetId="5" hidden="1">{#N/A,#N/A,FALSE,"Wireform";#N/A,#N/A,FALSE,"Disbursement";#N/A,#N/A,FALSE,"Transfers"}</definedName>
    <definedName name="wrn.PierOne._1" localSheetId="4" hidden="1">{#N/A,#N/A,FALSE,"Wireform";#N/A,#N/A,FALSE,"Disbursement";#N/A,#N/A,FALSE,"Transfers"}</definedName>
    <definedName name="wrn.PierOne._1" hidden="1">{#N/A,#N/A,FALSE,"Wireform";#N/A,#N/A,FALSE,"Disbursement";#N/A,#N/A,FALSE,"Transfers"}</definedName>
    <definedName name="wrn.Print._.All." localSheetId="5" hidden="1">{#N/A,#N/A,FALSE,"Input Data Sheet";#N/A,#N/A,FALSE,"Turnover";#N/A,#N/A,FALSE,"NSAR";#N/A,#N/A,FALSE,"NAV Rollforward";#N/A,#N/A,FALSE,"Ratios-HUB";#N/A,#N/A,FALSE,"Ratios-Marathon";#N/A,#N/A,FALSE,"Ratios - Traditional";#N/A,#N/A,FALSE,"Ratios - Classic";#N/A,#N/A,FALSE,"Share Proof-Marathon";#N/A,#N/A,FALSE,"Share Proof-Traditional";#N/A,#N/A,FALSE,"Share Proof - Classic";#N/A,#N/A,FALSE,"Per Share-Marathon";#N/A,#N/A,FALSE,"Per Share-Traditional";#N/A,#N/A,FALSE,"Per Share-Classic";#N/A,#N/A,FALSE,"Capital Roll - Hub";#N/A,#N/A,FALSE,"Capital Roll - Spokes";#N/A,#N/A,FALSE,"Hastax"}</definedName>
    <definedName name="wrn.Print._.All." localSheetId="4" hidden="1">{#N/A,#N/A,FALSE,"Input Data Sheet";#N/A,#N/A,FALSE,"Turnover";#N/A,#N/A,FALSE,"NSAR";#N/A,#N/A,FALSE,"NAV Rollforward";#N/A,#N/A,FALSE,"Ratios-HUB";#N/A,#N/A,FALSE,"Ratios-Marathon";#N/A,#N/A,FALSE,"Ratios - Traditional";#N/A,#N/A,FALSE,"Ratios - Classic";#N/A,#N/A,FALSE,"Share Proof-Marathon";#N/A,#N/A,FALSE,"Share Proof-Traditional";#N/A,#N/A,FALSE,"Share Proof - Classic";#N/A,#N/A,FALSE,"Per Share-Marathon";#N/A,#N/A,FALSE,"Per Share-Traditional";#N/A,#N/A,FALSE,"Per Share-Classic";#N/A,#N/A,FALSE,"Capital Roll - Hub";#N/A,#N/A,FALSE,"Capital Roll - Spokes";#N/A,#N/A,FALSE,"Hastax"}</definedName>
    <definedName name="wrn.Print._.All." hidden="1">{#N/A,#N/A,FALSE,"Input Data Sheet";#N/A,#N/A,FALSE,"Turnover";#N/A,#N/A,FALSE,"NSAR";#N/A,#N/A,FALSE,"NAV Rollforward";#N/A,#N/A,FALSE,"Ratios-HUB";#N/A,#N/A,FALSE,"Ratios-Marathon";#N/A,#N/A,FALSE,"Ratios - Traditional";#N/A,#N/A,FALSE,"Ratios - Classic";#N/A,#N/A,FALSE,"Share Proof-Marathon";#N/A,#N/A,FALSE,"Share Proof-Traditional";#N/A,#N/A,FALSE,"Share Proof - Classic";#N/A,#N/A,FALSE,"Per Share-Marathon";#N/A,#N/A,FALSE,"Per Share-Traditional";#N/A,#N/A,FALSE,"Per Share-Classic";#N/A,#N/A,FALSE,"Capital Roll - Hub";#N/A,#N/A,FALSE,"Capital Roll - Spokes";#N/A,#N/A,FALSE,"Hastax"}</definedName>
    <definedName name="wrn.Print._.All._1" localSheetId="5" hidden="1">{#N/A,#N/A,FALSE,"Input Data Sheet";#N/A,#N/A,FALSE,"Turnover";#N/A,#N/A,FALSE,"NSAR";#N/A,#N/A,FALSE,"NAV Rollforward";#N/A,#N/A,FALSE,"Ratios-HUB";#N/A,#N/A,FALSE,"Ratios-Marathon";#N/A,#N/A,FALSE,"Ratios - Traditional";#N/A,#N/A,FALSE,"Ratios - Classic";#N/A,#N/A,FALSE,"Share Proof-Marathon";#N/A,#N/A,FALSE,"Share Proof-Traditional";#N/A,#N/A,FALSE,"Share Proof - Classic";#N/A,#N/A,FALSE,"Per Share-Marathon";#N/A,#N/A,FALSE,"Per Share-Traditional";#N/A,#N/A,FALSE,"Per Share-Classic";#N/A,#N/A,FALSE,"Capital Roll - Hub";#N/A,#N/A,FALSE,"Capital Roll - Spokes";#N/A,#N/A,FALSE,"Hastax"}</definedName>
    <definedName name="wrn.Print._.All._1" localSheetId="4" hidden="1">{#N/A,#N/A,FALSE,"Input Data Sheet";#N/A,#N/A,FALSE,"Turnover";#N/A,#N/A,FALSE,"NSAR";#N/A,#N/A,FALSE,"NAV Rollforward";#N/A,#N/A,FALSE,"Ratios-HUB";#N/A,#N/A,FALSE,"Ratios-Marathon";#N/A,#N/A,FALSE,"Ratios - Traditional";#N/A,#N/A,FALSE,"Ratios - Classic";#N/A,#N/A,FALSE,"Share Proof-Marathon";#N/A,#N/A,FALSE,"Share Proof-Traditional";#N/A,#N/A,FALSE,"Share Proof - Classic";#N/A,#N/A,FALSE,"Per Share-Marathon";#N/A,#N/A,FALSE,"Per Share-Traditional";#N/A,#N/A,FALSE,"Per Share-Classic";#N/A,#N/A,FALSE,"Capital Roll - Hub";#N/A,#N/A,FALSE,"Capital Roll - Spokes";#N/A,#N/A,FALSE,"Hastax"}</definedName>
    <definedName name="wrn.Print._.All._1" hidden="1">{#N/A,#N/A,FALSE,"Input Data Sheet";#N/A,#N/A,FALSE,"Turnover";#N/A,#N/A,FALSE,"NSAR";#N/A,#N/A,FALSE,"NAV Rollforward";#N/A,#N/A,FALSE,"Ratios-HUB";#N/A,#N/A,FALSE,"Ratios-Marathon";#N/A,#N/A,FALSE,"Ratios - Traditional";#N/A,#N/A,FALSE,"Ratios - Classic";#N/A,#N/A,FALSE,"Share Proof-Marathon";#N/A,#N/A,FALSE,"Share Proof-Traditional";#N/A,#N/A,FALSE,"Share Proof - Classic";#N/A,#N/A,FALSE,"Per Share-Marathon";#N/A,#N/A,FALSE,"Per Share-Traditional";#N/A,#N/A,FALSE,"Per Share-Classic";#N/A,#N/A,FALSE,"Capital Roll - Hub";#N/A,#N/A,FALSE,"Capital Roll - Spokes";#N/A,#N/A,FALSE,"Hastax"}</definedName>
    <definedName name="wrn.Print._.Classic." localSheetId="5" hidden="1">{#N/A,#N/A,FALSE,"Ratios - Classic";#N/A,#N/A,FALSE,"Share Proof - Classic";#N/A,#N/A,FALSE,"Per Share-Classic"}</definedName>
    <definedName name="wrn.Print._.Classic." localSheetId="4" hidden="1">{#N/A,#N/A,FALSE,"Ratios - Classic";#N/A,#N/A,FALSE,"Share Proof - Classic";#N/A,#N/A,FALSE,"Per Share-Classic"}</definedName>
    <definedName name="wrn.Print._.Classic." hidden="1">{#N/A,#N/A,FALSE,"Ratios - Classic";#N/A,#N/A,FALSE,"Share Proof - Classic";#N/A,#N/A,FALSE,"Per Share-Classic"}</definedName>
    <definedName name="wrn.Print._.Classic._1" localSheetId="5" hidden="1">{#N/A,#N/A,FALSE,"Ratios - Classic";#N/A,#N/A,FALSE,"Share Proof - Classic";#N/A,#N/A,FALSE,"Per Share-Classic"}</definedName>
    <definedName name="wrn.Print._.Classic._1" localSheetId="4" hidden="1">{#N/A,#N/A,FALSE,"Ratios - Classic";#N/A,#N/A,FALSE,"Share Proof - Classic";#N/A,#N/A,FALSE,"Per Share-Classic"}</definedName>
    <definedName name="wrn.Print._.Classic._1" hidden="1">{#N/A,#N/A,FALSE,"Ratios - Classic";#N/A,#N/A,FALSE,"Share Proof - Classic";#N/A,#N/A,FALSE,"Per Share-Classic"}</definedName>
    <definedName name="wrn.Print._.Hub." localSheetId="5" hidden="1">{#N/A,#N/A,FALSE,"Input Data Sheet";#N/A,#N/A,FALSE,"Turnover";#N/A,#N/A,FALSE,"NSAR";#N/A,#N/A,FALSE,"Ratios-HUB";#N/A,#N/A,FALSE,"Capital Roll - Hub"}</definedName>
    <definedName name="wrn.Print._.Hub." localSheetId="4" hidden="1">{#N/A,#N/A,FALSE,"Input Data Sheet";#N/A,#N/A,FALSE,"Turnover";#N/A,#N/A,FALSE,"NSAR";#N/A,#N/A,FALSE,"Ratios-HUB";#N/A,#N/A,FALSE,"Capital Roll - Hub"}</definedName>
    <definedName name="wrn.Print._.Hub." hidden="1">{#N/A,#N/A,FALSE,"Input Data Sheet";#N/A,#N/A,FALSE,"Turnover";#N/A,#N/A,FALSE,"NSAR";#N/A,#N/A,FALSE,"Ratios-HUB";#N/A,#N/A,FALSE,"Capital Roll - Hub"}</definedName>
    <definedName name="wrn.Print._.Hub._1" localSheetId="5" hidden="1">{#N/A,#N/A,FALSE,"Input Data Sheet";#N/A,#N/A,FALSE,"Turnover";#N/A,#N/A,FALSE,"NSAR";#N/A,#N/A,FALSE,"Ratios-HUB";#N/A,#N/A,FALSE,"Capital Roll - Hub"}</definedName>
    <definedName name="wrn.Print._.Hub._1" localSheetId="4" hidden="1">{#N/A,#N/A,FALSE,"Input Data Sheet";#N/A,#N/A,FALSE,"Turnover";#N/A,#N/A,FALSE,"NSAR";#N/A,#N/A,FALSE,"Ratios-HUB";#N/A,#N/A,FALSE,"Capital Roll - Hub"}</definedName>
    <definedName name="wrn.Print._.Hub._1" hidden="1">{#N/A,#N/A,FALSE,"Input Data Sheet";#N/A,#N/A,FALSE,"Turnover";#N/A,#N/A,FALSE,"NSAR";#N/A,#N/A,FALSE,"Ratios-HUB";#N/A,#N/A,FALSE,"Capital Roll - Hub"}</definedName>
    <definedName name="wrn.Print._.Marathon." localSheetId="5" hidden="1">{#N/A,#N/A,FALSE,"Ratios-Marathon";#N/A,#N/A,FALSE,"Share Proof-Marathon";#N/A,#N/A,FALSE,"Per Share-Marathon"}</definedName>
    <definedName name="wrn.Print._.Marathon." localSheetId="4" hidden="1">{#N/A,#N/A,FALSE,"Ratios-Marathon";#N/A,#N/A,FALSE,"Share Proof-Marathon";#N/A,#N/A,FALSE,"Per Share-Marathon"}</definedName>
    <definedName name="wrn.Print._.Marathon." hidden="1">{#N/A,#N/A,FALSE,"Ratios-Marathon";#N/A,#N/A,FALSE,"Share Proof-Marathon";#N/A,#N/A,FALSE,"Per Share-Marathon"}</definedName>
    <definedName name="wrn.Print._.Marathon._1" localSheetId="5" hidden="1">{#N/A,#N/A,FALSE,"Ratios-Marathon";#N/A,#N/A,FALSE,"Share Proof-Marathon";#N/A,#N/A,FALSE,"Per Share-Marathon"}</definedName>
    <definedName name="wrn.Print._.Marathon._1" localSheetId="4" hidden="1">{#N/A,#N/A,FALSE,"Ratios-Marathon";#N/A,#N/A,FALSE,"Share Proof-Marathon";#N/A,#N/A,FALSE,"Per Share-Marathon"}</definedName>
    <definedName name="wrn.Print._.Marathon._1" hidden="1">{#N/A,#N/A,FALSE,"Ratios-Marathon";#N/A,#N/A,FALSE,"Share Proof-Marathon";#N/A,#N/A,FALSE,"Per Share-Marathon"}</definedName>
    <definedName name="wrn.Print._.Medallion." localSheetId="5" hidden="1">{#N/A,#N/A,FALSE,"Ratios - Medallion Class A";#N/A,#N/A,FALSE,"Ratios - Medallion Class B";#N/A,#N/A,FALSE,"Share Proof - Medallion A";#N/A,#N/A,FALSE,"Share Proof - Medallion B";#N/A,#N/A,FALSE,"Per Share-Medallion A";#N/A,#N/A,FALSE,"Per Share-Medallion B"}</definedName>
    <definedName name="wrn.Print._.Medallion." localSheetId="4" hidden="1">{#N/A,#N/A,FALSE,"Ratios - Medallion Class A";#N/A,#N/A,FALSE,"Ratios - Medallion Class B";#N/A,#N/A,FALSE,"Share Proof - Medallion A";#N/A,#N/A,FALSE,"Share Proof - Medallion B";#N/A,#N/A,FALSE,"Per Share-Medallion A";#N/A,#N/A,FALSE,"Per Share-Medallion B"}</definedName>
    <definedName name="wrn.Print._.Medallion." hidden="1">{#N/A,#N/A,FALSE,"Ratios - Medallion Class A";#N/A,#N/A,FALSE,"Ratios - Medallion Class B";#N/A,#N/A,FALSE,"Share Proof - Medallion A";#N/A,#N/A,FALSE,"Share Proof - Medallion B";#N/A,#N/A,FALSE,"Per Share-Medallion A";#N/A,#N/A,FALSE,"Per Share-Medallion B"}</definedName>
    <definedName name="wrn.Print._.Medallion._1" localSheetId="5" hidden="1">{#N/A,#N/A,FALSE,"Ratios - Medallion Class A";#N/A,#N/A,FALSE,"Ratios - Medallion Class B";#N/A,#N/A,FALSE,"Share Proof - Medallion A";#N/A,#N/A,FALSE,"Share Proof - Medallion B";#N/A,#N/A,FALSE,"Per Share-Medallion A";#N/A,#N/A,FALSE,"Per Share-Medallion B"}</definedName>
    <definedName name="wrn.Print._.Medallion._1" localSheetId="4" hidden="1">{#N/A,#N/A,FALSE,"Ratios - Medallion Class A";#N/A,#N/A,FALSE,"Ratios - Medallion Class B";#N/A,#N/A,FALSE,"Share Proof - Medallion A";#N/A,#N/A,FALSE,"Share Proof - Medallion B";#N/A,#N/A,FALSE,"Per Share-Medallion A";#N/A,#N/A,FALSE,"Per Share-Medallion B"}</definedName>
    <definedName name="wrn.Print._.Medallion._1" hidden="1">{#N/A,#N/A,FALSE,"Ratios - Medallion Class A";#N/A,#N/A,FALSE,"Ratios - Medallion Class B";#N/A,#N/A,FALSE,"Share Proof - Medallion A";#N/A,#N/A,FALSE,"Share Proof - Medallion B";#N/A,#N/A,FALSE,"Per Share-Medallion A";#N/A,#N/A,FALSE,"Per Share-Medallion B"}</definedName>
    <definedName name="wrn.Print._.Spokes." localSheetId="5" hidden="1">{#N/A,#N/A,FALSE,"Input Data Sheet";#N/A,#N/A,FALSE,"NAV rollforward";#N/A,#N/A,FALSE,"Capital Roll - Spokes";#N/A,#N/A,FALSE,"Hastax"}</definedName>
    <definedName name="wrn.Print._.Spokes." localSheetId="4" hidden="1">{#N/A,#N/A,FALSE,"Input Data Sheet";#N/A,#N/A,FALSE,"NAV rollforward";#N/A,#N/A,FALSE,"Capital Roll - Spokes";#N/A,#N/A,FALSE,"Hastax"}</definedName>
    <definedName name="wrn.Print._.Spokes." hidden="1">{#N/A,#N/A,FALSE,"Input Data Sheet";#N/A,#N/A,FALSE,"NAV rollforward";#N/A,#N/A,FALSE,"Capital Roll - Spokes";#N/A,#N/A,FALSE,"Hastax"}</definedName>
    <definedName name="wrn.Print._.Spokes._1" localSheetId="5" hidden="1">{#N/A,#N/A,FALSE,"Input Data Sheet";#N/A,#N/A,FALSE,"NAV rollforward";#N/A,#N/A,FALSE,"Capital Roll - Spokes";#N/A,#N/A,FALSE,"Hastax"}</definedName>
    <definedName name="wrn.Print._.Spokes._1" localSheetId="4" hidden="1">{#N/A,#N/A,FALSE,"Input Data Sheet";#N/A,#N/A,FALSE,"NAV rollforward";#N/A,#N/A,FALSE,"Capital Roll - Spokes";#N/A,#N/A,FALSE,"Hastax"}</definedName>
    <definedName name="wrn.Print._.Spokes._1" hidden="1">{#N/A,#N/A,FALSE,"Input Data Sheet";#N/A,#N/A,FALSE,"NAV rollforward";#N/A,#N/A,FALSE,"Capital Roll - Spokes";#N/A,#N/A,FALSE,"Hastax"}</definedName>
    <definedName name="wrn.Print._.Traditional." localSheetId="5" hidden="1">{#N/A,#N/A,FALSE,"Ratios - Traditional";#N/A,#N/A,FALSE,"Share Proof-Traditional";#N/A,#N/A,FALSE,"Per Share-Traditional"}</definedName>
    <definedName name="wrn.Print._.Traditional." localSheetId="4" hidden="1">{#N/A,#N/A,FALSE,"Ratios - Traditional";#N/A,#N/A,FALSE,"Share Proof-Traditional";#N/A,#N/A,FALSE,"Per Share-Traditional"}</definedName>
    <definedName name="wrn.Print._.Traditional." hidden="1">{#N/A,#N/A,FALSE,"Ratios - Traditional";#N/A,#N/A,FALSE,"Share Proof-Traditional";#N/A,#N/A,FALSE,"Per Share-Traditional"}</definedName>
    <definedName name="wrn.Print._.Traditional._1" localSheetId="5" hidden="1">{#N/A,#N/A,FALSE,"Ratios - Traditional";#N/A,#N/A,FALSE,"Share Proof-Traditional";#N/A,#N/A,FALSE,"Per Share-Traditional"}</definedName>
    <definedName name="wrn.Print._.Traditional._1" localSheetId="4" hidden="1">{#N/A,#N/A,FALSE,"Ratios - Traditional";#N/A,#N/A,FALSE,"Share Proof-Traditional";#N/A,#N/A,FALSE,"Per Share-Traditional"}</definedName>
    <definedName name="wrn.Print._.Traditional._1" hidden="1">{#N/A,#N/A,FALSE,"Ratios - Traditional";#N/A,#N/A,FALSE,"Share Proof-Traditional";#N/A,#N/A,FALSE,"Per Share-Traditional"}</definedName>
    <definedName name="wrn.Weekly._.Transaction." localSheetId="5" hidden="1">{#N/A,#N/A,FALSE,"Spread";#N/A,#N/A,FALSE,"Weekly TD#1";#N/A,#N/A,FALSE,"Weekly TD#2";#N/A,#N/A,FALSE,"Weekly STB#1";#N/A,#N/A,FALSE,"Tickler";#N/A,#N/A,FALSE,"Weekly Report";#N/A,#N/A,FALSE,"Int@180"}</definedName>
    <definedName name="wrn.Weekly._.Transaction." localSheetId="4" hidden="1">{#N/A,#N/A,FALSE,"Spread";#N/A,#N/A,FALSE,"Weekly TD#1";#N/A,#N/A,FALSE,"Weekly TD#2";#N/A,#N/A,FALSE,"Weekly STB#1";#N/A,#N/A,FALSE,"Tickler";#N/A,#N/A,FALSE,"Weekly Report";#N/A,#N/A,FALSE,"Int@180"}</definedName>
    <definedName name="wrn.Weekly._.Transaction." hidden="1">{#N/A,#N/A,FALSE,"Spread";#N/A,#N/A,FALSE,"Weekly TD#1";#N/A,#N/A,FALSE,"Weekly TD#2";#N/A,#N/A,FALSE,"Weekly STB#1";#N/A,#N/A,FALSE,"Tickler";#N/A,#N/A,FALSE,"Weekly Report";#N/A,#N/A,FALSE,"Int@180"}</definedName>
    <definedName name="wrn.Weekly._.Transaction._1" localSheetId="5" hidden="1">{#N/A,#N/A,FALSE,"Spread";#N/A,#N/A,FALSE,"Weekly TD#1";#N/A,#N/A,FALSE,"Weekly TD#2";#N/A,#N/A,FALSE,"Weekly STB#1";#N/A,#N/A,FALSE,"Tickler";#N/A,#N/A,FALSE,"Weekly Report";#N/A,#N/A,FALSE,"Int@180"}</definedName>
    <definedName name="wrn.Weekly._.Transaction._1" localSheetId="4" hidden="1">{#N/A,#N/A,FALSE,"Spread";#N/A,#N/A,FALSE,"Weekly TD#1";#N/A,#N/A,FALSE,"Weekly TD#2";#N/A,#N/A,FALSE,"Weekly STB#1";#N/A,#N/A,FALSE,"Tickler";#N/A,#N/A,FALSE,"Weekly Report";#N/A,#N/A,FALSE,"Int@180"}</definedName>
    <definedName name="wrn.Weekly._.Transaction._1" hidden="1">{#N/A,#N/A,FALSE,"Spread";#N/A,#N/A,FALSE,"Weekly TD#1";#N/A,#N/A,FALSE,"Weekly TD#2";#N/A,#N/A,FALSE,"Weekly STB#1";#N/A,#N/A,FALSE,"Tickler";#N/A,#N/A,FALSE,"Weekly Report";#N/A,#N/A,FALSE,"Int@180"}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1" i="63" l="1"/>
  <c r="I91" i="63"/>
  <c r="O82" i="63"/>
  <c r="O91" i="63" s="1"/>
  <c r="N82" i="63"/>
  <c r="N91" i="63" s="1"/>
  <c r="M82" i="63"/>
  <c r="M91" i="63" s="1"/>
  <c r="L82" i="63"/>
  <c r="K82" i="63"/>
  <c r="J82" i="63"/>
  <c r="I82" i="63"/>
  <c r="H82" i="63"/>
  <c r="G82" i="63"/>
  <c r="L81" i="63"/>
  <c r="K81" i="63"/>
  <c r="J81" i="63"/>
  <c r="I81" i="63"/>
  <c r="H81" i="63"/>
  <c r="G81" i="63"/>
  <c r="L79" i="63"/>
  <c r="K79" i="63"/>
  <c r="J79" i="63"/>
  <c r="I79" i="63"/>
  <c r="H79" i="63"/>
  <c r="G79" i="63"/>
  <c r="L77" i="63"/>
  <c r="L91" i="63" s="1"/>
  <c r="K77" i="63"/>
  <c r="K91" i="63" s="1"/>
  <c r="J77" i="63"/>
  <c r="I77" i="63"/>
  <c r="H77" i="63"/>
  <c r="H91" i="63" s="1"/>
  <c r="G77" i="63"/>
  <c r="G91" i="63" s="1"/>
  <c r="I73" i="63"/>
  <c r="H73" i="63"/>
  <c r="G73" i="63"/>
  <c r="O69" i="63"/>
  <c r="N69" i="63"/>
  <c r="K69" i="63"/>
  <c r="I69" i="63"/>
  <c r="H69" i="63"/>
  <c r="O68" i="63"/>
  <c r="N68" i="63"/>
  <c r="L68" i="63"/>
  <c r="K68" i="63"/>
  <c r="I68" i="63"/>
  <c r="H68" i="63"/>
  <c r="M67" i="63"/>
  <c r="J67" i="63"/>
  <c r="G67" i="63"/>
  <c r="N65" i="63"/>
  <c r="M65" i="63"/>
  <c r="K65" i="63"/>
  <c r="J65" i="63"/>
  <c r="I65" i="63"/>
  <c r="H65" i="63"/>
  <c r="G65" i="63"/>
  <c r="O60" i="63"/>
  <c r="O65" i="63" s="1"/>
  <c r="L60" i="63"/>
  <c r="L65" i="63" s="1"/>
  <c r="I60" i="63"/>
  <c r="O59" i="63"/>
  <c r="N59" i="63"/>
  <c r="L59" i="63"/>
  <c r="K59" i="63"/>
  <c r="I59" i="63"/>
  <c r="H59" i="63"/>
  <c r="M58" i="63"/>
  <c r="J58" i="63"/>
  <c r="G58" i="63"/>
  <c r="O55" i="63"/>
  <c r="N55" i="63"/>
  <c r="M55" i="63"/>
  <c r="L55" i="63"/>
  <c r="K55" i="63"/>
  <c r="J55" i="63"/>
  <c r="I55" i="63"/>
  <c r="H55" i="63"/>
  <c r="G55" i="63"/>
  <c r="O41" i="63"/>
  <c r="O47" i="63" s="1"/>
  <c r="O51" i="63" s="1"/>
  <c r="O56" i="63" s="1"/>
  <c r="N41" i="63"/>
  <c r="N47" i="63" s="1"/>
  <c r="N51" i="63" s="1"/>
  <c r="N56" i="63" s="1"/>
  <c r="I41" i="63"/>
  <c r="I47" i="63" s="1"/>
  <c r="I51" i="63" s="1"/>
  <c r="I56" i="63" s="1"/>
  <c r="H41" i="63"/>
  <c r="H47" i="63" s="1"/>
  <c r="H51" i="63" s="1"/>
  <c r="H56" i="63" s="1"/>
  <c r="G41" i="63"/>
  <c r="G47" i="63" s="1"/>
  <c r="G51" i="63" s="1"/>
  <c r="G56" i="63" s="1"/>
  <c r="O40" i="63"/>
  <c r="N40" i="63"/>
  <c r="H40" i="63"/>
  <c r="G40" i="63"/>
  <c r="O39" i="63"/>
  <c r="N39" i="63"/>
  <c r="M39" i="63"/>
  <c r="L39" i="63"/>
  <c r="K39" i="63"/>
  <c r="J39" i="63"/>
  <c r="I39" i="63"/>
  <c r="H39" i="63"/>
  <c r="G39" i="63"/>
  <c r="O38" i="63"/>
  <c r="N38" i="63"/>
  <c r="M38" i="63"/>
  <c r="M40" i="63" s="1"/>
  <c r="L38" i="63"/>
  <c r="L40" i="63" s="1"/>
  <c r="K38" i="63"/>
  <c r="K40" i="63" s="1"/>
  <c r="J38" i="63"/>
  <c r="J40" i="63" s="1"/>
  <c r="I38" i="63"/>
  <c r="I40" i="63" s="1"/>
  <c r="H38" i="63"/>
  <c r="G38" i="63"/>
  <c r="O16" i="63"/>
  <c r="N16" i="63"/>
  <c r="M16" i="63"/>
  <c r="M41" i="63" s="1"/>
  <c r="M47" i="63" s="1"/>
  <c r="M51" i="63" s="1"/>
  <c r="M56" i="63" s="1"/>
  <c r="L16" i="63"/>
  <c r="L41" i="63" s="1"/>
  <c r="L47" i="63" s="1"/>
  <c r="L51" i="63" s="1"/>
  <c r="L56" i="63" s="1"/>
  <c r="K16" i="63"/>
  <c r="K41" i="63" s="1"/>
  <c r="K47" i="63" s="1"/>
  <c r="J16" i="63"/>
  <c r="J41" i="63" s="1"/>
  <c r="J47" i="63" s="1"/>
  <c r="I16" i="63"/>
  <c r="H16" i="63"/>
  <c r="G16" i="63"/>
  <c r="O12" i="63"/>
  <c r="N12" i="63"/>
  <c r="M12" i="63"/>
  <c r="L12" i="63"/>
  <c r="K12" i="63"/>
  <c r="J12" i="63"/>
  <c r="I12" i="63"/>
  <c r="H12" i="63"/>
  <c r="G12" i="63"/>
  <c r="O5" i="63"/>
  <c r="N5" i="63"/>
  <c r="M5" i="63"/>
  <c r="L5" i="63"/>
  <c r="K5" i="63"/>
  <c r="J5" i="63"/>
  <c r="I5" i="63"/>
  <c r="H5" i="63"/>
  <c r="G5" i="63"/>
  <c r="O4" i="63"/>
  <c r="N4" i="63"/>
  <c r="M4" i="63"/>
  <c r="L4" i="63"/>
  <c r="K4" i="63"/>
  <c r="J4" i="63"/>
  <c r="I4" i="63"/>
  <c r="H4" i="63"/>
  <c r="G4" i="63"/>
  <c r="O131" i="62"/>
  <c r="N131" i="62"/>
  <c r="M131" i="62"/>
  <c r="L131" i="62"/>
  <c r="K131" i="62"/>
  <c r="J131" i="62"/>
  <c r="I131" i="62"/>
  <c r="H131" i="62"/>
  <c r="G131" i="62"/>
  <c r="O129" i="62"/>
  <c r="N129" i="62"/>
  <c r="M129" i="62"/>
  <c r="L129" i="62"/>
  <c r="K129" i="62"/>
  <c r="J129" i="62"/>
  <c r="I129" i="62"/>
  <c r="H129" i="62"/>
  <c r="G129" i="62"/>
  <c r="O114" i="62"/>
  <c r="N114" i="62"/>
  <c r="M114" i="62"/>
  <c r="L114" i="62"/>
  <c r="K114" i="62"/>
  <c r="J114" i="62"/>
  <c r="I114" i="62"/>
  <c r="H114" i="62"/>
  <c r="G114" i="62"/>
  <c r="O109" i="62"/>
  <c r="L109" i="62"/>
  <c r="I109" i="62"/>
  <c r="O108" i="62"/>
  <c r="N108" i="62"/>
  <c r="L108" i="62"/>
  <c r="K108" i="62"/>
  <c r="I108" i="62"/>
  <c r="H108" i="62"/>
  <c r="M107" i="62"/>
  <c r="J107" i="62"/>
  <c r="G107" i="62"/>
  <c r="N103" i="62"/>
  <c r="M103" i="62"/>
  <c r="L103" i="62"/>
  <c r="K103" i="62"/>
  <c r="J103" i="62"/>
  <c r="I103" i="62"/>
  <c r="H103" i="62"/>
  <c r="G103" i="62"/>
  <c r="O100" i="62"/>
  <c r="O103" i="62" s="1"/>
  <c r="N100" i="62"/>
  <c r="M100" i="62"/>
  <c r="L100" i="62"/>
  <c r="K100" i="62"/>
  <c r="J100" i="62"/>
  <c r="I100" i="62"/>
  <c r="H100" i="62"/>
  <c r="G100" i="62"/>
  <c r="O94" i="62"/>
  <c r="N94" i="62"/>
  <c r="M94" i="62"/>
  <c r="L94" i="62"/>
  <c r="K94" i="62"/>
  <c r="J94" i="62"/>
  <c r="I94" i="62"/>
  <c r="H94" i="62"/>
  <c r="G94" i="62"/>
  <c r="O90" i="62"/>
  <c r="N90" i="62"/>
  <c r="M90" i="62"/>
  <c r="L90" i="62"/>
  <c r="K90" i="62"/>
  <c r="J90" i="62"/>
  <c r="I90" i="62"/>
  <c r="H90" i="62"/>
  <c r="G90" i="62"/>
  <c r="K84" i="62"/>
  <c r="J84" i="62"/>
  <c r="I84" i="62"/>
  <c r="H84" i="62"/>
  <c r="G84" i="62"/>
  <c r="O83" i="62"/>
  <c r="O85" i="62" s="1"/>
  <c r="K80" i="62"/>
  <c r="J80" i="62"/>
  <c r="J81" i="62" s="1"/>
  <c r="H80" i="62"/>
  <c r="M79" i="62"/>
  <c r="O77" i="62"/>
  <c r="O84" i="62" s="1"/>
  <c r="N77" i="62"/>
  <c r="N84" i="62" s="1"/>
  <c r="M77" i="62"/>
  <c r="M84" i="62" s="1"/>
  <c r="L77" i="62"/>
  <c r="L84" i="62" s="1"/>
  <c r="K77" i="62"/>
  <c r="J77" i="62"/>
  <c r="I77" i="62"/>
  <c r="I80" i="62" s="1"/>
  <c r="I81" i="62" s="1"/>
  <c r="H77" i="62"/>
  <c r="G77" i="62"/>
  <c r="G80" i="62" s="1"/>
  <c r="G81" i="62" s="1"/>
  <c r="O76" i="62"/>
  <c r="O79" i="62" s="1"/>
  <c r="N76" i="62"/>
  <c r="N79" i="62" s="1"/>
  <c r="M76" i="62"/>
  <c r="L76" i="62"/>
  <c r="L79" i="62" s="1"/>
  <c r="K76" i="62"/>
  <c r="K79" i="62" s="1"/>
  <c r="J76" i="62"/>
  <c r="J79" i="62" s="1"/>
  <c r="I76" i="62"/>
  <c r="I79" i="62" s="1"/>
  <c r="H76" i="62"/>
  <c r="H79" i="62" s="1"/>
  <c r="H81" i="62" s="1"/>
  <c r="G76" i="62"/>
  <c r="G79" i="62" s="1"/>
  <c r="N62" i="62"/>
  <c r="N61" i="62"/>
  <c r="M61" i="62"/>
  <c r="L61" i="62"/>
  <c r="K61" i="62"/>
  <c r="J61" i="62"/>
  <c r="I61" i="62"/>
  <c r="H61" i="62"/>
  <c r="G61" i="62"/>
  <c r="O59" i="62"/>
  <c r="O61" i="62" s="1"/>
  <c r="O62" i="62" s="1"/>
  <c r="N59" i="62"/>
  <c r="M59" i="62"/>
  <c r="L59" i="62"/>
  <c r="K59" i="62"/>
  <c r="J59" i="62"/>
  <c r="I59" i="62"/>
  <c r="H59" i="62"/>
  <c r="G59" i="62"/>
  <c r="O34" i="62"/>
  <c r="N34" i="62"/>
  <c r="M34" i="62"/>
  <c r="M62" i="62" s="1"/>
  <c r="L34" i="62"/>
  <c r="L62" i="62" s="1"/>
  <c r="K34" i="62"/>
  <c r="K62" i="62" s="1"/>
  <c r="J34" i="62"/>
  <c r="J62" i="62" s="1"/>
  <c r="I34" i="62"/>
  <c r="I82" i="62" s="1"/>
  <c r="I91" i="62" s="1"/>
  <c r="I95" i="62" s="1"/>
  <c r="I104" i="62" s="1"/>
  <c r="O32" i="62"/>
  <c r="N32" i="62"/>
  <c r="N83" i="62" s="1"/>
  <c r="N85" i="62" s="1"/>
  <c r="M32" i="62"/>
  <c r="M83" i="62" s="1"/>
  <c r="M85" i="62" s="1"/>
  <c r="L32" i="62"/>
  <c r="L83" i="62" s="1"/>
  <c r="K32" i="62"/>
  <c r="K83" i="62" s="1"/>
  <c r="K85" i="62" s="1"/>
  <c r="J32" i="62"/>
  <c r="J83" i="62" s="1"/>
  <c r="J85" i="62" s="1"/>
  <c r="I32" i="62"/>
  <c r="I83" i="62" s="1"/>
  <c r="I85" i="62" s="1"/>
  <c r="H32" i="62"/>
  <c r="H34" i="62" s="1"/>
  <c r="G32" i="62"/>
  <c r="G83" i="62" s="1"/>
  <c r="G85" i="62" s="1"/>
  <c r="O25" i="62"/>
  <c r="O82" i="62" s="1"/>
  <c r="O91" i="62" s="1"/>
  <c r="O95" i="62" s="1"/>
  <c r="O104" i="62" s="1"/>
  <c r="N25" i="62"/>
  <c r="N82" i="62" s="1"/>
  <c r="N91" i="62" s="1"/>
  <c r="N95" i="62" s="1"/>
  <c r="N104" i="62" s="1"/>
  <c r="M25" i="62"/>
  <c r="M82" i="62" s="1"/>
  <c r="M91" i="62" s="1"/>
  <c r="M95" i="62" s="1"/>
  <c r="M104" i="62" s="1"/>
  <c r="L25" i="62"/>
  <c r="L82" i="62" s="1"/>
  <c r="L91" i="62" s="1"/>
  <c r="L95" i="62" s="1"/>
  <c r="L104" i="62" s="1"/>
  <c r="K25" i="62"/>
  <c r="K82" i="62" s="1"/>
  <c r="K91" i="62" s="1"/>
  <c r="K95" i="62" s="1"/>
  <c r="K104" i="62" s="1"/>
  <c r="J25" i="62"/>
  <c r="I25" i="62"/>
  <c r="H25" i="62"/>
  <c r="G25" i="62"/>
  <c r="O18" i="62"/>
  <c r="N18" i="62"/>
  <c r="M18" i="62"/>
  <c r="L18" i="62"/>
  <c r="K18" i="62"/>
  <c r="J18" i="62"/>
  <c r="I18" i="62"/>
  <c r="H18" i="62"/>
  <c r="G18" i="62"/>
  <c r="O8" i="62"/>
  <c r="N8" i="62"/>
  <c r="M8" i="62"/>
  <c r="L8" i="62"/>
  <c r="K8" i="62"/>
  <c r="J8" i="62"/>
  <c r="I8" i="62"/>
  <c r="H8" i="62"/>
  <c r="G8" i="62"/>
  <c r="O7" i="62"/>
  <c r="N7" i="62"/>
  <c r="M7" i="62"/>
  <c r="L7" i="62"/>
  <c r="K7" i="62"/>
  <c r="J7" i="62"/>
  <c r="I7" i="62"/>
  <c r="H7" i="62"/>
  <c r="G7" i="62"/>
  <c r="J51" i="63" l="1"/>
  <c r="J56" i="63" s="1"/>
  <c r="K51" i="63"/>
  <c r="K56" i="63" s="1"/>
  <c r="K81" i="62"/>
  <c r="H62" i="62"/>
  <c r="H82" i="62"/>
  <c r="H91" i="62" s="1"/>
  <c r="H95" i="62" s="1"/>
  <c r="H104" i="62" s="1"/>
  <c r="L85" i="62"/>
  <c r="J82" i="62"/>
  <c r="J91" i="62" s="1"/>
  <c r="J95" i="62" s="1"/>
  <c r="J104" i="62" s="1"/>
  <c r="I62" i="62"/>
  <c r="N80" i="62"/>
  <c r="N81" i="62" s="1"/>
  <c r="O80" i="62"/>
  <c r="O81" i="62" s="1"/>
  <c r="H83" i="62"/>
  <c r="H85" i="62" s="1"/>
  <c r="L80" i="62"/>
  <c r="L81" i="62" s="1"/>
  <c r="G34" i="62"/>
  <c r="G62" i="62" s="1"/>
  <c r="M80" i="62"/>
  <c r="M81" i="62" s="1"/>
  <c r="G82" i="62" l="1"/>
  <c r="G91" i="62" s="1"/>
  <c r="G95" i="62" s="1"/>
  <c r="G104" i="62" s="1"/>
  <c r="M131" i="60" l="1"/>
  <c r="L131" i="60"/>
  <c r="K131" i="60"/>
  <c r="J131" i="60"/>
  <c r="I131" i="60"/>
  <c r="H131" i="60"/>
  <c r="M129" i="60"/>
  <c r="L129" i="60"/>
  <c r="K129" i="60"/>
  <c r="J129" i="60"/>
  <c r="I129" i="60"/>
  <c r="H129" i="60"/>
  <c r="G129" i="60"/>
  <c r="G131" i="60" s="1"/>
  <c r="F129" i="60"/>
  <c r="F131" i="60" s="1"/>
  <c r="E129" i="60"/>
  <c r="E131" i="60" s="1"/>
  <c r="M114" i="60"/>
  <c r="L114" i="60"/>
  <c r="K114" i="60"/>
  <c r="I114" i="60"/>
  <c r="H114" i="60"/>
  <c r="F114" i="60"/>
  <c r="E114" i="60"/>
  <c r="M109" i="60"/>
  <c r="J109" i="60"/>
  <c r="J114" i="60" s="1"/>
  <c r="G109" i="60"/>
  <c r="G114" i="60" s="1"/>
  <c r="M108" i="60"/>
  <c r="L108" i="60"/>
  <c r="J108" i="60"/>
  <c r="I108" i="60"/>
  <c r="G108" i="60"/>
  <c r="F108" i="60"/>
  <c r="K107" i="60"/>
  <c r="H107" i="60"/>
  <c r="E107" i="60"/>
  <c r="M103" i="60"/>
  <c r="L103" i="60"/>
  <c r="K103" i="60"/>
  <c r="J103" i="60"/>
  <c r="I103" i="60"/>
  <c r="H103" i="60"/>
  <c r="M100" i="60"/>
  <c r="L100" i="60"/>
  <c r="K100" i="60"/>
  <c r="J100" i="60"/>
  <c r="I100" i="60"/>
  <c r="H100" i="60"/>
  <c r="G100" i="60"/>
  <c r="G103" i="60" s="1"/>
  <c r="F100" i="60"/>
  <c r="F103" i="60" s="1"/>
  <c r="E100" i="60"/>
  <c r="E103" i="60" s="1"/>
  <c r="M94" i="60"/>
  <c r="L94" i="60"/>
  <c r="K94" i="60"/>
  <c r="J94" i="60"/>
  <c r="I94" i="60"/>
  <c r="H94" i="60"/>
  <c r="G94" i="60"/>
  <c r="F94" i="60"/>
  <c r="E94" i="60"/>
  <c r="M90" i="60"/>
  <c r="L90" i="60"/>
  <c r="K90" i="60"/>
  <c r="J90" i="60"/>
  <c r="I90" i="60"/>
  <c r="H90" i="60"/>
  <c r="G90" i="60"/>
  <c r="F90" i="60"/>
  <c r="E90" i="60"/>
  <c r="L84" i="60"/>
  <c r="K84" i="60"/>
  <c r="J84" i="60"/>
  <c r="I84" i="60"/>
  <c r="H84" i="60"/>
  <c r="G84" i="60"/>
  <c r="J82" i="60"/>
  <c r="J91" i="60" s="1"/>
  <c r="M80" i="60"/>
  <c r="M81" i="60" s="1"/>
  <c r="L80" i="60"/>
  <c r="L81" i="60" s="1"/>
  <c r="K80" i="60"/>
  <c r="K81" i="60" s="1"/>
  <c r="M79" i="60"/>
  <c r="F79" i="60"/>
  <c r="E79" i="60"/>
  <c r="M77" i="60"/>
  <c r="M84" i="60" s="1"/>
  <c r="L77" i="60"/>
  <c r="K77" i="60"/>
  <c r="J77" i="60"/>
  <c r="J80" i="60" s="1"/>
  <c r="J81" i="60" s="1"/>
  <c r="I77" i="60"/>
  <c r="I80" i="60" s="1"/>
  <c r="I81" i="60" s="1"/>
  <c r="H77" i="60"/>
  <c r="H80" i="60" s="1"/>
  <c r="H81" i="60" s="1"/>
  <c r="G77" i="60"/>
  <c r="G80" i="60" s="1"/>
  <c r="G81" i="60" s="1"/>
  <c r="F77" i="60"/>
  <c r="F84" i="60" s="1"/>
  <c r="E77" i="60"/>
  <c r="E80" i="60" s="1"/>
  <c r="E81" i="60" s="1"/>
  <c r="M76" i="60"/>
  <c r="L76" i="60"/>
  <c r="L79" i="60" s="1"/>
  <c r="K76" i="60"/>
  <c r="K79" i="60" s="1"/>
  <c r="J76" i="60"/>
  <c r="J79" i="60" s="1"/>
  <c r="I76" i="60"/>
  <c r="I79" i="60" s="1"/>
  <c r="H76" i="60"/>
  <c r="H79" i="60" s="1"/>
  <c r="G76" i="60"/>
  <c r="G79" i="60" s="1"/>
  <c r="F76" i="60"/>
  <c r="E76" i="60"/>
  <c r="M61" i="60"/>
  <c r="L61" i="60"/>
  <c r="K61" i="60"/>
  <c r="J61" i="60"/>
  <c r="I61" i="60"/>
  <c r="H61" i="60"/>
  <c r="M59" i="60"/>
  <c r="L59" i="60"/>
  <c r="K59" i="60"/>
  <c r="J59" i="60"/>
  <c r="J83" i="60" s="1"/>
  <c r="J85" i="60" s="1"/>
  <c r="I59" i="60"/>
  <c r="H59" i="60"/>
  <c r="G59" i="60"/>
  <c r="G61" i="60" s="1"/>
  <c r="F59" i="60"/>
  <c r="F61" i="60" s="1"/>
  <c r="E59" i="60"/>
  <c r="E61" i="60" s="1"/>
  <c r="M34" i="60"/>
  <c r="M62" i="60" s="1"/>
  <c r="L34" i="60"/>
  <c r="L62" i="60" s="1"/>
  <c r="K34" i="60"/>
  <c r="K62" i="60" s="1"/>
  <c r="J34" i="60"/>
  <c r="J62" i="60" s="1"/>
  <c r="M32" i="60"/>
  <c r="M83" i="60" s="1"/>
  <c r="M85" i="60" s="1"/>
  <c r="L32" i="60"/>
  <c r="L83" i="60" s="1"/>
  <c r="L85" i="60" s="1"/>
  <c r="K32" i="60"/>
  <c r="K83" i="60" s="1"/>
  <c r="K85" i="60" s="1"/>
  <c r="J32" i="60"/>
  <c r="I32" i="60"/>
  <c r="I34" i="60" s="1"/>
  <c r="H32" i="60"/>
  <c r="H83" i="60" s="1"/>
  <c r="H85" i="60" s="1"/>
  <c r="G32" i="60"/>
  <c r="G34" i="60" s="1"/>
  <c r="G62" i="60" s="1"/>
  <c r="F32" i="60"/>
  <c r="F34" i="60" s="1"/>
  <c r="F62" i="60" s="1"/>
  <c r="E32" i="60"/>
  <c r="E34" i="60" s="1"/>
  <c r="E62" i="60" s="1"/>
  <c r="M25" i="60"/>
  <c r="M82" i="60" s="1"/>
  <c r="M91" i="60" s="1"/>
  <c r="M95" i="60" s="1"/>
  <c r="M104" i="60" s="1"/>
  <c r="L25" i="60"/>
  <c r="L82" i="60" s="1"/>
  <c r="L91" i="60" s="1"/>
  <c r="L95" i="60" s="1"/>
  <c r="L104" i="60" s="1"/>
  <c r="K25" i="60"/>
  <c r="J25" i="60"/>
  <c r="I25" i="60"/>
  <c r="H25" i="60"/>
  <c r="G25" i="60"/>
  <c r="G82" i="60" s="1"/>
  <c r="G91" i="60" s="1"/>
  <c r="F25" i="60"/>
  <c r="F82" i="60" s="1"/>
  <c r="F91" i="60" s="1"/>
  <c r="E25" i="60"/>
  <c r="E82" i="60" s="1"/>
  <c r="E91" i="60" s="1"/>
  <c r="M18" i="60"/>
  <c r="L18" i="60"/>
  <c r="K18" i="60"/>
  <c r="J18" i="60"/>
  <c r="I18" i="60"/>
  <c r="H18" i="60"/>
  <c r="G18" i="60"/>
  <c r="F18" i="60"/>
  <c r="E18" i="60"/>
  <c r="M8" i="60"/>
  <c r="L8" i="60"/>
  <c r="K8" i="60"/>
  <c r="J8" i="60"/>
  <c r="I8" i="60"/>
  <c r="H8" i="60"/>
  <c r="G8" i="60"/>
  <c r="F8" i="60"/>
  <c r="E8" i="60"/>
  <c r="M7" i="60"/>
  <c r="L7" i="60"/>
  <c r="K7" i="60"/>
  <c r="J7" i="60"/>
  <c r="I7" i="60"/>
  <c r="H7" i="60"/>
  <c r="G7" i="60"/>
  <c r="F7" i="60"/>
  <c r="E7" i="60"/>
  <c r="K95" i="60" l="1"/>
  <c r="K104" i="60" s="1"/>
  <c r="E95" i="60"/>
  <c r="E104" i="60" s="1"/>
  <c r="F95" i="60"/>
  <c r="F104" i="60" s="1"/>
  <c r="I82" i="60"/>
  <c r="I91" i="60" s="1"/>
  <c r="I62" i="60"/>
  <c r="G95" i="60"/>
  <c r="G104" i="60" s="1"/>
  <c r="I95" i="60"/>
  <c r="I104" i="60" s="1"/>
  <c r="J95" i="60"/>
  <c r="J104" i="60" s="1"/>
  <c r="F83" i="60"/>
  <c r="F85" i="60" s="1"/>
  <c r="G83" i="60"/>
  <c r="G85" i="60" s="1"/>
  <c r="K82" i="60"/>
  <c r="K91" i="60" s="1"/>
  <c r="E83" i="60"/>
  <c r="E85" i="60" s="1"/>
  <c r="I83" i="60"/>
  <c r="I85" i="60" s="1"/>
  <c r="F80" i="60"/>
  <c r="F81" i="60" s="1"/>
  <c r="H34" i="60"/>
  <c r="H62" i="60" s="1"/>
  <c r="E84" i="60"/>
  <c r="H82" i="60" l="1"/>
  <c r="H91" i="60" s="1"/>
  <c r="H95" i="60" s="1"/>
  <c r="H104" i="60" s="1"/>
  <c r="O82" i="59" l="1"/>
  <c r="O91" i="59" s="1"/>
  <c r="N82" i="59"/>
  <c r="N91" i="59" s="1"/>
  <c r="M82" i="59"/>
  <c r="M91" i="59" s="1"/>
  <c r="L82" i="59"/>
  <c r="K82" i="59"/>
  <c r="J82" i="59"/>
  <c r="I82" i="59"/>
  <c r="H82" i="59"/>
  <c r="G82" i="59"/>
  <c r="L81" i="59"/>
  <c r="K81" i="59"/>
  <c r="J81" i="59"/>
  <c r="I81" i="59"/>
  <c r="H81" i="59"/>
  <c r="G81" i="59"/>
  <c r="G91" i="59" s="1"/>
  <c r="L79" i="59"/>
  <c r="K79" i="59"/>
  <c r="J79" i="59"/>
  <c r="J91" i="59" s="1"/>
  <c r="I79" i="59"/>
  <c r="H79" i="59"/>
  <c r="G79" i="59"/>
  <c r="L77" i="59"/>
  <c r="K77" i="59"/>
  <c r="J77" i="59"/>
  <c r="I77" i="59"/>
  <c r="H77" i="59"/>
  <c r="G77" i="59"/>
  <c r="I73" i="59"/>
  <c r="H73" i="59"/>
  <c r="G73" i="59"/>
  <c r="O69" i="59"/>
  <c r="N69" i="59"/>
  <c r="K69" i="59"/>
  <c r="I69" i="59"/>
  <c r="H69" i="59"/>
  <c r="O68" i="59"/>
  <c r="N68" i="59"/>
  <c r="L68" i="59"/>
  <c r="K68" i="59"/>
  <c r="I68" i="59"/>
  <c r="H68" i="59"/>
  <c r="M67" i="59"/>
  <c r="J67" i="59"/>
  <c r="G67" i="59"/>
  <c r="N65" i="59"/>
  <c r="M65" i="59"/>
  <c r="K65" i="59"/>
  <c r="J65" i="59"/>
  <c r="H65" i="59"/>
  <c r="G65" i="59"/>
  <c r="O60" i="59"/>
  <c r="O65" i="59" s="1"/>
  <c r="L60" i="59"/>
  <c r="L65" i="59" s="1"/>
  <c r="I60" i="59"/>
  <c r="I65" i="59" s="1"/>
  <c r="O59" i="59"/>
  <c r="N59" i="59"/>
  <c r="L59" i="59"/>
  <c r="K59" i="59"/>
  <c r="I59" i="59"/>
  <c r="H59" i="59"/>
  <c r="M58" i="59"/>
  <c r="J58" i="59"/>
  <c r="G58" i="59"/>
  <c r="O55" i="59"/>
  <c r="N55" i="59"/>
  <c r="M55" i="59"/>
  <c r="L55" i="59"/>
  <c r="K55" i="59"/>
  <c r="J55" i="59"/>
  <c r="I55" i="59"/>
  <c r="H55" i="59"/>
  <c r="G55" i="59"/>
  <c r="O39" i="59"/>
  <c r="N39" i="59"/>
  <c r="N40" i="59" s="1"/>
  <c r="M39" i="59"/>
  <c r="M40" i="59" s="1"/>
  <c r="L39" i="59"/>
  <c r="K39" i="59"/>
  <c r="J39" i="59"/>
  <c r="I39" i="59"/>
  <c r="H39" i="59"/>
  <c r="G39" i="59"/>
  <c r="O38" i="59"/>
  <c r="N38" i="59"/>
  <c r="M38" i="59"/>
  <c r="L38" i="59"/>
  <c r="K38" i="59"/>
  <c r="J38" i="59"/>
  <c r="I38" i="59"/>
  <c r="H38" i="59"/>
  <c r="G38" i="59"/>
  <c r="O16" i="59"/>
  <c r="O41" i="59" s="1"/>
  <c r="O47" i="59" s="1"/>
  <c r="O51" i="59" s="1"/>
  <c r="O56" i="59" s="1"/>
  <c r="N16" i="59"/>
  <c r="N41" i="59" s="1"/>
  <c r="N47" i="59" s="1"/>
  <c r="N51" i="59" s="1"/>
  <c r="N56" i="59" s="1"/>
  <c r="M16" i="59"/>
  <c r="M41" i="59" s="1"/>
  <c r="M47" i="59" s="1"/>
  <c r="M51" i="59" s="1"/>
  <c r="M56" i="59" s="1"/>
  <c r="L16" i="59"/>
  <c r="L41" i="59" s="1"/>
  <c r="L47" i="59" s="1"/>
  <c r="L51" i="59" s="1"/>
  <c r="L56" i="59" s="1"/>
  <c r="K16" i="59"/>
  <c r="K41" i="59" s="1"/>
  <c r="K47" i="59" s="1"/>
  <c r="K51" i="59" s="1"/>
  <c r="K56" i="59" s="1"/>
  <c r="J16" i="59"/>
  <c r="J41" i="59" s="1"/>
  <c r="J47" i="59" s="1"/>
  <c r="I16" i="59"/>
  <c r="I41" i="59" s="1"/>
  <c r="I47" i="59" s="1"/>
  <c r="H16" i="59"/>
  <c r="H41" i="59" s="1"/>
  <c r="H47" i="59" s="1"/>
  <c r="G16" i="59"/>
  <c r="G41" i="59" s="1"/>
  <c r="G47" i="59" s="1"/>
  <c r="O12" i="59"/>
  <c r="N12" i="59"/>
  <c r="M12" i="59"/>
  <c r="L12" i="59"/>
  <c r="K12" i="59"/>
  <c r="J12" i="59"/>
  <c r="I12" i="59"/>
  <c r="H12" i="59"/>
  <c r="G12" i="59"/>
  <c r="O5" i="59"/>
  <c r="N5" i="59"/>
  <c r="M5" i="59"/>
  <c r="L5" i="59"/>
  <c r="K5" i="59"/>
  <c r="J5" i="59"/>
  <c r="I5" i="59"/>
  <c r="H5" i="59"/>
  <c r="G5" i="59"/>
  <c r="O4" i="59"/>
  <c r="N4" i="59"/>
  <c r="M4" i="59"/>
  <c r="L4" i="59"/>
  <c r="K4" i="59"/>
  <c r="J4" i="59"/>
  <c r="I4" i="59"/>
  <c r="H4" i="59"/>
  <c r="G4" i="59"/>
  <c r="G40" i="59" l="1"/>
  <c r="H40" i="59"/>
  <c r="H91" i="59"/>
  <c r="I91" i="59"/>
  <c r="I51" i="59"/>
  <c r="I56" i="59" s="1"/>
  <c r="L91" i="59"/>
  <c r="I40" i="59"/>
  <c r="G51" i="59"/>
  <c r="G56" i="59" s="1"/>
  <c r="J40" i="59"/>
  <c r="H51" i="59"/>
  <c r="H56" i="59" s="1"/>
  <c r="K40" i="59"/>
  <c r="L40" i="59"/>
  <c r="J51" i="59"/>
  <c r="J56" i="59" s="1"/>
  <c r="O40" i="59"/>
  <c r="K91" i="59"/>
  <c r="O94" i="55" l="1"/>
  <c r="N94" i="55"/>
  <c r="M94" i="55"/>
  <c r="L94" i="55"/>
  <c r="K94" i="55"/>
  <c r="J94" i="55"/>
  <c r="I94" i="55"/>
  <c r="H94" i="55"/>
  <c r="G94" i="55"/>
  <c r="O129" i="55"/>
  <c r="O131" i="55" s="1"/>
  <c r="N129" i="55"/>
  <c r="N131" i="55" s="1"/>
  <c r="M129" i="55"/>
  <c r="M131" i="55" s="1"/>
  <c r="L129" i="55"/>
  <c r="L131" i="55" s="1"/>
  <c r="K129" i="55"/>
  <c r="K131" i="55" s="1"/>
  <c r="J129" i="55"/>
  <c r="J131" i="55" s="1"/>
  <c r="I129" i="55"/>
  <c r="I131" i="55" s="1"/>
  <c r="H129" i="55"/>
  <c r="H131" i="55" s="1"/>
  <c r="G129" i="55"/>
  <c r="G131" i="55" s="1"/>
  <c r="N114" i="55"/>
  <c r="M114" i="55"/>
  <c r="K114" i="55"/>
  <c r="J114" i="55"/>
  <c r="H114" i="55"/>
  <c r="G114" i="55"/>
  <c r="O109" i="55"/>
  <c r="O114" i="55" s="1"/>
  <c r="L109" i="55"/>
  <c r="L114" i="55" s="1"/>
  <c r="I109" i="55"/>
  <c r="I114" i="55" s="1"/>
  <c r="O108" i="55"/>
  <c r="N108" i="55"/>
  <c r="L108" i="55"/>
  <c r="K108" i="55"/>
  <c r="I108" i="55"/>
  <c r="H108" i="55"/>
  <c r="M107" i="55"/>
  <c r="J107" i="55"/>
  <c r="G107" i="55"/>
  <c r="O100" i="55"/>
  <c r="O103" i="55" s="1"/>
  <c r="N100" i="55"/>
  <c r="N103" i="55" s="1"/>
  <c r="M100" i="55"/>
  <c r="M103" i="55" s="1"/>
  <c r="L100" i="55"/>
  <c r="L103" i="55" s="1"/>
  <c r="K100" i="55"/>
  <c r="K103" i="55" s="1"/>
  <c r="J100" i="55"/>
  <c r="J103" i="55" s="1"/>
  <c r="I100" i="55"/>
  <c r="I103" i="55" s="1"/>
  <c r="H100" i="55"/>
  <c r="H103" i="55" s="1"/>
  <c r="G100" i="55"/>
  <c r="G103" i="55" s="1"/>
  <c r="O90" i="55"/>
  <c r="N90" i="55"/>
  <c r="M90" i="55"/>
  <c r="L90" i="55"/>
  <c r="K90" i="55"/>
  <c r="J90" i="55"/>
  <c r="I90" i="55"/>
  <c r="H90" i="55"/>
  <c r="G90" i="55"/>
  <c r="O77" i="55"/>
  <c r="O84" i="55" s="1"/>
  <c r="N77" i="55"/>
  <c r="N84" i="55" s="1"/>
  <c r="M77" i="55"/>
  <c r="M84" i="55" s="1"/>
  <c r="L77" i="55"/>
  <c r="L84" i="55" s="1"/>
  <c r="K77" i="55"/>
  <c r="K80" i="55" s="1"/>
  <c r="K81" i="55" s="1"/>
  <c r="J77" i="55"/>
  <c r="J80" i="55" s="1"/>
  <c r="J81" i="55" s="1"/>
  <c r="I77" i="55"/>
  <c r="I84" i="55" s="1"/>
  <c r="H77" i="55"/>
  <c r="H84" i="55" s="1"/>
  <c r="G77" i="55"/>
  <c r="G84" i="55" s="1"/>
  <c r="O76" i="55"/>
  <c r="O79" i="55" s="1"/>
  <c r="N76" i="55"/>
  <c r="N79" i="55" s="1"/>
  <c r="M76" i="55"/>
  <c r="M79" i="55" s="1"/>
  <c r="L76" i="55"/>
  <c r="L79" i="55" s="1"/>
  <c r="K76" i="55"/>
  <c r="K79" i="55" s="1"/>
  <c r="J76" i="55"/>
  <c r="J79" i="55" s="1"/>
  <c r="I76" i="55"/>
  <c r="I79" i="55" s="1"/>
  <c r="H76" i="55"/>
  <c r="H79" i="55" s="1"/>
  <c r="G76" i="55"/>
  <c r="G79" i="55" s="1"/>
  <c r="O59" i="55"/>
  <c r="O61" i="55" s="1"/>
  <c r="N59" i="55"/>
  <c r="N61" i="55" s="1"/>
  <c r="M59" i="55"/>
  <c r="M61" i="55" s="1"/>
  <c r="L59" i="55"/>
  <c r="L61" i="55" s="1"/>
  <c r="K59" i="55"/>
  <c r="K61" i="55" s="1"/>
  <c r="J59" i="55"/>
  <c r="J61" i="55" s="1"/>
  <c r="I59" i="55"/>
  <c r="I61" i="55" s="1"/>
  <c r="H59" i="55"/>
  <c r="H61" i="55" s="1"/>
  <c r="G59" i="55"/>
  <c r="O32" i="55"/>
  <c r="O34" i="55" s="1"/>
  <c r="N32" i="55"/>
  <c r="N34" i="55" s="1"/>
  <c r="M32" i="55"/>
  <c r="L32" i="55"/>
  <c r="L34" i="55" s="1"/>
  <c r="K32" i="55"/>
  <c r="K34" i="55" s="1"/>
  <c r="J32" i="55"/>
  <c r="J34" i="55" s="1"/>
  <c r="I32" i="55"/>
  <c r="I34" i="55" s="1"/>
  <c r="H32" i="55"/>
  <c r="H34" i="55" s="1"/>
  <c r="G32" i="55"/>
  <c r="G34" i="55" s="1"/>
  <c r="O25" i="55"/>
  <c r="N25" i="55"/>
  <c r="M25" i="55"/>
  <c r="L25" i="55"/>
  <c r="K25" i="55"/>
  <c r="J25" i="55"/>
  <c r="I25" i="55"/>
  <c r="H25" i="55"/>
  <c r="G25" i="55"/>
  <c r="O18" i="55"/>
  <c r="N18" i="55"/>
  <c r="M18" i="55"/>
  <c r="L18" i="55"/>
  <c r="K18" i="55"/>
  <c r="J18" i="55"/>
  <c r="I18" i="55"/>
  <c r="H18" i="55"/>
  <c r="G18" i="55"/>
  <c r="O8" i="55"/>
  <c r="N8" i="55"/>
  <c r="M8" i="55"/>
  <c r="L8" i="55"/>
  <c r="K8" i="55"/>
  <c r="J8" i="55"/>
  <c r="I8" i="55"/>
  <c r="H8" i="55"/>
  <c r="G8" i="55"/>
  <c r="O7" i="55"/>
  <c r="N7" i="55"/>
  <c r="M7" i="55"/>
  <c r="L7" i="55"/>
  <c r="K7" i="55"/>
  <c r="J7" i="55"/>
  <c r="I7" i="55"/>
  <c r="H7" i="55"/>
  <c r="G7" i="55"/>
  <c r="L62" i="55" l="1"/>
  <c r="K62" i="55"/>
  <c r="H62" i="55"/>
  <c r="M80" i="55"/>
  <c r="M81" i="55" s="1"/>
  <c r="O62" i="55"/>
  <c r="N62" i="55"/>
  <c r="N80" i="55"/>
  <c r="N81" i="55" s="1"/>
  <c r="I62" i="55"/>
  <c r="J62" i="55"/>
  <c r="G83" i="55"/>
  <c r="G85" i="55" s="1"/>
  <c r="O80" i="55"/>
  <c r="O81" i="55" s="1"/>
  <c r="J84" i="55"/>
  <c r="K84" i="55"/>
  <c r="L80" i="55"/>
  <c r="L81" i="55" s="1"/>
  <c r="M83" i="55"/>
  <c r="M85" i="55" s="1"/>
  <c r="N82" i="55"/>
  <c r="N91" i="55" s="1"/>
  <c r="N95" i="55" s="1"/>
  <c r="N104" i="55" s="1"/>
  <c r="N83" i="55"/>
  <c r="N85" i="55" s="1"/>
  <c r="H82" i="55"/>
  <c r="H91" i="55" s="1"/>
  <c r="H95" i="55" s="1"/>
  <c r="H104" i="55" s="1"/>
  <c r="I82" i="55"/>
  <c r="I91" i="55" s="1"/>
  <c r="I95" i="55" s="1"/>
  <c r="I104" i="55" s="1"/>
  <c r="M34" i="55"/>
  <c r="M62" i="55" s="1"/>
  <c r="O82" i="55"/>
  <c r="O91" i="55" s="1"/>
  <c r="O95" i="55" s="1"/>
  <c r="O104" i="55" s="1"/>
  <c r="J82" i="55"/>
  <c r="J91" i="55" s="1"/>
  <c r="J95" i="55" s="1"/>
  <c r="J104" i="55" s="1"/>
  <c r="L82" i="55"/>
  <c r="L91" i="55" s="1"/>
  <c r="L95" i="55" s="1"/>
  <c r="L104" i="55" s="1"/>
  <c r="K82" i="55"/>
  <c r="K91" i="55" s="1"/>
  <c r="K95" i="55" s="1"/>
  <c r="K104" i="55" s="1"/>
  <c r="H83" i="55"/>
  <c r="H85" i="55" s="1"/>
  <c r="I83" i="55"/>
  <c r="I85" i="55" s="1"/>
  <c r="H80" i="55"/>
  <c r="H81" i="55" s="1"/>
  <c r="J83" i="55"/>
  <c r="J85" i="55" s="1"/>
  <c r="G80" i="55"/>
  <c r="G81" i="55" s="1"/>
  <c r="I80" i="55"/>
  <c r="I81" i="55" s="1"/>
  <c r="G61" i="55"/>
  <c r="G82" i="55" s="1"/>
  <c r="G91" i="55" s="1"/>
  <c r="G95" i="55" s="1"/>
  <c r="G104" i="55" s="1"/>
  <c r="O83" i="55"/>
  <c r="O85" i="55" s="1"/>
  <c r="K83" i="55"/>
  <c r="L83" i="55"/>
  <c r="L85" i="55" s="1"/>
  <c r="K85" i="55" l="1"/>
  <c r="M82" i="55"/>
  <c r="M91" i="55" s="1"/>
  <c r="M95" i="55" s="1"/>
  <c r="M104" i="55" s="1"/>
  <c r="G62" i="55"/>
</calcChain>
</file>

<file path=xl/sharedStrings.xml><?xml version="1.0" encoding="utf-8"?>
<sst xmlns="http://schemas.openxmlformats.org/spreadsheetml/2006/main" count="1802" uniqueCount="607">
  <si>
    <t>Key Dates</t>
  </si>
  <si>
    <t>Best Practices Fund II, L.P.</t>
  </si>
  <si>
    <t>QTD</t>
  </si>
  <si>
    <t>YTD</t>
  </si>
  <si>
    <t>Initial Closing:</t>
  </si>
  <si>
    <t>Final Closing:</t>
  </si>
  <si>
    <t>Investment Period End Date:</t>
  </si>
  <si>
    <t>A. Capital Account Statement for LP #5</t>
  </si>
  <si>
    <t>Fund Termination Date:</t>
  </si>
  <si>
    <t>LP #5's Allocation of Total Fund</t>
  </si>
  <si>
    <t>Total Fund (incl. GP Allocation)</t>
  </si>
  <si>
    <t>GP's Allocation of Total Fund</t>
  </si>
  <si>
    <t>Current Year Start:</t>
  </si>
  <si>
    <t>Current Period Start:</t>
  </si>
  <si>
    <t>Period End:</t>
  </si>
  <si>
    <t>Offering/Syndication Costs</t>
  </si>
  <si>
    <t>Placement Fees</t>
  </si>
  <si>
    <t>Partner Transfers</t>
  </si>
  <si>
    <t>Total Cash / Non-Cash Flows (Contributions, Less Distributions)</t>
  </si>
  <si>
    <t>Net Operating Income/(Expense)</t>
  </si>
  <si>
    <t>Management Fees</t>
  </si>
  <si>
    <t>(Management Fees – Gross of Offsets, Waivers &amp; Rebates)</t>
  </si>
  <si>
    <r>
      <t xml:space="preserve">Less Management Fee Rebate </t>
    </r>
    <r>
      <rPr>
        <sz val="9"/>
        <color rgb="FF00B0F0"/>
        <rFont val="Arial"/>
        <family val="2"/>
      </rPr>
      <t>(input positive values)</t>
    </r>
  </si>
  <si>
    <r>
      <t xml:space="preserve">Less Fee Waivers </t>
    </r>
    <r>
      <rPr>
        <sz val="9"/>
        <color rgb="FF00B0F0"/>
        <rFont val="Arial"/>
        <family val="2"/>
      </rPr>
      <t>(input positive values)</t>
    </r>
  </si>
  <si>
    <r>
      <t xml:space="preserve">Less Offsets to Management Fees (Applied During Period) </t>
    </r>
    <r>
      <rPr>
        <sz val="9"/>
        <color rgb="FF00B0F0"/>
        <rFont val="Arial"/>
        <family val="2"/>
      </rPr>
      <t>(input positive values)</t>
    </r>
  </si>
  <si>
    <t>Expenses Allocated/Paid to Investment Adviser or Related Persons</t>
  </si>
  <si>
    <t>(Expenses Allocated/Paid to Investment Adviser or Related Persons – Gross of Offsets)</t>
  </si>
  <si>
    <r>
      <t>Less Offsets to Expenses Paid to the Investment Adviser &amp; Related Persons (Applied During Period)</t>
    </r>
    <r>
      <rPr>
        <sz val="9"/>
        <color rgb="FF00B0F0"/>
        <rFont val="Arial"/>
        <family val="2"/>
      </rPr>
      <t xml:space="preserve"> (input positive values)</t>
    </r>
  </si>
  <si>
    <r>
      <t xml:space="preserve">(Partnership Expenses – </t>
    </r>
    <r>
      <rPr>
        <u/>
        <sz val="9"/>
        <rFont val="Arial"/>
        <family val="2"/>
      </rPr>
      <t>Third-Party</t>
    </r>
    <r>
      <rPr>
        <sz val="9"/>
        <rFont val="Arial"/>
        <family val="2"/>
      </rPr>
      <t xml:space="preserve"> Valuation Services)</t>
    </r>
  </si>
  <si>
    <r>
      <t xml:space="preserve">(Partnership Expenses – </t>
    </r>
    <r>
      <rPr>
        <u/>
        <sz val="9"/>
        <rFont val="Arial"/>
        <family val="2"/>
      </rPr>
      <t>Third-Party</t>
    </r>
    <r>
      <rPr>
        <sz val="9"/>
        <rFont val="Arial"/>
        <family val="2"/>
      </rPr>
      <t xml:space="preserve"> IT Activities)</t>
    </r>
  </si>
  <si>
    <r>
      <t xml:space="preserve">(Partnership Expenses – </t>
    </r>
    <r>
      <rPr>
        <u/>
        <sz val="9"/>
        <rFont val="Arial"/>
        <family val="2"/>
      </rPr>
      <t>Third-Party</t>
    </r>
    <r>
      <rPr>
        <sz val="9"/>
        <rFont val="Arial"/>
        <family val="2"/>
      </rPr>
      <t xml:space="preserve"> Audit)</t>
    </r>
  </si>
  <si>
    <r>
      <t xml:space="preserve">(Partnership Expenses – </t>
    </r>
    <r>
      <rPr>
        <u/>
        <sz val="9"/>
        <rFont val="Arial"/>
        <family val="2"/>
      </rPr>
      <t>Third-Party</t>
    </r>
    <r>
      <rPr>
        <sz val="9"/>
        <rFont val="Arial"/>
        <family val="2"/>
      </rPr>
      <t xml:space="preserve"> Organization Costs)</t>
    </r>
  </si>
  <si>
    <t>(Partnership Expenses – Taxes)</t>
  </si>
  <si>
    <t>(Partnership Expenses – Bank Fees)</t>
  </si>
  <si>
    <t>(Partnership Expenses – Custody Fees)</t>
  </si>
  <si>
    <t>(Partnership Expenses – Due Diligence)</t>
  </si>
  <si>
    <t>(Partnership Expenses – Broken Deals)</t>
  </si>
  <si>
    <t>(Partnership Expenses – Travel &amp; Entertainment)</t>
  </si>
  <si>
    <t>(Partnership Expenses – Insurance)</t>
  </si>
  <si>
    <t>(Partnership Expenses – Other)*</t>
  </si>
  <si>
    <t>(External Partnership Expenses – Gross of Offsets, Waivers &amp; Rebates)</t>
  </si>
  <si>
    <r>
      <t xml:space="preserve">Less Offsets to External Partnership Expenses (Applied During Period) </t>
    </r>
    <r>
      <rPr>
        <sz val="9"/>
        <color rgb="FF00B0F0"/>
        <rFont val="Arial"/>
        <family val="2"/>
      </rPr>
      <t>(input positive values)</t>
    </r>
  </si>
  <si>
    <t>(External Partnership Expenses - Net of Offsets, Waivers &amp; Rebates</t>
  </si>
  <si>
    <t>Offset Categories</t>
  </si>
  <si>
    <t>% Offset to LP #5**</t>
  </si>
  <si>
    <t>Broken Deal Fee Offset</t>
  </si>
  <si>
    <t>Transaction &amp; Deal Fee Offset</t>
  </si>
  <si>
    <t>Directors Fee Offset</t>
  </si>
  <si>
    <t>Monitoring Fee Offset</t>
  </si>
  <si>
    <t>Capital Markets Fee Offset</t>
  </si>
  <si>
    <t>Arrangement Fee Offset</t>
  </si>
  <si>
    <t>Origination Fee Offset</t>
  </si>
  <si>
    <t>Organization Cost Offset</t>
  </si>
  <si>
    <t>Placement Fee Offset</t>
  </si>
  <si>
    <t>Other Offsets*</t>
  </si>
  <si>
    <t>Total Offsets to Fees &amp; Expenses (Recognized During Period)</t>
  </si>
  <si>
    <t>Total Offsets to Fees &amp; Expenses (Applied During Period)</t>
  </si>
  <si>
    <t>Reconciliation for Unapplied Offset Balance (Roll-forward)</t>
  </si>
  <si>
    <r>
      <t>Plus: Total Offsets to Fees &amp; Expenses (</t>
    </r>
    <r>
      <rPr>
        <b/>
        <sz val="9"/>
        <rFont val="Arial"/>
        <family val="2"/>
      </rPr>
      <t>Recognized</t>
    </r>
    <r>
      <rPr>
        <sz val="9"/>
        <rFont val="Arial"/>
        <family val="2"/>
      </rPr>
      <t xml:space="preserve"> During Period)</t>
    </r>
  </si>
  <si>
    <r>
      <t>Less: Total Offsets to Fees &amp; Expenses (</t>
    </r>
    <r>
      <rPr>
        <b/>
        <sz val="9"/>
        <rFont val="Arial"/>
        <family val="2"/>
      </rPr>
      <t>Applied</t>
    </r>
    <r>
      <rPr>
        <sz val="9"/>
        <rFont val="Arial"/>
        <family val="2"/>
      </rPr>
      <t xml:space="preserve"> During Period)</t>
    </r>
  </si>
  <si>
    <t>Total Fees &amp; Expenses: Gross of Offsets, Waivers &amp; Rebates</t>
  </si>
  <si>
    <t>Total Offsets, Waivers &amp; Rebates (Applied During Period)</t>
  </si>
  <si>
    <t>Total Fees &amp; Expenses: Net of Offsets, Waivers &amp; Rebates</t>
  </si>
  <si>
    <t>Investment Income</t>
  </si>
  <si>
    <t>Interest Income</t>
  </si>
  <si>
    <t>Dividend Income</t>
  </si>
  <si>
    <t>Other Investment Income</t>
  </si>
  <si>
    <t>Total Investment Income</t>
  </si>
  <si>
    <t>Total Net Operating Income / (Expense)</t>
  </si>
  <si>
    <t>Net Realized Gain / (Loss)</t>
  </si>
  <si>
    <t>Net Unrealized Gain / (Loss)</t>
  </si>
  <si>
    <t>Total Net Realized and Unrealized Gain / (Loss)</t>
  </si>
  <si>
    <t>Carried Interest Accrued (Unrealized Profits)</t>
  </si>
  <si>
    <t>Carried Interest Earned (Realized Profits, Inclusive of Amount Held in Escrow)</t>
  </si>
  <si>
    <t>Returned Clawback</t>
  </si>
  <si>
    <t>A.2 Commitment Reconciliation</t>
  </si>
  <si>
    <t>Total Commitment</t>
  </si>
  <si>
    <t>Beginning Unfunded Commitment</t>
  </si>
  <si>
    <t>(Less Contributions)</t>
  </si>
  <si>
    <t>Plus Recallable Distributions</t>
  </si>
  <si>
    <t>(Less Expired/Released Commitments)</t>
  </si>
  <si>
    <t>+/- Other Unfunded Adjustment</t>
  </si>
  <si>
    <t>Ending Unfunded Commitment</t>
  </si>
  <si>
    <t>B.1 With Respect to the Private Fund's Portfolio Companies/Investments</t>
  </si>
  <si>
    <t>Cumulative LPs' Allocation of Total Fund</t>
  </si>
  <si>
    <t>Affiliated Positions***</t>
  </si>
  <si>
    <t>Broken Deal Fees****</t>
  </si>
  <si>
    <t>Transaction &amp; Deal Fees****</t>
  </si>
  <si>
    <t>Directors Fees****</t>
  </si>
  <si>
    <t>Monitoring Fees****</t>
  </si>
  <si>
    <t>Capital Markets Fees****</t>
  </si>
  <si>
    <t>Arrangement Fees****</t>
  </si>
  <si>
    <t>Origination Fees****</t>
  </si>
  <si>
    <r>
      <rPr>
        <sz val="9"/>
        <rFont val="Arial"/>
        <family val="2"/>
      </rPr>
      <t>Other Fees</t>
    </r>
    <r>
      <rPr>
        <vertAlign val="superscript"/>
        <sz val="9"/>
        <rFont val="Arial"/>
        <family val="2"/>
      </rPr>
      <t xml:space="preserve">*,**** </t>
    </r>
  </si>
  <si>
    <t>Total Reimbursements for Travel &amp; Administrative Expenses****</t>
  </si>
  <si>
    <t>Total Fees with Respect to Portfolio Companies/Investments</t>
  </si>
  <si>
    <t>Inception Date:</t>
  </si>
  <si>
    <t>Commencement of Operations:</t>
  </si>
  <si>
    <t>ITD</t>
  </si>
  <si>
    <t>(=)</t>
  </si>
  <si>
    <t>A.1 NAV Reconciliation and Summary of Fees, Expenses &amp; Carried Interest</t>
  </si>
  <si>
    <t>Beginning NAV – Net of Accrued/Earned/Paid Carried Interest</t>
  </si>
  <si>
    <t>Contributions – Cash &amp; Non-Cash</t>
  </si>
  <si>
    <t>Distributions – Cash &amp; Non-Cash</t>
  </si>
  <si>
    <t>(Management Fees – Net of Offsets, Waivers &amp; Rebates)</t>
  </si>
  <si>
    <r>
      <t>(</t>
    </r>
    <r>
      <rPr>
        <u/>
        <sz val="9"/>
        <rFont val="Arial"/>
        <family val="2"/>
      </rPr>
      <t>Internal Staff/Related Persons</t>
    </r>
    <r>
      <rPr>
        <sz val="9"/>
        <rFont val="Arial"/>
        <family val="2"/>
      </rPr>
      <t xml:space="preserve"> – Administration, Accounting, Valuation, Audit &amp; Tax Prep/Advisory)</t>
    </r>
  </si>
  <si>
    <r>
      <t>(</t>
    </r>
    <r>
      <rPr>
        <u/>
        <sz val="9"/>
        <rFont val="Arial"/>
        <family val="2"/>
      </rPr>
      <t>Internal Staff/Related Persons</t>
    </r>
    <r>
      <rPr>
        <sz val="9"/>
        <rFont val="Arial"/>
        <family val="2"/>
      </rPr>
      <t xml:space="preserve"> – IT Activities)</t>
    </r>
  </si>
  <si>
    <r>
      <t>(</t>
    </r>
    <r>
      <rPr>
        <u/>
        <sz val="9"/>
        <rFont val="Arial"/>
        <family val="2"/>
      </rPr>
      <t>Internal Staff/Related Persons</t>
    </r>
    <r>
      <rPr>
        <sz val="9"/>
        <rFont val="Arial"/>
        <family val="2"/>
      </rPr>
      <t xml:space="preserve"> – Legal, Regulatory, Compliance, Investigation &amp; Examination)</t>
    </r>
  </si>
  <si>
    <r>
      <t>(</t>
    </r>
    <r>
      <rPr>
        <u/>
        <sz val="9"/>
        <rFont val="Arial"/>
        <family val="2"/>
      </rPr>
      <t>Internal Staff/Related Persons</t>
    </r>
    <r>
      <rPr>
        <sz val="9"/>
        <rFont val="Arial"/>
        <family val="2"/>
      </rPr>
      <t xml:space="preserve"> – Organization Costs)</t>
    </r>
  </si>
  <si>
    <t>(Internal Staff/Related Persons – Other)*</t>
  </si>
  <si>
    <t>(Expenses Allocated/Paid to Investment Adviser or Related Persons – Net of Offsets)</t>
  </si>
  <si>
    <t xml:space="preserve">Partnership Expenses – External </t>
  </si>
  <si>
    <r>
      <t xml:space="preserve">(Partnership Expenses – </t>
    </r>
    <r>
      <rPr>
        <u/>
        <sz val="9"/>
        <rFont val="Arial"/>
        <family val="2"/>
      </rPr>
      <t>Third-Party</t>
    </r>
    <r>
      <rPr>
        <sz val="9"/>
        <rFont val="Arial"/>
        <family val="2"/>
      </rPr>
      <t xml:space="preserve"> Fund Administration &amp; Accounting)</t>
    </r>
  </si>
  <si>
    <r>
      <t xml:space="preserve">(Partnership Expenses – </t>
    </r>
    <r>
      <rPr>
        <u/>
        <sz val="9"/>
        <rFont val="Arial"/>
        <family val="2"/>
      </rPr>
      <t>Third-Party</t>
    </r>
    <r>
      <rPr>
        <sz val="9"/>
        <rFont val="Arial"/>
        <family val="2"/>
      </rPr>
      <t xml:space="preserve"> Legal, Regulatory &amp; Compliance)</t>
    </r>
  </si>
  <si>
    <r>
      <t xml:space="preserve">(Partnership Expenses – </t>
    </r>
    <r>
      <rPr>
        <u/>
        <sz val="9"/>
        <rFont val="Arial"/>
        <family val="2"/>
      </rPr>
      <t>Third-Party</t>
    </r>
    <r>
      <rPr>
        <sz val="9"/>
        <rFont val="Arial"/>
        <family val="2"/>
      </rPr>
      <t xml:space="preserve"> Investigation &amp; Examination)</t>
    </r>
  </si>
  <si>
    <r>
      <t xml:space="preserve">(Partnership Expenses – </t>
    </r>
    <r>
      <rPr>
        <u/>
        <sz val="9"/>
        <rFont val="Arial"/>
        <family val="2"/>
      </rPr>
      <t>Third-Party</t>
    </r>
    <r>
      <rPr>
        <sz val="9"/>
        <rFont val="Arial"/>
        <family val="2"/>
      </rPr>
      <t xml:space="preserve"> Tax Preparation &amp; Tax Advisory)</t>
    </r>
  </si>
  <si>
    <t>(Partnership Expenses – Subscription Facility – Fees)</t>
  </si>
  <si>
    <t>(Partnership Expenses – Subscription Facility – Interest)</t>
  </si>
  <si>
    <t>(Partnership Expenses – Other Credit Facilities – Fees)</t>
  </si>
  <si>
    <t>(Partnership Expenses – Other Credit Facilities – Interest)</t>
  </si>
  <si>
    <t>(Partnership Expenses – Other Interest Expense)</t>
  </si>
  <si>
    <t>(Partnership Expenses – Non-recoverable Portfolio Costs / Unreimbursed Portfolio Company Expenses)</t>
  </si>
  <si>
    <t xml:space="preserve">(Partnership Expenses – Other: 2016 ILPA Reporting Template Value) </t>
  </si>
  <si>
    <t>Total Net Expenses Allocated/Paid to Investment Adviser or Related Persons and Partnership Expenses – External</t>
  </si>
  <si>
    <t>Advisory &amp; Consulting Fee Offset</t>
  </si>
  <si>
    <t>Other Fee Offsets: 2016 ILPA Reporting Template Value</t>
  </si>
  <si>
    <t>Unapplied Offset Balance (Roll-forward) – Beginning Balance</t>
  </si>
  <si>
    <t>Unapplied Offset Balance (Roll-forward) – Ending Balance</t>
  </si>
  <si>
    <t>Total Fees &amp; Expenses, Net of Offsets, Waivers &amp; Rebates</t>
  </si>
  <si>
    <t>Ending NAV – Net of Accrued/Earned/Paid Carried Interest</t>
  </si>
  <si>
    <t>Reconciliation for Accrued/Earned/Paid Carried Interest</t>
  </si>
  <si>
    <t>Accrued/Earned/Paid Carried Interest – Starting Period Balance</t>
  </si>
  <si>
    <t>Carried Interest: Amount Held in Escrow – Ending Period Balance</t>
  </si>
  <si>
    <t>Carried Interest Accrued/Earned (Total)</t>
  </si>
  <si>
    <r>
      <t xml:space="preserve">Carried Interest – Paid During the Period </t>
    </r>
    <r>
      <rPr>
        <sz val="9"/>
        <color rgb="FF00B0F0"/>
        <rFont val="Arial"/>
        <family val="2"/>
      </rPr>
      <t>(input positive values)</t>
    </r>
  </si>
  <si>
    <t>Accrued/Earned/Paid Carried Interest – Ending Period Balance</t>
  </si>
  <si>
    <t>Ending NAV – Gross of Accrued/Earned/Paid Carried Interest</t>
  </si>
  <si>
    <t>B. Schedule of Fees and Reimbursements Received by the Investment Adviser &amp; Related Persons, with Respect to the Private Fund's Portfolio Companies/Investments</t>
  </si>
  <si>
    <t>Advisory &amp; Consulting Fees****</t>
  </si>
  <si>
    <t>Other Fees: 2016 ILPA Reporting Template Value****</t>
  </si>
  <si>
    <t>Total Received by the Investment Adviser &amp; Related Persons</t>
  </si>
  <si>
    <t>(=) Row Contains Formulas</t>
  </si>
  <si>
    <t>*A description should be provided in the footnote section for any amount(s) listed in this row</t>
  </si>
  <si>
    <t>**Current offset percentages for the specific LP; As offset calculations may change over the life of the Fund, the current offset percentages may not be applicable for calculating the non-QTD offset balances</t>
  </si>
  <si>
    <t>***Balances in this section represent fees &amp; reimbursements received by the Investment Adviser &amp; Related Persons with respect to the Fund's investments that are not allocable to the Total Fund (i.e., allocated to ownership interests of LP co-investors &amp; other vehicles managed-by/affiliated-with the Investment Adviser/Related Person); To avoid double-counting, LP # 5's Allocation of Total Fund should not reflect any pro-rata share of these positions; Balances in this section, plus the balances in the "Cumulative LPs' Allocation of Total Fund" section, should equal the total fees/reimbursements received by the Investment Adviser &amp; Related Persons With Respect to the Fund's Portfolio Companies/Investments</t>
  </si>
  <si>
    <t>****Allocation for individual LPs, the Total Fund and all remaining positions may need to be estimated on a pro-rata basis</t>
  </si>
  <si>
    <t>Footnotes for any fess, expenses &amp; offsets (including any "Other" balances) – along with context into the definition of the Fund being reported on, definition of Related Persons, any out-of-the-ordinary balances or optionality used in reporting</t>
  </si>
  <si>
    <t>Management Fee Rebate</t>
  </si>
  <si>
    <t>ILPA Reporting Template (v. 2.0) – This packet was last updated on January 22, 2025</t>
  </si>
  <si>
    <t>A.1 NAV Reconciliation and Summary of Fees, Expenses &amp; Incentive Allocation</t>
  </si>
  <si>
    <t>Beginning NAV - Net of Incentive Allocation</t>
  </si>
  <si>
    <t>Contributions - Cash &amp; Non-Cash</t>
  </si>
  <si>
    <r>
      <t>Distributions - Cash &amp; Non-Cash (</t>
    </r>
    <r>
      <rPr>
        <sz val="9"/>
        <color rgb="FF00B0F0"/>
        <rFont val="Arial"/>
        <family val="2"/>
      </rPr>
      <t>input positive values</t>
    </r>
    <r>
      <rPr>
        <sz val="9"/>
        <rFont val="Arial"/>
        <family val="2"/>
      </rPr>
      <t>)</t>
    </r>
  </si>
  <si>
    <t>Total Cash / Non-Cash Flows (contributions, less distributions)</t>
  </si>
  <si>
    <t>Net Operating Income (Expense):</t>
  </si>
  <si>
    <t>(Management Fees – Gross of Offsets, Waivers &amp; Rebates):</t>
  </si>
  <si>
    <t>(Partnership Expenses - Total):</t>
  </si>
  <si>
    <t>(Partnership Expenses – Accounting, Administration &amp; IT)</t>
  </si>
  <si>
    <t>(Partnership Expenses – Audit &amp; Tax Preparatory)</t>
  </si>
  <si>
    <t>(Partnership Expenses – Legal)</t>
  </si>
  <si>
    <t>(Partnership Expenses – Organization Costs)</t>
  </si>
  <si>
    <t>(Partnership Expenses – Other Travel &amp; Entertainment)</t>
  </si>
  <si>
    <r>
      <t>(Partnership Expenses – Other</t>
    </r>
    <r>
      <rPr>
        <i/>
        <vertAlign val="superscript"/>
        <sz val="9"/>
        <rFont val="Arial"/>
        <family val="2"/>
      </rPr>
      <t>+</t>
    </r>
    <r>
      <rPr>
        <i/>
        <sz val="9"/>
        <rFont val="Arial"/>
        <family val="2"/>
      </rPr>
      <t>)</t>
    </r>
  </si>
  <si>
    <t>Total Offsets to Fees &amp; Expenses (applied during period):</t>
  </si>
  <si>
    <t>% Offset to LP #5*</t>
  </si>
  <si>
    <t>Advisory Fee Offset</t>
  </si>
  <si>
    <r>
      <t>Other Offset</t>
    </r>
    <r>
      <rPr>
        <i/>
        <vertAlign val="superscript"/>
        <sz val="9"/>
        <rFont val="Arial"/>
        <family val="2"/>
      </rPr>
      <t>+</t>
    </r>
  </si>
  <si>
    <t>Unapplied Offset Balance (Roll-forward) - Beginning Balance</t>
  </si>
  <si>
    <t>Plus: Total Offsets to Fees &amp; Expenses (recognized during period)</t>
  </si>
  <si>
    <t>Less: Total Offsets to Fees &amp; Expenses (applied during period)</t>
  </si>
  <si>
    <t>Unapplied Offset Balance (Roll-forward) - Ending Balance</t>
  </si>
  <si>
    <t>(Total Management Fees &amp; Partnership Expenses, Net of Offsets &amp; Rebates, Gross of Fee Waiver)</t>
  </si>
  <si>
    <t>Fee Waiver</t>
  </si>
  <si>
    <t>(Interest Expense)</t>
  </si>
  <si>
    <r>
      <t>Other Income/(Expense)</t>
    </r>
    <r>
      <rPr>
        <vertAlign val="superscript"/>
        <sz val="9"/>
        <rFont val="Arial"/>
        <family val="2"/>
      </rPr>
      <t>+</t>
    </r>
  </si>
  <si>
    <t>(Placement Fees)</t>
  </si>
  <si>
    <t>Realized Gain / (Loss)</t>
  </si>
  <si>
    <t>Reconciliation for Accrued Incentive Allocation</t>
  </si>
  <si>
    <t>A.2 Commitment Reconciliation:</t>
  </si>
  <si>
    <t>Beginning Unfunded Commitment:</t>
  </si>
  <si>
    <r>
      <t>A.3 Miscellaneous** (</t>
    </r>
    <r>
      <rPr>
        <b/>
        <i/>
        <sz val="10"/>
        <color rgb="FF00B0F0"/>
        <rFont val="Arial"/>
        <family val="2"/>
      </rPr>
      <t>input positive values</t>
    </r>
    <r>
      <rPr>
        <b/>
        <i/>
        <sz val="10"/>
        <rFont val="Arial"/>
        <family val="2"/>
      </rPr>
      <t>):</t>
    </r>
  </si>
  <si>
    <t>Incentive Allocation - Earned (period-end balance)****</t>
  </si>
  <si>
    <t>Incentive Allocation - Amount Held in Escrow (period-end balance)****</t>
  </si>
  <si>
    <t>Returned Clawback****</t>
  </si>
  <si>
    <t>Capitalized Transaction Fees &amp; Exp. - Paid to Non-Related Parties****</t>
  </si>
  <si>
    <t>Removed</t>
  </si>
  <si>
    <t>Distributions Relating to Fees &amp; Expenses****</t>
  </si>
  <si>
    <t>Fund of Funds: Gross Fees, Exp. &amp; Incentive Allocation paid to the Underlying Funds****</t>
  </si>
  <si>
    <t>B.1 Source Allocation:</t>
  </si>
  <si>
    <t>With Respect to 
the Fund's LPs</t>
  </si>
  <si>
    <t>Management Fees - Net of Rebates, Gross of Offsets and Waivers</t>
  </si>
  <si>
    <t>Partnership Expenses - Paid to GP &amp; Related Parties - Gross of Offsets</t>
  </si>
  <si>
    <t>(Less Total Offsets to Fees &amp; Expenses - applied during period)</t>
  </si>
  <si>
    <t>Capitalized Transaction Fees &amp; Exp. - Paid to GP &amp; Related Parties****</t>
  </si>
  <si>
    <t>Accrued Incentive Allocation - Periodic Change</t>
  </si>
  <si>
    <t>With Respect to the Fund's Portfolio Companies/ Invs.</t>
  </si>
  <si>
    <t>Total Fees with Respect to Portfolio Companies/Investments:</t>
  </si>
  <si>
    <t>Advisory Fees****</t>
  </si>
  <si>
    <r>
      <t>Other Fees****</t>
    </r>
    <r>
      <rPr>
        <i/>
        <vertAlign val="superscript"/>
        <sz val="9"/>
        <rFont val="Arial"/>
        <family val="2"/>
      </rPr>
      <t>, +</t>
    </r>
  </si>
  <si>
    <t>ILPA Reporting Template (v. 1.1) - This packet was last updated on Oct. 17, 2016</t>
  </si>
  <si>
    <t>Inception Start:</t>
  </si>
  <si>
    <t>Since Inception</t>
  </si>
  <si>
    <t>Row Contains Formulas</t>
  </si>
  <si>
    <t>Change in Unrealized Gain / (Loss)</t>
  </si>
  <si>
    <t>Ending NAV - Net of Incentive Allocation</t>
  </si>
  <si>
    <t>Accrued Incentive Allocation - Starting Period Balance</t>
  </si>
  <si>
    <t>Incentive Allocation - Paid During the Period</t>
  </si>
  <si>
    <t>Accrued Incentive Allocation - Ending Period Balance</t>
  </si>
  <si>
    <t>Ending NAV - Gross of Accrued Incentive Allocation</t>
  </si>
  <si>
    <t>B. Schedule of Fees, Incentive Allocation &amp; Reimbursements Received by the GP &amp; Related Parties, with Respect to the Fund and Portfolio Companies/Investments Held by the Fund</t>
  </si>
  <si>
    <t>Total Received by the GP &amp; Related Parties</t>
  </si>
  <si>
    <t>*Current offset percentages for the specific LP; As offset calculations may change over the life of the Fund, the current offset percentages may not be applicable for calculating the non-QTD offset balances</t>
  </si>
  <si>
    <t>**Content in A.3 aims to provide users with additional context on the balances provided in other sections;  Some of the balances in A.3 represent a sub-total for an amount provided in another section;  Balances in this section should be entered as a positive amount, even though similar balances in other sections may typically be presented as a negative amount; To prevent double-counting, or other miscalculations, users should avoid netting balances in A.3 with amounts in other sections</t>
  </si>
  <si>
    <t>***Balances in this section represent fees &amp; reimbursements received by the GP/Manager/Related Parties with respect to the Fund's investments that are not allocable to the Total Fund (i.e. allocated to ownership interests of LP co-investors &amp; other vehicles managed-by/affiliated-with the GP/Manager/Related Party); To avoid double-counting, LP # 5's Allocation of Total Fund should not reflect any pro-rata share of these positions; Balances in this section, plus the balances in the "Cumulative LPs' Allocation of Total Fund" section, should equal the total fees/reimbursements received by the GP/Manager/Related Parties With Respect to the Fund's Portfolio Companies/Invs.</t>
  </si>
  <si>
    <r>
      <rPr>
        <vertAlign val="superscript"/>
        <sz val="9"/>
        <rFont val="Arial"/>
        <family val="2"/>
      </rPr>
      <t>+</t>
    </r>
    <r>
      <rPr>
        <sz val="9"/>
        <rFont val="Arial"/>
        <family val="2"/>
      </rPr>
      <t>A description should be provided in the footnote section for any amount(s) listed in this row for the year-to-date period</t>
    </r>
  </si>
  <si>
    <t>Shaded/Italicized/Grouped Content Represents Level 2 Data</t>
  </si>
  <si>
    <t>Footnotes for any YTD (Total Fund) expenses, fees &amp; offsets (including any "other" balances)</t>
  </si>
  <si>
    <t>Partnership Expenses – Other ($10,500) = Insurance ($8,000) + Partnership-Level Taxes ($2,500)</t>
  </si>
  <si>
    <t>New</t>
  </si>
  <si>
    <t>No Changes</t>
  </si>
  <si>
    <t>Section</t>
  </si>
  <si>
    <t>Field</t>
  </si>
  <si>
    <t>Definition</t>
  </si>
  <si>
    <t>A.1 NAV Reconciliation</t>
  </si>
  <si>
    <t>LP's Allocation of Total Fund</t>
  </si>
  <si>
    <t>Balances that represent the single investor's interest in the total private fund. Estimations are acceptable for any single investor amount that's denoted with a "****".</t>
  </si>
  <si>
    <t>Balances that represent the cumulative interest of the total private fund, including all of its side/parallel vehicles (current and liquidated).</t>
  </si>
  <si>
    <r>
      <t>Balances that represent the equity interest, including carried interest, in the fund of the investment adviser, or any of its related persons, that manage or exert control over the private fund, including the General Partner or Managing Member</t>
    </r>
    <r>
      <rPr>
        <sz val="10"/>
        <color rgb="FFFF0000"/>
        <rFont val="Arial"/>
        <family val="2"/>
      </rPr>
      <t>.</t>
    </r>
  </si>
  <si>
    <t>The valuation of the private fund at the beginning of the period for a given investor, or group of investors. This balance is reflective of any carried interest that was attributable to the investment adviser at the beginning of the period.</t>
  </si>
  <si>
    <t>Capital contributions to the private fund from investors as captured on the Statement of Changes in Partners' Capital / Individual partner's Capital Account Statements. Includes any deemed or in-kind transactions including contributions of non-cash assets (i.e., investments), recycled contributions and gross capital contributions where they are partially or completed netted with distributions.</t>
  </si>
  <si>
    <t>Distributions – Cash and Non-Cash</t>
  </si>
  <si>
    <t>Capital distributions from the private fund to investors as captured on the Statement of Changes in Partners' Capital / Individual partner's Capital Account Statements. Includes any deemed or in-kind transactions, (including stock distributions, withholding tax payments made on behalf of investors etc.) and gross capital distributions where they are partially or completed netted with contributions.</t>
  </si>
  <si>
    <t>Fees/costs incurred to market or sell an interest in the private fund. These fees might not be recorded as an income statement line-item in a private fund’s financial records, but rather a direct reduction to partners’ capital.</t>
  </si>
  <si>
    <t>Fees/costs paid to the investment adviser, or to any of its related persons, or to outside parties, for fundraising services. These fees might not be recorded as an income statement line-item in a private fund’s financial records, but rather a direct reduction to partners’ capital.</t>
  </si>
  <si>
    <t>Captures transfers in the investor's limited partnership interest that impact the total Cash / Non-Cash Flows for the investor. This will typically only impact the LP's Allocation of Total Fund section as the transfers from investors are netted" transactions in the Total Fund (including GP Allocation) and GP's Allocation of Total Fund sections. In rare instances, a rebalancing between onshore and offshore feeders could result in the Total Fund (including GP Allocation) being impacted.</t>
  </si>
  <si>
    <t>Management Fees – Gross of Offsets, Waivers &amp; Rebates</t>
  </si>
  <si>
    <t>Periodic gross management fees, prior to any application of offsets, fee waivers and fee rebates (applied during the period).</t>
  </si>
  <si>
    <t>Refund of any prior management fees to the Fund's investors. In the rare instances where a Fund-wide discount is applied during a given reporting period (such as a bulk discount), it would be captured in this section.</t>
  </si>
  <si>
    <t>Fee Waivers</t>
  </si>
  <si>
    <r>
      <t>Any waiver of management fees in lieu of assuming the GP's commitment obligations to the Fund</t>
    </r>
    <r>
      <rPr>
        <sz val="10"/>
        <color rgb="FFFF0000"/>
        <rFont val="Arial"/>
        <family val="2"/>
      </rPr>
      <t>.</t>
    </r>
    <r>
      <rPr>
        <sz val="10"/>
        <rFont val="Arial"/>
        <family val="2"/>
      </rPr>
      <t xml:space="preserve"> Specific fee waivers (i.e., MPI elections) should be included in this section.</t>
    </r>
  </si>
  <si>
    <t>Offsets to Management Fees (Applied During Period)</t>
  </si>
  <si>
    <t>Total amount that recognized management fees were reduced by during the period, to the benefit of the private fund's investors. Includes reduction resulting from offsets, waivers and rebates.</t>
  </si>
  <si>
    <t>Management Fees – Net of Offsets, Waivers &amp; Rebates</t>
  </si>
  <si>
    <t>Periodic gross management fees, less any offsets, fee waivers and fee rebates (applied during the period).</t>
  </si>
  <si>
    <t>Fees/expenses that are allocated or paid to the investment adviser or any of its related persons by the private fund for work performed by internal staff/related persons.</t>
  </si>
  <si>
    <t>Internal Staff/Related Persons – Administration, Accounting, Valuation, Audit &amp; Tax Prep/Advisory</t>
  </si>
  <si>
    <t>Fees/expenses allocated or paid to the investment adviser or any of its related persons by the private fund for fund administration, accounting, valuation services, audit of the private fund's financial records or preparation of any tax documents or tax advisory services related to the private fund's financial record performed by internal staff/related persons. Any expenses attributed to third-parties should be captured in the corresponding Third-Party Fund Administration, Third-Party Valuation Services, Third-Party Audit or Third-Party Tax Preparation &amp; Tax Advisory row(s) in the Partnership Expenses - External section. Any expenses stemming from internal staff/related persons technology services (such as portal access) should be captured in Internal Staff/Related Persons - IT Activities expenses.</t>
  </si>
  <si>
    <t>Internal Staff/Related Persons – IT Activities</t>
  </si>
  <si>
    <t>Fees/expenses allocated or paid to the investment adviser or any of its related persons by the private fund for IT activities performed by internal staff/related persons. Any expenses attributed to third-parties should be captured in the corresponding Third-Party IT Activities row in the Partnership Expenses - External section.</t>
  </si>
  <si>
    <t>Internal Staff/Related Persons – Legal, Regulatory, Compliance, Investigation &amp; Examination</t>
  </si>
  <si>
    <t>Fees/expenses allocated or paid to the investment adviser or any of its related persons by the private fund for legal, regulatory, compliance, investigation or examination services on behalf of the private fund performed by internal staff/related persons. Any expenses attributed to third-parties should be captured in the corresponding Third-Party Legal, Regulatory &amp; Compliance or Third-Party Investigation &amp; Examination row(s) in the Partnership Expense - External section. Excludes expenses for due diligence or internal staff/related persons expenses for legal costs associated with organizing/administering the private fund.</t>
  </si>
  <si>
    <t>Internal Staff/Related Persons – Organization Costs</t>
  </si>
  <si>
    <t>Fees/expenses allocated or paid to the investment adviser or any of its related persons by the private fund for the establishment of the private fund by any internal staff/related persons, including any internal staff/related persons legal/audit costs. Any expenses attributed to third-parties should be captured in the corresponding Third-Party Organization Costs row in the Partnership Expenses - External section. Excludes internal staff/related persons expenses for fund administration and accounting. Excludes Placement Fees.</t>
  </si>
  <si>
    <t>Internal Staff/Related Persons – Other</t>
  </si>
  <si>
    <t>Fees/expenses allocated or paid to the investment adviser or any of its related persons by the private fund for miscellaneous expenses not captured elsewhere.  Explanations for amounts included in this field must be footnoted in this document.</t>
  </si>
  <si>
    <t>Expenses Allocated/Paid to Investment Adviser or Related Persons – Gross of Offsets</t>
  </si>
  <si>
    <t>Periodic gross fees/expenses that are allocated or paid to the investment adviser or any of its related persons by the private fund for work performed by internal staff/related persons, prior to any application of offsets (applied during the period).</t>
  </si>
  <si>
    <t>Offsets to Expenses Allocated/Paid to Investment Adviser or Related Persons (Applied During Period)</t>
  </si>
  <si>
    <t>Total amount that recognized expenses allocated/paid to the investment adviser/related persons were reduced by during the period, to the benefit of the private fund's investors.</t>
  </si>
  <si>
    <t>Expenses – Allocated/Paid to Investment Adviser or Related Persons - Net of Offsets</t>
  </si>
  <si>
    <t>Periodic gross fees/expenses that are allocated or paid to the investment adviser or any of its related persons by the private fund for work performed by internal staff/related persons, less any offsets (applied during the period).</t>
  </si>
  <si>
    <t>Partnership Expenses – External</t>
  </si>
  <si>
    <t>Fees/expenses allocated to or paid by the private fund. Excludes any expenses attributed to internal staff/related persons.</t>
  </si>
  <si>
    <r>
      <t xml:space="preserve">Partnership Expenses – </t>
    </r>
    <r>
      <rPr>
        <u/>
        <sz val="10"/>
        <rFont val="Arial"/>
        <family val="2"/>
      </rPr>
      <t>Third-Party</t>
    </r>
    <r>
      <rPr>
        <sz val="10"/>
        <rFont val="Arial"/>
        <family val="2"/>
      </rPr>
      <t xml:space="preserve"> Fund Administration</t>
    </r>
    <r>
      <rPr>
        <sz val="10"/>
        <color theme="1"/>
        <rFont val="Arial"/>
        <family val="2"/>
      </rPr>
      <t xml:space="preserve"> &amp; Accounting</t>
    </r>
  </si>
  <si>
    <t>Fees/expenses allocated to or paid by the private fund for third-party fund administration or accounting services. Any expenses attributed to internal staff/related persons should be captured in the corresponding Internal Staff/Related Persons - Administration, Accounting, Valuation, Audit &amp; Tax Prep/Advisory row in the Expenses Allocated/Paid to Investment Adviser or Related Persons section. Excludes third-party expenses for valuation services, audit and tax preparation/advisory. Any third-party expenses stemming from technology services (such as portal access) should be captured in Third-Party IT Activities expenses.</t>
  </si>
  <si>
    <r>
      <t xml:space="preserve">Partnership Expenses – </t>
    </r>
    <r>
      <rPr>
        <u/>
        <sz val="10"/>
        <rFont val="Arial"/>
        <family val="2"/>
      </rPr>
      <t>Third-Party</t>
    </r>
    <r>
      <rPr>
        <sz val="10"/>
        <rFont val="Arial"/>
        <family val="2"/>
      </rPr>
      <t xml:space="preserve"> Valuation Services</t>
    </r>
  </si>
  <si>
    <t>Fees/expenses allocated to or paid by the private fund for third-party valuation services. Any expenses attributed to internal staff/related persons should be captured in the corresponding Internal Staff/Related Persons - Administration, Accounting, Valuation, Audit &amp; Tax Prep/Advisory row in the Expenses Allocated/Paid to Investment Adviser or Related Persons section. Excludes third-party expenses for fund administration, accounting, audit and tax preparation/advisory.</t>
  </si>
  <si>
    <r>
      <t xml:space="preserve">Partnership Expenses – </t>
    </r>
    <r>
      <rPr>
        <u/>
        <sz val="10"/>
        <rFont val="Arial"/>
        <family val="2"/>
      </rPr>
      <t>Third-Party</t>
    </r>
    <r>
      <rPr>
        <sz val="10"/>
        <rFont val="Arial"/>
        <family val="2"/>
      </rPr>
      <t xml:space="preserve"> IT Activities</t>
    </r>
  </si>
  <si>
    <t>Fees/expenses allocated to or paid by the private fund for third-party IT activities (including those carried out by a third-party fund administrator). Any expenses attributed to internal staff/related persons should be captured in the corresponding Internal Staff/Related Persons - IT Activities row in the Expenses Allocated/Paid to Investment Adviser or Related Persons section.</t>
  </si>
  <si>
    <r>
      <t xml:space="preserve">Partnership Expenses – </t>
    </r>
    <r>
      <rPr>
        <u/>
        <sz val="10"/>
        <rFont val="Arial"/>
        <family val="2"/>
      </rPr>
      <t>Third-Party</t>
    </r>
    <r>
      <rPr>
        <sz val="10"/>
        <rFont val="Arial"/>
        <family val="2"/>
      </rPr>
      <t xml:space="preserve"> Legal, Regulatory &amp; Compliance</t>
    </r>
  </si>
  <si>
    <t>Fees/expenses allocated to or paid by the private fund for third-party legal, regulatory or compliance services on behalf of the private fund. Any expenses attributed to internal staff/related persons should be captured in the corresponding Internal Staff/Related Persons - Legal, Regulatory, Compliance, Investigation &amp; Examination row in the Expenses Allocated/Paid to Investment Adviser or Related Persons section. Includes legal analysis to interpret or amend the private fund's organizational and offering documents (post organizing/administering the private fund). Excludes expenses for due diligence or third-party expenses for legal services associated with organizing/administering the private fund.</t>
  </si>
  <si>
    <r>
      <t xml:space="preserve">Partnership Expenses – </t>
    </r>
    <r>
      <rPr>
        <u/>
        <sz val="10"/>
        <rFont val="Arial"/>
        <family val="2"/>
      </rPr>
      <t>Third-Party</t>
    </r>
    <r>
      <rPr>
        <sz val="10"/>
        <rFont val="Arial"/>
        <family val="2"/>
      </rPr>
      <t xml:space="preserve"> Investigation &amp; Examination</t>
    </r>
  </si>
  <si>
    <t>Fees/expenses allocated to or paid by the private fund for third-party services associated with an investigation or examination of the adviser or its related persons by any governmental or regulatory authority. Any expenses attributed to internal staff/related persons should be captured in the corresponding Internal Staff/Related Persons - Legal, Regulatory, Compliance, Investigation &amp; Examination row in the Expenses Allocated/Paid to Investment Adviser or Related Persons section.</t>
  </si>
  <si>
    <r>
      <t xml:space="preserve">Partnership Expenses – </t>
    </r>
    <r>
      <rPr>
        <u/>
        <sz val="10"/>
        <rFont val="Arial"/>
        <family val="2"/>
      </rPr>
      <t>Third-Party</t>
    </r>
    <r>
      <rPr>
        <sz val="10"/>
        <rFont val="Arial"/>
        <family val="2"/>
      </rPr>
      <t xml:space="preserve"> Audit</t>
    </r>
  </si>
  <si>
    <t>Fees/expenses allocated to or paid by the private fund for third-party audit of the private fund's financial records. Any expenses attributed to internal staff/related persons should be captured in the corresponding Internal Staff/Related Persons - Administration, Accounting, Valuation, Audit &amp; Tax Prep/Advisory row in the Expenses Allocated/Paid to Investment Adviser or Related Persons section. Excludes expenses for due diligence or third-party expenses for organizing the private fund, fund administration, accounting, valuation services and tax preparation/advisory.</t>
  </si>
  <si>
    <r>
      <t xml:space="preserve">Partnership Expenses – </t>
    </r>
    <r>
      <rPr>
        <u/>
        <sz val="10"/>
        <rFont val="Arial"/>
        <family val="2"/>
      </rPr>
      <t>Third-Party</t>
    </r>
    <r>
      <rPr>
        <sz val="10"/>
        <rFont val="Arial"/>
        <family val="2"/>
      </rPr>
      <t xml:space="preserve"> Tax Preparation &amp; Tax Advisory</t>
    </r>
  </si>
  <si>
    <t>Fees/expenses allocated to or paid by the private fund for third-party preparation of any tax documents or tax advisory services related to the private fund. Any expenses attributed to internal staff/related persons should be captured in the corresponding Internal Staff/Related Persons - Administration, Accounting, Valuation, Audit + Tax Prep/Advisory row in the Expenses Allocated/Paid to Investment Adviser or Related Persons section. Excludes expenses for due diligence or third-party expenses for organizing the private fund, fund administration, accounting, audit and valuation services. Excludes taxes.</t>
  </si>
  <si>
    <r>
      <t xml:space="preserve">Partnership Expenses – </t>
    </r>
    <r>
      <rPr>
        <u/>
        <sz val="10"/>
        <color theme="1"/>
        <rFont val="Arial"/>
        <family val="2"/>
      </rPr>
      <t>Third-Party</t>
    </r>
    <r>
      <rPr>
        <sz val="10"/>
        <color theme="1"/>
        <rFont val="Arial"/>
        <family val="2"/>
      </rPr>
      <t xml:space="preserve"> Organization Costs</t>
    </r>
  </si>
  <si>
    <r>
      <t>Fees/expenses allocated to or paid by the private fund for third-party services towards the establish</t>
    </r>
    <r>
      <rPr>
        <sz val="10"/>
        <rFont val="Arial"/>
        <family val="2"/>
      </rPr>
      <t>ment of the private fund, including any third-party legal/audit costs. Any expenses attributed to internal staff/related persons should be captured in the corresponding Internal Staff/Related Persons - Organization Costs row in</t>
    </r>
    <r>
      <rPr>
        <sz val="10"/>
        <color rgb="FFFF0000"/>
        <rFont val="Arial"/>
        <family val="2"/>
      </rPr>
      <t xml:space="preserve"> </t>
    </r>
    <r>
      <rPr>
        <sz val="10"/>
        <color theme="1"/>
        <rFont val="Arial"/>
        <family val="2"/>
      </rPr>
      <t>th</t>
    </r>
    <r>
      <rPr>
        <sz val="10"/>
        <rFont val="Arial"/>
        <family val="2"/>
      </rPr>
      <t>e Expenses Allocated/Paid to Investment Adviser or Related Persons</t>
    </r>
    <r>
      <rPr>
        <sz val="10"/>
        <color theme="1"/>
        <rFont val="Arial"/>
        <family val="2"/>
      </rPr>
      <t xml:space="preserve"> section. Excludes third-party expenses for fund administration and accounting. Excludes </t>
    </r>
    <r>
      <rPr>
        <sz val="10"/>
        <rFont val="Arial"/>
        <family val="2"/>
      </rPr>
      <t>Placement Fees.</t>
    </r>
  </si>
  <si>
    <t>Partnership Expenses – Taxes</t>
  </si>
  <si>
    <t>Tax expense or benefit allocated to or paid by the private fund, including current and deferred federal, state and foreign taxes as reported within the fund’s Statement of Operations, including any associated tax expense or benefit for consolidated blocker corporations and excluding tax preparation/advisory fees.</t>
  </si>
  <si>
    <t>Partnership Expenses – Bank Fees</t>
  </si>
  <si>
    <t>Fees/expenses allocated to or paid by the private fund for banking services. Excludes custody fees or third-party expenses for fund administration and accounting.  Excludes fees/expenses for interest and fees/interest related to credit facilities and other short-term financing at the fund level.</t>
  </si>
  <si>
    <t>Partnership Expenses – Subscription Facility – Fees</t>
  </si>
  <si>
    <t>Fees allocated to or paid by the private fund related to fund-level subscription facilities, such as arrangement fees and facility maintenance fees.</t>
  </si>
  <si>
    <t>Partnership Expenses – Subscription Facility – Interest</t>
  </si>
  <si>
    <t>Interest expenses allocated to or paid by the private fund related to fund-level subscription facilities.</t>
  </si>
  <si>
    <t>Partnership Expenses – Other Credit Facilities – Fees</t>
  </si>
  <si>
    <t>Fees allocated to or paid by the private fund related to different types of credit facilities (i.e., NAV facilities), such as arrangement fees and facility maintenance fees.</t>
  </si>
  <si>
    <t>Partnership Expenses – Other Credit Facilities – Interest</t>
  </si>
  <si>
    <t xml:space="preserve">Interest expenses allocated to or paid by the private fund related to different types of credit facilities (i.e., NAV facilities). </t>
  </si>
  <si>
    <t>Partnership Expenses – Other Interest Expense</t>
  </si>
  <si>
    <t>Other interest expenses allocated to or paid by the private fund that are not included within the Subscription Facilities or Other Credit Facilities categories above.</t>
  </si>
  <si>
    <t>Partnership Expenses – Custody Fees</t>
  </si>
  <si>
    <r>
      <t xml:space="preserve">Fees/expenses allocated to or paid by the private fund for the registration of securities and other custody-related activities. </t>
    </r>
    <r>
      <rPr>
        <sz val="10"/>
        <rFont val="Arial"/>
        <family val="2"/>
      </rPr>
      <t>Excludes bank fees and third-party expenses for fund administration and accounting.</t>
    </r>
  </si>
  <si>
    <t>Partnership Expenses – Due Diligence</t>
  </si>
  <si>
    <t>(Should not be populated by U.S. GAAP reporting advisers)
Fees/expenses allocated to or paid by the private fund to confirm all material assumptions in regards to potential investment opportunities that ends as a consummated deal. Includes all costs that can be clearly linked to the due diligence of specific investment opportunities including legal, travel and other costs. Includes only consummated deals, excludes unconsummated deals. Excludes management fees and the costs of identifying and sourcing potential investment opportunities. Excludes third-party expenses for fund administration, accounting, valuation services, audit, tax preparation/advisory and legal.</t>
  </si>
  <si>
    <t>Partnership Expenses – Broken Deals</t>
  </si>
  <si>
    <r>
      <t>Fees/expenses allocated to or paid by the private fund to confirm all material assumptions in regards to potential investment opportunities that ends as an unconsummated deal. Includes all costs that can be clearly linked to the due diligence of specific investment opportunities including legal, travel an</t>
    </r>
    <r>
      <rPr>
        <sz val="10"/>
        <rFont val="Arial"/>
        <family val="2"/>
      </rPr>
      <t xml:space="preserve">d other costs. Includes only unconsummated deals, excludes consummated deals. </t>
    </r>
    <r>
      <rPr>
        <sz val="10"/>
        <color theme="1"/>
        <rFont val="Arial"/>
        <family val="2"/>
      </rPr>
      <t>Excludes management fees and the costs of identifying and sourcing potential investment opportunities. Excludes third-party expenses for fund administration, accounting, valuation services, audit, tax preparation/advisory and legal.</t>
    </r>
  </si>
  <si>
    <t>Partnership Expenses – Travel &amp; Entertainment</t>
  </si>
  <si>
    <t>Fees/expenses allocated to or paid by the private fund related to travel and entertainment on behalf of the private fund. May include travel related to LPAC meetings or unreimbursed portfolio investment meetings. Excludes travel costs associated with due diligence.</t>
  </si>
  <si>
    <t>Partnership Expenses – Non-recoverable Portfolio Costs / Unreimbursed Portfolio Company Expenses</t>
  </si>
  <si>
    <t>Fees/expenses allocated or paid by the private fund for non-recoverable portfolio costs or unreimbursed portfolio expenses as outlined in the LPA. Excludes costs paid or reimbursed by the portfolio investments.</t>
  </si>
  <si>
    <t>Partnership Expenses – Insurance</t>
  </si>
  <si>
    <t>Fees/expenses allocated to or paid by the private fund related to insurance.</t>
  </si>
  <si>
    <t>Partnership Expenses – Other</t>
  </si>
  <si>
    <t>Fees/expenses allocated or paid by the private fund for miscellaneous expenses not captured elsewhere.  Explanations for amounts included in this field must be footnoted in this document.</t>
  </si>
  <si>
    <t>Partnership Expenses – Other: 2016 ILPA Reporting Template Value</t>
  </si>
  <si>
    <r>
      <t>Introduced to allow GPs to report fees/expenses previously classified in a more rolled-up fashion in the 2016 ILPA Reporting Template dating back to the inception of the private fund, without requiring a reclassification of the fees/expenses. May include expenses paid to the Investment Adviser or Related Persons if not previously captured separately by the GP.</t>
    </r>
    <r>
      <rPr>
        <sz val="10"/>
        <color rgb="FF7030A0"/>
        <rFont val="Arial"/>
        <family val="2"/>
      </rPr>
      <t xml:space="preserve"> </t>
    </r>
    <r>
      <rPr>
        <sz val="10"/>
        <color theme="1"/>
        <rFont val="Arial"/>
        <family val="2"/>
      </rPr>
      <t>For Funds launched Q1 2026 or later, this field should not be used.</t>
    </r>
  </si>
  <si>
    <t>External Partnership Expenses – Gross of Offsets, Waivers &amp; Rebates</t>
  </si>
  <si>
    <t>Periodic gross partnership expenses allocated to or paid by the private fund, prior to any application of offsets, fee waivers and fee rebates (applied during the period). Excludes any expenses attributed to internal staff/related persons.</t>
  </si>
  <si>
    <t>Offsets to External Partnership Expenses (Applied During Period)</t>
  </si>
  <si>
    <t>Total amount that external recognized partnership expenses were reduced by during the period, to the benefit of the private fund's investors.</t>
  </si>
  <si>
    <t>External Partnership Expenses – Net of Offsets, Waivers &amp; Rebates</t>
  </si>
  <si>
    <t>Periodic gross partnership expenses allocated to or paid by the private fund during, less any offsets, fee waivers and fee rebates (applied during the period). Excludes any expenses attributed to internal staff/related persons.</t>
  </si>
  <si>
    <t>Offset (gross of any unapplied balance) for any fees/expenses paid to the investment adviser and any of its related persons relating to consultancy services provided to portfolio investments. Advisory fees are provided through project-based services with no ongoing monitoring style fees. Compensation is based on hourly or task-based fees. Excludes services related to Transaction &amp; Deal Fees.</t>
  </si>
  <si>
    <t>Offset (gross of any unapplied balance) for any termination fees/expenses received from counterparties of the private fund's unconsummated deals. Typically netted (subject to the private fund's organizational and offering documents) against any unreimbursed termination fees/expenses paid to counterparties.</t>
  </si>
  <si>
    <t>Offset (gross of any unapplied balance) for any fees/expenses paid to the investment adviser and any of its related persons regarding the purchase and sale of investments. Excludes broken deal fees. Includes fees/expenses related to any bolt-on acquisitions for the portfolio investment.</t>
  </si>
  <si>
    <t>Offset (gross of any unapplied balance) for any fees paid to the investment adviser or any of its related persons (including any fees paid directly to individuals) for their role on a portfolio investment's board of directors. Includes any non-cash compensation (i.e., stock).</t>
  </si>
  <si>
    <t>Offset (gross of any unapplied balance) for any fees/expenses, including accelerated monitoring fees, paid to the investment adviser or any of its related persons, as part of an agreement between the portfolio investment and the investment adviser or any of its related persons over a finite or indefinite period. Monitoring fees are identified as ongoing management services provided to portfolio investments, based on annually established fees as opposed to hourly or task-based fees.</t>
  </si>
  <si>
    <r>
      <t>Offset (gross of any unapplied balance) for any fees/expenses paid to the investment adviser or any of its related persons for their role in securing financing for a portfolio investment. Exclude</t>
    </r>
    <r>
      <rPr>
        <sz val="10"/>
        <rFont val="Arial"/>
        <family val="2"/>
      </rPr>
      <t>s any Transaction &amp; Deal Fees</t>
    </r>
    <r>
      <rPr>
        <sz val="10"/>
        <color theme="1"/>
        <rFont val="Arial"/>
        <family val="2"/>
      </rPr>
      <t>.</t>
    </r>
  </si>
  <si>
    <t>Offset (gross of any unapplied balance) for any fees/costs paid to the investment adviser and any of its related persons for their role in establishing or coordinating a loan. Most commonly seen in Private Credit funds.</t>
  </si>
  <si>
    <t>Offset (gross of any unapplied balance) for any fees/costs paid to the investment adviser and any of its related persons relating to the sourcing of investment opportunities.</t>
  </si>
  <si>
    <r>
      <t xml:space="preserve">Offset (gross of any unapplied balance) for any fees/expenses related to the establishment of the private fund. Typically, investor offsets are provided for amounts in excess of a predetermined value. Excludes any offsets for </t>
    </r>
    <r>
      <rPr>
        <sz val="10"/>
        <rFont val="Arial"/>
        <family val="2"/>
      </rPr>
      <t>Placement Fees.</t>
    </r>
  </si>
  <si>
    <t>Offset (gross of any unapplied balance) for fees/expenses paid to the investment advisers or any of its related persons, or paid to outside parties, for fundraising services.</t>
  </si>
  <si>
    <t>Other Offsets</t>
  </si>
  <si>
    <t>Offset (gross of any unapplied balance) for any remaining fees/expenses paid to the investment advisers or any of its related persons not listed elsewhere. Explanations for amounts included in this field must be footnoted in this document.</t>
  </si>
  <si>
    <t>Introduced to allow GPs to report offsets previously classified in a more rolled-up fashion in the 2016 ILPA Reporting Template dating back to the inception of the private fund, without requiring a reclassification of the offsets. For Funds launched Q1 2026 or later, this field should not be used.</t>
  </si>
  <si>
    <t>Periodic fees/expenses, subject to offset against the private fund's fees/expenses, that were credited to the benefit of the private fund's investors. This amount may not necessarily equal the offset amount applied during the period, as the applied amount cannot typically exceed the total amount of total recognized, gross fund fees/expenses during the period.</t>
  </si>
  <si>
    <t>Total amount that recognized private fund fees/expenses were reduced by during the period, to the benefit of the private fund's investors, resulting from fees/expenses received by the investment adviser or any of its related persons, usually from portfolio companies. Applied offset amount does not necessarily represent the total amount of recognized fees/expenses that were subject to offset during the period, as the applied amount typically cannot exceed the total recognized, gross fund fees/expenses during the period.</t>
  </si>
  <si>
    <t>Prior period, ending-balance for any fees/expenses, subject to offset against the private fund's fees/expenses, that have been recognized, but not yet credited to the benefit of the private fund's investors</t>
  </si>
  <si>
    <t>Current period, ending-balance for any fees/expenses, subject to offset against the private fund's fees/expenses, that have been recognized, but not yet credited to the benefit of the private fund's investors.</t>
  </si>
  <si>
    <t>Periodic total gross fees and private fund expenses (i.e., management fees, expenses allocated/paid to investment adviser or related persons and partnership expenses), prior to any application of offsets, fee waivers and fee rebates (applied during the period).</t>
  </si>
  <si>
    <t>Total amount that recognized private fund fees/expenses were reduced by during the period, to the benefit of the private fund's investors. Includes reduction resulting from offsets, waivers and rebates.</t>
  </si>
  <si>
    <t>Periodic total gross fees and private fund expenses (i.e., management fees, expenses allocated/paid to investment adviser or related persons and partnership expenses), less any offsets, fee waivers and fee rebates (applied during the period).</t>
  </si>
  <si>
    <t>Net interest income (expense) received by the private fund from portfolio investments. Includes interest income earned through bridge financing, regardless of source (i.e., equity, debt, Subscription Facility). Also includes deal-level interest expenses that flow through to the private fund and are ultimately charged to the private fund's investors.</t>
  </si>
  <si>
    <t>Dividend income received by the private fund from portfolio investments.</t>
  </si>
  <si>
    <t>Other net investment income (expense) received by the private fund.</t>
  </si>
  <si>
    <t>Realized gain / loss upon the partial or full disposal or write-off of portfolio investments during the reporting period, including any realized gain / loss attributable to foreign currencies on such transactions if otherwise bifurcated for financial reporting purposes</t>
  </si>
  <si>
    <t>Unrealized gain / loss on investments due to the change in fair value of portfolio investments during the reporting period, including any unrealized gain / loss attributable to foreign currencies if otherwise bifurcated for financial reporting purposes.</t>
  </si>
  <si>
    <t>The valuation of the private fund at the end of the period for a given investor, or group of investors. This balance is reflective of any carried interest that was attributable to the investment adviser or any of its related persons at the end of the period.</t>
  </si>
  <si>
    <t>Prior period's ending-balance for the investment adviser's or any of its related persons' expected share of any profits that would be paid upon realization of all remaining portfolio investments, based on current valuations (a.k.a. Incentive Allocation or GP Profit Share), less any potential clawback obligation. Balance includes accrued amounts based on the gains/losses of unrealized investments as well as any uncollected profits earned from realized investments. Includes amounts held in escrow.</t>
  </si>
  <si>
    <t>Periodic change in the investment adviser's or any of its related persons' share of any unrealized profits from portfolio investments (a.k.a. Incentive Allocation or GP Profit Share). The calculation assumes that all investments are realized at their fair market value at the quarter-end date.</t>
  </si>
  <si>
    <r>
      <t xml:space="preserve">Periodic change in the investment adviser's or any of its related persons' share of any realized profits from portfolio investments (a.k.a. Incentive Allocation or GP Profit Share). Balance reflects only carried interest entitled to the investment adviser or any of its related persons (attributable to </t>
    </r>
    <r>
      <rPr>
        <u/>
        <sz val="10"/>
        <rFont val="Arial"/>
        <family val="2"/>
      </rPr>
      <t>realizations</t>
    </r>
    <r>
      <rPr>
        <sz val="10"/>
        <rFont val="Arial"/>
        <family val="2"/>
      </rPr>
      <t>), that is not yet collected by the investment adviser or any of its related persons. Includes amounts held in escrow.</t>
    </r>
  </si>
  <si>
    <t>A sum of the 'Carried Interest Accrued (Unrealized Profits)' and 'Carried Interest Earned (Realized Profits, Inclusive of Amount Held in Escrow)' fields. Includes all carried interest accrued, but not yet recognized. Includes all carried interest earned, but not yet collected. Includes amounts held in escrow.</t>
  </si>
  <si>
    <t>Carried Interest – Paid During the Period</t>
  </si>
  <si>
    <t>The investment adviser's or any of its related persons' share of any realized profits from a portfolio investment (a.k.a. Incentive Allocation or GP Profit Share) that have been collected by the investment adviser or any of its related persons.</t>
  </si>
  <si>
    <t>Excess carried interest paid to the investment adviser or any of its related persons, including amounts held in escrow, which has been returned to the private fund.</t>
  </si>
  <si>
    <t>Period-End balance for the portion of the investment adviser's and any of its related persons' share of any realized profits from portfolio investments (a.k.a. Incentive Allocation or GP Profit Share) that has been collected, but is currently held in a third party account until certain milestones are met (per the Fund's LPA).</t>
  </si>
  <si>
    <t>Current period's ending-balance for the investment adviser's or any of its related persons' expected share of any unrealized profits that would be paid upon realization of all remaining portfolio investments, based on current valuations (a.k.a. Incentive Allocation or GP Profit Share), less any potential clawback obligation. Balance also includes any uncollected profits from realized investments, if applicable.</t>
  </si>
  <si>
    <t>End NAV – Gross of Accrued/Earned/Paid Carried Interest</t>
  </si>
  <si>
    <t>The valuation of the private fund at the end of the period for a given investor, or group of investors. This balance is not reflective of any carried interest that was attributable to the investment adviser or any of its related persons at the end of the period.</t>
  </si>
  <si>
    <t>B.1. With Respect to the Portfolio Companies/ Investments Held by the Private Fund</t>
  </si>
  <si>
    <t>With Respect to the Fund's Portfolio Companies/Investments</t>
  </si>
  <si>
    <t>Fees, expenses and reimbursements paid/accrued by (or in regards to) the Fund's portfolio holdings to the investment adviser and any of its related persons; Include any fees received from third-parties regarding arrangements for the investment (i.e., purchasing discount fees), and any fees received after the liquidation of the Fund or any sleeve/AIV of the Fund.</t>
  </si>
  <si>
    <t>Advisory &amp; Consulting Fees</t>
  </si>
  <si>
    <t>Fees/expenses that are allocated or paid to the investment adviser or any of its related persons (include any fees not subject to offset) relating to consultancy services provided to portfolio investments. Advisory fees are provided through project-based services with no ongoing monitoring style fees. Compensation is based on hourly or task-based fees. Excludes services related to Transaction &amp; Deal Fees.</t>
  </si>
  <si>
    <t>Broken Deal Fees</t>
  </si>
  <si>
    <t>Termination fees/expenses received from counterparties of the private fund's unconsummated deals, netted against any termination fees/expenses paid to counterparties that weren't reimbursed by the private fund (include any fees not subject to offset).</t>
  </si>
  <si>
    <t>Transaction &amp; Deal Fees</t>
  </si>
  <si>
    <t xml:space="preserve">Fees/expenses that are allocated or paid to the investment adviser or any of its related persons (include any fees not subject to offset) regarding the purchase and sale of portfolio investments. Excludes broken deal fees. Include fees/expenses related to bolt-on acquisitions for the portfolio investment. </t>
  </si>
  <si>
    <t>Directors Fees</t>
  </si>
  <si>
    <t>Fees/expenses that are allocated or paid to the (gross of any unapplied offset balance) to the investment adviser or any of its related persons (include any fees paid directly to individuals and any fees not subject to offset) for their role on the portfolio investment's board of directors. Includes any non-cash compensation (i.e., stock).</t>
  </si>
  <si>
    <t>Monitoring Fees</t>
  </si>
  <si>
    <t xml:space="preserve">Fees/expenses, including accelerated monitoring fees, that are allocated or paid to the investment adviser or any of its related persons (include any fees not subject to offset) as part of an agreement between the portfolio investment and the investment adviser or any of its related persons over a finite or indefinite period. Monitoring fees are identified as ongoing management services provided to portfolio investments, based on annually established fees as opposed to hourly or task-based fees. </t>
  </si>
  <si>
    <t>Capital Markets Fees</t>
  </si>
  <si>
    <t>Fees/expenses that are allocated or paid to the investment adviser or any of its related persons (include any fees not subject to offset) for their role in securing or underwriting equity or debt financing for a portfolio investment.</t>
  </si>
  <si>
    <t>Arrangement Fees</t>
  </si>
  <si>
    <t>Fees/expenses that are allocated or paid to the investment adviser or any of its related persons (include any fees not subject to offset) for their role in establishing or coordinating a loan. Most commonly seen in Private Credit funds.</t>
  </si>
  <si>
    <t>Origination Fees</t>
  </si>
  <si>
    <t>Fees/expenses that are allocated or paid to the investment adviser or any of its related persons (include any fees not subject to offset) relating to the sourcing of investment opportunities.</t>
  </si>
  <si>
    <t>Other Fees</t>
  </si>
  <si>
    <t>Fees/expenses that are allocated or paid to the investment adviser or any of its related persons (include any fees not subject to offset) not listed elsewhere. Explanations for amounts included in this field must be footnoted in this document</t>
  </si>
  <si>
    <t>Other Fees: 2016 ILPA Reporting Template Value</t>
  </si>
  <si>
    <t>Introduced to allow GPs to report fees previously classified in a more rolled-up fashion in the 2016 ILPA Reporting Template that were allocated or paid to the investment adviser or any of its related persons dating back to the inception of the private fund, without requiring a reclassification of the fees. For Funds launched Q1 2026 or later, this field should not be used.</t>
  </si>
  <si>
    <t>Total amount of fees paid/accrued by (or in regards to) the Fund's portfolio holdings to the investment adviser and any of its related persons. Include any fees received from third-parties regarding arrangements for the investment (i.e., purchasing discount fees), and any fees received after the liquidation of the Fund or any sleeve/AIV of the Fund.</t>
  </si>
  <si>
    <t>Total Reimbursements for Travel &amp; Administrative Expenses</t>
  </si>
  <si>
    <t>Repayment of any travel or other administrative expenses from the Fund's portfolio investment to the investment adviser or any of its related persons.</t>
  </si>
  <si>
    <t xml:space="preserve">Total Received by the Investment Adviser &amp; Related Persons </t>
  </si>
  <si>
    <t>Total amount of fees, expenses and reimbursements paid/accrued by (or in regards to) the Fund's portfolio holdings to the investment adviser and any of its related persons. Include any fees received from third-parties regarding arrangements for the investment (i.e., purchasing discount fees), and any fees received after the liquidation of the Fund or any sleeve/AIV of the Fund.</t>
  </si>
  <si>
    <t>Balances that represent the cumulative interest of a single fund, including all of its side/parallel vehicles (current and liquidated), less the GP's Allocation of Total Fund</t>
  </si>
  <si>
    <t>Changes in Updated ILPA Reporting Template (relative to 2016 ILPA Reporting Template)</t>
  </si>
  <si>
    <t>Changes in 2016 ILPA Reporting Template (relative to Updated ILPA Reporting Template)</t>
  </si>
  <si>
    <r>
      <rPr>
        <b/>
        <sz val="9"/>
        <rFont val="Arial"/>
        <family val="2"/>
      </rPr>
      <t xml:space="preserve">Renamed </t>
    </r>
    <r>
      <rPr>
        <sz val="9"/>
        <rFont val="Arial"/>
        <family val="2"/>
      </rPr>
      <t xml:space="preserve">- Updated to A.1 NAV Reconciliation and Summary of Fees, Expenses &amp; Carried Interest from A.1 NAV Reconciliation and Summary of Fees, Expenses &amp; Incentive Allocation </t>
    </r>
  </si>
  <si>
    <r>
      <rPr>
        <b/>
        <sz val="9"/>
        <rFont val="Arial"/>
        <family val="2"/>
      </rPr>
      <t xml:space="preserve">Renamed </t>
    </r>
    <r>
      <rPr>
        <sz val="9"/>
        <rFont val="Arial"/>
        <family val="2"/>
      </rPr>
      <t xml:space="preserve">- Updated to Beginning NAV - Net of Accrued/Earned/Paid Carried Interest from Beginning NAV - Net of Incentive Allocation </t>
    </r>
  </si>
  <si>
    <r>
      <rPr>
        <b/>
        <sz val="9"/>
        <rFont val="Arial"/>
        <family val="2"/>
      </rPr>
      <t>Modified</t>
    </r>
    <r>
      <rPr>
        <sz val="9"/>
        <rFont val="Arial"/>
        <family val="2"/>
      </rPr>
      <t xml:space="preserve"> - New line items (Offering/Syndication Costs and Partner Transfers) are no longer netted out of Contributions</t>
    </r>
  </si>
  <si>
    <r>
      <rPr>
        <b/>
        <sz val="9"/>
        <rFont val="Arial"/>
        <family val="2"/>
      </rPr>
      <t>Modified</t>
    </r>
    <r>
      <rPr>
        <sz val="9"/>
        <rFont val="Arial"/>
        <family val="2"/>
      </rPr>
      <t xml:space="preserve"> - Formula updated to be based on all elements of Total Cash / Non-Cash Flows rather than just the two line items from the 2016 ILPA Reporting Template (Contributions and Distributions)</t>
    </r>
  </si>
  <si>
    <r>
      <rPr>
        <b/>
        <sz val="9"/>
        <rFont val="Arial"/>
        <family val="2"/>
      </rPr>
      <t>New</t>
    </r>
    <r>
      <rPr>
        <sz val="9"/>
        <rFont val="Arial"/>
        <family val="2"/>
      </rPr>
      <t xml:space="preserve"> - Formula driven</t>
    </r>
  </si>
  <si>
    <r>
      <rPr>
        <b/>
        <sz val="9"/>
        <rFont val="Arial"/>
        <family val="2"/>
      </rPr>
      <t xml:space="preserve">Modified </t>
    </r>
    <r>
      <rPr>
        <sz val="9"/>
        <rFont val="Arial"/>
        <family val="2"/>
      </rPr>
      <t>- Isolated out Third-Party Fund Administration &amp; Accounting amounts from previous Partnership Expenses - External line item (Partnership Expenses - Accounting, Administration &amp; IT) and removed Internal Chargeback amounts</t>
    </r>
  </si>
  <si>
    <r>
      <rPr>
        <b/>
        <sz val="9"/>
        <rFont val="Arial"/>
        <family val="2"/>
      </rPr>
      <t xml:space="preserve">New </t>
    </r>
    <r>
      <rPr>
        <sz val="9"/>
        <rFont val="Arial"/>
        <family val="2"/>
      </rPr>
      <t>- Isolated out the Third-Party Valuation Services amounts from previous Partnership Expenses - External line item (Partnership Expenses - Accounting, Adminisration &amp; IT) and removed Internal Chargeback amounts</t>
    </r>
  </si>
  <si>
    <r>
      <rPr>
        <b/>
        <sz val="9"/>
        <rFont val="Arial"/>
        <family val="2"/>
      </rPr>
      <t>Modified</t>
    </r>
    <r>
      <rPr>
        <sz val="9"/>
        <rFont val="Arial"/>
        <family val="2"/>
      </rPr>
      <t xml:space="preserve"> - Isolated out Third-Party IT Activities amounts from previous Partnership Expenses - External line item (Partnership Expenses - Accounting, Administration &amp; IT) and removed Internal Chargeback amounts</t>
    </r>
  </si>
  <si>
    <r>
      <rPr>
        <b/>
        <sz val="9"/>
        <rFont val="Arial"/>
        <family val="2"/>
      </rPr>
      <t>Modified</t>
    </r>
    <r>
      <rPr>
        <sz val="9"/>
        <rFont val="Arial"/>
        <family val="2"/>
      </rPr>
      <t xml:space="preserve"> - Added Regulatory &amp; Compliance to previous Partnership Expenses - External line item (Partnership Expenses - Legal) and removed Internal Chargeback amounts</t>
    </r>
  </si>
  <si>
    <r>
      <rPr>
        <b/>
        <sz val="9"/>
        <rFont val="Arial"/>
        <family val="2"/>
      </rPr>
      <t>Modified</t>
    </r>
    <r>
      <rPr>
        <sz val="9"/>
        <rFont val="Arial"/>
        <family val="2"/>
      </rPr>
      <t xml:space="preserve"> - Isolated out Third-Party Audit amounts from previous Partnership Expenses - External line item (Partnership Expenses - Audit &amp; Tax Preparatory) and removed Internal Chargeback amounts</t>
    </r>
  </si>
  <si>
    <r>
      <rPr>
        <b/>
        <sz val="9"/>
        <rFont val="Arial"/>
        <family val="2"/>
      </rPr>
      <t>Modified</t>
    </r>
    <r>
      <rPr>
        <sz val="9"/>
        <rFont val="Arial"/>
        <family val="2"/>
      </rPr>
      <t xml:space="preserve"> - Removed Internal Chargeback amounts</t>
    </r>
  </si>
  <si>
    <r>
      <rPr>
        <b/>
        <sz val="9"/>
        <rFont val="Arial"/>
        <family val="2"/>
      </rPr>
      <t xml:space="preserve">Modified </t>
    </r>
    <r>
      <rPr>
        <sz val="9"/>
        <rFont val="Arial"/>
        <family val="2"/>
      </rPr>
      <t>- Should no longer include any fees/interest related to Credit Facilities</t>
    </r>
  </si>
  <si>
    <r>
      <rPr>
        <b/>
        <sz val="9"/>
        <rFont val="Arial"/>
        <family val="2"/>
      </rPr>
      <t>New</t>
    </r>
    <r>
      <rPr>
        <sz val="9"/>
        <rFont val="Arial"/>
        <family val="2"/>
      </rPr>
      <t xml:space="preserve"> - Isolated out the Subscription Facilities - Fees amounts from previous Partnership Expenses - External line item (Partnership Expenses - Bank Fees), which included fees related to credit facilities</t>
    </r>
  </si>
  <si>
    <r>
      <rPr>
        <b/>
        <sz val="9"/>
        <rFont val="Arial"/>
        <family val="2"/>
      </rPr>
      <t>New</t>
    </r>
    <r>
      <rPr>
        <sz val="9"/>
        <rFont val="Arial"/>
        <family val="2"/>
      </rPr>
      <t xml:space="preserve"> - Isolated out the Subscription Facilities - Interest amounts from previous Partnership Expenses - External line item (Partnership Expenses - Bank Fees) or Interest Expense line item, which included fees related to credit facilities</t>
    </r>
  </si>
  <si>
    <r>
      <rPr>
        <b/>
        <sz val="9"/>
        <rFont val="Arial"/>
        <family val="2"/>
      </rPr>
      <t>New</t>
    </r>
    <r>
      <rPr>
        <sz val="9"/>
        <rFont val="Arial"/>
        <family val="2"/>
      </rPr>
      <t xml:space="preserve"> - Isolated out the Other Credit Facilities - Fees amounts from previous Partnership Expenses - External line item (Partnership Expenses - Bank Fees), which included fees related to credit facilities</t>
    </r>
  </si>
  <si>
    <r>
      <rPr>
        <b/>
        <sz val="9"/>
        <rFont val="Arial"/>
        <family val="2"/>
      </rPr>
      <t>New</t>
    </r>
    <r>
      <rPr>
        <sz val="9"/>
        <rFont val="Arial"/>
        <family val="2"/>
      </rPr>
      <t xml:space="preserve"> - Isolated out the Other Credit Facilities - Interest amounts from previous Partnership Expenses - External line item (Partnership Expenses - Bank Fees) or Interest Expense line item, which included fees related to credit facilities</t>
    </r>
  </si>
  <si>
    <r>
      <rPr>
        <b/>
        <sz val="9"/>
        <rFont val="Arial"/>
        <family val="2"/>
      </rPr>
      <t>Renamed</t>
    </r>
    <r>
      <rPr>
        <sz val="9"/>
        <rFont val="Arial"/>
        <family val="2"/>
      </rPr>
      <t xml:space="preserve"> - Updated to Partnership Expenses - Travel &amp; Entertainment from Partnership Expenses - Other Travel &amp; Entertainment</t>
    </r>
  </si>
  <si>
    <r>
      <rPr>
        <b/>
        <sz val="9"/>
        <rFont val="Arial"/>
        <family val="2"/>
      </rPr>
      <t xml:space="preserve">Modified </t>
    </r>
    <r>
      <rPr>
        <sz val="9"/>
        <rFont val="Arial"/>
        <family val="2"/>
      </rPr>
      <t>- Removed Internal Chargeback amounts</t>
    </r>
  </si>
  <si>
    <r>
      <rPr>
        <b/>
        <sz val="9"/>
        <rFont val="Arial"/>
        <family val="2"/>
      </rPr>
      <t xml:space="preserve">New </t>
    </r>
    <r>
      <rPr>
        <sz val="9"/>
        <rFont val="Arial"/>
        <family val="2"/>
      </rPr>
      <t>- Formula driven</t>
    </r>
  </si>
  <si>
    <r>
      <rPr>
        <b/>
        <sz val="9"/>
        <rFont val="Arial"/>
        <family val="2"/>
      </rPr>
      <t>Renamed</t>
    </r>
    <r>
      <rPr>
        <sz val="9"/>
        <rFont val="Arial"/>
        <family val="2"/>
      </rPr>
      <t xml:space="preserve"> - Updated to Advisory &amp; Consulting Fee Offset from Advisory Fee Offset</t>
    </r>
  </si>
  <si>
    <r>
      <rPr>
        <b/>
        <sz val="9"/>
        <rFont val="Arial"/>
        <family val="2"/>
      </rPr>
      <t>Modified</t>
    </r>
    <r>
      <rPr>
        <sz val="9"/>
        <rFont val="Arial"/>
        <family val="2"/>
      </rPr>
      <t xml:space="preserve"> - Formula updated</t>
    </r>
  </si>
  <si>
    <r>
      <rPr>
        <b/>
        <sz val="9"/>
        <rFont val="Arial"/>
        <family val="2"/>
      </rPr>
      <t xml:space="preserve">Modified </t>
    </r>
    <r>
      <rPr>
        <sz val="9"/>
        <rFont val="Arial"/>
        <family val="2"/>
      </rPr>
      <t>- Formula updated</t>
    </r>
  </si>
  <si>
    <r>
      <rPr>
        <b/>
        <sz val="9"/>
        <rFont val="Arial"/>
        <family val="2"/>
      </rPr>
      <t>Renamed</t>
    </r>
    <r>
      <rPr>
        <sz val="9"/>
        <rFont val="Arial"/>
        <family val="2"/>
      </rPr>
      <t xml:space="preserve"> - Updated to Other Investment Income from Other Investment Income/(Expense). Present net value</t>
    </r>
  </si>
  <si>
    <r>
      <rPr>
        <b/>
        <sz val="9"/>
        <rFont val="Arial"/>
        <family val="2"/>
      </rPr>
      <t>Renamed</t>
    </r>
    <r>
      <rPr>
        <sz val="9"/>
        <rFont val="Arial"/>
        <family val="2"/>
      </rPr>
      <t xml:space="preserve"> - Updated to Net Realized Gain / (Loss) from Realized Gain / (Loss)</t>
    </r>
  </si>
  <si>
    <r>
      <rPr>
        <b/>
        <sz val="9"/>
        <rFont val="Arial"/>
        <family val="2"/>
      </rPr>
      <t>Renamed</t>
    </r>
    <r>
      <rPr>
        <sz val="9"/>
        <rFont val="Arial"/>
        <family val="2"/>
      </rPr>
      <t xml:space="preserve"> - Updated to Net Unrealized Gain / (Loss) from Change in Unrealized Gain / (Loss)</t>
    </r>
  </si>
  <si>
    <r>
      <rPr>
        <b/>
        <sz val="9"/>
        <rFont val="Arial"/>
        <family val="2"/>
      </rPr>
      <t xml:space="preserve">Renamed </t>
    </r>
    <r>
      <rPr>
        <sz val="9"/>
        <rFont val="Arial"/>
        <family val="2"/>
      </rPr>
      <t>- Updated to Ending NAV - Net of Accrued/Earned/Paid Carried Interest from Ending NAV - Net of Incentive Allocation. Formula modified</t>
    </r>
  </si>
  <si>
    <r>
      <rPr>
        <b/>
        <sz val="9"/>
        <rFont val="Arial"/>
        <family val="2"/>
      </rPr>
      <t>Renamed</t>
    </r>
    <r>
      <rPr>
        <sz val="9"/>
        <rFont val="Arial"/>
        <family val="2"/>
      </rPr>
      <t xml:space="preserve"> - Updated to Accrued/Earned/Paid Carried Interest - Starting Period Balance from Accrued Incentive Allocation - Starting Period Balance</t>
    </r>
  </si>
  <si>
    <r>
      <rPr>
        <b/>
        <sz val="9"/>
        <rFont val="Arial"/>
        <family val="2"/>
      </rPr>
      <t>Renamed</t>
    </r>
    <r>
      <rPr>
        <sz val="9"/>
        <rFont val="Arial"/>
        <family val="2"/>
      </rPr>
      <t xml:space="preserve"> - Updated to Carried Interest - Paid During the Period from Incentive Allocation - Paid During the Period</t>
    </r>
  </si>
  <si>
    <r>
      <rPr>
        <b/>
        <sz val="9"/>
        <rFont val="Arial"/>
        <family val="2"/>
      </rPr>
      <t>Renamed</t>
    </r>
    <r>
      <rPr>
        <sz val="9"/>
        <rFont val="Arial"/>
        <family val="2"/>
      </rPr>
      <t xml:space="preserve"> - Updated to Accrued/Earned/Paid Carried Interest - Ending Period Balance from Accrued Incentive Allocation - Ending Period Balance. Formula modified to capture Returned Clawback</t>
    </r>
  </si>
  <si>
    <r>
      <rPr>
        <b/>
        <sz val="9"/>
        <rFont val="Arial"/>
        <family val="2"/>
      </rPr>
      <t xml:space="preserve">Renamed </t>
    </r>
    <r>
      <rPr>
        <sz val="9"/>
        <rFont val="Arial"/>
        <family val="2"/>
      </rPr>
      <t>- Updated to Advisory &amp; Consulting Fees from Advisory Fees</t>
    </r>
  </si>
  <si>
    <r>
      <rPr>
        <b/>
        <sz val="9"/>
        <rFont val="Arial"/>
        <family val="2"/>
      </rPr>
      <t>Modified</t>
    </r>
    <r>
      <rPr>
        <sz val="9"/>
        <rFont val="Arial"/>
        <family val="2"/>
      </rPr>
      <t xml:space="preserve"> - Formula captures only fees and reimbursements paid/accrued by (or in regards to) the Fund's portfolio holdings</t>
    </r>
  </si>
  <si>
    <t>Legend</t>
  </si>
  <si>
    <r>
      <rPr>
        <b/>
        <sz val="9"/>
        <rFont val="Arial"/>
        <family val="2"/>
      </rPr>
      <t>Modified/Renamed</t>
    </r>
    <r>
      <rPr>
        <sz val="9"/>
        <rFont val="Arial"/>
        <family val="2"/>
      </rPr>
      <t xml:space="preserve"> - Isolated out Third-Party Tax Preparation &amp; Tax Advisory amounts from previous Partnership Expenses - External line item (Partnership Expenses - Audit &amp; Tax Preparatory), added Tax Advisory  to line item and removed Internal Chargeback amounts</t>
    </r>
  </si>
  <si>
    <r>
      <rPr>
        <b/>
        <sz val="9"/>
        <rFont val="Arial"/>
        <family val="2"/>
      </rPr>
      <t>Modified</t>
    </r>
    <r>
      <rPr>
        <sz val="9"/>
        <rFont val="Arial"/>
        <family val="2"/>
      </rPr>
      <t xml:space="preserve"> - Isolated out the Due Diligence portion for consumated deals - should no longer include any fees related to unconsumated deals</t>
    </r>
  </si>
  <si>
    <r>
      <rPr>
        <b/>
        <sz val="9"/>
        <rFont val="Arial"/>
        <family val="2"/>
      </rPr>
      <t>Modified</t>
    </r>
    <r>
      <rPr>
        <sz val="9"/>
        <rFont val="Arial"/>
        <family val="2"/>
      </rPr>
      <t xml:space="preserve"> - Combined Interest Income (Row 43) and (Interest Expense) (Row 45) from 2016 ILPA Reporting Template and present net value</t>
    </r>
  </si>
  <si>
    <r>
      <rPr>
        <b/>
        <sz val="9"/>
        <rFont val="Arial"/>
        <family val="2"/>
      </rPr>
      <t>Renamed</t>
    </r>
    <r>
      <rPr>
        <sz val="9"/>
        <rFont val="Arial"/>
        <family val="2"/>
      </rPr>
      <t xml:space="preserve"> - Updated  from A.1 NAV Reconciliation and Summary of Fees, Expenses &amp; Incentive Allocation to A.1 NAV Reconciliation and Summary of Fees, Expenses &amp; Carried Interest</t>
    </r>
  </si>
  <si>
    <r>
      <rPr>
        <b/>
        <sz val="9"/>
        <rFont val="Arial"/>
        <family val="2"/>
      </rPr>
      <t>Renamed</t>
    </r>
    <r>
      <rPr>
        <sz val="9"/>
        <rFont val="Arial"/>
        <family val="2"/>
      </rPr>
      <t xml:space="preserve"> - Updated from Beginning NAV - Net of Incentive Allocation to Beginning NAV - Net of Accrued/Earned/Paid Carried Interest </t>
    </r>
  </si>
  <si>
    <r>
      <rPr>
        <b/>
        <sz val="9"/>
        <rFont val="Arial"/>
        <family val="2"/>
      </rPr>
      <t xml:space="preserve">Modified </t>
    </r>
    <r>
      <rPr>
        <sz val="9"/>
        <rFont val="Arial"/>
        <family val="2"/>
      </rPr>
      <t>- Offering/Syndication Costs and Partner Transfers are no longer netted out of Contributions as these are new line items added to the Updated Reporting Template</t>
    </r>
  </si>
  <si>
    <r>
      <rPr>
        <b/>
        <sz val="9"/>
        <rFont val="Arial"/>
        <family val="2"/>
      </rPr>
      <t>Modified</t>
    </r>
    <r>
      <rPr>
        <sz val="9"/>
        <rFont val="Arial"/>
        <family val="2"/>
      </rPr>
      <t xml:space="preserve"> - Offering/Syndication Costs and Partner Transfers are no longer netted out of Distributions as these are new line items added to the Updated Reporting Template. Input values will reflect the direction of the cash flow relative to the fund</t>
    </r>
  </si>
  <si>
    <r>
      <rPr>
        <b/>
        <sz val="9"/>
        <rFont val="Arial"/>
        <family val="2"/>
      </rPr>
      <t>Modified</t>
    </r>
    <r>
      <rPr>
        <sz val="9"/>
        <rFont val="Arial"/>
        <family val="2"/>
      </rPr>
      <t xml:space="preserve"> - Formula updated to include all elements of Total Cash / Non-Cash Flows section in Updated Reporting Template</t>
    </r>
  </si>
  <si>
    <t>Location in Updated ILPA Reporting Template</t>
  </si>
  <si>
    <t>Location in 2016 ILPA Reporting Template</t>
  </si>
  <si>
    <t>---</t>
  </si>
  <si>
    <t>Row 48</t>
  </si>
  <si>
    <t>Row 20</t>
  </si>
  <si>
    <t>Row 16</t>
  </si>
  <si>
    <t>Row 26</t>
  </si>
  <si>
    <t>Row 28</t>
  </si>
  <si>
    <t>Row 29</t>
  </si>
  <si>
    <t>Row 30</t>
  </si>
  <si>
    <t>Row 31</t>
  </si>
  <si>
    <t>Row 32</t>
  </si>
  <si>
    <t>Row 33</t>
  </si>
  <si>
    <t>Row 34</t>
  </si>
  <si>
    <t>Row 35</t>
  </si>
  <si>
    <t>Row 36</t>
  </si>
  <si>
    <t>Row 37</t>
  </si>
  <si>
    <t>Row 44</t>
  </si>
  <si>
    <t>Row 59</t>
  </si>
  <si>
    <t>Row 60</t>
  </si>
  <si>
    <t>Row 61</t>
  </si>
  <si>
    <t>Row 62</t>
  </si>
  <si>
    <t>Row 63</t>
  </si>
  <si>
    <t>Row 64</t>
  </si>
  <si>
    <t>Row 65</t>
  </si>
  <si>
    <t xml:space="preserve">No Changes </t>
  </si>
  <si>
    <t>Row 56</t>
  </si>
  <si>
    <t>Moved</t>
  </si>
  <si>
    <t>Row 70</t>
  </si>
  <si>
    <t>Row 69</t>
  </si>
  <si>
    <t>Row 83</t>
  </si>
  <si>
    <t>Row 84</t>
  </si>
  <si>
    <t>Row 85</t>
  </si>
  <si>
    <t>Row 86</t>
  </si>
  <si>
    <t>Row 87</t>
  </si>
  <si>
    <t>Row 88</t>
  </si>
  <si>
    <t>Row 89</t>
  </si>
  <si>
    <t>Row 90</t>
  </si>
  <si>
    <r>
      <rPr>
        <b/>
        <sz val="9"/>
        <rFont val="Arial"/>
        <family val="2"/>
      </rPr>
      <t>Modified</t>
    </r>
    <r>
      <rPr>
        <sz val="9"/>
        <rFont val="Arial"/>
        <family val="2"/>
      </rPr>
      <t xml:space="preserve"> - New line items (Offering/Syndication Costs and Partner Transfers) are no longer netted out of Distributions. Values input should usually be negative, reflecting the direction of the cash flow relative to the fund</t>
    </r>
  </si>
  <si>
    <t>Row 82</t>
  </si>
  <si>
    <t>Row 8</t>
  </si>
  <si>
    <t>Row 9</t>
  </si>
  <si>
    <t>Row 10</t>
  </si>
  <si>
    <t>Row 11</t>
  </si>
  <si>
    <t>Row 12</t>
  </si>
  <si>
    <t>Row 14</t>
  </si>
  <si>
    <t>Row 15</t>
  </si>
  <si>
    <t>Row 42</t>
  </si>
  <si>
    <t>Row 77</t>
  </si>
  <si>
    <t>Row 17</t>
  </si>
  <si>
    <t>Row 22</t>
  </si>
  <si>
    <t>Row 78</t>
  </si>
  <si>
    <t>Row 18</t>
  </si>
  <si>
    <t>Row 23</t>
  </si>
  <si>
    <t>Row 19</t>
  </si>
  <si>
    <r>
      <rPr>
        <b/>
        <sz val="9"/>
        <rFont val="Arial"/>
        <family val="2"/>
      </rPr>
      <t>New</t>
    </r>
    <r>
      <rPr>
        <sz val="9"/>
        <rFont val="Arial"/>
        <family val="2"/>
      </rPr>
      <t xml:space="preserve"> - Isolated out Broken Deal expense amounts from previous Partnership Expenses - External line item (Partnership Expenses - Due Diligence), which included fees related to both consumated and unconsumated deals</t>
    </r>
  </si>
  <si>
    <t>Row 21</t>
  </si>
  <si>
    <t>Row 24</t>
  </si>
  <si>
    <t>Row 25</t>
  </si>
  <si>
    <t>Row 38</t>
  </si>
  <si>
    <t>Row 39</t>
  </si>
  <si>
    <t>Row 40</t>
  </si>
  <si>
    <t>Ros 43 &amp; Row 45</t>
  </si>
  <si>
    <t>Row 46</t>
  </si>
  <si>
    <t>Row 47</t>
  </si>
  <si>
    <t>Row 49</t>
  </si>
  <si>
    <t>Row 50</t>
  </si>
  <si>
    <t>Row 51</t>
  </si>
  <si>
    <t>Row 52</t>
  </si>
  <si>
    <t>Row 54</t>
  </si>
  <si>
    <t>Row 53</t>
  </si>
  <si>
    <t>Row 55</t>
  </si>
  <si>
    <t>Row 91</t>
  </si>
  <si>
    <t>Row 13</t>
  </si>
  <si>
    <t>Row 66</t>
  </si>
  <si>
    <t>Row 67</t>
  </si>
  <si>
    <t>Row 68</t>
  </si>
  <si>
    <t>Row 72</t>
  </si>
  <si>
    <t>Row 73</t>
  </si>
  <si>
    <t>Row 74</t>
  </si>
  <si>
    <t>Row 79</t>
  </si>
  <si>
    <t>Row 80</t>
  </si>
  <si>
    <t>Row 81</t>
  </si>
  <si>
    <t>Row 92</t>
  </si>
  <si>
    <t>Row 93</t>
  </si>
  <si>
    <t>Row 95</t>
  </si>
  <si>
    <t>Row 96</t>
  </si>
  <si>
    <t>Row 101</t>
  </si>
  <si>
    <t>Row 103</t>
  </si>
  <si>
    <t>Row 104</t>
  </si>
  <si>
    <r>
      <rPr>
        <b/>
        <sz val="9"/>
        <rFont val="Arial"/>
        <family val="2"/>
      </rPr>
      <t>Modified</t>
    </r>
    <r>
      <rPr>
        <sz val="9"/>
        <rFont val="Arial"/>
        <family val="2"/>
      </rPr>
      <t xml:space="preserve"> - Internal Chargeback amounts are captured separately in the Updated Reporting Template</t>
    </r>
  </si>
  <si>
    <r>
      <rPr>
        <b/>
        <sz val="9"/>
        <rFont val="Arial"/>
        <family val="2"/>
      </rPr>
      <t>Renamed</t>
    </r>
    <r>
      <rPr>
        <sz val="9"/>
        <rFont val="Arial"/>
        <family val="2"/>
      </rPr>
      <t xml:space="preserve"> - Updated from Partnership Expenses - Other Travel &amp; Entertainment to Partnership Expenses - Travel &amp; Entertainment </t>
    </r>
  </si>
  <si>
    <r>
      <rPr>
        <b/>
        <sz val="9"/>
        <rFont val="Arial"/>
        <family val="2"/>
      </rPr>
      <t>Modified</t>
    </r>
    <r>
      <rPr>
        <sz val="9"/>
        <rFont val="Arial"/>
        <family val="2"/>
      </rPr>
      <t xml:space="preserve"> - Updated Reporting Template divides Total Offsets to Fees &amp; Expenses into management fee-specific offsets, Internal Chargeback-specific offsets, and External Partnership Expense-specific offsets. </t>
    </r>
  </si>
  <si>
    <r>
      <rPr>
        <b/>
        <sz val="9"/>
        <rFont val="Arial"/>
        <family val="2"/>
      </rPr>
      <t>Renamed</t>
    </r>
    <r>
      <rPr>
        <sz val="9"/>
        <rFont val="Arial"/>
        <family val="2"/>
      </rPr>
      <t xml:space="preserve"> - Updated from Advisory Fee Offset to Advisory &amp; Consulting Fee Offset</t>
    </r>
  </si>
  <si>
    <r>
      <rPr>
        <b/>
        <sz val="9"/>
        <rFont val="Arial"/>
        <family val="2"/>
      </rPr>
      <t>Modified</t>
    </r>
    <r>
      <rPr>
        <sz val="9"/>
        <rFont val="Arial"/>
        <family val="2"/>
      </rPr>
      <t xml:space="preserve"> - Formula updated in Updated Reporting Template</t>
    </r>
  </si>
  <si>
    <r>
      <rPr>
        <b/>
        <sz val="9"/>
        <rFont val="Arial"/>
        <family val="2"/>
      </rPr>
      <t>Renamed</t>
    </r>
    <r>
      <rPr>
        <sz val="9"/>
        <rFont val="Arial"/>
        <family val="2"/>
      </rPr>
      <t xml:space="preserve"> - Updated from Other Investment Income/(Expense) to Other Investment Income.</t>
    </r>
  </si>
  <si>
    <r>
      <rPr>
        <b/>
        <sz val="9"/>
        <rFont val="Arial"/>
        <family val="2"/>
      </rPr>
      <t>Renamed</t>
    </r>
    <r>
      <rPr>
        <sz val="9"/>
        <rFont val="Arial"/>
        <family val="2"/>
      </rPr>
      <t xml:space="preserve"> - Updated from Realized Gain / (Loss) to Net Realized Gain / (Loss) </t>
    </r>
  </si>
  <si>
    <r>
      <rPr>
        <b/>
        <sz val="9"/>
        <rFont val="Arial"/>
        <family val="2"/>
      </rPr>
      <t>Renamed</t>
    </r>
    <r>
      <rPr>
        <sz val="9"/>
        <rFont val="Arial"/>
        <family val="2"/>
      </rPr>
      <t xml:space="preserve"> - Updated from Change in Unrealized Gain / (Loss) to Net Unrealized Gain / (Loss) </t>
    </r>
  </si>
  <si>
    <r>
      <rPr>
        <b/>
        <sz val="9"/>
        <rFont val="Arial"/>
        <family val="2"/>
      </rPr>
      <t>Renamed</t>
    </r>
    <r>
      <rPr>
        <sz val="9"/>
        <rFont val="Arial"/>
        <family val="2"/>
      </rPr>
      <t xml:space="preserve"> - Updated from Ending NAV - Net of Incentive Allocation to Ending NAV - Net of Accrued/Earned/Paid Carried Interest. Formula modified in Updated Reporting Template</t>
    </r>
  </si>
  <si>
    <r>
      <rPr>
        <b/>
        <sz val="9"/>
        <rFont val="Arial"/>
        <family val="2"/>
      </rPr>
      <t>Renamed</t>
    </r>
    <r>
      <rPr>
        <sz val="9"/>
        <rFont val="Arial"/>
        <family val="2"/>
      </rPr>
      <t xml:space="preserve"> - Updated from Accrued Incentive Allocation - Starting Period Balance to Accrued/Earned/Paid Carried Interest - Starting Period Balance</t>
    </r>
  </si>
  <si>
    <r>
      <rPr>
        <b/>
        <sz val="9"/>
        <rFont val="Arial"/>
        <family val="2"/>
      </rPr>
      <t>Renamed</t>
    </r>
    <r>
      <rPr>
        <sz val="9"/>
        <rFont val="Arial"/>
        <family val="2"/>
      </rPr>
      <t xml:space="preserve"> - Updated from Incentive Allocation - Paid During the Period to Carried Interest - Paid During the Period</t>
    </r>
  </si>
  <si>
    <r>
      <rPr>
        <b/>
        <sz val="9"/>
        <rFont val="Arial"/>
        <family val="2"/>
      </rPr>
      <t>Renamed</t>
    </r>
    <r>
      <rPr>
        <sz val="9"/>
        <rFont val="Arial"/>
        <family val="2"/>
      </rPr>
      <t xml:space="preserve"> - Updated from Accrued Incentive Allocation - Ending Period Balance to Accrued/Earned/Paid Carried Interest - Ending Period Balance</t>
    </r>
  </si>
  <si>
    <r>
      <rPr>
        <b/>
        <sz val="9"/>
        <rFont val="Arial"/>
        <family val="2"/>
      </rPr>
      <t>Renamed</t>
    </r>
    <r>
      <rPr>
        <sz val="9"/>
        <rFont val="Arial"/>
        <family val="2"/>
      </rPr>
      <t xml:space="preserve"> - Updated from Advisory Fees to Advisory &amp; Consulting Fees </t>
    </r>
  </si>
  <si>
    <r>
      <rPr>
        <b/>
        <sz val="9"/>
        <rFont val="Arial"/>
        <family val="2"/>
      </rPr>
      <t>Modified</t>
    </r>
    <r>
      <rPr>
        <sz val="9"/>
        <rFont val="Arial"/>
        <family val="2"/>
      </rPr>
      <t xml:space="preserve"> - Formula captures only fees and reimbursements paid/accrued by (or in regards to) the Fund's portfolio holdings in the Updated Reporting Template. No longer captures any fund-level fees or carry received by the GP &amp; Related Persons.</t>
    </r>
  </si>
  <si>
    <t>Row 108</t>
  </si>
  <si>
    <t>Row 109</t>
  </si>
  <si>
    <t>Row 110</t>
  </si>
  <si>
    <t>Row 111</t>
  </si>
  <si>
    <t>Row 112</t>
  </si>
  <si>
    <t>Row 113</t>
  </si>
  <si>
    <t>Row 114</t>
  </si>
  <si>
    <t>Row 98 &amp; Row 101</t>
  </si>
  <si>
    <t>Row 99</t>
  </si>
  <si>
    <t>Row 102</t>
  </si>
  <si>
    <t>Row 100</t>
  </si>
  <si>
    <t>Row 129</t>
  </si>
  <si>
    <t>Row 119</t>
  </si>
  <si>
    <t>Row 120</t>
  </si>
  <si>
    <t>Row 121</t>
  </si>
  <si>
    <t>Row 122</t>
  </si>
  <si>
    <t>Row 123</t>
  </si>
  <si>
    <t>Row 127</t>
  </si>
  <si>
    <t>Row 124</t>
  </si>
  <si>
    <t>Row 130</t>
  </si>
  <si>
    <t>Row 131</t>
  </si>
  <si>
    <t>Row 19 or Row 45</t>
  </si>
  <si>
    <t>Row 45, Row 46, Row 47, Row 48 &amp; Row 49</t>
  </si>
  <si>
    <t>Rows 97, Row 98 &amp; Row 100</t>
  </si>
  <si>
    <r>
      <rPr>
        <b/>
        <sz val="9"/>
        <rFont val="Arial"/>
        <family val="2"/>
      </rPr>
      <t xml:space="preserve">Modified/Renamed </t>
    </r>
    <r>
      <rPr>
        <sz val="9"/>
        <rFont val="Arial"/>
        <family val="2"/>
      </rPr>
      <t>- Formula updated to capture total net expenses from 'Expenses Allocated/Paid to Investment Advser or Related Persons' and 'Partnership Expenses - External' section. 
Renamed to Total Net Expenses Allocated/Paid to Investment Adviser or Related Persons and Partnership Expenses - External from Partnership Expenses - Total.</t>
    </r>
  </si>
  <si>
    <r>
      <rPr>
        <b/>
        <sz val="9"/>
        <rFont val="Arial"/>
        <family val="2"/>
      </rPr>
      <t xml:space="preserve">Modified/Moved </t>
    </r>
    <r>
      <rPr>
        <sz val="9"/>
        <rFont val="Arial"/>
        <family val="2"/>
      </rPr>
      <t>- Isolated out management fee-specific offset amount from Total Offsets to Fees &amp; Expenses</t>
    </r>
  </si>
  <si>
    <r>
      <rPr>
        <b/>
        <sz val="9"/>
        <rFont val="Arial"/>
        <family val="2"/>
      </rPr>
      <t>Modified/Moved</t>
    </r>
    <r>
      <rPr>
        <sz val="9"/>
        <rFont val="Arial"/>
        <family val="2"/>
      </rPr>
      <t xml:space="preserve"> - Formula updated to net out all offsets, rebates and waivers, as opposed to rebates only</t>
    </r>
  </si>
  <si>
    <t>Row previous or most closely connected to</t>
  </si>
  <si>
    <t>Connected Row</t>
  </si>
  <si>
    <r>
      <rPr>
        <b/>
        <sz val="9"/>
        <rFont val="Arial"/>
        <family val="2"/>
      </rPr>
      <t>Modified/Moved</t>
    </r>
    <r>
      <rPr>
        <sz val="9"/>
        <rFont val="Arial"/>
        <family val="2"/>
      </rPr>
      <t xml:space="preserve"> - Isolated out External Partnership Expense-specific offset amount from Total Offsets to Fees &amp; Expenses.
</t>
    </r>
    <r>
      <rPr>
        <sz val="9"/>
        <color theme="5"/>
        <rFont val="Arial"/>
        <family val="2"/>
      </rPr>
      <t>Updated Reporting Template also has a line item for the isolated out Internal Chargeback-specific offset amount from Total Offsets to Fees &amp; Expenses</t>
    </r>
  </si>
  <si>
    <r>
      <rPr>
        <b/>
        <sz val="9"/>
        <rFont val="Arial"/>
        <family val="2"/>
      </rPr>
      <t xml:space="preserve">Modified/Moved </t>
    </r>
    <r>
      <rPr>
        <sz val="9"/>
        <rFont val="Arial"/>
        <family val="2"/>
      </rPr>
      <t xml:space="preserve">- Isolated out Internal Chargeback-specific offset amount from Total Offsets to Fees &amp; Expenses.
</t>
    </r>
    <r>
      <rPr>
        <sz val="9"/>
        <color theme="5"/>
        <rFont val="Arial"/>
        <family val="2"/>
      </rPr>
      <t>Updated Reporting Template also has a line item for the isolated out External Partnership Expense-specific offset amount from Total Offsets to Fees &amp; Expenses</t>
    </r>
  </si>
  <si>
    <r>
      <rPr>
        <b/>
        <sz val="9"/>
        <rFont val="Arial"/>
        <family val="2"/>
      </rPr>
      <t xml:space="preserve">Removed </t>
    </r>
    <r>
      <rPr>
        <sz val="9"/>
        <rFont val="Arial"/>
        <family val="2"/>
      </rPr>
      <t>- not present in Updated ILPA Reporting Template</t>
    </r>
  </si>
  <si>
    <r>
      <rPr>
        <b/>
        <sz val="9"/>
        <rFont val="Arial"/>
        <family val="2"/>
      </rPr>
      <t>Modified</t>
    </r>
    <r>
      <rPr>
        <sz val="9"/>
        <rFont val="Arial"/>
        <family val="2"/>
      </rPr>
      <t xml:space="preserve"> - modified, renamed, moved relative to Updated ILPA Reporting Template</t>
    </r>
  </si>
  <si>
    <r>
      <rPr>
        <b/>
        <sz val="9"/>
        <rFont val="Arial"/>
        <family val="2"/>
      </rPr>
      <t>No Changes</t>
    </r>
    <r>
      <rPr>
        <sz val="9"/>
        <rFont val="Arial"/>
        <family val="2"/>
      </rPr>
      <t xml:space="preserve"> - no changes relative to Updated ILPA Reporting Template</t>
    </r>
  </si>
  <si>
    <t>Legend beneath Key Dates table</t>
  </si>
  <si>
    <r>
      <rPr>
        <b/>
        <sz val="9"/>
        <rFont val="Arial"/>
        <family val="2"/>
      </rPr>
      <t>Modified</t>
    </r>
    <r>
      <rPr>
        <sz val="9"/>
        <rFont val="Arial"/>
        <family val="2"/>
      </rPr>
      <t xml:space="preserve"> - Updated Reporting Template differentiates between External Partnership Expenses and Internal Chargebacks</t>
    </r>
  </si>
  <si>
    <r>
      <rPr>
        <b/>
        <sz val="9"/>
        <rFont val="Arial"/>
        <family val="2"/>
      </rPr>
      <t>Modified</t>
    </r>
    <r>
      <rPr>
        <sz val="9"/>
        <rFont val="Arial"/>
        <family val="2"/>
      </rPr>
      <t xml:space="preserve"> - Updated Reporting Template removes any Valuation Services and IT Activities amounts from this line item and captures those amounts in separate line items. Internal Chargeback amounts are captured separately</t>
    </r>
  </si>
  <si>
    <r>
      <rPr>
        <b/>
        <sz val="9"/>
        <rFont val="Arial"/>
        <family val="2"/>
      </rPr>
      <t>Modified</t>
    </r>
    <r>
      <rPr>
        <sz val="9"/>
        <rFont val="Arial"/>
        <family val="2"/>
      </rPr>
      <t xml:space="preserve"> - Updated Reporting Template removes any fees/interest related to a credit facility from this line item and captures those amounts in separate line items</t>
    </r>
  </si>
  <si>
    <r>
      <rPr>
        <b/>
        <sz val="9"/>
        <rFont val="Arial"/>
        <family val="2"/>
      </rPr>
      <t>Modified</t>
    </r>
    <r>
      <rPr>
        <sz val="9"/>
        <rFont val="Arial"/>
        <family val="2"/>
      </rPr>
      <t xml:space="preserve"> - Updated Reporting Template splits Audit and Tax Preparation into separate line items. Internal Chargeback amounts are captured separately</t>
    </r>
  </si>
  <si>
    <r>
      <rPr>
        <b/>
        <sz val="9"/>
        <rFont val="Arial"/>
        <family val="2"/>
      </rPr>
      <t>Modified</t>
    </r>
    <r>
      <rPr>
        <sz val="9"/>
        <rFont val="Arial"/>
        <family val="2"/>
      </rPr>
      <t xml:space="preserve"> - Updated Reporting Template removes any Broken Deal expense amounts from thiis line item and captures those amounts in separate line item</t>
    </r>
  </si>
  <si>
    <t>Row 52 &amp; Row 53</t>
  </si>
  <si>
    <r>
      <rPr>
        <b/>
        <sz val="9"/>
        <rFont val="Arial"/>
        <family val="2"/>
      </rPr>
      <t>Modified</t>
    </r>
    <r>
      <rPr>
        <sz val="9"/>
        <rFont val="Arial"/>
        <family val="2"/>
      </rPr>
      <t xml:space="preserve"> - Updated Reporting Template adds amounts for Regulatory and Compliance to this line item. Internal Chargeback amounts are captured separately</t>
    </r>
  </si>
  <si>
    <t>Row 24, Row 33 &amp; Row 60</t>
  </si>
  <si>
    <t>Row previously or most closely connected to</t>
  </si>
  <si>
    <t>Row 78 (and Row 16)</t>
  </si>
  <si>
    <t xml:space="preserve">Row 27, Row 36, Row 37 &amp; Row 38 </t>
  </si>
  <si>
    <t>Row 27, Row 41 &amp; Row 42</t>
  </si>
  <si>
    <t>Row 29 &amp; Row 39</t>
  </si>
  <si>
    <t>Row 30 &amp; Row 43</t>
  </si>
  <si>
    <t>Row 31 &amp; Row 57</t>
  </si>
  <si>
    <r>
      <rPr>
        <b/>
        <sz val="9"/>
        <rFont val="Arial"/>
        <family val="2"/>
      </rPr>
      <t>New</t>
    </r>
    <r>
      <rPr>
        <sz val="9"/>
        <rFont val="Arial"/>
        <family val="2"/>
      </rPr>
      <t xml:space="preserve"> - New relative to 2016 ILPA Reporting Template</t>
    </r>
  </si>
  <si>
    <r>
      <rPr>
        <b/>
        <sz val="9"/>
        <rFont val="Arial"/>
        <family val="2"/>
      </rPr>
      <t>Modified</t>
    </r>
    <r>
      <rPr>
        <sz val="9"/>
        <rFont val="Arial"/>
        <family val="2"/>
      </rPr>
      <t xml:space="preserve"> - Modified, renamed, moved relative to 2016 ILPA Reporting Template</t>
    </r>
  </si>
  <si>
    <r>
      <rPr>
        <b/>
        <sz val="9"/>
        <rFont val="Arial"/>
        <family val="2"/>
      </rPr>
      <t>No Changes</t>
    </r>
    <r>
      <rPr>
        <sz val="9"/>
        <rFont val="Arial"/>
        <family val="2"/>
      </rPr>
      <t xml:space="preserve"> - No changes relative to 2016 ILPA Reporting Template</t>
    </r>
  </si>
  <si>
    <r>
      <rPr>
        <b/>
        <sz val="9"/>
        <color theme="1"/>
        <rFont val="Arial"/>
        <family val="2"/>
      </rPr>
      <t>New</t>
    </r>
    <r>
      <rPr>
        <sz val="9"/>
        <color theme="1"/>
        <rFont val="Arial"/>
        <family val="2"/>
      </rPr>
      <t xml:space="preserve"> - Broke out Internal Chargeback amounts from previous Partnership Expenses - External line items (Partnership Expenses - Accounting, Administration &amp; IT and Partnership Expenses - Audit &amp; Tax Prepatory)</t>
    </r>
  </si>
  <si>
    <r>
      <rPr>
        <b/>
        <sz val="9"/>
        <rFont val="Arial"/>
        <family val="2"/>
      </rPr>
      <t>New</t>
    </r>
    <r>
      <rPr>
        <sz val="9"/>
        <rFont val="Arial"/>
        <family val="2"/>
      </rPr>
      <t xml:space="preserve"> - Broke out Internal Chargeback amounts from previous Partnership Expenses - External line item (Partnership Expenses - Accounting, Administration &amp; IT)</t>
    </r>
  </si>
  <si>
    <r>
      <rPr>
        <b/>
        <sz val="9"/>
        <rFont val="Arial"/>
        <family val="2"/>
      </rPr>
      <t>New</t>
    </r>
    <r>
      <rPr>
        <sz val="9"/>
        <rFont val="Arial"/>
        <family val="2"/>
      </rPr>
      <t xml:space="preserve"> - Broke out Internal Chargeback amounts from previous Partnership Expenses - External line item (Partnership Expenses - Legal)</t>
    </r>
  </si>
  <si>
    <r>
      <rPr>
        <b/>
        <sz val="9"/>
        <rFont val="Arial"/>
        <family val="2"/>
      </rPr>
      <t>New</t>
    </r>
    <r>
      <rPr>
        <sz val="9"/>
        <rFont val="Arial"/>
        <family val="2"/>
      </rPr>
      <t xml:space="preserve"> - Broke out Internal Chargeback amounts from previous Partnership Expenses - External line item (Partnership Expenses - Organization Costs)</t>
    </r>
  </si>
  <si>
    <r>
      <rPr>
        <b/>
        <sz val="9"/>
        <rFont val="Arial"/>
        <family val="2"/>
      </rPr>
      <t>New</t>
    </r>
    <r>
      <rPr>
        <sz val="9"/>
        <rFont val="Arial"/>
        <family val="2"/>
      </rPr>
      <t xml:space="preserve"> - Broke out Internal Chargeback amounts from previous Partnership Expenses - External line item (Partnership Expenses - Other)</t>
    </r>
  </si>
  <si>
    <r>
      <rPr>
        <b/>
        <sz val="9"/>
        <rFont val="Arial"/>
        <family val="2"/>
      </rPr>
      <t>Modified/Moved</t>
    </r>
    <r>
      <rPr>
        <sz val="9"/>
        <rFont val="Arial"/>
        <family val="2"/>
      </rPr>
      <t xml:space="preserve"> - Broke out Internal Chargeback total amount from Partnership Expenses - Total line item. Formula driven (was previously a hard-coded value)
</t>
    </r>
    <r>
      <rPr>
        <sz val="9"/>
        <color theme="5"/>
        <rFont val="Arial"/>
        <family val="2"/>
      </rPr>
      <t>Updated Reporting Template also has a line item for the isolated out External Partnership Expense-specific total amount from Total Partnership Expenses</t>
    </r>
  </si>
  <si>
    <r>
      <rPr>
        <b/>
        <sz val="9"/>
        <rFont val="Arial"/>
        <family val="2"/>
      </rPr>
      <t>Modified</t>
    </r>
    <r>
      <rPr>
        <sz val="9"/>
        <rFont val="Arial"/>
        <family val="2"/>
      </rPr>
      <t xml:space="preserve"> - Combined with </t>
    </r>
    <r>
      <rPr>
        <sz val="9"/>
        <color rgb="FF00B0F0"/>
        <rFont val="Arial"/>
        <family val="2"/>
      </rPr>
      <t xml:space="preserve">Row 45 (Interest Expense) </t>
    </r>
    <r>
      <rPr>
        <sz val="9"/>
        <rFont val="Arial"/>
        <family val="2"/>
      </rPr>
      <t>in Updated Reporting Template</t>
    </r>
  </si>
  <si>
    <r>
      <rPr>
        <b/>
        <sz val="9"/>
        <rFont val="Arial"/>
        <family val="2"/>
      </rPr>
      <t>Modified</t>
    </r>
    <r>
      <rPr>
        <sz val="9"/>
        <rFont val="Arial"/>
        <family val="2"/>
      </rPr>
      <t xml:space="preserve"> - Combined with </t>
    </r>
    <r>
      <rPr>
        <sz val="9"/>
        <color rgb="FF00B0F0"/>
        <rFont val="Arial"/>
        <family val="2"/>
      </rPr>
      <t xml:space="preserve">Row 43 (Interest Income) </t>
    </r>
    <r>
      <rPr>
        <sz val="9"/>
        <rFont val="Arial"/>
        <family val="2"/>
      </rPr>
      <t>in Updated Reporting Template</t>
    </r>
  </si>
  <si>
    <r>
      <rPr>
        <b/>
        <sz val="9"/>
        <rFont val="Arial"/>
        <family val="2"/>
      </rPr>
      <t>Modified/Moved/Renamed</t>
    </r>
    <r>
      <rPr>
        <sz val="9"/>
        <rFont val="Arial"/>
        <family val="2"/>
      </rPr>
      <t xml:space="preserve"> - Split into two line items: Carried Interest Earned (Realized Profits, Inclusive of Amount Held in Escrow) and Carried Interest – Paid During the Period in the Updated Reporting Template. These line items represent uncollected carried interest stemming from realized profits and collected, realized profits, respectively.</t>
    </r>
  </si>
  <si>
    <r>
      <rPr>
        <b/>
        <sz val="9"/>
        <rFont val="Arial"/>
        <family val="2"/>
      </rPr>
      <t>Modified/Moved/Renamed</t>
    </r>
    <r>
      <rPr>
        <sz val="9"/>
        <rFont val="Arial"/>
        <family val="2"/>
      </rPr>
      <t xml:space="preserve"> - Updated from Incentive Allocation - Amount Held in Escrow (period-end balance) to Carried Interest: Amount Held in Escrow – Ending Period Balance. This is now a sub-total under Carried Interest Earned (Realized Profits, Inclusive of Amount Held in Escrow)</t>
    </r>
  </si>
  <si>
    <r>
      <rPr>
        <b/>
        <sz val="9"/>
        <rFont val="Arial"/>
        <family val="2"/>
      </rPr>
      <t>Moved/Modified</t>
    </r>
    <r>
      <rPr>
        <sz val="9"/>
        <rFont val="Arial"/>
        <family val="2"/>
      </rPr>
      <t xml:space="preserve"> - Formula driven in Updated Reporting Template within Internal Chargebacks section</t>
    </r>
  </si>
  <si>
    <r>
      <rPr>
        <b/>
        <sz val="9"/>
        <rFont val="Arial"/>
        <family val="2"/>
      </rPr>
      <t>Modified/Renamed</t>
    </r>
    <r>
      <rPr>
        <sz val="9"/>
        <rFont val="Arial"/>
        <family val="2"/>
      </rPr>
      <t xml:space="preserve"> - Split into two line items: Carried Interest Accrued (Unrealized Profits) and Carried Interest Earned (Realized Profits, Inclusive of Amount Held in Escrow) in Updated Reporting Template. These line items represent carried interest stemming from unrealized profits and uncollected carried interest stemming from realized profits, respectively. Formula driven total of the two line items captured in Row 100 of the Updated Reporting Template</t>
    </r>
  </si>
  <si>
    <r>
      <rPr>
        <b/>
        <sz val="9"/>
        <rFont val="Arial"/>
        <family val="2"/>
      </rPr>
      <t>Moved</t>
    </r>
    <r>
      <rPr>
        <sz val="9"/>
        <rFont val="Arial"/>
        <family val="2"/>
      </rPr>
      <t xml:space="preserve"> </t>
    </r>
  </si>
  <si>
    <r>
      <rPr>
        <b/>
        <sz val="9"/>
        <rFont val="Arial"/>
        <family val="2"/>
      </rPr>
      <t>Modified/Renamed</t>
    </r>
    <r>
      <rPr>
        <sz val="9"/>
        <rFont val="Arial"/>
        <family val="2"/>
      </rPr>
      <t xml:space="preserve"> - Updated to Carried Interest Accrued/Earned (Total) from Accrued Incentive Allocation - Periodic Change. Now formula driven based on two line items - Carried Interest Accrued (Unrealized Profits) and Carried Interest Earned (Realized Profits, Inclusive of Amount Held in Escrow)
</t>
    </r>
    <r>
      <rPr>
        <sz val="9"/>
        <color rgb="FFFF0000"/>
        <rFont val="Arial"/>
        <family val="2"/>
      </rPr>
      <t>Can also be manually updated if the values in (Row 97) Carried Interest Accrued (Unrealized Profits) + (Row 98) Carried Interest Earned (Realized Profits, Inclusive of Amount Held in Escrow) cannot be provided</t>
    </r>
  </si>
  <si>
    <r>
      <rPr>
        <b/>
        <sz val="9"/>
        <rFont val="Arial"/>
        <family val="2"/>
      </rPr>
      <t>Moved/Renamed</t>
    </r>
    <r>
      <rPr>
        <sz val="9"/>
        <rFont val="Arial"/>
        <family val="2"/>
      </rPr>
      <t xml:space="preserve"> - Updated from Accrued Incentive Allocation - Periodic Change to Carried Interest Accrued/Earned (Total)</t>
    </r>
  </si>
  <si>
    <t>Renamed</t>
  </si>
  <si>
    <t>Modified</t>
  </si>
  <si>
    <t>Modified/Moved</t>
  </si>
  <si>
    <t>Modified/Renamed</t>
  </si>
  <si>
    <r>
      <rPr>
        <b/>
        <sz val="9"/>
        <rFont val="Arial"/>
        <family val="2"/>
      </rPr>
      <t>New</t>
    </r>
    <r>
      <rPr>
        <sz val="9"/>
        <rFont val="Arial"/>
        <family val="2"/>
      </rPr>
      <t xml:space="preserve"> - Broke out Internal Chargeback total amount from Partnership Expenses - Total line item. Now formula driven
</t>
    </r>
    <r>
      <rPr>
        <sz val="9"/>
        <color theme="5"/>
        <rFont val="Arial"/>
        <family val="2"/>
      </rPr>
      <t>Updated Reporting Template also has a line item for the isolated out Internal Chargeback-specific total amount from Total Partnership Expenses</t>
    </r>
  </si>
  <si>
    <r>
      <rPr>
        <b/>
        <sz val="9"/>
        <rFont val="Arial"/>
        <family val="2"/>
      </rPr>
      <t>Modified</t>
    </r>
    <r>
      <rPr>
        <sz val="9"/>
        <rFont val="Arial"/>
        <family val="2"/>
      </rPr>
      <t xml:space="preserve"> - Broke out expected share of unrealized profits only from previous Accrued Incentive Allocation - Periodic Change line item</t>
    </r>
  </si>
  <si>
    <r>
      <rPr>
        <b/>
        <sz val="9"/>
        <rFont val="Arial"/>
        <family val="2"/>
      </rPr>
      <t>Modified</t>
    </r>
    <r>
      <rPr>
        <sz val="9"/>
        <rFont val="Arial"/>
        <family val="2"/>
      </rPr>
      <t xml:space="preserve"> - Broke out realized, but still uncollected profits only from previous Accrued Incentive Allocation - Periodic Change line item</t>
    </r>
  </si>
  <si>
    <r>
      <t xml:space="preserve">Moved/Renamed - </t>
    </r>
    <r>
      <rPr>
        <sz val="9"/>
        <rFont val="Arial"/>
        <family val="2"/>
      </rPr>
      <t>Updated to Carried Interest: Amount Held in Escrow - Ending Period Balance from Incentive Allocation - Amount Held in Escrow (period-end balance).</t>
    </r>
    <r>
      <rPr>
        <b/>
        <sz val="9"/>
        <rFont val="Arial"/>
        <family val="2"/>
      </rPr>
      <t xml:space="preserve"> </t>
    </r>
    <r>
      <rPr>
        <sz val="9"/>
        <rFont val="Arial"/>
        <family val="2"/>
      </rPr>
      <t>Row 69 in 2016 ILPA Reporting Template.</t>
    </r>
  </si>
  <si>
    <t>Moved/Renamed</t>
  </si>
  <si>
    <r>
      <rPr>
        <b/>
        <sz val="9"/>
        <rFont val="Arial"/>
        <family val="2"/>
      </rPr>
      <t>Modified</t>
    </r>
    <r>
      <rPr>
        <sz val="9"/>
        <rFont val="Arial"/>
        <family val="2"/>
      </rPr>
      <t xml:space="preserve"> </t>
    </r>
  </si>
  <si>
    <t>Modified/Moved/Renamed</t>
  </si>
  <si>
    <t>Moved/Modified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</si>
</sst>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5" formatCode="&quot;$&quot;#,##0_);\(&quot;$&quot;#,##0\)"/>
    <numFmt numFmtId="43" formatCode="_(* #,##0.00_);_(* \(#,##0.00\);_(* &quot;-&quot;??_);_(@_)"/>
    <numFmt numFmtId="164" formatCode="\([$-409]mmm\-yy\ \-"/>
    <numFmt numFmtId="165" formatCode="\ [$-409]mmm\-yy\)"/>
    <numFmt numFmtId="166" formatCode="&quot;$&quot;#,##0.00"/>
    <numFmt numFmtId="167" formatCode="0.000%"/>
    <numFmt numFmtId="168" formatCode="&quot;$&quot;#,##0"/>
    <numFmt numFmtId="169" formatCode="#,##0.0000"/>
  </numFmts>
  <fonts count="49" x14ac:knownFonts="1">
    <font>
      <sz val="11"/>
      <color theme="1"/>
      <name val="Aptos Narrow"/>
      <family val="2"/>
      <scheme val="minor"/>
    </font>
    <font>
      <sz val="11"/>
      <color theme="1"/>
      <name val="Aptos Narrow"/>
      <family val="2"/>
      <scheme val="minor"/>
    </font>
    <font>
      <sz val="9"/>
      <name val="Arial"/>
      <family val="2"/>
    </font>
    <font>
      <b/>
      <sz val="9"/>
      <color rgb="FFFF0000"/>
      <name val="Arial"/>
      <family val="2"/>
    </font>
    <font>
      <i/>
      <sz val="9"/>
      <name val="Arial"/>
      <family val="2"/>
    </font>
    <font>
      <b/>
      <i/>
      <sz val="10"/>
      <color rgb="FFFF0000"/>
      <name val="Arial"/>
      <family val="2"/>
    </font>
    <font>
      <b/>
      <i/>
      <sz val="10"/>
      <color rgb="FF00B050"/>
      <name val="Arial"/>
      <family val="2"/>
    </font>
    <font>
      <sz val="9"/>
      <color rgb="FF0070C0"/>
      <name val="Arial"/>
      <family val="2"/>
    </font>
    <font>
      <b/>
      <i/>
      <sz val="12"/>
      <name val="Arial"/>
      <family val="2"/>
    </font>
    <font>
      <b/>
      <u/>
      <sz val="9"/>
      <name val="Arial"/>
      <family val="2"/>
    </font>
    <font>
      <b/>
      <i/>
      <sz val="11"/>
      <name val="Arial"/>
      <family val="2"/>
    </font>
    <font>
      <b/>
      <i/>
      <sz val="10"/>
      <name val="Arial"/>
      <family val="2"/>
    </font>
    <font>
      <b/>
      <sz val="12"/>
      <name val="Arial"/>
      <family val="2"/>
    </font>
    <font>
      <b/>
      <sz val="9"/>
      <name val="Arial"/>
      <family val="2"/>
    </font>
    <font>
      <b/>
      <sz val="10"/>
      <name val="Arial"/>
      <family val="2"/>
    </font>
    <font>
      <sz val="9"/>
      <color rgb="FFFF0000"/>
      <name val="Arial"/>
      <family val="2"/>
    </font>
    <font>
      <u/>
      <sz val="9"/>
      <name val="Arial"/>
      <family val="2"/>
    </font>
    <font>
      <sz val="9"/>
      <color rgb="FF00B0F0"/>
      <name val="Arial"/>
      <family val="2"/>
    </font>
    <font>
      <b/>
      <sz val="9"/>
      <color rgb="FF0070C0"/>
      <name val="Arial"/>
      <family val="2"/>
    </font>
    <font>
      <sz val="10"/>
      <name val="Arial"/>
      <family val="2"/>
    </font>
    <font>
      <b/>
      <sz val="9"/>
      <color theme="0"/>
      <name val="Arial"/>
      <family val="2"/>
    </font>
    <font>
      <strike/>
      <sz val="10"/>
      <name val="Arial"/>
      <family val="2"/>
    </font>
    <font>
      <strike/>
      <sz val="9"/>
      <name val="Arial"/>
      <family val="2"/>
    </font>
    <font>
      <i/>
      <strike/>
      <sz val="9"/>
      <name val="Arial"/>
      <family val="2"/>
    </font>
    <font>
      <sz val="9"/>
      <color rgb="FF00B050"/>
      <name val="Arial"/>
      <family val="2"/>
    </font>
    <font>
      <i/>
      <sz val="9"/>
      <color rgb="FFFF0000"/>
      <name val="Arial"/>
      <family val="2"/>
    </font>
    <font>
      <vertAlign val="superscript"/>
      <sz val="9"/>
      <name val="Arial"/>
      <family val="2"/>
    </font>
    <font>
      <b/>
      <i/>
      <u/>
      <sz val="9"/>
      <name val="Arial"/>
      <family val="2"/>
    </font>
    <font>
      <i/>
      <u/>
      <sz val="9"/>
      <name val="Arial"/>
      <family val="2"/>
    </font>
    <font>
      <b/>
      <sz val="9"/>
      <color theme="4" tint="0.39997558519241921"/>
      <name val="Arial"/>
      <family val="2"/>
    </font>
    <font>
      <sz val="11"/>
      <color theme="1"/>
      <name val="Arial"/>
      <family val="2"/>
    </font>
    <font>
      <b/>
      <sz val="11"/>
      <name val="Arial"/>
      <family val="2"/>
    </font>
    <font>
      <i/>
      <sz val="11"/>
      <color theme="1"/>
      <name val="Arial"/>
      <family val="2"/>
    </font>
    <font>
      <i/>
      <vertAlign val="superscript"/>
      <sz val="9"/>
      <name val="Arial"/>
      <family val="2"/>
    </font>
    <font>
      <b/>
      <i/>
      <sz val="9"/>
      <name val="Arial"/>
      <family val="2"/>
    </font>
    <font>
      <b/>
      <i/>
      <sz val="10"/>
      <color rgb="FF00B0F0"/>
      <name val="Arial"/>
      <family val="2"/>
    </font>
    <font>
      <b/>
      <sz val="9"/>
      <color rgb="FF00B0F0"/>
      <name val="Arial"/>
      <family val="2"/>
    </font>
    <font>
      <i/>
      <sz val="9"/>
      <color rgb="FF0070C0"/>
      <name val="Arial"/>
      <family val="2"/>
    </font>
    <font>
      <sz val="9"/>
      <color theme="1"/>
      <name val="Arial"/>
      <family val="2"/>
    </font>
    <font>
      <i/>
      <sz val="9"/>
      <color rgb="FF00B0F0"/>
      <name val="Arial"/>
      <family val="2"/>
    </font>
    <font>
      <b/>
      <i/>
      <sz val="9"/>
      <color rgb="FFFF0000"/>
      <name val="Arial"/>
      <family val="2"/>
    </font>
    <font>
      <b/>
      <u/>
      <sz val="10"/>
      <name val="Arial"/>
      <family val="2"/>
    </font>
    <font>
      <sz val="10"/>
      <color theme="1"/>
      <name val="Arial"/>
      <family val="2"/>
    </font>
    <font>
      <sz val="10"/>
      <color rgb="FFFF0000"/>
      <name val="Arial"/>
      <family val="2"/>
    </font>
    <font>
      <u/>
      <sz val="10"/>
      <name val="Arial"/>
      <family val="2"/>
    </font>
    <font>
      <u/>
      <sz val="10"/>
      <color theme="1"/>
      <name val="Arial"/>
      <family val="2"/>
    </font>
    <font>
      <sz val="10"/>
      <color rgb="FF7030A0"/>
      <name val="Arial"/>
      <family val="2"/>
    </font>
    <font>
      <sz val="9"/>
      <color theme="5"/>
      <name val="Arial"/>
      <family val="2"/>
    </font>
    <font>
      <b/>
      <sz val="9"/>
      <color theme="1"/>
      <name val="Arial"/>
      <family val="2"/>
    </font>
  </fonts>
  <fills count="2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bgColor theme="0" tint="-0.34998626667073579"/>
      </patternFill>
    </fill>
    <fill>
      <patternFill patternType="solid">
        <fgColor indexed="65"/>
        <bgColor indexed="64"/>
      </patternFill>
    </fill>
    <fill>
      <patternFill patternType="solid">
        <fgColor indexed="65"/>
        <bgColor theme="0" tint="-0.34998626667073579"/>
      </patternFill>
    </fill>
    <fill>
      <patternFill patternType="gray0625">
        <fgColor theme="0" tint="-0.34998626667073579"/>
        <bgColor indexed="65"/>
      </patternFill>
    </fill>
    <fill>
      <patternFill patternType="solid">
        <fgColor theme="0" tint="-4.9989318521683403E-2"/>
        <bgColor theme="0" tint="-0.34998626667073579"/>
      </patternFill>
    </fill>
    <fill>
      <patternFill patternType="gray0625">
        <fgColor theme="0" tint="-0.34998626667073579"/>
        <bgColor theme="0" tint="-0.14999847407452621"/>
      </patternFill>
    </fill>
    <fill>
      <patternFill patternType="gray0625">
        <fgColor theme="0" tint="-0.34998626667073579"/>
        <bgColor theme="0"/>
      </patternFill>
    </fill>
    <fill>
      <patternFill patternType="solid">
        <fgColor theme="0" tint="-0.34998626667073579"/>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9" tint="0.59999389629810485"/>
        <bgColor theme="0" tint="-0.34998626667073579"/>
      </patternFill>
    </fill>
    <fill>
      <patternFill patternType="solid">
        <fgColor theme="5" tint="0.79998168889431442"/>
        <bgColor theme="0" tint="-0.34998626667073579"/>
      </patternFill>
    </fill>
    <fill>
      <patternFill patternType="gray0625">
        <fgColor theme="0" tint="-0.34998626667073579"/>
        <bgColor theme="5" tint="0.79998168889431442"/>
      </patternFill>
    </fill>
    <fill>
      <patternFill patternType="gray0625">
        <fgColor theme="0" tint="-0.34998626667073579"/>
        <bgColor theme="9" tint="0.59999389629810485"/>
      </patternFill>
    </fill>
    <fill>
      <patternFill patternType="solid">
        <fgColor theme="8" tint="0.79998168889431442"/>
        <bgColor indexed="64"/>
      </patternFill>
    </fill>
    <fill>
      <patternFill patternType="gray0625">
        <fgColor theme="0" tint="-0.34998626667073579"/>
        <bgColor theme="8" tint="0.79998168889431442"/>
      </patternFill>
    </fill>
    <fill>
      <patternFill patternType="solid">
        <fgColor theme="8" tint="0.79998168889431442"/>
        <bgColor theme="0" tint="-0.34998626667073579"/>
      </patternFill>
    </fill>
    <fill>
      <patternFill patternType="gray0625">
        <fgColor theme="0" tint="-0.34998626667073579"/>
        <bgColor theme="5" tint="0.59999389629810485"/>
      </patternFill>
    </fill>
    <fill>
      <patternFill patternType="gray0625">
        <fgColor theme="0" tint="-0.34998626667073579"/>
        <bgColor theme="8" tint="0.59999389629810485"/>
      </patternFill>
    </fill>
    <fill>
      <patternFill patternType="gray0625">
        <fgColor theme="0" tint="-0.34998626667073579"/>
        <bgColor theme="9" tint="0.39997558519241921"/>
      </patternFill>
    </fill>
    <fill>
      <patternFill patternType="solid">
        <fgColor rgb="FFFFC9C9"/>
        <bgColor indexed="64"/>
      </patternFill>
    </fill>
    <fill>
      <patternFill patternType="solid">
        <fgColor theme="6" tint="0.39997558519241921"/>
        <bgColor indexed="64"/>
      </patternFill>
    </fill>
  </fills>
  <borders count="39">
    <border>
      <left/>
      <right/>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style="thin">
        <color indexed="64"/>
      </top>
      <bottom/>
      <diagonal/>
    </border>
    <border>
      <left style="thin">
        <color indexed="64"/>
      </left>
      <right/>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tted">
        <color indexed="64"/>
      </left>
      <right style="dotted">
        <color indexed="64"/>
      </right>
      <top style="dotted">
        <color indexed="64"/>
      </top>
      <bottom style="dotted">
        <color indexed="64"/>
      </bottom>
      <diagonal/>
    </border>
    <border>
      <left style="medium">
        <color indexed="64"/>
      </left>
      <right style="medium">
        <color indexed="64"/>
      </right>
      <top style="medium">
        <color indexed="64"/>
      </top>
      <bottom style="thin">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9" fontId="1" fillId="0" borderId="0" applyFont="0" applyFill="0" applyBorder="0" applyAlignment="0" applyProtection="0"/>
  </cellStyleXfs>
  <cellXfs count="897">
    <xf numFmtId="0" fontId="0" fillId="0" borderId="0" xfId="0"/>
    <xf numFmtId="0" fontId="2" fillId="0" borderId="0" xfId="0" applyFont="1"/>
    <xf numFmtId="0" fontId="4" fillId="0" borderId="0" xfId="0" applyFont="1" applyAlignment="1">
      <alignment horizontal="left"/>
    </xf>
    <xf numFmtId="0" fontId="3" fillId="0" borderId="0" xfId="0" applyFont="1"/>
    <xf numFmtId="164" fontId="2" fillId="2" borderId="5" xfId="0" applyNumberFormat="1" applyFont="1" applyFill="1" applyBorder="1" applyAlignment="1">
      <alignment horizontal="center" vertical="center"/>
    </xf>
    <xf numFmtId="164" fontId="2" fillId="2" borderId="0" xfId="0" applyNumberFormat="1" applyFont="1" applyFill="1" applyAlignment="1">
      <alignment horizontal="center" vertical="center"/>
    </xf>
    <xf numFmtId="164" fontId="2" fillId="2" borderId="6" xfId="0" applyNumberFormat="1" applyFont="1" applyFill="1" applyBorder="1" applyAlignment="1">
      <alignment horizontal="center" vertical="center"/>
    </xf>
    <xf numFmtId="0" fontId="2" fillId="0" borderId="0" xfId="0" applyFont="1" applyAlignment="1">
      <alignment horizontal="left"/>
    </xf>
    <xf numFmtId="165" fontId="2" fillId="2" borderId="7" xfId="0" applyNumberFormat="1" applyFont="1" applyFill="1" applyBorder="1" applyAlignment="1">
      <alignment horizontal="center" vertical="center" wrapText="1"/>
    </xf>
    <xf numFmtId="165" fontId="2" fillId="2" borderId="1" xfId="0" applyNumberFormat="1" applyFont="1" applyFill="1" applyBorder="1" applyAlignment="1">
      <alignment horizontal="center" vertical="center" wrapText="1"/>
    </xf>
    <xf numFmtId="165" fontId="2" fillId="2" borderId="8" xfId="0" applyNumberFormat="1" applyFont="1" applyFill="1" applyBorder="1" applyAlignment="1">
      <alignment horizontal="center" vertical="center" wrapText="1"/>
    </xf>
    <xf numFmtId="0" fontId="4" fillId="0" borderId="0" xfId="0" applyFont="1" applyAlignment="1">
      <alignment horizontal="left" vertical="center"/>
    </xf>
    <xf numFmtId="0" fontId="2" fillId="0" borderId="0" xfId="0" applyFont="1" applyAlignment="1">
      <alignment vertical="center"/>
    </xf>
    <xf numFmtId="166" fontId="4" fillId="0" borderId="0" xfId="0" applyNumberFormat="1" applyFont="1" applyAlignment="1">
      <alignment horizontal="left"/>
    </xf>
    <xf numFmtId="166" fontId="2" fillId="0" borderId="0" xfId="0" applyNumberFormat="1" applyFont="1"/>
    <xf numFmtId="5" fontId="2" fillId="0" borderId="0" xfId="0" applyNumberFormat="1" applyFont="1"/>
    <xf numFmtId="37" fontId="7" fillId="2" borderId="5" xfId="0" applyNumberFormat="1" applyFont="1" applyFill="1" applyBorder="1" applyAlignment="1">
      <alignment horizontal="center" vertical="center" wrapText="1"/>
    </xf>
    <xf numFmtId="37" fontId="7" fillId="2" borderId="0" xfId="0" applyNumberFormat="1" applyFont="1" applyFill="1" applyAlignment="1">
      <alignment horizontal="center" vertical="center" wrapText="1"/>
    </xf>
    <xf numFmtId="37" fontId="7" fillId="2" borderId="6" xfId="0" applyNumberFormat="1" applyFont="1" applyFill="1" applyBorder="1" applyAlignment="1">
      <alignment horizontal="center" vertical="center" wrapText="1"/>
    </xf>
    <xf numFmtId="37" fontId="7" fillId="2" borderId="0" xfId="1" applyNumberFormat="1" applyFont="1" applyFill="1" applyBorder="1" applyAlignment="1">
      <alignment horizontal="center" vertical="center" wrapText="1"/>
    </xf>
    <xf numFmtId="37" fontId="7" fillId="2" borderId="6" xfId="1" applyNumberFormat="1" applyFont="1" applyFill="1" applyBorder="1" applyAlignment="1">
      <alignment horizontal="center" vertical="center" wrapText="1"/>
    </xf>
    <xf numFmtId="37" fontId="13" fillId="2" borderId="5" xfId="0" applyNumberFormat="1" applyFont="1" applyFill="1" applyBorder="1" applyAlignment="1">
      <alignment horizontal="center" vertical="center" wrapText="1"/>
    </xf>
    <xf numFmtId="37" fontId="13" fillId="2" borderId="0" xfId="0" applyNumberFormat="1" applyFont="1" applyFill="1" applyAlignment="1">
      <alignment horizontal="center" vertical="center" wrapText="1"/>
    </xf>
    <xf numFmtId="37" fontId="13" fillId="2" borderId="6" xfId="0" applyNumberFormat="1" applyFont="1" applyFill="1" applyBorder="1" applyAlignment="1">
      <alignment horizontal="center" vertical="center" wrapText="1"/>
    </xf>
    <xf numFmtId="0" fontId="15" fillId="0" borderId="0" xfId="0" applyFont="1"/>
    <xf numFmtId="37" fontId="2" fillId="2" borderId="1" xfId="0" applyNumberFormat="1" applyFont="1" applyFill="1" applyBorder="1" applyAlignment="1">
      <alignment horizontal="center" vertical="center" wrapText="1"/>
    </xf>
    <xf numFmtId="37" fontId="2" fillId="2" borderId="7" xfId="0" applyNumberFormat="1" applyFont="1" applyFill="1" applyBorder="1" applyAlignment="1">
      <alignment horizontal="center" vertical="center" wrapText="1"/>
    </xf>
    <xf numFmtId="37" fontId="2" fillId="2" borderId="8" xfId="0" applyNumberFormat="1" applyFont="1" applyFill="1" applyBorder="1" applyAlignment="1">
      <alignment horizontal="center" vertical="center" wrapText="1"/>
    </xf>
    <xf numFmtId="37" fontId="7" fillId="2" borderId="2" xfId="0" applyNumberFormat="1" applyFont="1" applyFill="1" applyBorder="1" applyAlignment="1">
      <alignment horizontal="center" vertical="center" wrapText="1"/>
    </xf>
    <xf numFmtId="37" fontId="7" fillId="2" borderId="4" xfId="0" applyNumberFormat="1" applyFont="1" applyFill="1" applyBorder="1" applyAlignment="1">
      <alignment horizontal="center" vertical="center" wrapText="1"/>
    </xf>
    <xf numFmtId="37" fontId="7" fillId="2" borderId="3" xfId="0" applyNumberFormat="1" applyFont="1" applyFill="1" applyBorder="1" applyAlignment="1">
      <alignment horizontal="center" vertical="center" wrapText="1"/>
    </xf>
    <xf numFmtId="37" fontId="7" fillId="4" borderId="0" xfId="0" applyNumberFormat="1" applyFont="1" applyFill="1" applyAlignment="1">
      <alignment horizontal="center" vertical="center" wrapText="1"/>
    </xf>
    <xf numFmtId="37" fontId="7" fillId="4" borderId="6" xfId="0" applyNumberFormat="1" applyFont="1" applyFill="1" applyBorder="1" applyAlignment="1">
      <alignment horizontal="center" vertical="center" wrapText="1"/>
    </xf>
    <xf numFmtId="37" fontId="2" fillId="2" borderId="5" xfId="0" applyNumberFormat="1" applyFont="1" applyFill="1" applyBorder="1" applyAlignment="1">
      <alignment horizontal="center" vertical="center" wrapText="1"/>
    </xf>
    <xf numFmtId="37" fontId="2" fillId="2" borderId="0" xfId="0" applyNumberFormat="1" applyFont="1" applyFill="1" applyAlignment="1">
      <alignment horizontal="center" vertical="center" wrapText="1"/>
    </xf>
    <xf numFmtId="37" fontId="2" fillId="2" borderId="6" xfId="0" applyNumberFormat="1" applyFont="1" applyFill="1" applyBorder="1" applyAlignment="1">
      <alignment horizontal="center" vertical="center" wrapText="1"/>
    </xf>
    <xf numFmtId="166" fontId="15" fillId="0" borderId="0" xfId="0" applyNumberFormat="1" applyFont="1"/>
    <xf numFmtId="5" fontId="15" fillId="0" borderId="0" xfId="0" applyNumberFormat="1" applyFont="1"/>
    <xf numFmtId="37" fontId="7" fillId="4" borderId="5" xfId="0" applyNumberFormat="1" applyFont="1" applyFill="1" applyBorder="1" applyAlignment="1">
      <alignment horizontal="center" vertical="center" wrapText="1"/>
    </xf>
    <xf numFmtId="37" fontId="2" fillId="4" borderId="0" xfId="0" applyNumberFormat="1" applyFont="1" applyFill="1" applyAlignment="1">
      <alignment horizontal="center" vertical="center" wrapText="1"/>
    </xf>
    <xf numFmtId="37" fontId="2" fillId="4" borderId="5" xfId="0" applyNumberFormat="1" applyFont="1" applyFill="1" applyBorder="1" applyAlignment="1">
      <alignment horizontal="center" vertical="center" wrapText="1"/>
    </xf>
    <xf numFmtId="37" fontId="2" fillId="4" borderId="6" xfId="0" applyNumberFormat="1" applyFont="1" applyFill="1" applyBorder="1" applyAlignment="1">
      <alignment horizontal="center" vertical="center" wrapText="1"/>
    </xf>
    <xf numFmtId="37" fontId="2" fillId="4" borderId="7" xfId="0" applyNumberFormat="1" applyFont="1" applyFill="1" applyBorder="1" applyAlignment="1">
      <alignment horizontal="center" vertical="center" wrapText="1"/>
    </xf>
    <xf numFmtId="37" fontId="2" fillId="4" borderId="1" xfId="0" applyNumberFormat="1" applyFont="1" applyFill="1" applyBorder="1" applyAlignment="1">
      <alignment horizontal="center" vertical="center" wrapText="1"/>
    </xf>
    <xf numFmtId="37" fontId="2" fillId="4" borderId="8" xfId="0" applyNumberFormat="1" applyFont="1" applyFill="1" applyBorder="1" applyAlignment="1">
      <alignment horizontal="center" vertical="center" wrapText="1"/>
    </xf>
    <xf numFmtId="37" fontId="7" fillId="7" borderId="2" xfId="0" applyNumberFormat="1" applyFont="1" applyFill="1" applyBorder="1" applyAlignment="1">
      <alignment horizontal="center" vertical="center" wrapText="1"/>
    </xf>
    <xf numFmtId="37" fontId="7" fillId="7" borderId="4" xfId="0" applyNumberFormat="1" applyFont="1" applyFill="1" applyBorder="1" applyAlignment="1">
      <alignment horizontal="center" vertical="center" wrapText="1"/>
    </xf>
    <xf numFmtId="37" fontId="7" fillId="7" borderId="3" xfId="0" applyNumberFormat="1" applyFont="1" applyFill="1" applyBorder="1" applyAlignment="1">
      <alignment horizontal="center" vertical="center" wrapText="1"/>
    </xf>
    <xf numFmtId="37" fontId="7" fillId="10" borderId="4" xfId="0" applyNumberFormat="1" applyFont="1" applyFill="1" applyBorder="1" applyAlignment="1">
      <alignment horizontal="center" vertical="center" wrapText="1"/>
    </xf>
    <xf numFmtId="37" fontId="7" fillId="10" borderId="3" xfId="0" applyNumberFormat="1" applyFont="1" applyFill="1" applyBorder="1" applyAlignment="1">
      <alignment horizontal="center" vertical="center" wrapText="1"/>
    </xf>
    <xf numFmtId="37" fontId="7" fillId="7" borderId="5" xfId="0" applyNumberFormat="1" applyFont="1" applyFill="1" applyBorder="1" applyAlignment="1">
      <alignment horizontal="center" vertical="center" wrapText="1"/>
    </xf>
    <xf numFmtId="37" fontId="7" fillId="7" borderId="0" xfId="0" applyNumberFormat="1" applyFont="1" applyFill="1" applyAlignment="1">
      <alignment horizontal="center" vertical="center" wrapText="1"/>
    </xf>
    <xf numFmtId="37" fontId="7" fillId="7" borderId="6" xfId="0" applyNumberFormat="1" applyFont="1" applyFill="1" applyBorder="1" applyAlignment="1">
      <alignment horizontal="center" vertical="center" wrapText="1"/>
    </xf>
    <xf numFmtId="37" fontId="7" fillId="10" borderId="0" xfId="0" applyNumberFormat="1" applyFont="1" applyFill="1" applyAlignment="1">
      <alignment horizontal="center" vertical="center" wrapText="1"/>
    </xf>
    <xf numFmtId="37" fontId="7" fillId="10" borderId="6" xfId="0" applyNumberFormat="1" applyFont="1" applyFill="1" applyBorder="1" applyAlignment="1">
      <alignment horizontal="center" vertical="center" wrapText="1"/>
    </xf>
    <xf numFmtId="167" fontId="4" fillId="0" borderId="0" xfId="2" applyNumberFormat="1" applyFont="1" applyFill="1" applyAlignment="1">
      <alignment horizontal="left"/>
    </xf>
    <xf numFmtId="37" fontId="2" fillId="7" borderId="5" xfId="0" applyNumberFormat="1" applyFont="1" applyFill="1" applyBorder="1" applyAlignment="1">
      <alignment horizontal="center" vertical="center" wrapText="1"/>
    </xf>
    <xf numFmtId="37" fontId="2" fillId="7" borderId="0" xfId="0" applyNumberFormat="1" applyFont="1" applyFill="1" applyAlignment="1">
      <alignment horizontal="center" vertical="center" wrapText="1"/>
    </xf>
    <xf numFmtId="37" fontId="2" fillId="7" borderId="6" xfId="0" applyNumberFormat="1" applyFont="1" applyFill="1" applyBorder="1" applyAlignment="1">
      <alignment horizontal="center" vertical="center" wrapText="1"/>
    </xf>
    <xf numFmtId="37" fontId="13" fillId="2" borderId="10" xfId="0" applyNumberFormat="1" applyFont="1" applyFill="1" applyBorder="1" applyAlignment="1">
      <alignment horizontal="center" vertical="center" wrapText="1"/>
    </xf>
    <xf numFmtId="37" fontId="13" fillId="2" borderId="11" xfId="0" applyNumberFormat="1" applyFont="1" applyFill="1" applyBorder="1" applyAlignment="1">
      <alignment horizontal="center" vertical="center" wrapText="1"/>
    </xf>
    <xf numFmtId="37" fontId="13" fillId="2" borderId="9" xfId="0" applyNumberFormat="1" applyFont="1" applyFill="1" applyBorder="1" applyAlignment="1">
      <alignment horizontal="center" vertical="center" wrapText="1"/>
    </xf>
    <xf numFmtId="168" fontId="2" fillId="0" borderId="0" xfId="0" applyNumberFormat="1" applyFont="1"/>
    <xf numFmtId="166" fontId="2" fillId="0" borderId="0" xfId="0" applyNumberFormat="1" applyFont="1" applyAlignment="1">
      <alignment vertical="center"/>
    </xf>
    <xf numFmtId="5" fontId="2" fillId="0" borderId="0" xfId="0" applyNumberFormat="1" applyFont="1" applyAlignment="1">
      <alignment vertical="center"/>
    </xf>
    <xf numFmtId="5" fontId="13" fillId="2" borderId="4" xfId="0" applyNumberFormat="1" applyFont="1" applyFill="1" applyBorder="1" applyAlignment="1">
      <alignment horizontal="center" vertical="center" wrapText="1"/>
    </xf>
    <xf numFmtId="5" fontId="13" fillId="2" borderId="3" xfId="0" applyNumberFormat="1" applyFont="1" applyFill="1" applyBorder="1" applyAlignment="1">
      <alignment horizontal="center" vertical="center" wrapText="1"/>
    </xf>
    <xf numFmtId="5" fontId="13" fillId="2" borderId="0" xfId="0" applyNumberFormat="1" applyFont="1" applyFill="1" applyAlignment="1">
      <alignment horizontal="center" vertical="center" wrapText="1"/>
    </xf>
    <xf numFmtId="5" fontId="13" fillId="2" borderId="1" xfId="0" applyNumberFormat="1" applyFont="1" applyFill="1" applyBorder="1" applyAlignment="1">
      <alignment horizontal="center" vertical="center" wrapText="1"/>
    </xf>
    <xf numFmtId="5" fontId="13" fillId="2" borderId="8" xfId="0" applyNumberFormat="1" applyFont="1" applyFill="1" applyBorder="1" applyAlignment="1">
      <alignment horizontal="center" vertical="center" wrapText="1"/>
    </xf>
    <xf numFmtId="5" fontId="13" fillId="2" borderId="7" xfId="0" applyNumberFormat="1" applyFont="1" applyFill="1" applyBorder="1" applyAlignment="1">
      <alignment horizontal="center" vertical="center" wrapText="1"/>
    </xf>
    <xf numFmtId="0" fontId="23" fillId="0" borderId="0" xfId="0" applyFont="1" applyAlignment="1">
      <alignment horizontal="left" vertical="center"/>
    </xf>
    <xf numFmtId="0" fontId="22" fillId="0" borderId="0" xfId="0" applyFont="1" applyAlignment="1">
      <alignment vertical="center"/>
    </xf>
    <xf numFmtId="0" fontId="23" fillId="0" borderId="0" xfId="0" applyFont="1" applyAlignment="1">
      <alignment horizontal="left"/>
    </xf>
    <xf numFmtId="0" fontId="22" fillId="0" borderId="0" xfId="0" applyFont="1"/>
    <xf numFmtId="37" fontId="7" fillId="10" borderId="5" xfId="0" applyNumberFormat="1" applyFont="1" applyFill="1" applyBorder="1" applyAlignment="1">
      <alignment horizontal="center" vertical="center" wrapText="1"/>
    </xf>
    <xf numFmtId="0" fontId="4" fillId="0" borderId="0" xfId="0" applyFont="1" applyAlignment="1">
      <alignment horizontal="left" vertical="center" wrapText="1"/>
    </xf>
    <xf numFmtId="0" fontId="2" fillId="0" borderId="0" xfId="0" applyFont="1" applyAlignment="1">
      <alignment wrapText="1"/>
    </xf>
    <xf numFmtId="0" fontId="2" fillId="0" borderId="0" xfId="0" applyFont="1" applyAlignment="1">
      <alignment vertical="center" wrapText="1"/>
    </xf>
    <xf numFmtId="0" fontId="4" fillId="0" borderId="0" xfId="0" applyFont="1" applyAlignment="1">
      <alignment horizontal="left" wrapText="1"/>
    </xf>
    <xf numFmtId="9" fontId="2" fillId="9" borderId="6" xfId="2" applyFont="1" applyFill="1" applyBorder="1" applyAlignment="1">
      <alignment horizontal="center" vertical="center" wrapText="1"/>
    </xf>
    <xf numFmtId="37" fontId="7" fillId="10" borderId="7" xfId="0" applyNumberFormat="1" applyFont="1" applyFill="1" applyBorder="1" applyAlignment="1">
      <alignment horizontal="center" vertical="center" wrapText="1"/>
    </xf>
    <xf numFmtId="37" fontId="7" fillId="10" borderId="1" xfId="0" applyNumberFormat="1" applyFont="1" applyFill="1" applyBorder="1" applyAlignment="1">
      <alignment horizontal="center" vertical="center" wrapText="1"/>
    </xf>
    <xf numFmtId="37" fontId="7" fillId="10" borderId="8" xfId="0" applyNumberFormat="1" applyFont="1" applyFill="1" applyBorder="1" applyAlignment="1">
      <alignment horizontal="center" vertical="center" wrapText="1"/>
    </xf>
    <xf numFmtId="37" fontId="18" fillId="2" borderId="0" xfId="0" applyNumberFormat="1" applyFont="1" applyFill="1" applyAlignment="1">
      <alignment horizontal="center" vertical="center" wrapText="1"/>
    </xf>
    <xf numFmtId="37" fontId="18" fillId="2" borderId="6" xfId="0" applyNumberFormat="1" applyFont="1" applyFill="1" applyBorder="1" applyAlignment="1">
      <alignment horizontal="center" vertical="center" wrapText="1"/>
    </xf>
    <xf numFmtId="37" fontId="18" fillId="2" borderId="5" xfId="0" applyNumberFormat="1" applyFont="1" applyFill="1" applyBorder="1" applyAlignment="1">
      <alignment horizontal="center" vertical="center" wrapText="1"/>
    </xf>
    <xf numFmtId="37" fontId="2" fillId="2" borderId="9" xfId="0" applyNumberFormat="1" applyFont="1" applyFill="1" applyBorder="1" applyAlignment="1">
      <alignment horizontal="center" vertical="center" wrapText="1"/>
    </xf>
    <xf numFmtId="37" fontId="2" fillId="2" borderId="10" xfId="0" applyNumberFormat="1" applyFont="1" applyFill="1" applyBorder="1" applyAlignment="1">
      <alignment horizontal="center" vertical="center" wrapText="1"/>
    </xf>
    <xf numFmtId="37" fontId="2" fillId="2" borderId="11" xfId="0" applyNumberFormat="1" applyFont="1" applyFill="1" applyBorder="1" applyAlignment="1">
      <alignment horizontal="center" vertical="center" wrapText="1"/>
    </xf>
    <xf numFmtId="37" fontId="18" fillId="2" borderId="9" xfId="0" applyNumberFormat="1" applyFont="1" applyFill="1" applyBorder="1" applyAlignment="1">
      <alignment horizontal="center" vertical="center" wrapText="1"/>
    </xf>
    <xf numFmtId="37" fontId="18" fillId="2" borderId="10" xfId="0" applyNumberFormat="1" applyFont="1" applyFill="1" applyBorder="1" applyAlignment="1">
      <alignment horizontal="center" vertical="center" wrapText="1"/>
    </xf>
    <xf numFmtId="37" fontId="18" fillId="2" borderId="11" xfId="0" applyNumberFormat="1" applyFont="1" applyFill="1" applyBorder="1" applyAlignment="1">
      <alignment horizontal="center" vertical="center" wrapText="1"/>
    </xf>
    <xf numFmtId="37" fontId="7" fillId="4" borderId="2" xfId="0" applyNumberFormat="1" applyFont="1" applyFill="1" applyBorder="1" applyAlignment="1">
      <alignment horizontal="center" vertical="center" wrapText="1"/>
    </xf>
    <xf numFmtId="37" fontId="7" fillId="4" borderId="4" xfId="0" applyNumberFormat="1" applyFont="1" applyFill="1" applyBorder="1" applyAlignment="1">
      <alignment horizontal="center" vertical="center" wrapText="1"/>
    </xf>
    <xf numFmtId="37" fontId="7" fillId="4" borderId="3" xfId="0" applyNumberFormat="1" applyFont="1" applyFill="1" applyBorder="1" applyAlignment="1">
      <alignment horizontal="center" vertical="center" wrapText="1"/>
    </xf>
    <xf numFmtId="37" fontId="7" fillId="2" borderId="5" xfId="0" quotePrefix="1" applyNumberFormat="1" applyFont="1" applyFill="1" applyBorder="1" applyAlignment="1">
      <alignment horizontal="center" vertical="center" wrapText="1"/>
    </xf>
    <xf numFmtId="0" fontId="25" fillId="2" borderId="0" xfId="0" applyFont="1" applyFill="1"/>
    <xf numFmtId="0" fontId="2" fillId="2" borderId="0" xfId="0" applyFont="1" applyFill="1"/>
    <xf numFmtId="0" fontId="3" fillId="2" borderId="0" xfId="0" applyFont="1" applyFill="1" applyAlignment="1">
      <alignment vertical="center"/>
    </xf>
    <xf numFmtId="0" fontId="2" fillId="2" borderId="0" xfId="0" applyFont="1" applyFill="1" applyAlignment="1">
      <alignment vertical="center"/>
    </xf>
    <xf numFmtId="0" fontId="15" fillId="2" borderId="0" xfId="0" applyFont="1" applyFill="1"/>
    <xf numFmtId="0" fontId="3" fillId="2" borderId="0" xfId="0" applyFont="1" applyFill="1"/>
    <xf numFmtId="0" fontId="15" fillId="2" borderId="0" xfId="0" applyFont="1" applyFill="1" applyAlignment="1">
      <alignment vertical="center"/>
    </xf>
    <xf numFmtId="0" fontId="29" fillId="2" borderId="0" xfId="0" applyFont="1" applyFill="1"/>
    <xf numFmtId="0" fontId="15" fillId="2" borderId="6" xfId="0" applyFont="1" applyFill="1" applyBorder="1" applyAlignment="1">
      <alignment vertical="center"/>
    </xf>
    <xf numFmtId="0" fontId="19" fillId="2" borderId="0" xfId="0" applyFont="1" applyFill="1"/>
    <xf numFmtId="0" fontId="3" fillId="2" borderId="6" xfId="0" applyFont="1" applyFill="1" applyBorder="1"/>
    <xf numFmtId="0" fontId="2" fillId="2" borderId="6" xfId="0" applyFont="1" applyFill="1" applyBorder="1"/>
    <xf numFmtId="0" fontId="15" fillId="2" borderId="6" xfId="0" applyFont="1" applyFill="1" applyBorder="1" applyAlignment="1">
      <alignment wrapText="1"/>
    </xf>
    <xf numFmtId="0" fontId="20" fillId="2" borderId="6" xfId="0" applyFont="1" applyFill="1" applyBorder="1" applyAlignment="1">
      <alignment vertical="center"/>
    </xf>
    <xf numFmtId="0" fontId="15" fillId="2" borderId="0" xfId="0" applyFont="1" applyFill="1" applyAlignment="1">
      <alignment horizontal="center" vertical="center"/>
    </xf>
    <xf numFmtId="0" fontId="24" fillId="2" borderId="0" xfId="0" applyFont="1" applyFill="1" applyAlignment="1">
      <alignment vertical="center"/>
    </xf>
    <xf numFmtId="0" fontId="24" fillId="2" borderId="6" xfId="0" applyFont="1" applyFill="1" applyBorder="1" applyAlignment="1">
      <alignment vertical="center"/>
    </xf>
    <xf numFmtId="0" fontId="5" fillId="2" borderId="1" xfId="0" applyFont="1" applyFill="1" applyBorder="1" applyAlignment="1">
      <alignment wrapText="1"/>
    </xf>
    <xf numFmtId="0" fontId="8" fillId="2" borderId="4" xfId="0" applyFont="1" applyFill="1" applyBorder="1" applyAlignment="1">
      <alignment horizontal="left" vertical="center" wrapText="1"/>
    </xf>
    <xf numFmtId="0" fontId="8" fillId="3" borderId="4" xfId="0" applyFont="1" applyFill="1" applyBorder="1" applyAlignment="1">
      <alignment horizontal="left" vertical="center" wrapText="1"/>
    </xf>
    <xf numFmtId="0" fontId="10" fillId="3" borderId="0" xfId="0" applyFont="1" applyFill="1" applyAlignment="1">
      <alignment horizontal="left" wrapText="1"/>
    </xf>
    <xf numFmtId="0" fontId="21" fillId="2" borderId="0" xfId="0" applyFont="1" applyFill="1" applyAlignment="1">
      <alignment horizontal="left" vertical="center" wrapText="1"/>
    </xf>
    <xf numFmtId="169" fontId="22" fillId="2" borderId="0" xfId="0" applyNumberFormat="1" applyFont="1" applyFill="1" applyAlignment="1">
      <alignment horizontal="center" vertical="center" wrapText="1"/>
    </xf>
    <xf numFmtId="5" fontId="22" fillId="2" borderId="0" xfId="0" applyNumberFormat="1" applyFont="1" applyFill="1" applyAlignment="1">
      <alignment horizontal="center" vertical="center" wrapText="1"/>
    </xf>
    <xf numFmtId="5" fontId="2" fillId="2" borderId="0" xfId="0" applyNumberFormat="1" applyFont="1" applyFill="1" applyAlignment="1">
      <alignment horizontal="center" vertical="center" wrapText="1"/>
    </xf>
    <xf numFmtId="0" fontId="10" fillId="2" borderId="0" xfId="0" applyFont="1" applyFill="1" applyAlignment="1">
      <alignment wrapText="1"/>
    </xf>
    <xf numFmtId="0" fontId="4" fillId="2" borderId="0" xfId="0" applyFont="1" applyFill="1" applyAlignment="1">
      <alignment horizontal="left" vertical="center"/>
    </xf>
    <xf numFmtId="0" fontId="23" fillId="2" borderId="0" xfId="0" applyFont="1" applyFill="1" applyAlignment="1">
      <alignment horizontal="left" vertical="center"/>
    </xf>
    <xf numFmtId="0" fontId="4" fillId="2" borderId="0" xfId="0" applyFont="1" applyFill="1" applyAlignment="1">
      <alignment horizontal="left" vertical="center" wrapText="1"/>
    </xf>
    <xf numFmtId="0" fontId="8" fillId="3" borderId="2" xfId="0" applyFont="1" applyFill="1" applyBorder="1" applyAlignment="1">
      <alignment horizontal="left" vertical="center" wrapText="1"/>
    </xf>
    <xf numFmtId="0" fontId="10" fillId="3" borderId="7" xfId="0" applyFont="1" applyFill="1" applyBorder="1" applyAlignment="1">
      <alignment horizontal="left" wrapText="1"/>
    </xf>
    <xf numFmtId="0" fontId="8" fillId="3" borderId="3" xfId="0" applyFont="1" applyFill="1" applyBorder="1" applyAlignment="1">
      <alignment horizontal="left" vertical="center" wrapText="1"/>
    </xf>
    <xf numFmtId="0" fontId="10" fillId="3" borderId="8" xfId="0" applyFont="1" applyFill="1" applyBorder="1" applyAlignment="1">
      <alignment horizontal="left" wrapText="1"/>
    </xf>
    <xf numFmtId="0" fontId="9" fillId="7" borderId="8" xfId="0" applyFont="1" applyFill="1" applyBorder="1" applyAlignment="1">
      <alignment horizontal="center" vertical="center" wrapText="1"/>
    </xf>
    <xf numFmtId="37" fontId="2" fillId="7" borderId="7" xfId="0" applyNumberFormat="1" applyFont="1" applyFill="1" applyBorder="1" applyAlignment="1">
      <alignment horizontal="center" vertical="center" wrapText="1"/>
    </xf>
    <xf numFmtId="37" fontId="2" fillId="7" borderId="1" xfId="0" applyNumberFormat="1" applyFont="1" applyFill="1" applyBorder="1" applyAlignment="1">
      <alignment horizontal="center" vertical="center" wrapText="1"/>
    </xf>
    <xf numFmtId="37" fontId="2" fillId="7" borderId="8" xfId="0" applyNumberFormat="1" applyFont="1" applyFill="1" applyBorder="1" applyAlignment="1">
      <alignment horizontal="center" vertical="center" wrapText="1"/>
    </xf>
    <xf numFmtId="5" fontId="13" fillId="2" borderId="9" xfId="0" applyNumberFormat="1" applyFont="1" applyFill="1" applyBorder="1" applyAlignment="1">
      <alignment horizontal="center" vertical="center" wrapText="1"/>
    </xf>
    <xf numFmtId="5" fontId="13" fillId="2" borderId="10" xfId="0" applyNumberFormat="1" applyFont="1" applyFill="1" applyBorder="1" applyAlignment="1">
      <alignment horizontal="center" vertical="center" wrapText="1"/>
    </xf>
    <xf numFmtId="5" fontId="13" fillId="2" borderId="11" xfId="0" applyNumberFormat="1" applyFont="1" applyFill="1" applyBorder="1" applyAlignment="1">
      <alignment horizontal="center" vertical="center" wrapText="1"/>
    </xf>
    <xf numFmtId="5" fontId="18" fillId="2" borderId="2" xfId="0" applyNumberFormat="1" applyFont="1" applyFill="1" applyBorder="1" applyAlignment="1">
      <alignment horizontal="center" vertical="center" wrapText="1"/>
    </xf>
    <xf numFmtId="5" fontId="31" fillId="2" borderId="13" xfId="0" applyNumberFormat="1" applyFont="1" applyFill="1" applyBorder="1" applyAlignment="1">
      <alignment horizontal="center" vertical="center" wrapText="1"/>
    </xf>
    <xf numFmtId="5" fontId="31" fillId="2" borderId="12" xfId="0" applyNumberFormat="1" applyFont="1" applyFill="1" applyBorder="1" applyAlignment="1">
      <alignment horizontal="center" vertical="center" wrapText="1"/>
    </xf>
    <xf numFmtId="5" fontId="31" fillId="2" borderId="14" xfId="0" applyNumberFormat="1" applyFont="1" applyFill="1" applyBorder="1" applyAlignment="1">
      <alignment horizontal="center" vertical="center" wrapText="1"/>
    </xf>
    <xf numFmtId="168" fontId="31" fillId="2" borderId="1" xfId="0" applyNumberFormat="1" applyFont="1" applyFill="1" applyBorder="1" applyAlignment="1">
      <alignment horizontal="center" vertical="center" wrapText="1"/>
    </xf>
    <xf numFmtId="168" fontId="31" fillId="2" borderId="9" xfId="0" applyNumberFormat="1" applyFont="1" applyFill="1" applyBorder="1" applyAlignment="1">
      <alignment horizontal="center" vertical="center" wrapText="1"/>
    </xf>
    <xf numFmtId="168" fontId="31" fillId="2" borderId="10" xfId="0" applyNumberFormat="1" applyFont="1" applyFill="1" applyBorder="1" applyAlignment="1">
      <alignment horizontal="center" vertical="center" wrapText="1"/>
    </xf>
    <xf numFmtId="168" fontId="31" fillId="2" borderId="11" xfId="0" applyNumberFormat="1" applyFont="1" applyFill="1" applyBorder="1" applyAlignment="1">
      <alignment horizontal="center" vertical="center" wrapText="1"/>
    </xf>
    <xf numFmtId="168" fontId="31" fillId="2" borderId="7" xfId="0" applyNumberFormat="1" applyFont="1" applyFill="1" applyBorder="1" applyAlignment="1">
      <alignment horizontal="center" vertical="center" wrapText="1"/>
    </xf>
    <xf numFmtId="168" fontId="31" fillId="2" borderId="8" xfId="0" applyNumberFormat="1" applyFont="1" applyFill="1" applyBorder="1" applyAlignment="1">
      <alignment horizontal="center" vertical="center" wrapText="1"/>
    </xf>
    <xf numFmtId="0" fontId="14" fillId="2" borderId="0" xfId="0" applyFont="1" applyFill="1" applyAlignment="1">
      <alignment horizontal="left" vertical="center" wrapText="1"/>
    </xf>
    <xf numFmtId="168" fontId="31" fillId="2" borderId="4" xfId="0" applyNumberFormat="1" applyFont="1" applyFill="1" applyBorder="1" applyAlignment="1">
      <alignment horizontal="center" vertical="center" wrapText="1"/>
    </xf>
    <xf numFmtId="168" fontId="18" fillId="2" borderId="5" xfId="0" applyNumberFormat="1" applyFont="1" applyFill="1" applyBorder="1" applyAlignment="1">
      <alignment horizontal="center" vertical="center" wrapText="1"/>
    </xf>
    <xf numFmtId="168" fontId="18" fillId="2" borderId="0" xfId="0" applyNumberFormat="1" applyFont="1" applyFill="1" applyAlignment="1">
      <alignment horizontal="center" vertical="center" wrapText="1"/>
    </xf>
    <xf numFmtId="168" fontId="13" fillId="2" borderId="6" xfId="0" applyNumberFormat="1" applyFont="1" applyFill="1" applyBorder="1" applyAlignment="1">
      <alignment horizontal="center" vertical="center" wrapText="1"/>
    </xf>
    <xf numFmtId="0" fontId="8" fillId="0" borderId="4" xfId="0" applyFont="1" applyBorder="1" applyAlignment="1">
      <alignment horizontal="left" vertical="center" wrapText="1"/>
    </xf>
    <xf numFmtId="0" fontId="13" fillId="2" borderId="10" xfId="0" applyFont="1" applyFill="1" applyBorder="1" applyAlignment="1">
      <alignment horizontal="left" vertical="center" wrapText="1" indent="1"/>
    </xf>
    <xf numFmtId="0" fontId="11" fillId="0" borderId="10" xfId="0" applyFont="1" applyBorder="1" applyAlignment="1">
      <alignment horizontal="left" vertical="center" wrapText="1"/>
    </xf>
    <xf numFmtId="0" fontId="4" fillId="2" borderId="0" xfId="0" quotePrefix="1" applyFont="1" applyFill="1" applyAlignment="1">
      <alignment horizontal="left" vertical="center"/>
    </xf>
    <xf numFmtId="166" fontId="4" fillId="2" borderId="0" xfId="0" applyNumberFormat="1" applyFont="1" applyFill="1" applyAlignment="1">
      <alignment horizontal="left" vertical="center"/>
    </xf>
    <xf numFmtId="167" fontId="4" fillId="2" borderId="0" xfId="2" applyNumberFormat="1" applyFont="1" applyFill="1" applyAlignment="1">
      <alignment horizontal="left" vertical="center"/>
    </xf>
    <xf numFmtId="0" fontId="4" fillId="2" borderId="5" xfId="0" quotePrefix="1" applyFont="1" applyFill="1" applyBorder="1" applyAlignment="1">
      <alignment horizontal="left" vertical="center"/>
    </xf>
    <xf numFmtId="0" fontId="14" fillId="0" borderId="7" xfId="0" applyFont="1" applyBorder="1" applyAlignment="1">
      <alignment horizontal="left" vertical="center" wrapText="1"/>
    </xf>
    <xf numFmtId="0" fontId="14" fillId="0" borderId="1" xfId="0" applyFont="1" applyBorder="1" applyAlignment="1">
      <alignment horizontal="left" vertical="center" wrapText="1"/>
    </xf>
    <xf numFmtId="0" fontId="14" fillId="0" borderId="8" xfId="0" applyFont="1" applyBorder="1" applyAlignment="1">
      <alignment horizontal="left" vertical="center" wrapText="1"/>
    </xf>
    <xf numFmtId="0" fontId="14" fillId="0" borderId="0" xfId="0" applyFont="1" applyAlignment="1">
      <alignment horizontal="left" vertical="center" wrapText="1"/>
    </xf>
    <xf numFmtId="0" fontId="13" fillId="2" borderId="0" xfId="0" applyFont="1" applyFill="1" applyAlignment="1">
      <alignment horizontal="left" vertical="center" wrapText="1"/>
    </xf>
    <xf numFmtId="164" fontId="2" fillId="0" borderId="5" xfId="0" applyNumberFormat="1" applyFont="1" applyBorder="1" applyAlignment="1">
      <alignment horizontal="center" vertical="center"/>
    </xf>
    <xf numFmtId="164" fontId="2" fillId="0" borderId="0" xfId="0" applyNumberFormat="1" applyFont="1" applyAlignment="1">
      <alignment horizontal="center" vertical="center"/>
    </xf>
    <xf numFmtId="164" fontId="2" fillId="0" borderId="6" xfId="0" applyNumberFormat="1" applyFont="1" applyBorder="1" applyAlignment="1">
      <alignment horizontal="center" vertical="center"/>
    </xf>
    <xf numFmtId="165" fontId="2" fillId="0" borderId="7" xfId="0" applyNumberFormat="1" applyFont="1" applyBorder="1" applyAlignment="1">
      <alignment horizontal="center" vertical="center" wrapText="1"/>
    </xf>
    <xf numFmtId="165" fontId="2" fillId="0" borderId="1" xfId="0" applyNumberFormat="1" applyFont="1" applyBorder="1" applyAlignment="1">
      <alignment horizontal="center" vertical="center" wrapText="1"/>
    </xf>
    <xf numFmtId="165" fontId="2" fillId="0" borderId="8" xfId="0" applyNumberFormat="1" applyFont="1" applyBorder="1" applyAlignment="1">
      <alignment horizontal="center" vertical="center" wrapText="1"/>
    </xf>
    <xf numFmtId="5" fontId="36" fillId="0" borderId="4" xfId="0" applyNumberFormat="1" applyFont="1" applyBorder="1" applyAlignment="1">
      <alignment horizontal="center" vertical="center" wrapText="1"/>
    </xf>
    <xf numFmtId="5" fontId="36" fillId="0" borderId="3" xfId="0" applyNumberFormat="1" applyFont="1" applyBorder="1" applyAlignment="1">
      <alignment horizontal="center" vertical="center" wrapText="1"/>
    </xf>
    <xf numFmtId="5" fontId="36" fillId="0" borderId="2" xfId="0" applyNumberFormat="1" applyFont="1" applyBorder="1" applyAlignment="1">
      <alignment horizontal="center" vertical="center" wrapText="1"/>
    </xf>
    <xf numFmtId="37" fontId="17" fillId="0" borderId="0" xfId="0" applyNumberFormat="1" applyFont="1" applyAlignment="1">
      <alignment horizontal="center" vertical="center" wrapText="1"/>
    </xf>
    <xf numFmtId="37" fontId="17" fillId="0" borderId="6" xfId="0" applyNumberFormat="1" applyFont="1" applyBorder="1" applyAlignment="1">
      <alignment horizontal="center" vertical="center" wrapText="1"/>
    </xf>
    <xf numFmtId="37" fontId="17" fillId="0" borderId="5" xfId="0" applyNumberFormat="1" applyFont="1" applyBorder="1" applyAlignment="1">
      <alignment horizontal="center" vertical="center" wrapText="1"/>
    </xf>
    <xf numFmtId="37" fontId="17" fillId="2" borderId="0" xfId="5" applyNumberFormat="1" applyFont="1" applyFill="1" applyBorder="1" applyAlignment="1">
      <alignment horizontal="center" vertical="center" wrapText="1"/>
    </xf>
    <xf numFmtId="37" fontId="17" fillId="2" borderId="6" xfId="5" applyNumberFormat="1" applyFont="1" applyFill="1" applyBorder="1" applyAlignment="1">
      <alignment horizontal="center" vertical="center" wrapText="1"/>
    </xf>
    <xf numFmtId="37" fontId="17" fillId="2" borderId="5" xfId="0" applyNumberFormat="1" applyFont="1" applyFill="1" applyBorder="1" applyAlignment="1">
      <alignment horizontal="center" vertical="center" wrapText="1"/>
    </xf>
    <xf numFmtId="37" fontId="17" fillId="2" borderId="0" xfId="0" applyNumberFormat="1" applyFont="1" applyFill="1" applyAlignment="1">
      <alignment horizontal="center" vertical="center" wrapText="1"/>
    </xf>
    <xf numFmtId="37" fontId="17" fillId="2" borderId="6" xfId="0" applyNumberFormat="1" applyFont="1" applyFill="1" applyBorder="1" applyAlignment="1">
      <alignment horizontal="center" vertical="center" wrapText="1"/>
    </xf>
    <xf numFmtId="37" fontId="7" fillId="0" borderId="0" xfId="0" applyNumberFormat="1" applyFont="1" applyAlignment="1">
      <alignment horizontal="center" vertical="center" wrapText="1"/>
    </xf>
    <xf numFmtId="37" fontId="7" fillId="0" borderId="6" xfId="0" applyNumberFormat="1" applyFont="1" applyBorder="1" applyAlignment="1">
      <alignment horizontal="center" vertical="center" wrapText="1"/>
    </xf>
    <xf numFmtId="37" fontId="7" fillId="0" borderId="5" xfId="0" applyNumberFormat="1" applyFont="1" applyBorder="1" applyAlignment="1">
      <alignment horizontal="center" vertical="center" wrapText="1"/>
    </xf>
    <xf numFmtId="37" fontId="2" fillId="0" borderId="0" xfId="0" applyNumberFormat="1" applyFont="1" applyAlignment="1">
      <alignment horizontal="center" vertical="center" wrapText="1"/>
    </xf>
    <xf numFmtId="37" fontId="2" fillId="0" borderId="6" xfId="0" applyNumberFormat="1" applyFont="1" applyBorder="1" applyAlignment="1">
      <alignment horizontal="center" vertical="center" wrapText="1"/>
    </xf>
    <xf numFmtId="37" fontId="2" fillId="0" borderId="5" xfId="0" applyNumberFormat="1" applyFont="1" applyBorder="1" applyAlignment="1">
      <alignment horizontal="center" vertical="center" wrapText="1"/>
    </xf>
    <xf numFmtId="37" fontId="37" fillId="7" borderId="0" xfId="0" applyNumberFormat="1" applyFont="1" applyFill="1" applyAlignment="1">
      <alignment horizontal="center" vertical="center" wrapText="1"/>
    </xf>
    <xf numFmtId="37" fontId="37" fillId="7" borderId="6" xfId="0" applyNumberFormat="1" applyFont="1" applyFill="1" applyBorder="1" applyAlignment="1">
      <alignment horizontal="center" vertical="center" wrapText="1"/>
    </xf>
    <xf numFmtId="37" fontId="37" fillId="7" borderId="5" xfId="0" applyNumberFormat="1" applyFont="1" applyFill="1" applyBorder="1" applyAlignment="1">
      <alignment horizontal="center" vertical="center" wrapText="1"/>
    </xf>
    <xf numFmtId="37" fontId="7" fillId="6" borderId="0" xfId="0" applyNumberFormat="1" applyFont="1" applyFill="1" applyAlignment="1">
      <alignment horizontal="center" vertical="center" wrapText="1"/>
    </xf>
    <xf numFmtId="37" fontId="7" fillId="6" borderId="6" xfId="0" applyNumberFormat="1" applyFont="1" applyFill="1" applyBorder="1" applyAlignment="1">
      <alignment horizontal="center" vertical="center" wrapText="1"/>
    </xf>
    <xf numFmtId="37" fontId="7" fillId="6" borderId="5" xfId="0" applyNumberFormat="1" applyFont="1" applyFill="1" applyBorder="1" applyAlignment="1">
      <alignment horizontal="center" vertical="center" wrapText="1"/>
    </xf>
    <xf numFmtId="37" fontId="37" fillId="10" borderId="0" xfId="0" applyNumberFormat="1" applyFont="1" applyFill="1" applyAlignment="1">
      <alignment horizontal="center" vertical="center" wrapText="1"/>
    </xf>
    <xf numFmtId="37" fontId="37" fillId="10" borderId="6" xfId="0" applyNumberFormat="1" applyFont="1" applyFill="1" applyBorder="1" applyAlignment="1">
      <alignment horizontal="center" vertical="center" wrapText="1"/>
    </xf>
    <xf numFmtId="167" fontId="4" fillId="0" borderId="0" xfId="6" applyNumberFormat="1" applyFont="1" applyFill="1" applyAlignment="1">
      <alignment horizontal="left"/>
    </xf>
    <xf numFmtId="37" fontId="37" fillId="7" borderId="22" xfId="0" applyNumberFormat="1" applyFont="1" applyFill="1" applyBorder="1" applyAlignment="1">
      <alignment horizontal="center" vertical="center" wrapText="1"/>
    </xf>
    <xf numFmtId="37" fontId="37" fillId="7" borderId="24" xfId="0" applyNumberFormat="1" applyFont="1" applyFill="1" applyBorder="1" applyAlignment="1">
      <alignment horizontal="center" vertical="center" wrapText="1"/>
    </xf>
    <xf numFmtId="37" fontId="37" fillId="7" borderId="26" xfId="0" applyNumberFormat="1" applyFont="1" applyFill="1" applyBorder="1" applyAlignment="1">
      <alignment horizontal="center" vertical="center" wrapText="1"/>
    </xf>
    <xf numFmtId="37" fontId="4" fillId="7" borderId="0" xfId="0" applyNumberFormat="1" applyFont="1" applyFill="1" applyAlignment="1">
      <alignment horizontal="center" vertical="center" wrapText="1"/>
    </xf>
    <xf numFmtId="37" fontId="4" fillId="7" borderId="6" xfId="0" applyNumberFormat="1" applyFont="1" applyFill="1" applyBorder="1" applyAlignment="1">
      <alignment horizontal="center" vertical="center" wrapText="1"/>
    </xf>
    <xf numFmtId="37" fontId="4" fillId="7" borderId="5" xfId="0" applyNumberFormat="1" applyFont="1" applyFill="1" applyBorder="1" applyAlignment="1">
      <alignment horizontal="center" vertical="center" wrapText="1"/>
    </xf>
    <xf numFmtId="37" fontId="4" fillId="10" borderId="0" xfId="0" applyNumberFormat="1" applyFont="1" applyFill="1" applyAlignment="1">
      <alignment horizontal="center" vertical="center" wrapText="1"/>
    </xf>
    <xf numFmtId="37" fontId="4" fillId="10" borderId="6" xfId="0" applyNumberFormat="1" applyFont="1" applyFill="1" applyBorder="1" applyAlignment="1">
      <alignment horizontal="center" vertical="center" wrapText="1"/>
    </xf>
    <xf numFmtId="37" fontId="4" fillId="7" borderId="23" xfId="0" applyNumberFormat="1" applyFont="1" applyFill="1" applyBorder="1" applyAlignment="1">
      <alignment horizontal="center" vertical="center" wrapText="1"/>
    </xf>
    <xf numFmtId="37" fontId="4" fillId="7" borderId="25" xfId="0" applyNumberFormat="1" applyFont="1" applyFill="1" applyBorder="1" applyAlignment="1">
      <alignment horizontal="center" vertical="center" wrapText="1"/>
    </xf>
    <xf numFmtId="37" fontId="4" fillId="7" borderId="28" xfId="0" applyNumberFormat="1" applyFont="1" applyFill="1" applyBorder="1" applyAlignment="1">
      <alignment horizontal="center" vertical="center" wrapText="1"/>
    </xf>
    <xf numFmtId="37" fontId="4" fillId="10" borderId="23" xfId="0" applyNumberFormat="1" applyFont="1" applyFill="1" applyBorder="1" applyAlignment="1">
      <alignment horizontal="center" vertical="center" wrapText="1"/>
    </xf>
    <xf numFmtId="37" fontId="4" fillId="10" borderId="25" xfId="0" applyNumberFormat="1" applyFont="1" applyFill="1" applyBorder="1" applyAlignment="1">
      <alignment horizontal="center" vertical="center" wrapText="1"/>
    </xf>
    <xf numFmtId="37" fontId="13" fillId="0" borderId="6" xfId="0" applyNumberFormat="1" applyFont="1" applyBorder="1" applyAlignment="1">
      <alignment horizontal="center" vertical="center" wrapText="1"/>
    </xf>
    <xf numFmtId="37" fontId="36" fillId="0" borderId="0" xfId="0" applyNumberFormat="1" applyFont="1" applyAlignment="1">
      <alignment horizontal="center" vertical="center" wrapText="1"/>
    </xf>
    <xf numFmtId="37" fontId="36" fillId="0" borderId="5" xfId="0" applyNumberFormat="1" applyFont="1" applyBorder="1" applyAlignment="1">
      <alignment horizontal="center" vertical="center" wrapText="1"/>
    </xf>
    <xf numFmtId="37" fontId="17" fillId="2" borderId="22" xfId="0" applyNumberFormat="1" applyFont="1" applyFill="1" applyBorder="1" applyAlignment="1">
      <alignment horizontal="center" vertical="center" wrapText="1"/>
    </xf>
    <xf numFmtId="37" fontId="17" fillId="2" borderId="24" xfId="0" applyNumberFormat="1" applyFont="1" applyFill="1" applyBorder="1" applyAlignment="1">
      <alignment horizontal="center" vertical="center" wrapText="1"/>
    </xf>
    <xf numFmtId="37" fontId="17" fillId="2" borderId="26" xfId="0" applyNumberFormat="1" applyFont="1" applyFill="1" applyBorder="1" applyAlignment="1">
      <alignment horizontal="center" vertical="center" wrapText="1"/>
    </xf>
    <xf numFmtId="5" fontId="2" fillId="2" borderId="1" xfId="0" applyNumberFormat="1" applyFont="1" applyFill="1" applyBorder="1" applyAlignment="1">
      <alignment horizontal="center" vertical="center" wrapText="1"/>
    </xf>
    <xf numFmtId="5" fontId="2" fillId="2" borderId="8" xfId="0" applyNumberFormat="1" applyFont="1" applyFill="1" applyBorder="1" applyAlignment="1">
      <alignment horizontal="center" vertical="center" wrapText="1"/>
    </xf>
    <xf numFmtId="5" fontId="2" fillId="2" borderId="7" xfId="0" applyNumberFormat="1" applyFont="1" applyFill="1" applyBorder="1" applyAlignment="1">
      <alignment horizontal="center" vertical="center" wrapText="1"/>
    </xf>
    <xf numFmtId="5" fontId="13" fillId="0" borderId="0" xfId="0" applyNumberFormat="1" applyFont="1" applyAlignment="1">
      <alignment horizontal="center" vertical="center" wrapText="1"/>
    </xf>
    <xf numFmtId="5" fontId="13" fillId="0" borderId="4" xfId="0" applyNumberFormat="1" applyFont="1" applyBorder="1" applyAlignment="1">
      <alignment horizontal="center" vertical="center" wrapText="1"/>
    </xf>
    <xf numFmtId="5" fontId="13" fillId="0" borderId="3" xfId="0" applyNumberFormat="1" applyFont="1" applyBorder="1" applyAlignment="1">
      <alignment horizontal="center" vertical="center" wrapText="1"/>
    </xf>
    <xf numFmtId="5" fontId="36" fillId="0" borderId="5" xfId="0" applyNumberFormat="1" applyFont="1" applyBorder="1" applyAlignment="1">
      <alignment horizontal="center" vertical="center" wrapText="1"/>
    </xf>
    <xf numFmtId="5" fontId="36" fillId="0" borderId="0" xfId="0" applyNumberFormat="1" applyFont="1" applyAlignment="1">
      <alignment horizontal="center" vertical="center" wrapText="1"/>
    </xf>
    <xf numFmtId="5" fontId="13" fillId="0" borderId="6" xfId="0" applyNumberFormat="1" applyFont="1" applyBorder="1" applyAlignment="1">
      <alignment horizontal="center" vertical="center" wrapText="1"/>
    </xf>
    <xf numFmtId="5" fontId="13" fillId="0" borderId="7" xfId="0" applyNumberFormat="1" applyFont="1" applyBorder="1" applyAlignment="1">
      <alignment horizontal="center" vertical="center" wrapText="1"/>
    </xf>
    <xf numFmtId="5" fontId="13" fillId="0" borderId="1" xfId="0" applyNumberFormat="1" applyFont="1" applyBorder="1" applyAlignment="1">
      <alignment horizontal="center" vertical="center" wrapText="1"/>
    </xf>
    <xf numFmtId="5" fontId="13" fillId="0" borderId="8" xfId="0" applyNumberFormat="1" applyFont="1" applyBorder="1" applyAlignment="1">
      <alignment horizontal="center" vertical="center" wrapText="1"/>
    </xf>
    <xf numFmtId="5" fontId="17" fillId="0" borderId="5" xfId="0" applyNumberFormat="1" applyFont="1" applyBorder="1" applyAlignment="1">
      <alignment horizontal="center" vertical="center" wrapText="1"/>
    </xf>
    <xf numFmtId="5" fontId="38" fillId="0" borderId="0" xfId="0" applyNumberFormat="1" applyFont="1" applyAlignment="1">
      <alignment horizontal="center" vertical="center" wrapText="1"/>
    </xf>
    <xf numFmtId="5" fontId="38" fillId="0" borderId="6" xfId="0" applyNumberFormat="1" applyFont="1" applyBorder="1" applyAlignment="1">
      <alignment horizontal="center" vertical="center" wrapText="1"/>
    </xf>
    <xf numFmtId="5" fontId="17" fillId="0" borderId="0" xfId="0" applyNumberFormat="1" applyFont="1" applyAlignment="1">
      <alignment horizontal="center" vertical="center" wrapText="1"/>
    </xf>
    <xf numFmtId="5" fontId="17" fillId="0" borderId="6" xfId="0" applyNumberFormat="1" applyFont="1" applyBorder="1" applyAlignment="1">
      <alignment horizontal="center" vertical="center" wrapText="1"/>
    </xf>
    <xf numFmtId="5" fontId="17" fillId="2" borderId="5" xfId="0" applyNumberFormat="1" applyFont="1" applyFill="1" applyBorder="1" applyAlignment="1">
      <alignment horizontal="center" vertical="center" wrapText="1"/>
    </xf>
    <xf numFmtId="5" fontId="17" fillId="2" borderId="0" xfId="0" applyNumberFormat="1" applyFont="1" applyFill="1" applyAlignment="1">
      <alignment horizontal="center" vertical="center" wrapText="1"/>
    </xf>
    <xf numFmtId="5" fontId="17" fillId="2" borderId="6" xfId="0" applyNumberFormat="1" applyFont="1" applyFill="1" applyBorder="1" applyAlignment="1">
      <alignment horizontal="center" vertical="center" wrapText="1"/>
    </xf>
    <xf numFmtId="37" fontId="2" fillId="2" borderId="2" xfId="0" applyNumberFormat="1" applyFont="1" applyFill="1" applyBorder="1" applyAlignment="1">
      <alignment horizontal="center" vertical="center" wrapText="1"/>
    </xf>
    <xf numFmtId="37" fontId="2" fillId="2" borderId="4" xfId="0" applyNumberFormat="1" applyFont="1" applyFill="1" applyBorder="1" applyAlignment="1">
      <alignment horizontal="center" vertical="center" wrapText="1"/>
    </xf>
    <xf numFmtId="37" fontId="2" fillId="2" borderId="3" xfId="0" applyNumberFormat="1" applyFont="1" applyFill="1" applyBorder="1" applyAlignment="1">
      <alignment horizontal="center" vertical="center" wrapText="1"/>
    </xf>
    <xf numFmtId="37" fontId="38" fillId="0" borderId="7" xfId="0" applyNumberFormat="1" applyFont="1" applyBorder="1" applyAlignment="1">
      <alignment horizontal="center" vertical="center" wrapText="1"/>
    </xf>
    <xf numFmtId="37" fontId="38" fillId="0" borderId="1" xfId="0" applyNumberFormat="1" applyFont="1" applyBorder="1" applyAlignment="1">
      <alignment horizontal="center" vertical="center" wrapText="1"/>
    </xf>
    <xf numFmtId="37" fontId="38" fillId="0" borderId="8" xfId="0" applyNumberFormat="1" applyFont="1" applyBorder="1" applyAlignment="1">
      <alignment horizontal="center" vertical="center" wrapText="1"/>
    </xf>
    <xf numFmtId="5" fontId="2" fillId="0" borderId="5" xfId="0" applyNumberFormat="1" applyFont="1" applyBorder="1" applyAlignment="1">
      <alignment horizontal="center" vertical="center" wrapText="1"/>
    </xf>
    <xf numFmtId="5" fontId="2" fillId="0" borderId="0" xfId="0" applyNumberFormat="1" applyFont="1" applyAlignment="1">
      <alignment horizontal="center" vertical="center" wrapText="1"/>
    </xf>
    <xf numFmtId="5" fontId="2" fillId="0" borderId="6" xfId="0" applyNumberFormat="1" applyFont="1" applyBorder="1" applyAlignment="1">
      <alignment horizontal="center" vertical="center" wrapText="1"/>
    </xf>
    <xf numFmtId="37" fontId="39" fillId="10" borderId="5" xfId="0" applyNumberFormat="1" applyFont="1" applyFill="1" applyBorder="1" applyAlignment="1">
      <alignment horizontal="center" vertical="center" wrapText="1"/>
    </xf>
    <xf numFmtId="37" fontId="39" fillId="10" borderId="0" xfId="0" applyNumberFormat="1" applyFont="1" applyFill="1" applyAlignment="1">
      <alignment horizontal="center" vertical="center" wrapText="1"/>
    </xf>
    <xf numFmtId="37" fontId="39" fillId="10" borderId="6" xfId="0" applyNumberFormat="1" applyFont="1" applyFill="1" applyBorder="1" applyAlignment="1">
      <alignment horizontal="center" vertical="center" wrapText="1"/>
    </xf>
    <xf numFmtId="37" fontId="17" fillId="2" borderId="7" xfId="0" applyNumberFormat="1" applyFont="1" applyFill="1" applyBorder="1" applyAlignment="1">
      <alignment horizontal="center" vertical="center" wrapText="1"/>
    </xf>
    <xf numFmtId="37" fontId="17" fillId="2" borderId="1" xfId="0" applyNumberFormat="1" applyFont="1" applyFill="1" applyBorder="1" applyAlignment="1">
      <alignment horizontal="center" vertical="center" wrapText="1"/>
    </xf>
    <xf numFmtId="37" fontId="17" fillId="2" borderId="8" xfId="0" applyNumberFormat="1" applyFont="1" applyFill="1" applyBorder="1" applyAlignment="1">
      <alignment horizontal="center" vertical="center" wrapText="1"/>
    </xf>
    <xf numFmtId="0" fontId="13" fillId="0" borderId="0" xfId="0" applyFont="1" applyAlignment="1">
      <alignment horizontal="center" vertical="center" wrapText="1"/>
    </xf>
    <xf numFmtId="0" fontId="34" fillId="2" borderId="0" xfId="0" applyFont="1" applyFill="1" applyAlignment="1">
      <alignment horizontal="center" vertical="center" wrapText="1"/>
    </xf>
    <xf numFmtId="37" fontId="7" fillId="2" borderId="5" xfId="1" applyNumberFormat="1" applyFont="1" applyFill="1" applyBorder="1" applyAlignment="1">
      <alignment horizontal="center" vertical="center" wrapText="1"/>
    </xf>
    <xf numFmtId="37" fontId="2" fillId="10" borderId="5" xfId="0" applyNumberFormat="1" applyFont="1" applyFill="1" applyBorder="1" applyAlignment="1">
      <alignment horizontal="center" vertical="center" wrapText="1"/>
    </xf>
    <xf numFmtId="168" fontId="31" fillId="2" borderId="2" xfId="0" applyNumberFormat="1" applyFont="1" applyFill="1" applyBorder="1" applyAlignment="1">
      <alignment horizontal="center" vertical="center" wrapText="1"/>
    </xf>
    <xf numFmtId="168" fontId="31" fillId="2" borderId="3" xfId="0" applyNumberFormat="1" applyFont="1" applyFill="1" applyBorder="1" applyAlignment="1">
      <alignment horizontal="center" vertical="center" wrapText="1"/>
    </xf>
    <xf numFmtId="0" fontId="13" fillId="3" borderId="1" xfId="0" applyFont="1" applyFill="1" applyBorder="1" applyAlignment="1">
      <alignment horizontal="left" vertical="center" wrapText="1" indent="1"/>
    </xf>
    <xf numFmtId="0" fontId="13" fillId="3" borderId="10" xfId="0" applyFont="1" applyFill="1" applyBorder="1" applyAlignment="1">
      <alignment horizontal="left" vertical="center" wrapText="1" indent="1"/>
    </xf>
    <xf numFmtId="5" fontId="18" fillId="2" borderId="4" xfId="0" applyNumberFormat="1" applyFont="1" applyFill="1" applyBorder="1" applyAlignment="1">
      <alignment horizontal="center" vertical="center" wrapText="1"/>
    </xf>
    <xf numFmtId="0" fontId="34" fillId="2" borderId="1" xfId="0" applyFont="1" applyFill="1" applyBorder="1" applyAlignment="1">
      <alignment horizontal="left" vertical="center" wrapText="1"/>
    </xf>
    <xf numFmtId="0" fontId="13" fillId="3" borderId="4" xfId="0" applyFont="1" applyFill="1" applyBorder="1" applyAlignment="1">
      <alignment horizontal="left" vertical="center" wrapText="1"/>
    </xf>
    <xf numFmtId="0" fontId="34" fillId="0" borderId="29" xfId="0" applyFont="1" applyBorder="1" applyAlignment="1">
      <alignment horizontal="left" vertical="center" wrapText="1"/>
    </xf>
    <xf numFmtId="0" fontId="22" fillId="2" borderId="0" xfId="0" applyFont="1" applyFill="1" applyAlignment="1">
      <alignment horizontal="left" vertical="center" wrapText="1"/>
    </xf>
    <xf numFmtId="0" fontId="34" fillId="2" borderId="0" xfId="0" applyFont="1" applyFill="1" applyAlignment="1">
      <alignment wrapText="1"/>
    </xf>
    <xf numFmtId="0" fontId="2" fillId="13" borderId="0" xfId="0" applyFont="1" applyFill="1" applyAlignment="1">
      <alignment horizontal="left" vertical="center" wrapText="1"/>
    </xf>
    <xf numFmtId="0" fontId="2" fillId="13" borderId="6" xfId="0" applyFont="1" applyFill="1" applyBorder="1" applyAlignment="1">
      <alignment horizontal="left" vertical="center" wrapText="1"/>
    </xf>
    <xf numFmtId="0" fontId="2" fillId="13" borderId="13" xfId="0" applyFont="1" applyFill="1" applyBorder="1" applyAlignment="1">
      <alignment horizontal="left" vertical="center" wrapText="1"/>
    </xf>
    <xf numFmtId="0" fontId="2" fillId="13" borderId="10" xfId="0" applyFont="1" applyFill="1" applyBorder="1" applyAlignment="1">
      <alignment horizontal="left" vertical="center" wrapText="1"/>
    </xf>
    <xf numFmtId="0" fontId="2" fillId="14" borderId="0" xfId="0" applyFont="1" applyFill="1" applyAlignment="1">
      <alignment horizontal="left" vertical="center" wrapText="1"/>
    </xf>
    <xf numFmtId="37" fontId="38" fillId="2" borderId="0" xfId="0" applyNumberFormat="1" applyFont="1" applyFill="1" applyAlignment="1">
      <alignment horizontal="center" vertical="center" wrapText="1"/>
    </xf>
    <xf numFmtId="37" fontId="38" fillId="2" borderId="6" xfId="0" applyNumberFormat="1" applyFont="1" applyFill="1" applyBorder="1" applyAlignment="1">
      <alignment horizontal="center" vertical="center" wrapText="1"/>
    </xf>
    <xf numFmtId="37" fontId="38" fillId="2" borderId="5" xfId="0" applyNumberFormat="1" applyFont="1" applyFill="1" applyBorder="1" applyAlignment="1">
      <alignment horizontal="center" vertical="center" wrapText="1"/>
    </xf>
    <xf numFmtId="37" fontId="17" fillId="2" borderId="0" xfId="0" quotePrefix="1" applyNumberFormat="1" applyFont="1" applyFill="1" applyAlignment="1">
      <alignment horizontal="center" vertical="center" wrapText="1"/>
    </xf>
    <xf numFmtId="37" fontId="36" fillId="2" borderId="0" xfId="0" applyNumberFormat="1" applyFont="1" applyFill="1" applyAlignment="1">
      <alignment horizontal="center" vertical="center" wrapText="1"/>
    </xf>
    <xf numFmtId="37" fontId="36" fillId="2" borderId="6" xfId="0" applyNumberFormat="1" applyFont="1" applyFill="1" applyBorder="1" applyAlignment="1">
      <alignment horizontal="center" vertical="center" wrapText="1"/>
    </xf>
    <xf numFmtId="37" fontId="36" fillId="2" borderId="5" xfId="0" applyNumberFormat="1" applyFont="1" applyFill="1" applyBorder="1" applyAlignment="1">
      <alignment horizontal="center" vertical="center" wrapText="1"/>
    </xf>
    <xf numFmtId="168" fontId="13" fillId="2" borderId="0" xfId="0" applyNumberFormat="1" applyFont="1" applyFill="1" applyAlignment="1">
      <alignment horizontal="center" vertical="center" wrapText="1"/>
    </xf>
    <xf numFmtId="168" fontId="13" fillId="2" borderId="5" xfId="0" applyNumberFormat="1" applyFont="1" applyFill="1" applyBorder="1" applyAlignment="1">
      <alignment horizontal="center" vertical="center" wrapText="1"/>
    </xf>
    <xf numFmtId="0" fontId="2" fillId="15" borderId="0" xfId="0" applyFont="1" applyFill="1" applyAlignment="1">
      <alignment horizontal="left" vertical="center" wrapText="1"/>
    </xf>
    <xf numFmtId="14" fontId="17" fillId="12" borderId="3" xfId="0" applyNumberFormat="1" applyFont="1" applyFill="1" applyBorder="1" applyAlignment="1">
      <alignment horizontal="center" vertical="center"/>
    </xf>
    <xf numFmtId="0" fontId="2" fillId="12" borderId="0" xfId="0" applyFont="1" applyFill="1" applyAlignment="1">
      <alignment horizontal="left" vertical="center"/>
    </xf>
    <xf numFmtId="14" fontId="17" fillId="12" borderId="6" xfId="0" applyNumberFormat="1" applyFont="1" applyFill="1" applyBorder="1" applyAlignment="1">
      <alignment horizontal="center" vertical="center"/>
    </xf>
    <xf numFmtId="14" fontId="17" fillId="12" borderId="8" xfId="0" applyNumberFormat="1" applyFont="1" applyFill="1" applyBorder="1" applyAlignment="1">
      <alignment horizontal="center" vertical="center"/>
    </xf>
    <xf numFmtId="14" fontId="17" fillId="13" borderId="3" xfId="0" applyNumberFormat="1" applyFont="1" applyFill="1" applyBorder="1" applyAlignment="1">
      <alignment horizontal="center" vertical="center"/>
    </xf>
    <xf numFmtId="0" fontId="9" fillId="13" borderId="3" xfId="0" applyFont="1" applyFill="1" applyBorder="1" applyAlignment="1">
      <alignment horizontal="center" vertical="center" wrapText="1"/>
    </xf>
    <xf numFmtId="0" fontId="2" fillId="2" borderId="15" xfId="0" applyFont="1" applyFill="1" applyBorder="1" applyAlignment="1">
      <alignment horizontal="left" vertical="center" wrapText="1"/>
    </xf>
    <xf numFmtId="0" fontId="11" fillId="2" borderId="16" xfId="0" applyFont="1" applyFill="1" applyBorder="1" applyAlignment="1">
      <alignment horizontal="left" vertical="center" wrapText="1"/>
    </xf>
    <xf numFmtId="0" fontId="11" fillId="0" borderId="16" xfId="0" applyFont="1" applyBorder="1" applyAlignment="1">
      <alignment horizontal="left" vertical="center" wrapText="1"/>
    </xf>
    <xf numFmtId="0" fontId="2" fillId="13" borderId="2" xfId="0" applyFont="1" applyFill="1" applyBorder="1"/>
    <xf numFmtId="14" fontId="17" fillId="13" borderId="3" xfId="0" applyNumberFormat="1" applyFont="1" applyFill="1" applyBorder="1"/>
    <xf numFmtId="0" fontId="9" fillId="6" borderId="1" xfId="0" applyFont="1" applyFill="1" applyBorder="1" applyAlignment="1">
      <alignment horizontal="center" vertical="center" wrapText="1"/>
    </xf>
    <xf numFmtId="9" fontId="2" fillId="17" borderId="6" xfId="2" applyFont="1" applyFill="1" applyBorder="1" applyAlignment="1">
      <alignment horizontal="center" vertical="center" wrapText="1"/>
    </xf>
    <xf numFmtId="0" fontId="2" fillId="15" borderId="15" xfId="0" applyFont="1" applyFill="1" applyBorder="1" applyAlignment="1">
      <alignment horizontal="left" vertical="center" wrapText="1"/>
    </xf>
    <xf numFmtId="9" fontId="2" fillId="15" borderId="0" xfId="2" applyFont="1" applyFill="1" applyBorder="1" applyAlignment="1">
      <alignment vertical="center" wrapText="1"/>
    </xf>
    <xf numFmtId="14" fontId="17" fillId="18" borderId="3" xfId="0" applyNumberFormat="1" applyFont="1" applyFill="1" applyBorder="1" applyAlignment="1">
      <alignment horizontal="center" vertical="center"/>
    </xf>
    <xf numFmtId="14" fontId="17" fillId="18" borderId="6" xfId="0" applyNumberFormat="1" applyFont="1" applyFill="1" applyBorder="1" applyAlignment="1">
      <alignment horizontal="center" vertical="center"/>
    </xf>
    <xf numFmtId="14" fontId="17" fillId="18" borderId="8" xfId="0" applyNumberFormat="1" applyFont="1" applyFill="1" applyBorder="1" applyAlignment="1">
      <alignment horizontal="center" vertical="center"/>
    </xf>
    <xf numFmtId="0" fontId="9" fillId="18" borderId="2" xfId="0" applyFont="1" applyFill="1" applyBorder="1" applyAlignment="1">
      <alignment horizontal="center" vertical="center" wrapText="1"/>
    </xf>
    <xf numFmtId="0" fontId="9" fillId="18" borderId="4" xfId="0" applyFont="1" applyFill="1" applyBorder="1" applyAlignment="1">
      <alignment horizontal="center" vertical="center" wrapText="1"/>
    </xf>
    <xf numFmtId="9" fontId="2" fillId="18" borderId="5" xfId="0" applyNumberFormat="1" applyFont="1" applyFill="1" applyBorder="1"/>
    <xf numFmtId="14" fontId="17" fillId="18" borderId="6" xfId="0" applyNumberFormat="1" applyFont="1" applyFill="1" applyBorder="1"/>
    <xf numFmtId="0" fontId="2" fillId="18" borderId="5" xfId="0" applyFont="1" applyFill="1" applyBorder="1"/>
    <xf numFmtId="0" fontId="2" fillId="18" borderId="7" xfId="0" applyFont="1" applyFill="1" applyBorder="1"/>
    <xf numFmtId="14" fontId="17" fillId="18" borderId="8" xfId="0" applyNumberFormat="1" applyFont="1" applyFill="1" applyBorder="1"/>
    <xf numFmtId="0" fontId="2" fillId="13" borderId="29" xfId="0" applyFont="1" applyFill="1" applyBorder="1" applyAlignment="1">
      <alignment horizontal="left" vertical="center" wrapText="1"/>
    </xf>
    <xf numFmtId="0" fontId="2" fillId="13" borderId="15" xfId="0" applyFont="1" applyFill="1" applyBorder="1" applyAlignment="1">
      <alignment horizontal="left" vertical="center" wrapText="1"/>
    </xf>
    <xf numFmtId="0" fontId="2" fillId="13" borderId="5" xfId="0" applyFont="1" applyFill="1" applyBorder="1" applyAlignment="1">
      <alignment horizontal="left" vertical="center" wrapText="1"/>
    </xf>
    <xf numFmtId="0" fontId="2" fillId="2" borderId="5" xfId="0" applyFont="1" applyFill="1" applyBorder="1" applyAlignment="1">
      <alignment horizontal="left" vertical="center" wrapText="1" indent="1"/>
    </xf>
    <xf numFmtId="0" fontId="2" fillId="2" borderId="6" xfId="0" applyFont="1" applyFill="1" applyBorder="1" applyAlignment="1">
      <alignment horizontal="left" vertical="center" wrapText="1" indent="1"/>
    </xf>
    <xf numFmtId="0" fontId="2" fillId="14" borderId="1" xfId="0" applyFont="1" applyFill="1" applyBorder="1" applyAlignment="1">
      <alignment horizontal="left" vertical="center" wrapText="1"/>
    </xf>
    <xf numFmtId="0" fontId="2" fillId="12" borderId="10" xfId="0" applyFont="1" applyFill="1" applyBorder="1" applyAlignment="1">
      <alignment horizontal="left" vertical="center" wrapText="1"/>
    </xf>
    <xf numFmtId="0" fontId="2" fillId="14" borderId="0" xfId="0" applyFont="1" applyFill="1" applyAlignment="1">
      <alignment vertical="center" wrapText="1"/>
    </xf>
    <xf numFmtId="0" fontId="2" fillId="12" borderId="1" xfId="0" applyFont="1" applyFill="1" applyBorder="1" applyAlignment="1">
      <alignment horizontal="left" vertical="center" wrapText="1"/>
    </xf>
    <xf numFmtId="0" fontId="2" fillId="13" borderId="4" xfId="0" applyFont="1" applyFill="1" applyBorder="1" applyAlignment="1">
      <alignment horizontal="left" vertical="center" wrapText="1"/>
    </xf>
    <xf numFmtId="0" fontId="2" fillId="13" borderId="5" xfId="0" applyFont="1" applyFill="1" applyBorder="1" applyAlignment="1">
      <alignment horizontal="left" vertical="center" wrapText="1" indent="1"/>
    </xf>
    <xf numFmtId="0" fontId="2" fillId="13" borderId="6" xfId="0" applyFont="1" applyFill="1" applyBorder="1" applyAlignment="1">
      <alignment horizontal="left" vertical="center" wrapText="1" indent="1"/>
    </xf>
    <xf numFmtId="0" fontId="2" fillId="13" borderId="1" xfId="0" applyFont="1" applyFill="1" applyBorder="1" applyAlignment="1">
      <alignment horizontal="left" vertical="center" wrapText="1"/>
    </xf>
    <xf numFmtId="9" fontId="4" fillId="21" borderId="6" xfId="0" applyNumberFormat="1" applyFont="1" applyFill="1" applyBorder="1" applyAlignment="1">
      <alignment horizontal="center" vertical="center" wrapText="1"/>
    </xf>
    <xf numFmtId="9" fontId="4" fillId="22" borderId="6" xfId="0" applyNumberFormat="1" applyFont="1" applyFill="1" applyBorder="1" applyAlignment="1">
      <alignment horizontal="center" vertical="center" wrapText="1"/>
    </xf>
    <xf numFmtId="9" fontId="2" fillId="22" borderId="6" xfId="2" applyFont="1" applyFill="1" applyBorder="1" applyAlignment="1">
      <alignment horizontal="center" vertical="center" wrapText="1"/>
    </xf>
    <xf numFmtId="9" fontId="2" fillId="21" borderId="6" xfId="2" applyFont="1" applyFill="1" applyBorder="1" applyAlignment="1">
      <alignment horizontal="center" vertical="center" wrapText="1"/>
    </xf>
    <xf numFmtId="9" fontId="2" fillId="23" borderId="6" xfId="2" applyFont="1" applyFill="1" applyBorder="1" applyAlignment="1">
      <alignment horizontal="center" vertical="center" wrapText="1"/>
    </xf>
    <xf numFmtId="9" fontId="2" fillId="15" borderId="6" xfId="2" applyFont="1" applyFill="1" applyBorder="1" applyAlignment="1">
      <alignment vertical="center" wrapText="1"/>
    </xf>
    <xf numFmtId="0" fontId="2" fillId="13" borderId="16" xfId="0" applyFont="1" applyFill="1" applyBorder="1" applyAlignment="1">
      <alignment horizontal="left" vertical="center" wrapText="1"/>
    </xf>
    <xf numFmtId="0" fontId="2" fillId="13" borderId="17" xfId="0" applyFont="1" applyFill="1" applyBorder="1" applyAlignment="1">
      <alignment horizontal="left" vertical="center" wrapText="1"/>
    </xf>
    <xf numFmtId="0" fontId="11" fillId="0" borderId="10" xfId="0" applyFont="1" applyBorder="1" applyAlignment="1">
      <alignment horizontal="center" vertical="center" wrapText="1"/>
    </xf>
    <xf numFmtId="14" fontId="17" fillId="2" borderId="3" xfId="0" applyNumberFormat="1" applyFont="1" applyFill="1" applyBorder="1" applyAlignment="1">
      <alignment horizontal="center" vertical="center"/>
    </xf>
    <xf numFmtId="14" fontId="17" fillId="2" borderId="6" xfId="0" applyNumberFormat="1" applyFont="1" applyFill="1" applyBorder="1" applyAlignment="1">
      <alignment horizontal="center" vertical="center"/>
    </xf>
    <xf numFmtId="14" fontId="17" fillId="0" borderId="6" xfId="0" applyNumberFormat="1" applyFont="1" applyBorder="1" applyAlignment="1">
      <alignment horizontal="center" vertical="center"/>
    </xf>
    <xf numFmtId="14" fontId="17" fillId="2" borderId="8" xfId="0" applyNumberFormat="1" applyFont="1" applyFill="1" applyBorder="1" applyAlignment="1">
      <alignment horizontal="center" vertical="center"/>
    </xf>
    <xf numFmtId="14" fontId="17" fillId="0" borderId="8" xfId="0" applyNumberFormat="1" applyFont="1" applyBorder="1" applyAlignment="1">
      <alignment horizontal="center" vertical="center"/>
    </xf>
    <xf numFmtId="0" fontId="9" fillId="2" borderId="2"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37" fontId="7" fillId="2" borderId="0" xfId="0" quotePrefix="1" applyNumberFormat="1" applyFont="1" applyFill="1" applyAlignment="1">
      <alignment horizontal="center" vertical="center" wrapText="1"/>
    </xf>
    <xf numFmtId="37" fontId="2" fillId="10" borderId="0" xfId="0" applyNumberFormat="1" applyFont="1" applyFill="1" applyAlignment="1">
      <alignment horizontal="center" vertical="center" wrapText="1"/>
    </xf>
    <xf numFmtId="0" fontId="41" fillId="0" borderId="0" xfId="0" applyFont="1" applyAlignment="1">
      <alignment horizontal="center" wrapText="1"/>
    </xf>
    <xf numFmtId="0" fontId="19" fillId="0" borderId="0" xfId="0" applyFont="1" applyAlignment="1">
      <alignment wrapText="1"/>
    </xf>
    <xf numFmtId="0" fontId="42" fillId="2" borderId="31" xfId="0" applyFont="1" applyFill="1" applyBorder="1" applyAlignment="1">
      <alignment vertical="center" wrapText="1"/>
    </xf>
    <xf numFmtId="0" fontId="19" fillId="2" borderId="32" xfId="0" applyFont="1" applyFill="1" applyBorder="1" applyAlignment="1">
      <alignment vertical="center" wrapText="1"/>
    </xf>
    <xf numFmtId="0" fontId="19" fillId="0" borderId="31" xfId="0" applyFont="1" applyBorder="1" applyAlignment="1">
      <alignment vertical="center" wrapText="1"/>
    </xf>
    <xf numFmtId="0" fontId="43" fillId="0" borderId="0" xfId="0" applyFont="1"/>
    <xf numFmtId="0" fontId="19" fillId="0" borderId="32" xfId="0" applyFont="1" applyBorder="1" applyAlignment="1">
      <alignment vertical="center" wrapText="1"/>
    </xf>
    <xf numFmtId="0" fontId="42" fillId="0" borderId="31" xfId="0" applyFont="1" applyBorder="1" applyAlignment="1">
      <alignment vertical="center" wrapText="1"/>
    </xf>
    <xf numFmtId="0" fontId="19" fillId="2" borderId="31" xfId="0" applyFont="1" applyFill="1" applyBorder="1" applyAlignment="1">
      <alignment vertical="center" wrapText="1"/>
    </xf>
    <xf numFmtId="0" fontId="19" fillId="0" borderId="0" xfId="0" applyFont="1"/>
    <xf numFmtId="0" fontId="19" fillId="2" borderId="0" xfId="0" applyFont="1" applyFill="1" applyAlignment="1">
      <alignment vertical="center" wrapText="1"/>
    </xf>
    <xf numFmtId="0" fontId="43" fillId="0" borderId="21" xfId="0" applyFont="1" applyBorder="1" applyAlignment="1">
      <alignment wrapText="1"/>
    </xf>
    <xf numFmtId="0" fontId="43" fillId="0" borderId="0" xfId="0" applyFont="1" applyAlignment="1">
      <alignment wrapText="1"/>
    </xf>
    <xf numFmtId="5" fontId="42" fillId="0" borderId="32" xfId="0" applyNumberFormat="1" applyFont="1" applyBorder="1" applyAlignment="1">
      <alignment vertical="center" wrapText="1"/>
    </xf>
    <xf numFmtId="0" fontId="19" fillId="2" borderId="0" xfId="0" applyFont="1" applyFill="1" applyAlignment="1">
      <alignment horizontal="center" vertical="center" wrapText="1"/>
    </xf>
    <xf numFmtId="5" fontId="42" fillId="0" borderId="0" xfId="0" applyNumberFormat="1" applyFont="1" applyAlignment="1">
      <alignment vertical="center" wrapText="1"/>
    </xf>
    <xf numFmtId="0" fontId="19" fillId="0" borderId="0" xfId="0" applyFont="1" applyAlignment="1">
      <alignment vertical="center" wrapText="1"/>
    </xf>
    <xf numFmtId="0" fontId="42" fillId="0" borderId="0" xfId="0" applyFont="1" applyAlignment="1">
      <alignment vertical="center" wrapText="1"/>
    </xf>
    <xf numFmtId="0" fontId="13" fillId="12" borderId="0" xfId="0" applyFont="1" applyFill="1" applyAlignment="1">
      <alignment horizontal="left" vertical="center" wrapText="1"/>
    </xf>
    <xf numFmtId="0" fontId="13" fillId="18" borderId="0" xfId="0" applyFont="1" applyFill="1" applyAlignment="1">
      <alignment horizontal="left" vertical="center" wrapText="1"/>
    </xf>
    <xf numFmtId="0" fontId="13" fillId="14" borderId="0" xfId="0" applyFont="1" applyFill="1" applyAlignment="1">
      <alignment horizontal="left" vertical="center" wrapText="1"/>
    </xf>
    <xf numFmtId="9" fontId="13" fillId="14" borderId="0" xfId="2" applyFont="1" applyFill="1" applyBorder="1" applyAlignment="1">
      <alignment vertical="center" wrapText="1"/>
    </xf>
    <xf numFmtId="0" fontId="13" fillId="18" borderId="16" xfId="0" applyFont="1" applyFill="1" applyBorder="1" applyAlignment="1">
      <alignment horizontal="left" vertical="center" wrapText="1"/>
    </xf>
    <xf numFmtId="0" fontId="13" fillId="18" borderId="17" xfId="0" applyFont="1" applyFill="1" applyBorder="1" applyAlignment="1">
      <alignment horizontal="left" vertical="center" wrapText="1"/>
    </xf>
    <xf numFmtId="0" fontId="13" fillId="18" borderId="15" xfId="0" applyFont="1" applyFill="1" applyBorder="1" applyAlignment="1">
      <alignment horizontal="left" vertical="center" wrapText="1"/>
    </xf>
    <xf numFmtId="0" fontId="13" fillId="20" borderId="15" xfId="0" applyFont="1" applyFill="1" applyBorder="1" applyAlignment="1">
      <alignment horizontal="left" vertical="center" wrapText="1"/>
    </xf>
    <xf numFmtId="0" fontId="13" fillId="14" borderId="15" xfId="0" applyFont="1" applyFill="1" applyBorder="1" applyAlignment="1">
      <alignment horizontal="left" vertical="center" wrapText="1"/>
    </xf>
    <xf numFmtId="0" fontId="5" fillId="2" borderId="0" xfId="0" applyFont="1" applyFill="1" applyAlignment="1">
      <alignment wrapText="1"/>
    </xf>
    <xf numFmtId="0" fontId="40" fillId="2" borderId="0" xfId="0" applyFont="1" applyFill="1" applyAlignment="1">
      <alignment wrapText="1"/>
    </xf>
    <xf numFmtId="0" fontId="8" fillId="2" borderId="0" xfId="0" applyFont="1" applyFill="1" applyAlignment="1">
      <alignment horizontal="left" vertical="center" wrapText="1"/>
    </xf>
    <xf numFmtId="0" fontId="34" fillId="2" borderId="0" xfId="0" applyFont="1" applyFill="1" applyAlignment="1">
      <alignment horizontal="left" vertical="center" wrapText="1"/>
    </xf>
    <xf numFmtId="0" fontId="2" fillId="12" borderId="35" xfId="0" applyFont="1" applyFill="1" applyBorder="1" applyAlignment="1">
      <alignment horizontal="left" vertical="center" wrapText="1"/>
    </xf>
    <xf numFmtId="0" fontId="2" fillId="13" borderId="35" xfId="0" applyFont="1" applyFill="1" applyBorder="1" applyAlignment="1">
      <alignment horizontal="left" vertical="center" wrapText="1"/>
    </xf>
    <xf numFmtId="0" fontId="2" fillId="18" borderId="35" xfId="0" applyFont="1" applyFill="1" applyBorder="1" applyAlignment="1">
      <alignment horizontal="left" vertical="center" wrapText="1"/>
    </xf>
    <xf numFmtId="0" fontId="9" fillId="6" borderId="15" xfId="0" applyFont="1" applyFill="1" applyBorder="1" applyAlignment="1">
      <alignment horizontal="center" wrapText="1"/>
    </xf>
    <xf numFmtId="9" fontId="2" fillId="15" borderId="15" xfId="0" applyNumberFormat="1" applyFont="1" applyFill="1" applyBorder="1" applyAlignment="1">
      <alignment horizontal="left" vertical="center" wrapText="1"/>
    </xf>
    <xf numFmtId="0" fontId="2" fillId="15" borderId="6" xfId="0" applyFont="1" applyFill="1" applyBorder="1" applyAlignment="1">
      <alignment horizontal="left" vertical="center" wrapText="1"/>
    </xf>
    <xf numFmtId="0" fontId="13" fillId="18" borderId="2" xfId="0" applyFont="1" applyFill="1" applyBorder="1" applyAlignment="1">
      <alignment horizontal="left" vertical="center" wrapText="1"/>
    </xf>
    <xf numFmtId="0" fontId="13" fillId="18" borderId="7" xfId="0" applyFont="1" applyFill="1" applyBorder="1" applyAlignment="1">
      <alignment horizontal="left" vertical="center" wrapText="1"/>
    </xf>
    <xf numFmtId="0" fontId="2" fillId="13" borderId="15" xfId="0" applyFont="1" applyFill="1" applyBorder="1" applyAlignment="1">
      <alignment horizontal="center" vertical="center" wrapText="1"/>
    </xf>
    <xf numFmtId="0" fontId="34" fillId="2" borderId="1" xfId="0" applyFont="1" applyFill="1" applyBorder="1" applyAlignment="1">
      <alignment horizontal="center" vertical="center" wrapText="1"/>
    </xf>
    <xf numFmtId="0" fontId="2" fillId="13" borderId="29" xfId="0" applyFont="1" applyFill="1" applyBorder="1" applyAlignment="1">
      <alignment horizontal="center" vertical="center" wrapText="1"/>
    </xf>
    <xf numFmtId="0" fontId="2" fillId="13" borderId="36" xfId="0" applyFont="1" applyFill="1" applyBorder="1" applyAlignment="1">
      <alignment horizontal="center" vertical="center" wrapText="1"/>
    </xf>
    <xf numFmtId="0" fontId="13" fillId="12" borderId="15" xfId="0" quotePrefix="1" applyFont="1" applyFill="1" applyBorder="1" applyAlignment="1">
      <alignment horizontal="center" vertical="center" wrapText="1"/>
    </xf>
    <xf numFmtId="0" fontId="2" fillId="13" borderId="17" xfId="0"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13" fillId="3" borderId="10" xfId="0" applyFont="1" applyFill="1" applyBorder="1" applyAlignment="1">
      <alignment horizontal="center" vertical="center" wrapText="1"/>
    </xf>
    <xf numFmtId="0" fontId="2" fillId="15" borderId="16" xfId="0" applyFont="1" applyFill="1" applyBorder="1" applyAlignment="1">
      <alignment horizontal="center" vertical="center" wrapText="1"/>
    </xf>
    <xf numFmtId="0" fontId="2" fillId="15" borderId="15" xfId="0" applyFont="1" applyFill="1" applyBorder="1" applyAlignment="1">
      <alignment horizontal="center" vertical="center" wrapText="1"/>
    </xf>
    <xf numFmtId="0" fontId="2" fillId="18" borderId="15" xfId="0" applyFont="1" applyFill="1" applyBorder="1" applyAlignment="1">
      <alignment horizontal="center" vertical="center" wrapText="1"/>
    </xf>
    <xf numFmtId="9" fontId="2" fillId="15" borderId="16" xfId="2" applyFont="1" applyFill="1" applyBorder="1" applyAlignment="1">
      <alignment horizontal="center" vertical="center" wrapText="1"/>
    </xf>
    <xf numFmtId="0" fontId="13" fillId="2" borderId="10" xfId="0" applyFont="1" applyFill="1" applyBorder="1" applyAlignment="1">
      <alignment horizontal="center" vertical="center" wrapText="1"/>
    </xf>
    <xf numFmtId="0" fontId="2" fillId="13" borderId="16" xfId="0" applyFont="1" applyFill="1" applyBorder="1" applyAlignment="1">
      <alignment horizontal="center" vertical="center" wrapText="1"/>
    </xf>
    <xf numFmtId="9" fontId="2" fillId="15" borderId="15" xfId="2" applyFont="1" applyFill="1" applyBorder="1" applyAlignment="1">
      <alignment horizontal="center" vertical="center" wrapText="1"/>
    </xf>
    <xf numFmtId="0" fontId="13" fillId="2" borderId="0" xfId="0" applyFont="1" applyFill="1" applyAlignment="1">
      <alignment horizontal="center" vertical="center" wrapText="1"/>
    </xf>
    <xf numFmtId="0" fontId="34" fillId="0" borderId="29" xfId="0" applyFont="1" applyBorder="1" applyAlignment="1">
      <alignment horizontal="center" vertical="center" wrapText="1"/>
    </xf>
    <xf numFmtId="0" fontId="22" fillId="2" borderId="0" xfId="0" applyFont="1" applyFill="1" applyAlignment="1">
      <alignment horizontal="center" vertical="center" wrapText="1"/>
    </xf>
    <xf numFmtId="9" fontId="2" fillId="14" borderId="15" xfId="2" quotePrefix="1" applyFont="1" applyFill="1" applyBorder="1" applyAlignment="1">
      <alignment horizontal="center" vertical="center" wrapText="1"/>
    </xf>
    <xf numFmtId="0" fontId="2" fillId="14" borderId="15" xfId="0" quotePrefix="1" applyFont="1" applyFill="1" applyBorder="1" applyAlignment="1">
      <alignment horizontal="center" vertical="center" wrapText="1"/>
    </xf>
    <xf numFmtId="0" fontId="2" fillId="18" borderId="16" xfId="0" applyFont="1" applyFill="1" applyBorder="1" applyAlignment="1">
      <alignment horizontal="center" vertical="center" wrapText="1"/>
    </xf>
    <xf numFmtId="0" fontId="2" fillId="18" borderId="17" xfId="0" applyFont="1" applyFill="1" applyBorder="1" applyAlignment="1">
      <alignment horizontal="center" vertical="center" wrapText="1"/>
    </xf>
    <xf numFmtId="0" fontId="13" fillId="13" borderId="1" xfId="0" applyFont="1" applyFill="1" applyBorder="1" applyAlignment="1">
      <alignment horizontal="left" vertical="center" wrapText="1"/>
    </xf>
    <xf numFmtId="0" fontId="13" fillId="13" borderId="0" xfId="0" applyFont="1" applyFill="1" applyAlignment="1">
      <alignment horizontal="left" vertical="center" wrapText="1"/>
    </xf>
    <xf numFmtId="0" fontId="2" fillId="20" borderId="15" xfId="0" applyFont="1" applyFill="1" applyBorder="1" applyAlignment="1">
      <alignment horizontal="center" vertical="center" wrapText="1"/>
    </xf>
    <xf numFmtId="0" fontId="13" fillId="15" borderId="15" xfId="0" applyFont="1" applyFill="1" applyBorder="1" applyAlignment="1">
      <alignment horizontal="left" vertical="center" wrapText="1"/>
    </xf>
    <xf numFmtId="0" fontId="2" fillId="14" borderId="17" xfId="0" quotePrefix="1" applyFont="1" applyFill="1" applyBorder="1" applyAlignment="1">
      <alignment horizontal="center" vertical="center" wrapText="1"/>
    </xf>
    <xf numFmtId="0" fontId="13" fillId="14" borderId="15" xfId="0" quotePrefix="1" applyFont="1" applyFill="1" applyBorder="1" applyAlignment="1">
      <alignment horizontal="center" vertical="center" wrapText="1"/>
    </xf>
    <xf numFmtId="0" fontId="2" fillId="12" borderId="29" xfId="0" quotePrefix="1" applyFont="1" applyFill="1" applyBorder="1" applyAlignment="1">
      <alignment horizontal="center" vertical="center" wrapText="1"/>
    </xf>
    <xf numFmtId="0" fontId="2" fillId="13" borderId="29" xfId="0" quotePrefix="1" applyFont="1" applyFill="1" applyBorder="1" applyAlignment="1">
      <alignment horizontal="center" vertical="center" wrapText="1"/>
    </xf>
    <xf numFmtId="0" fontId="2" fillId="12" borderId="15" xfId="0" quotePrefix="1" applyFont="1" applyFill="1" applyBorder="1" applyAlignment="1">
      <alignment horizontal="center" vertical="center"/>
    </xf>
    <xf numFmtId="0" fontId="2" fillId="12" borderId="17" xfId="0" quotePrefix="1" applyFont="1" applyFill="1" applyBorder="1" applyAlignment="1">
      <alignment horizontal="center" vertical="center"/>
    </xf>
    <xf numFmtId="0" fontId="2" fillId="12" borderId="17" xfId="0" quotePrefix="1" applyFont="1" applyFill="1" applyBorder="1" applyAlignment="1">
      <alignment horizontal="center" vertical="center" wrapText="1"/>
    </xf>
    <xf numFmtId="0" fontId="8" fillId="0" borderId="4" xfId="0" applyFont="1" applyBorder="1" applyAlignment="1">
      <alignment horizontal="center" vertical="center" wrapText="1"/>
    </xf>
    <xf numFmtId="0" fontId="2" fillId="2" borderId="15" xfId="0" applyFont="1" applyFill="1" applyBorder="1" applyAlignment="1">
      <alignment horizontal="center" vertical="center" wrapText="1"/>
    </xf>
    <xf numFmtId="9" fontId="2" fillId="15" borderId="15" xfId="0" applyNumberFormat="1" applyFont="1" applyFill="1" applyBorder="1" applyAlignment="1">
      <alignment horizontal="center" vertical="center" wrapText="1"/>
    </xf>
    <xf numFmtId="0" fontId="14" fillId="0" borderId="0" xfId="0" applyFont="1" applyAlignment="1">
      <alignment horizontal="center" vertical="center" wrapText="1"/>
    </xf>
    <xf numFmtId="0" fontId="2" fillId="18" borderId="2" xfId="0" applyFont="1" applyFill="1" applyBorder="1" applyAlignment="1">
      <alignment horizontal="center" vertical="center" wrapText="1"/>
    </xf>
    <xf numFmtId="0" fontId="2" fillId="18" borderId="5" xfId="0" applyFont="1" applyFill="1" applyBorder="1" applyAlignment="1">
      <alignment horizontal="center" vertical="center" wrapText="1"/>
    </xf>
    <xf numFmtId="0" fontId="2" fillId="18" borderId="7" xfId="0" applyFont="1" applyFill="1" applyBorder="1" applyAlignment="1">
      <alignment horizontal="center" vertical="center" wrapText="1"/>
    </xf>
    <xf numFmtId="0" fontId="11" fillId="2" borderId="16" xfId="0" applyFont="1" applyFill="1" applyBorder="1" applyAlignment="1">
      <alignment horizontal="center" vertical="center" wrapText="1"/>
    </xf>
    <xf numFmtId="0" fontId="11" fillId="0" borderId="2" xfId="0" applyFont="1" applyBorder="1" applyAlignment="1">
      <alignment horizontal="center" vertical="center" wrapText="1"/>
    </xf>
    <xf numFmtId="0" fontId="2" fillId="13" borderId="5" xfId="0" applyFont="1" applyFill="1" applyBorder="1" applyAlignment="1">
      <alignment horizontal="center" vertical="center" wrapText="1"/>
    </xf>
    <xf numFmtId="0" fontId="2" fillId="13" borderId="7" xfId="0" applyFont="1" applyFill="1" applyBorder="1" applyAlignment="1">
      <alignment horizontal="center" vertical="center" wrapText="1"/>
    </xf>
    <xf numFmtId="0" fontId="2" fillId="15" borderId="5" xfId="0" applyFont="1" applyFill="1" applyBorder="1" applyAlignment="1">
      <alignment horizontal="center" vertical="center" wrapText="1"/>
    </xf>
    <xf numFmtId="0" fontId="2" fillId="20" borderId="5" xfId="0" applyFont="1" applyFill="1" applyBorder="1" applyAlignment="1">
      <alignment horizontal="center" vertical="center" wrapText="1"/>
    </xf>
    <xf numFmtId="0" fontId="2" fillId="0" borderId="0" xfId="0" applyFont="1" applyAlignment="1">
      <alignment horizontal="center" vertical="center"/>
    </xf>
    <xf numFmtId="0" fontId="2" fillId="2" borderId="0" xfId="0" applyFont="1" applyFill="1" applyAlignment="1">
      <alignment horizontal="center" vertical="center"/>
    </xf>
    <xf numFmtId="0" fontId="40" fillId="2" borderId="0" xfId="0" applyFont="1" applyFill="1" applyAlignment="1">
      <alignment horizontal="center" vertical="center" wrapText="1"/>
    </xf>
    <xf numFmtId="0" fontId="9" fillId="6" borderId="15" xfId="0" applyFont="1" applyFill="1" applyBorder="1" applyAlignment="1">
      <alignment horizontal="center" vertical="center" wrapText="1"/>
    </xf>
    <xf numFmtId="0" fontId="2" fillId="13" borderId="15" xfId="0" quotePrefix="1" applyFont="1" applyFill="1" applyBorder="1" applyAlignment="1">
      <alignment horizontal="center" vertical="center" wrapText="1"/>
    </xf>
    <xf numFmtId="0" fontId="2" fillId="20" borderId="16" xfId="0" applyFont="1" applyFill="1" applyBorder="1" applyAlignment="1">
      <alignment horizontal="center" vertical="center" wrapText="1"/>
    </xf>
    <xf numFmtId="0" fontId="2" fillId="20" borderId="17" xfId="0" applyFont="1" applyFill="1" applyBorder="1" applyAlignment="1">
      <alignment horizontal="center" vertical="center" wrapText="1"/>
    </xf>
    <xf numFmtId="0" fontId="2" fillId="24" borderId="16" xfId="0" quotePrefix="1" applyFont="1" applyFill="1" applyBorder="1" applyAlignment="1">
      <alignment horizontal="center" vertical="center" wrapText="1"/>
    </xf>
    <xf numFmtId="0" fontId="13" fillId="20" borderId="3" xfId="0" applyFont="1" applyFill="1" applyBorder="1" applyAlignment="1">
      <alignment horizontal="left" vertical="center" wrapText="1"/>
    </xf>
    <xf numFmtId="0" fontId="13" fillId="20" borderId="8" xfId="0" applyFont="1" applyFill="1" applyBorder="1" applyAlignment="1">
      <alignment horizontal="left" vertical="center" wrapText="1"/>
    </xf>
    <xf numFmtId="0" fontId="13" fillId="24" borderId="16" xfId="0" applyFont="1" applyFill="1" applyBorder="1" applyAlignment="1">
      <alignment horizontal="left" vertical="center" wrapText="1"/>
    </xf>
    <xf numFmtId="0" fontId="13" fillId="24" borderId="15" xfId="0" applyFont="1" applyFill="1" applyBorder="1" applyAlignment="1">
      <alignment horizontal="left" vertical="center" wrapText="1"/>
    </xf>
    <xf numFmtId="0" fontId="13" fillId="24" borderId="17" xfId="0" applyFont="1" applyFill="1" applyBorder="1" applyAlignment="1">
      <alignment horizontal="left" vertical="center" wrapText="1"/>
    </xf>
    <xf numFmtId="0" fontId="2" fillId="24" borderId="15" xfId="0" quotePrefix="1" applyFont="1" applyFill="1" applyBorder="1" applyAlignment="1">
      <alignment horizontal="center" vertical="center" wrapText="1"/>
    </xf>
    <xf numFmtId="0" fontId="2" fillId="24" borderId="17" xfId="0" quotePrefix="1" applyFont="1" applyFill="1" applyBorder="1" applyAlignment="1">
      <alignment horizontal="center" vertical="center" wrapText="1"/>
    </xf>
    <xf numFmtId="0" fontId="2" fillId="24" borderId="2" xfId="0" quotePrefix="1" applyFont="1" applyFill="1" applyBorder="1" applyAlignment="1">
      <alignment horizontal="center" vertical="center" wrapText="1"/>
    </xf>
    <xf numFmtId="0" fontId="2" fillId="24" borderId="5" xfId="0" quotePrefix="1" applyFont="1" applyFill="1" applyBorder="1" applyAlignment="1">
      <alignment horizontal="center" vertical="center" wrapText="1"/>
    </xf>
    <xf numFmtId="0" fontId="13" fillId="13" borderId="15" xfId="0" applyFont="1" applyFill="1" applyBorder="1" applyAlignment="1">
      <alignment horizontal="left" wrapText="1"/>
    </xf>
    <xf numFmtId="0" fontId="30" fillId="0" borderId="0" xfId="0" applyFont="1" applyAlignment="1">
      <alignment horizontal="left" vertical="center" wrapText="1"/>
    </xf>
    <xf numFmtId="0" fontId="32" fillId="0" borderId="0" xfId="0" applyFont="1" applyAlignment="1">
      <alignment horizontal="left" vertical="center" wrapText="1"/>
    </xf>
    <xf numFmtId="0" fontId="2" fillId="18" borderId="2" xfId="0" applyFont="1" applyFill="1" applyBorder="1" applyAlignment="1">
      <alignment horizontal="left" vertical="center"/>
    </xf>
    <xf numFmtId="0" fontId="2" fillId="18" borderId="4" xfId="0" applyFont="1" applyFill="1" applyBorder="1" applyAlignment="1">
      <alignment horizontal="left" vertical="center"/>
    </xf>
    <xf numFmtId="0" fontId="2" fillId="18" borderId="5" xfId="0" applyFont="1" applyFill="1" applyBorder="1" applyAlignment="1">
      <alignment horizontal="left" vertical="center"/>
    </xf>
    <xf numFmtId="0" fontId="2" fillId="18" borderId="0" xfId="0" applyFont="1" applyFill="1" applyAlignment="1">
      <alignment horizontal="left" vertical="center"/>
    </xf>
    <xf numFmtId="0" fontId="2" fillId="18" borderId="7" xfId="0" applyFont="1" applyFill="1" applyBorder="1" applyAlignment="1">
      <alignment horizontal="left" vertical="center"/>
    </xf>
    <xf numFmtId="0" fontId="2" fillId="18" borderId="1" xfId="0" applyFont="1" applyFill="1" applyBorder="1" applyAlignment="1">
      <alignment horizontal="left" vertical="center"/>
    </xf>
    <xf numFmtId="0" fontId="2" fillId="12" borderId="2" xfId="0" applyFont="1" applyFill="1" applyBorder="1" applyAlignment="1">
      <alignment horizontal="left" vertical="center"/>
    </xf>
    <xf numFmtId="0" fontId="2" fillId="12" borderId="4" xfId="0" applyFont="1" applyFill="1" applyBorder="1" applyAlignment="1">
      <alignment horizontal="left" vertical="center"/>
    </xf>
    <xf numFmtId="0" fontId="2" fillId="12" borderId="5" xfId="0" applyFont="1" applyFill="1" applyBorder="1" applyAlignment="1">
      <alignment horizontal="left" vertical="center"/>
    </xf>
    <xf numFmtId="0" fontId="2" fillId="12" borderId="0" xfId="0" applyFont="1" applyFill="1" applyAlignment="1">
      <alignment horizontal="left" vertical="center"/>
    </xf>
    <xf numFmtId="0" fontId="2" fillId="12" borderId="7" xfId="0" applyFont="1" applyFill="1" applyBorder="1" applyAlignment="1">
      <alignment horizontal="left" vertical="center"/>
    </xf>
    <xf numFmtId="0" fontId="2" fillId="12" borderId="1" xfId="0" applyFont="1" applyFill="1" applyBorder="1" applyAlignment="1">
      <alignment horizontal="left" vertical="center"/>
    </xf>
    <xf numFmtId="0" fontId="2" fillId="2" borderId="5" xfId="0" applyFont="1" applyFill="1" applyBorder="1" applyAlignment="1">
      <alignment horizontal="left"/>
    </xf>
    <xf numFmtId="0" fontId="2" fillId="2" borderId="0" xfId="0" applyFont="1" applyFill="1" applyAlignment="1">
      <alignment horizontal="left"/>
    </xf>
    <xf numFmtId="0" fontId="2" fillId="2" borderId="6" xfId="0" applyFont="1" applyFill="1" applyBorder="1" applyAlignment="1">
      <alignment horizontal="left"/>
    </xf>
    <xf numFmtId="0" fontId="28" fillId="2" borderId="5" xfId="0" applyFont="1" applyFill="1" applyBorder="1" applyAlignment="1">
      <alignment horizontal="left"/>
    </xf>
    <xf numFmtId="0" fontId="28" fillId="2" borderId="0" xfId="0" applyFont="1" applyFill="1" applyAlignment="1">
      <alignment horizontal="left"/>
    </xf>
    <xf numFmtId="0" fontId="28" fillId="2" borderId="6" xfId="0" applyFont="1" applyFill="1" applyBorder="1" applyAlignment="1">
      <alignment horizontal="left"/>
    </xf>
    <xf numFmtId="0" fontId="2" fillId="2" borderId="7" xfId="0" applyFont="1" applyFill="1" applyBorder="1" applyAlignment="1">
      <alignment horizontal="left"/>
    </xf>
    <xf numFmtId="0" fontId="2" fillId="2" borderId="1" xfId="0" applyFont="1" applyFill="1" applyBorder="1" applyAlignment="1">
      <alignment horizontal="left"/>
    </xf>
    <xf numFmtId="0" fontId="2" fillId="2" borderId="8" xfId="0" applyFont="1" applyFill="1" applyBorder="1" applyAlignment="1">
      <alignment horizontal="left"/>
    </xf>
    <xf numFmtId="0" fontId="14" fillId="13" borderId="9" xfId="0" applyFont="1" applyFill="1" applyBorder="1" applyAlignment="1">
      <alignment horizontal="left" vertical="center" wrapText="1"/>
    </xf>
    <xf numFmtId="0" fontId="14" fillId="13" borderId="10" xfId="0" applyFont="1" applyFill="1" applyBorder="1" applyAlignment="1">
      <alignment horizontal="left" vertical="center" wrapText="1"/>
    </xf>
    <xf numFmtId="0" fontId="14" fillId="13" borderId="11" xfId="0" applyFont="1" applyFill="1" applyBorder="1" applyAlignment="1">
      <alignment horizontal="left" vertical="center" wrapText="1"/>
    </xf>
    <xf numFmtId="0" fontId="2" fillId="2" borderId="0" xfId="0" applyFont="1" applyFill="1" applyAlignment="1">
      <alignment horizontal="left" wrapText="1"/>
    </xf>
    <xf numFmtId="0" fontId="2" fillId="2" borderId="0" xfId="0" applyFont="1" applyFill="1" applyAlignment="1">
      <alignment horizontal="left" vertical="center" wrapText="1"/>
    </xf>
    <xf numFmtId="0" fontId="27" fillId="2" borderId="2" xfId="0" applyFont="1" applyFill="1" applyBorder="1" applyAlignment="1">
      <alignment horizontal="left"/>
    </xf>
    <xf numFmtId="0" fontId="27" fillId="2" borderId="4" xfId="0" applyFont="1" applyFill="1" applyBorder="1" applyAlignment="1">
      <alignment horizontal="left"/>
    </xf>
    <xf numFmtId="0" fontId="27" fillId="2" borderId="3" xfId="0" applyFont="1" applyFill="1" applyBorder="1" applyAlignment="1">
      <alignment horizontal="left"/>
    </xf>
    <xf numFmtId="0" fontId="2" fillId="17" borderId="5" xfId="0" applyFont="1" applyFill="1" applyBorder="1" applyAlignment="1">
      <alignment horizontal="left" vertical="center" wrapText="1" indent="1"/>
    </xf>
    <xf numFmtId="0" fontId="2" fillId="17" borderId="0" xfId="0" applyFont="1" applyFill="1" applyAlignment="1">
      <alignment horizontal="left" vertical="center" wrapText="1" indent="1"/>
    </xf>
    <xf numFmtId="0" fontId="2" fillId="17" borderId="6" xfId="0" applyFont="1" applyFill="1" applyBorder="1" applyAlignment="1">
      <alignment horizontal="left" vertical="center" wrapText="1" indent="1"/>
    </xf>
    <xf numFmtId="0" fontId="26" fillId="19" borderId="5" xfId="0" applyFont="1" applyFill="1" applyBorder="1" applyAlignment="1">
      <alignment horizontal="left" vertical="center" wrapText="1" indent="1"/>
    </xf>
    <xf numFmtId="0" fontId="26" fillId="19" borderId="0" xfId="0" applyFont="1" applyFill="1" applyAlignment="1">
      <alignment horizontal="left" vertical="center" wrapText="1" indent="1"/>
    </xf>
    <xf numFmtId="0" fontId="26" fillId="19" borderId="6" xfId="0" applyFont="1" applyFill="1" applyBorder="1" applyAlignment="1">
      <alignment horizontal="left" vertical="center" wrapText="1" indent="1"/>
    </xf>
    <xf numFmtId="0" fontId="13" fillId="16" borderId="5" xfId="0" applyFont="1" applyFill="1" applyBorder="1" applyAlignment="1">
      <alignment horizontal="left" vertical="center" wrapText="1"/>
    </xf>
    <xf numFmtId="0" fontId="13" fillId="16" borderId="0" xfId="0" applyFont="1" applyFill="1" applyAlignment="1">
      <alignment horizontal="left" vertical="center" wrapText="1"/>
    </xf>
    <xf numFmtId="0" fontId="13" fillId="16" borderId="6" xfId="0" applyFont="1" applyFill="1" applyBorder="1" applyAlignment="1">
      <alignment horizontal="left" vertical="center" wrapText="1"/>
    </xf>
    <xf numFmtId="0" fontId="2" fillId="19" borderId="7"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19" borderId="8" xfId="0" applyFont="1" applyFill="1" applyBorder="1" applyAlignment="1">
      <alignment horizontal="left" vertical="center" wrapText="1"/>
    </xf>
    <xf numFmtId="0" fontId="2" fillId="16" borderId="2" xfId="0" applyFont="1" applyFill="1" applyBorder="1" applyAlignment="1">
      <alignment horizontal="left" vertical="center" wrapText="1" indent="1"/>
    </xf>
    <xf numFmtId="0" fontId="2" fillId="16" borderId="4" xfId="0" applyFont="1" applyFill="1" applyBorder="1" applyAlignment="1">
      <alignment horizontal="left" vertical="center" wrapText="1" indent="1"/>
    </xf>
    <xf numFmtId="0" fontId="2" fillId="16" borderId="3" xfId="0" applyFont="1" applyFill="1" applyBorder="1" applyAlignment="1">
      <alignment horizontal="left" vertical="center" wrapText="1" indent="1"/>
    </xf>
    <xf numFmtId="0" fontId="2" fillId="19" borderId="5" xfId="0" applyFont="1" applyFill="1" applyBorder="1" applyAlignment="1">
      <alignment horizontal="left" vertical="center" wrapText="1" indent="1"/>
    </xf>
    <xf numFmtId="0" fontId="2" fillId="19" borderId="0" xfId="0" applyFont="1" applyFill="1" applyAlignment="1">
      <alignment horizontal="left" vertical="center" wrapText="1" indent="1"/>
    </xf>
    <xf numFmtId="0" fontId="2" fillId="19" borderId="6" xfId="0" applyFont="1" applyFill="1" applyBorder="1" applyAlignment="1">
      <alignment horizontal="left" vertical="center" wrapText="1" indent="1"/>
    </xf>
    <xf numFmtId="37" fontId="6" fillId="2" borderId="0" xfId="0" applyNumberFormat="1" applyFont="1" applyFill="1" applyAlignment="1">
      <alignment horizontal="center" vertical="center" wrapText="1"/>
    </xf>
    <xf numFmtId="0" fontId="4" fillId="2" borderId="0" xfId="0" applyFont="1" applyFill="1" applyAlignment="1">
      <alignment horizontal="left" vertical="center"/>
    </xf>
    <xf numFmtId="0" fontId="10" fillId="2" borderId="1" xfId="0" applyFont="1" applyFill="1" applyBorder="1" applyAlignment="1">
      <alignment horizontal="left" wrapText="1"/>
    </xf>
    <xf numFmtId="0" fontId="11" fillId="0" borderId="9" xfId="0" applyFont="1" applyBorder="1" applyAlignment="1">
      <alignment horizontal="left" vertical="center" wrapText="1"/>
    </xf>
    <xf numFmtId="0" fontId="11" fillId="0" borderId="10" xfId="0" applyFont="1" applyBorder="1" applyAlignment="1">
      <alignment horizontal="left" vertical="center" wrapText="1"/>
    </xf>
    <xf numFmtId="0" fontId="11" fillId="0" borderId="11" xfId="0" applyFont="1" applyBorder="1" applyAlignment="1">
      <alignment horizontal="left" vertical="center" wrapText="1"/>
    </xf>
    <xf numFmtId="5" fontId="11" fillId="2" borderId="10" xfId="0" applyNumberFormat="1" applyFont="1" applyFill="1" applyBorder="1" applyAlignment="1">
      <alignment horizontal="center" vertical="center" wrapText="1"/>
    </xf>
    <xf numFmtId="5" fontId="11" fillId="2" borderId="11" xfId="0" applyNumberFormat="1" applyFont="1" applyFill="1" applyBorder="1" applyAlignment="1">
      <alignment horizontal="center" vertical="center" wrapText="1"/>
    </xf>
    <xf numFmtId="5" fontId="11" fillId="0" borderId="9" xfId="0" applyNumberFormat="1" applyFont="1" applyBorder="1" applyAlignment="1">
      <alignment horizontal="center" vertical="center" wrapText="1"/>
    </xf>
    <xf numFmtId="5" fontId="11" fillId="0" borderId="10" xfId="0" applyNumberFormat="1" applyFont="1" applyBorder="1" applyAlignment="1">
      <alignment horizontal="center" vertical="center" wrapText="1"/>
    </xf>
    <xf numFmtId="5" fontId="11" fillId="0" borderId="11" xfId="0" applyNumberFormat="1" applyFont="1" applyBorder="1" applyAlignment="1">
      <alignment horizontal="center" vertical="center" wrapText="1"/>
    </xf>
    <xf numFmtId="0" fontId="14" fillId="18" borderId="5" xfId="0" applyFont="1" applyFill="1" applyBorder="1" applyAlignment="1">
      <alignment horizontal="left" vertical="center" wrapText="1"/>
    </xf>
    <xf numFmtId="0" fontId="14" fillId="18" borderId="0" xfId="0" applyFont="1" applyFill="1" applyAlignment="1">
      <alignment horizontal="left" vertical="center" wrapText="1"/>
    </xf>
    <xf numFmtId="0" fontId="2" fillId="18" borderId="5" xfId="0" applyFont="1" applyFill="1" applyBorder="1" applyAlignment="1">
      <alignment horizontal="left" vertical="center" wrapText="1" indent="2"/>
    </xf>
    <xf numFmtId="0" fontId="2" fillId="18" borderId="0" xfId="0" applyFont="1" applyFill="1" applyAlignment="1">
      <alignment horizontal="left" vertical="center" wrapText="1" indent="2"/>
    </xf>
    <xf numFmtId="0" fontId="14" fillId="18" borderId="7" xfId="0" applyFont="1" applyFill="1" applyBorder="1" applyAlignment="1">
      <alignment horizontal="left" vertical="center" wrapText="1"/>
    </xf>
    <xf numFmtId="0" fontId="14" fillId="18" borderId="1" xfId="0" applyFont="1" applyFill="1" applyBorder="1" applyAlignment="1">
      <alignment horizontal="left" vertical="center" wrapText="1"/>
    </xf>
    <xf numFmtId="0" fontId="12" fillId="13" borderId="9" xfId="0" applyFont="1" applyFill="1" applyBorder="1" applyAlignment="1">
      <alignment horizontal="left" vertical="center" wrapText="1"/>
    </xf>
    <xf numFmtId="0" fontId="12" fillId="13" borderId="10" xfId="0" applyFont="1" applyFill="1" applyBorder="1" applyAlignment="1">
      <alignment horizontal="left" vertical="center" wrapText="1"/>
    </xf>
    <xf numFmtId="0" fontId="12" fillId="13" borderId="11" xfId="0" applyFont="1" applyFill="1" applyBorder="1" applyAlignment="1">
      <alignment horizontal="left"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vertical="center" wrapText="1"/>
    </xf>
    <xf numFmtId="0" fontId="14" fillId="18" borderId="2" xfId="0" applyFont="1" applyFill="1" applyBorder="1" applyAlignment="1">
      <alignment horizontal="left" vertical="center" wrapText="1"/>
    </xf>
    <xf numFmtId="0" fontId="14" fillId="18" borderId="4" xfId="0" applyFont="1" applyFill="1" applyBorder="1" applyAlignment="1">
      <alignment horizontal="left" vertical="center" wrapText="1"/>
    </xf>
    <xf numFmtId="0" fontId="14" fillId="12" borderId="9" xfId="0" applyFont="1" applyFill="1" applyBorder="1" applyAlignment="1">
      <alignment horizontal="left" vertical="center" wrapText="1"/>
    </xf>
    <xf numFmtId="0" fontId="14" fillId="12" borderId="10" xfId="0" applyFont="1" applyFill="1" applyBorder="1" applyAlignment="1">
      <alignment horizontal="left" vertical="center" wrapText="1"/>
    </xf>
    <xf numFmtId="0" fontId="14" fillId="12" borderId="11" xfId="0" applyFont="1" applyFill="1" applyBorder="1" applyAlignment="1">
      <alignment horizontal="left" vertical="center" wrapText="1"/>
    </xf>
    <xf numFmtId="0" fontId="12" fillId="13" borderId="7" xfId="0" applyFont="1" applyFill="1" applyBorder="1" applyAlignment="1">
      <alignment horizontal="left" vertical="center" wrapText="1"/>
    </xf>
    <xf numFmtId="0" fontId="12" fillId="13" borderId="1" xfId="0" applyFont="1" applyFill="1" applyBorder="1" applyAlignment="1">
      <alignment horizontal="left" vertical="center" wrapText="1"/>
    </xf>
    <xf numFmtId="0" fontId="12" fillId="13" borderId="8" xfId="0" applyFont="1" applyFill="1" applyBorder="1" applyAlignment="1">
      <alignment horizontal="left" vertical="center" wrapText="1"/>
    </xf>
    <xf numFmtId="0" fontId="13" fillId="2" borderId="16" xfId="0" applyFont="1" applyFill="1" applyBorder="1" applyAlignment="1">
      <alignment horizontal="center" vertical="center" wrapText="1"/>
    </xf>
    <xf numFmtId="0" fontId="13" fillId="2" borderId="15" xfId="0" applyFont="1" applyFill="1" applyBorder="1" applyAlignment="1">
      <alignment horizontal="center" vertical="center" wrapText="1"/>
    </xf>
    <xf numFmtId="0" fontId="13" fillId="2" borderId="17" xfId="0" applyFont="1" applyFill="1" applyBorder="1" applyAlignment="1">
      <alignment horizontal="center" vertical="center" wrapText="1"/>
    </xf>
    <xf numFmtId="0" fontId="2" fillId="13" borderId="2" xfId="0" applyFont="1" applyFill="1" applyBorder="1" applyAlignment="1">
      <alignment horizontal="left" vertical="center" wrapText="1"/>
    </xf>
    <xf numFmtId="0" fontId="2" fillId="13" borderId="3" xfId="0" applyFont="1" applyFill="1" applyBorder="1" applyAlignment="1">
      <alignment horizontal="left" vertical="center" wrapText="1"/>
    </xf>
    <xf numFmtId="0" fontId="2" fillId="13" borderId="5" xfId="0" applyFont="1" applyFill="1" applyBorder="1" applyAlignment="1">
      <alignment horizontal="left" vertical="center" wrapText="1" indent="2"/>
    </xf>
    <xf numFmtId="0" fontId="2" fillId="13" borderId="6" xfId="0" applyFont="1" applyFill="1" applyBorder="1" applyAlignment="1">
      <alignment horizontal="left" vertical="center" wrapText="1" indent="2"/>
    </xf>
    <xf numFmtId="0" fontId="2" fillId="13" borderId="5" xfId="0" applyFont="1" applyFill="1" applyBorder="1" applyAlignment="1">
      <alignment horizontal="left" vertical="center" wrapText="1" indent="4"/>
    </xf>
    <xf numFmtId="0" fontId="2" fillId="13" borderId="6" xfId="0" applyFont="1" applyFill="1" applyBorder="1" applyAlignment="1">
      <alignment horizontal="left" vertical="center" wrapText="1" indent="4"/>
    </xf>
    <xf numFmtId="0" fontId="2" fillId="13" borderId="5" xfId="0" applyFont="1" applyFill="1" applyBorder="1" applyAlignment="1">
      <alignment horizontal="left" vertical="center" wrapText="1" indent="1"/>
    </xf>
    <xf numFmtId="0" fontId="2" fillId="13" borderId="6" xfId="0" applyFont="1" applyFill="1" applyBorder="1" applyAlignment="1">
      <alignment horizontal="left" vertical="center" wrapText="1" indent="1"/>
    </xf>
    <xf numFmtId="0" fontId="2" fillId="13" borderId="7" xfId="0" applyFont="1" applyFill="1" applyBorder="1" applyAlignment="1">
      <alignment horizontal="left" vertical="center" wrapText="1"/>
    </xf>
    <xf numFmtId="0" fontId="2" fillId="13" borderId="8" xfId="0" applyFont="1" applyFill="1" applyBorder="1" applyAlignment="1">
      <alignment horizontal="left" vertical="center" wrapText="1"/>
    </xf>
    <xf numFmtId="0" fontId="2" fillId="18" borderId="5" xfId="0" applyFont="1" applyFill="1" applyBorder="1" applyAlignment="1">
      <alignment horizontal="left" vertical="center" wrapText="1" indent="3"/>
    </xf>
    <xf numFmtId="0" fontId="2" fillId="18" borderId="0" xfId="0" applyFont="1" applyFill="1" applyAlignment="1">
      <alignment horizontal="left" vertical="center" wrapText="1" indent="3"/>
    </xf>
    <xf numFmtId="0" fontId="2" fillId="18" borderId="6" xfId="0" applyFont="1" applyFill="1" applyBorder="1" applyAlignment="1">
      <alignment horizontal="left" vertical="center" wrapText="1" indent="3"/>
    </xf>
    <xf numFmtId="0" fontId="2" fillId="13" borderId="5" xfId="0" applyFont="1" applyFill="1" applyBorder="1" applyAlignment="1">
      <alignment horizontal="left" vertical="center" wrapText="1" indent="3"/>
    </xf>
    <xf numFmtId="0" fontId="2" fillId="13" borderId="0" xfId="0" applyFont="1" applyFill="1" applyAlignment="1">
      <alignment horizontal="left" vertical="center" wrapText="1" indent="3"/>
    </xf>
    <xf numFmtId="0" fontId="2" fillId="13" borderId="6" xfId="0" applyFont="1" applyFill="1" applyBorder="1" applyAlignment="1">
      <alignment horizontal="left" vertical="center" wrapText="1" indent="3"/>
    </xf>
    <xf numFmtId="0" fontId="2" fillId="12" borderId="7" xfId="0" applyFont="1" applyFill="1" applyBorder="1" applyAlignment="1">
      <alignment horizontal="left" vertical="center" wrapText="1" indent="1"/>
    </xf>
    <xf numFmtId="0" fontId="2" fillId="12" borderId="1" xfId="0" applyFont="1" applyFill="1" applyBorder="1" applyAlignment="1">
      <alignment horizontal="left" vertical="center" wrapText="1" indent="1"/>
    </xf>
    <xf numFmtId="0" fontId="2" fillId="12" borderId="8" xfId="0" applyFont="1" applyFill="1" applyBorder="1" applyAlignment="1">
      <alignment horizontal="left" vertical="center" wrapText="1" indent="1"/>
    </xf>
    <xf numFmtId="0" fontId="14" fillId="13" borderId="2" xfId="0" applyFont="1" applyFill="1" applyBorder="1" applyAlignment="1">
      <alignment horizontal="left" vertical="center" wrapText="1"/>
    </xf>
    <xf numFmtId="0" fontId="14" fillId="13" borderId="4" xfId="0" applyFont="1" applyFill="1" applyBorder="1" applyAlignment="1">
      <alignment horizontal="left" vertical="center" wrapText="1"/>
    </xf>
    <xf numFmtId="0" fontId="14" fillId="13" borderId="3" xfId="0" applyFont="1" applyFill="1" applyBorder="1" applyAlignment="1">
      <alignment horizontal="left" vertical="center" wrapText="1"/>
    </xf>
    <xf numFmtId="0" fontId="13" fillId="12" borderId="9" xfId="0" applyFont="1" applyFill="1" applyBorder="1" applyAlignment="1">
      <alignment horizontal="left" vertical="center" wrapText="1" indent="1"/>
    </xf>
    <xf numFmtId="0" fontId="13" fillId="12" borderId="10" xfId="0" applyFont="1" applyFill="1" applyBorder="1" applyAlignment="1">
      <alignment horizontal="left" vertical="center" wrapText="1" indent="1"/>
    </xf>
    <xf numFmtId="0" fontId="13" fillId="12" borderId="11" xfId="0" applyFont="1" applyFill="1" applyBorder="1" applyAlignment="1">
      <alignment horizontal="left" vertical="center" wrapText="1" indent="1"/>
    </xf>
    <xf numFmtId="0" fontId="2" fillId="12" borderId="5" xfId="0" applyFont="1" applyFill="1" applyBorder="1" applyAlignment="1">
      <alignment horizontal="left" vertical="center" indent="2"/>
    </xf>
    <xf numFmtId="0" fontId="2" fillId="12" borderId="0" xfId="0" applyFont="1" applyFill="1" applyAlignment="1">
      <alignment horizontal="left" vertical="center" indent="2"/>
    </xf>
    <xf numFmtId="0" fontId="2" fillId="12" borderId="6" xfId="0" applyFont="1" applyFill="1" applyBorder="1" applyAlignment="1">
      <alignment horizontal="left" vertical="center" indent="2"/>
    </xf>
    <xf numFmtId="0" fontId="2" fillId="12" borderId="5" xfId="0" applyFont="1" applyFill="1" applyBorder="1" applyAlignment="1">
      <alignment horizontal="left" vertical="center" wrapText="1" indent="2"/>
    </xf>
    <xf numFmtId="0" fontId="2" fillId="12" borderId="0" xfId="0" applyFont="1" applyFill="1" applyAlignment="1">
      <alignment horizontal="left" vertical="center" wrapText="1" indent="2"/>
    </xf>
    <xf numFmtId="0" fontId="2" fillId="12" borderId="6" xfId="0" applyFont="1" applyFill="1" applyBorder="1" applyAlignment="1">
      <alignment horizontal="left" vertical="center" wrapText="1" indent="2"/>
    </xf>
    <xf numFmtId="0" fontId="13" fillId="2" borderId="9" xfId="0" applyFont="1" applyFill="1" applyBorder="1" applyAlignment="1">
      <alignment horizontal="left" vertical="center" wrapText="1" indent="1"/>
    </xf>
    <xf numFmtId="0" fontId="13" fillId="2" borderId="10" xfId="0" applyFont="1" applyFill="1" applyBorder="1" applyAlignment="1">
      <alignment horizontal="left" vertical="center" wrapText="1" indent="1"/>
    </xf>
    <xf numFmtId="0" fontId="13" fillId="2" borderId="11" xfId="0" applyFont="1" applyFill="1" applyBorder="1" applyAlignment="1">
      <alignment horizontal="left" vertical="center" wrapText="1" indent="1"/>
    </xf>
    <xf numFmtId="0" fontId="2" fillId="17" borderId="7" xfId="0" applyFont="1" applyFill="1" applyBorder="1" applyAlignment="1">
      <alignment horizontal="left" vertical="center" wrapText="1" indent="1"/>
    </xf>
    <xf numFmtId="0" fontId="2" fillId="17" borderId="1" xfId="0" applyFont="1" applyFill="1" applyBorder="1" applyAlignment="1">
      <alignment horizontal="left" vertical="center" wrapText="1" indent="1"/>
    </xf>
    <xf numFmtId="0" fontId="2" fillId="17" borderId="8" xfId="0" applyFont="1" applyFill="1" applyBorder="1" applyAlignment="1">
      <alignment horizontal="left" vertical="center" wrapText="1" indent="1"/>
    </xf>
    <xf numFmtId="0" fontId="13" fillId="7" borderId="18" xfId="0" applyFont="1" applyFill="1" applyBorder="1" applyAlignment="1">
      <alignment horizontal="center" vertical="center" wrapText="1"/>
    </xf>
    <xf numFmtId="0" fontId="13" fillId="7" borderId="19" xfId="0" applyFont="1" applyFill="1" applyBorder="1" applyAlignment="1">
      <alignment horizontal="center" vertical="center" wrapText="1"/>
    </xf>
    <xf numFmtId="0" fontId="13" fillId="7" borderId="20" xfId="0" applyFont="1" applyFill="1" applyBorder="1" applyAlignment="1">
      <alignment horizontal="center" vertical="center" wrapText="1"/>
    </xf>
    <xf numFmtId="0" fontId="2" fillId="19" borderId="4" xfId="0" applyFont="1" applyFill="1" applyBorder="1" applyAlignment="1">
      <alignment horizontal="left" vertical="center" wrapText="1"/>
    </xf>
    <xf numFmtId="0" fontId="2" fillId="19" borderId="3" xfId="0" applyFont="1" applyFill="1" applyBorder="1" applyAlignment="1">
      <alignment horizontal="left" vertical="center" wrapText="1"/>
    </xf>
    <xf numFmtId="0" fontId="2" fillId="16" borderId="0" xfId="0" applyFont="1" applyFill="1" applyAlignment="1">
      <alignment horizontal="left" vertical="center" wrapText="1" indent="2"/>
    </xf>
    <xf numFmtId="0" fontId="2" fillId="16" borderId="6" xfId="0" applyFont="1" applyFill="1" applyBorder="1" applyAlignment="1">
      <alignment horizontal="left" vertical="center" wrapText="1" indent="2"/>
    </xf>
    <xf numFmtId="0" fontId="2" fillId="17" borderId="5" xfId="0" applyFont="1" applyFill="1" applyBorder="1" applyAlignment="1">
      <alignment horizontal="left" vertical="center" wrapText="1" indent="3"/>
    </xf>
    <xf numFmtId="0" fontId="2" fillId="17" borderId="0" xfId="0" applyFont="1" applyFill="1" applyAlignment="1">
      <alignment horizontal="left" vertical="center" wrapText="1" indent="3"/>
    </xf>
    <xf numFmtId="0" fontId="2" fillId="19" borderId="5" xfId="0" applyFont="1" applyFill="1" applyBorder="1" applyAlignment="1">
      <alignment horizontal="left" vertical="center" wrapText="1" indent="3"/>
    </xf>
    <xf numFmtId="0" fontId="2" fillId="19" borderId="0" xfId="0" applyFont="1" applyFill="1" applyAlignment="1">
      <alignment horizontal="left" vertical="center" wrapText="1" indent="3"/>
    </xf>
    <xf numFmtId="0" fontId="2" fillId="12" borderId="5" xfId="0" applyFont="1" applyFill="1" applyBorder="1" applyAlignment="1">
      <alignment horizontal="left" vertical="center" wrapText="1" indent="1"/>
    </xf>
    <xf numFmtId="0" fontId="2" fillId="12" borderId="0" xfId="0" applyFont="1" applyFill="1" applyAlignment="1">
      <alignment horizontal="left" vertical="center" wrapText="1" indent="1"/>
    </xf>
    <xf numFmtId="0" fontId="2" fillId="12" borderId="6" xfId="0" applyFont="1" applyFill="1" applyBorder="1" applyAlignment="1">
      <alignment horizontal="left" vertical="center" wrapText="1" indent="1"/>
    </xf>
    <xf numFmtId="0" fontId="2" fillId="15" borderId="5" xfId="0" applyFont="1" applyFill="1" applyBorder="1" applyAlignment="1">
      <alignment horizontal="left" vertical="center" wrapText="1" indent="3"/>
    </xf>
    <xf numFmtId="0" fontId="2" fillId="15" borderId="0" xfId="0" applyFont="1" applyFill="1" applyAlignment="1">
      <alignment horizontal="left" vertical="center" wrapText="1" indent="3"/>
    </xf>
    <xf numFmtId="0" fontId="2" fillId="15" borderId="6" xfId="0" applyFont="1" applyFill="1" applyBorder="1" applyAlignment="1">
      <alignment horizontal="left" vertical="center" wrapText="1" indent="3"/>
    </xf>
    <xf numFmtId="0" fontId="2" fillId="14" borderId="7" xfId="0" applyFont="1" applyFill="1" applyBorder="1" applyAlignment="1">
      <alignment horizontal="left" vertical="center" wrapText="1" indent="1"/>
    </xf>
    <xf numFmtId="0" fontId="2" fillId="14" borderId="1" xfId="0" applyFont="1" applyFill="1" applyBorder="1" applyAlignment="1">
      <alignment horizontal="left" vertical="center" wrapText="1" indent="1"/>
    </xf>
    <xf numFmtId="0" fontId="2" fillId="14" borderId="8" xfId="0" applyFont="1" applyFill="1" applyBorder="1" applyAlignment="1">
      <alignment horizontal="left" vertical="center" wrapText="1" indent="1"/>
    </xf>
    <xf numFmtId="0" fontId="13" fillId="13" borderId="9" xfId="0" applyFont="1" applyFill="1" applyBorder="1" applyAlignment="1">
      <alignment horizontal="left" vertical="center" wrapText="1" indent="1"/>
    </xf>
    <xf numFmtId="0" fontId="13" fillId="13" borderId="10" xfId="0" applyFont="1" applyFill="1" applyBorder="1" applyAlignment="1">
      <alignment horizontal="left" vertical="center" wrapText="1" indent="1"/>
    </xf>
    <xf numFmtId="0" fontId="13" fillId="13" borderId="11" xfId="0" applyFont="1" applyFill="1" applyBorder="1" applyAlignment="1">
      <alignment horizontal="left" vertical="center" wrapText="1" indent="1"/>
    </xf>
    <xf numFmtId="0" fontId="13" fillId="7" borderId="7" xfId="0" applyFont="1" applyFill="1" applyBorder="1" applyAlignment="1">
      <alignment horizontal="left" vertical="center" wrapText="1" indent="1"/>
    </xf>
    <xf numFmtId="0" fontId="13" fillId="7" borderId="1" xfId="0" applyFont="1" applyFill="1" applyBorder="1" applyAlignment="1">
      <alignment horizontal="left" vertical="center" wrapText="1" indent="1"/>
    </xf>
    <xf numFmtId="0" fontId="2" fillId="16" borderId="5" xfId="0" applyFont="1" applyFill="1" applyBorder="1" applyAlignment="1">
      <alignment horizontal="left" vertical="center" wrapText="1" indent="3"/>
    </xf>
    <xf numFmtId="0" fontId="2" fillId="16" borderId="0" xfId="0" applyFont="1" applyFill="1" applyAlignment="1">
      <alignment horizontal="left" vertical="center" wrapText="1" indent="3"/>
    </xf>
    <xf numFmtId="0" fontId="2" fillId="12" borderId="5" xfId="0" applyFont="1" applyFill="1" applyBorder="1" applyAlignment="1">
      <alignment horizontal="left" vertical="center" wrapText="1" indent="3"/>
    </xf>
    <xf numFmtId="0" fontId="2" fillId="12" borderId="0" xfId="0" applyFont="1" applyFill="1" applyAlignment="1">
      <alignment horizontal="left" vertical="center" wrapText="1" indent="3"/>
    </xf>
    <xf numFmtId="0" fontId="2" fillId="12" borderId="6" xfId="0" applyFont="1" applyFill="1" applyBorder="1" applyAlignment="1">
      <alignment horizontal="left" vertical="center" wrapText="1" indent="3"/>
    </xf>
    <xf numFmtId="0" fontId="2" fillId="14" borderId="5" xfId="0" applyFont="1" applyFill="1" applyBorder="1" applyAlignment="1">
      <alignment horizontal="left" vertical="center" wrapText="1" indent="3"/>
    </xf>
    <xf numFmtId="0" fontId="2" fillId="14" borderId="0" xfId="0" applyFont="1" applyFill="1" applyAlignment="1">
      <alignment horizontal="left" vertical="center" wrapText="1" indent="3"/>
    </xf>
    <xf numFmtId="0" fontId="2" fillId="14" borderId="6" xfId="0" applyFont="1" applyFill="1" applyBorder="1" applyAlignment="1">
      <alignment horizontal="left" vertical="center" wrapText="1" indent="3"/>
    </xf>
    <xf numFmtId="37" fontId="2" fillId="3" borderId="9" xfId="0" applyNumberFormat="1" applyFont="1" applyFill="1" applyBorder="1" applyAlignment="1">
      <alignment horizontal="center" vertical="center" wrapText="1"/>
    </xf>
    <xf numFmtId="37" fontId="2" fillId="3" borderId="10" xfId="0" applyNumberFormat="1" applyFont="1" applyFill="1" applyBorder="1" applyAlignment="1">
      <alignment horizontal="center" vertical="center" wrapText="1"/>
    </xf>
    <xf numFmtId="37" fontId="2" fillId="3" borderId="11" xfId="0" applyNumberFormat="1" applyFont="1" applyFill="1" applyBorder="1" applyAlignment="1">
      <alignment horizontal="center" vertical="center" wrapText="1"/>
    </xf>
    <xf numFmtId="37" fontId="2" fillId="3" borderId="4" xfId="0" applyNumberFormat="1" applyFont="1" applyFill="1" applyBorder="1" applyAlignment="1">
      <alignment horizontal="center" vertical="center" wrapText="1"/>
    </xf>
    <xf numFmtId="37" fontId="2" fillId="3" borderId="3" xfId="0" applyNumberFormat="1" applyFont="1" applyFill="1" applyBorder="1" applyAlignment="1">
      <alignment horizontal="center" vertical="center" wrapText="1"/>
    </xf>
    <xf numFmtId="0" fontId="14" fillId="3" borderId="9" xfId="0" applyFont="1" applyFill="1" applyBorder="1" applyAlignment="1">
      <alignment horizontal="center" vertical="center" wrapText="1"/>
    </xf>
    <xf numFmtId="0" fontId="14" fillId="3" borderId="10" xfId="0" applyFont="1" applyFill="1" applyBorder="1" applyAlignment="1">
      <alignment horizontal="center" vertical="center" wrapText="1"/>
    </xf>
    <xf numFmtId="0" fontId="14" fillId="3" borderId="11" xfId="0" applyFont="1" applyFill="1" applyBorder="1" applyAlignment="1">
      <alignment horizontal="center" vertical="center" wrapText="1"/>
    </xf>
    <xf numFmtId="0" fontId="14" fillId="2" borderId="16" xfId="0" applyFont="1" applyFill="1" applyBorder="1" applyAlignment="1">
      <alignment horizontal="center" vertical="center"/>
    </xf>
    <xf numFmtId="0" fontId="14" fillId="2" borderId="15" xfId="0" applyFont="1" applyFill="1" applyBorder="1" applyAlignment="1">
      <alignment horizontal="center" vertical="center"/>
    </xf>
    <xf numFmtId="0" fontId="14" fillId="2" borderId="17" xfId="0" applyFont="1" applyFill="1" applyBorder="1" applyAlignment="1">
      <alignment horizontal="center" vertical="center"/>
    </xf>
    <xf numFmtId="37" fontId="6" fillId="2" borderId="1" xfId="0" applyNumberFormat="1" applyFont="1" applyFill="1" applyBorder="1" applyAlignment="1">
      <alignment horizontal="center" vertical="center" wrapText="1"/>
    </xf>
    <xf numFmtId="0" fontId="2" fillId="13" borderId="2" xfId="0" applyFont="1" applyFill="1" applyBorder="1" applyAlignment="1">
      <alignment horizontal="left" vertical="center"/>
    </xf>
    <xf numFmtId="0" fontId="2" fillId="13" borderId="4" xfId="0" applyFont="1" applyFill="1" applyBorder="1" applyAlignment="1">
      <alignment horizontal="left" vertical="center"/>
    </xf>
    <xf numFmtId="37" fontId="2" fillId="3" borderId="7" xfId="0" applyNumberFormat="1" applyFont="1" applyFill="1" applyBorder="1" applyAlignment="1">
      <alignment horizontal="center" vertical="center" wrapText="1"/>
    </xf>
    <xf numFmtId="37" fontId="2" fillId="3" borderId="1" xfId="0" applyNumberFormat="1" applyFont="1" applyFill="1" applyBorder="1" applyAlignment="1">
      <alignment horizontal="center" vertical="center" wrapText="1"/>
    </xf>
    <xf numFmtId="37" fontId="2" fillId="3" borderId="8" xfId="0" applyNumberFormat="1" applyFont="1" applyFill="1" applyBorder="1" applyAlignment="1">
      <alignment horizontal="center" vertical="center" wrapText="1"/>
    </xf>
    <xf numFmtId="0" fontId="12" fillId="13" borderId="12" xfId="0" applyFont="1" applyFill="1" applyBorder="1" applyAlignment="1">
      <alignment horizontal="left" vertical="center" wrapText="1"/>
    </xf>
    <xf numFmtId="0" fontId="12" fillId="13" borderId="13" xfId="0" applyFont="1" applyFill="1" applyBorder="1" applyAlignment="1">
      <alignment horizontal="left" vertical="center" wrapText="1"/>
    </xf>
    <xf numFmtId="0" fontId="12" fillId="13" borderId="14" xfId="0" applyFont="1" applyFill="1" applyBorder="1" applyAlignment="1">
      <alignment horizontal="left" vertical="center" wrapText="1"/>
    </xf>
    <xf numFmtId="0" fontId="2" fillId="13" borderId="5" xfId="0" applyFont="1" applyFill="1" applyBorder="1" applyAlignment="1">
      <alignment horizontal="left" vertical="center" wrapText="1"/>
    </xf>
    <xf numFmtId="0" fontId="2" fillId="13" borderId="0" xfId="0" applyFont="1" applyFill="1" applyAlignment="1">
      <alignment horizontal="left" vertical="center" wrapText="1"/>
    </xf>
    <xf numFmtId="0" fontId="2" fillId="13" borderId="6" xfId="0" applyFont="1" applyFill="1" applyBorder="1" applyAlignment="1">
      <alignment horizontal="left" vertical="center" wrapText="1"/>
    </xf>
    <xf numFmtId="0" fontId="2" fillId="12" borderId="5" xfId="0" applyFont="1" applyFill="1" applyBorder="1" applyAlignment="1">
      <alignment horizontal="left" vertical="center" wrapText="1"/>
    </xf>
    <xf numFmtId="0" fontId="2" fillId="12" borderId="0" xfId="0" applyFont="1" applyFill="1" applyAlignment="1">
      <alignment horizontal="left" vertical="center" wrapText="1"/>
    </xf>
    <xf numFmtId="0" fontId="2" fillId="12" borderId="6" xfId="0" applyFont="1" applyFill="1" applyBorder="1" applyAlignment="1">
      <alignment horizontal="left" vertical="center" wrapText="1"/>
    </xf>
    <xf numFmtId="0" fontId="14" fillId="13" borderId="5" xfId="0" applyFont="1" applyFill="1" applyBorder="1" applyAlignment="1">
      <alignment horizontal="left" vertical="center" wrapText="1"/>
    </xf>
    <xf numFmtId="0" fontId="14" fillId="13" borderId="0" xfId="0" applyFont="1" applyFill="1" applyAlignment="1">
      <alignment horizontal="left" vertical="center" wrapText="1"/>
    </xf>
    <xf numFmtId="0" fontId="14" fillId="13" borderId="6" xfId="0" applyFont="1" applyFill="1" applyBorder="1" applyAlignment="1">
      <alignment horizontal="left" vertical="center" wrapText="1"/>
    </xf>
    <xf numFmtId="0" fontId="14" fillId="2" borderId="9" xfId="0" applyFont="1" applyFill="1" applyBorder="1" applyAlignment="1">
      <alignment horizontal="left" vertical="center" wrapText="1"/>
    </xf>
    <xf numFmtId="0" fontId="14" fillId="2" borderId="10" xfId="0" applyFont="1" applyFill="1" applyBorder="1" applyAlignment="1">
      <alignment horizontal="left" vertical="center" wrapText="1"/>
    </xf>
    <xf numFmtId="0" fontId="14" fillId="2" borderId="11" xfId="0" applyFont="1" applyFill="1" applyBorder="1" applyAlignment="1">
      <alignment horizontal="left" vertical="center" wrapText="1"/>
    </xf>
    <xf numFmtId="37" fontId="2" fillId="3" borderId="2" xfId="0" applyNumberFormat="1" applyFont="1" applyFill="1" applyBorder="1" applyAlignment="1">
      <alignment horizontal="center" vertical="center" wrapText="1"/>
    </xf>
    <xf numFmtId="0" fontId="13" fillId="25" borderId="16" xfId="0" applyFont="1" applyFill="1" applyBorder="1" applyAlignment="1">
      <alignment horizontal="center" vertical="center" wrapText="1"/>
    </xf>
    <xf numFmtId="0" fontId="13" fillId="25" borderId="15" xfId="0" applyFont="1" applyFill="1" applyBorder="1" applyAlignment="1">
      <alignment horizontal="center" vertical="center" wrapText="1"/>
    </xf>
    <xf numFmtId="0" fontId="13" fillId="25" borderId="17" xfId="0" applyFont="1" applyFill="1" applyBorder="1" applyAlignment="1">
      <alignment horizontal="center" vertical="center" wrapText="1"/>
    </xf>
    <xf numFmtId="0" fontId="8" fillId="0" borderId="2" xfId="0" applyFont="1" applyBorder="1" applyAlignment="1">
      <alignment horizontal="left" vertical="center" wrapText="1"/>
    </xf>
    <xf numFmtId="0" fontId="8" fillId="0" borderId="4" xfId="0" applyFont="1" applyBorder="1" applyAlignment="1">
      <alignment horizontal="left" vertical="center" wrapText="1"/>
    </xf>
    <xf numFmtId="0" fontId="8" fillId="0" borderId="5" xfId="0" applyFont="1" applyBorder="1" applyAlignment="1">
      <alignment horizontal="left" vertical="center" wrapText="1"/>
    </xf>
    <xf numFmtId="0" fontId="8" fillId="0" borderId="0" xfId="0" applyFont="1" applyAlignment="1">
      <alignment horizontal="left" vertical="center" wrapText="1"/>
    </xf>
    <xf numFmtId="0" fontId="8" fillId="0" borderId="7" xfId="0" applyFont="1" applyBorder="1" applyAlignment="1">
      <alignment horizontal="left" vertical="center" wrapText="1"/>
    </xf>
    <xf numFmtId="0" fontId="8" fillId="0" borderId="1" xfId="0" applyFont="1" applyBorder="1" applyAlignment="1">
      <alignment horizontal="left" vertical="center" wrapText="1"/>
    </xf>
    <xf numFmtId="0" fontId="14" fillId="3" borderId="35" xfId="0" applyFont="1" applyFill="1" applyBorder="1" applyAlignment="1">
      <alignment horizontal="center" vertical="center" wrapText="1"/>
    </xf>
    <xf numFmtId="37" fontId="7" fillId="8" borderId="9" xfId="0" applyNumberFormat="1" applyFont="1" applyFill="1" applyBorder="1" applyAlignment="1">
      <alignment horizontal="center" vertical="center" wrapText="1"/>
    </xf>
    <xf numFmtId="37" fontId="7" fillId="8" borderId="10" xfId="0" applyNumberFormat="1" applyFont="1" applyFill="1" applyBorder="1" applyAlignment="1">
      <alignment horizontal="center" vertical="center" wrapText="1"/>
    </xf>
    <xf numFmtId="37" fontId="7" fillId="8" borderId="11" xfId="0" applyNumberFormat="1" applyFont="1" applyFill="1" applyBorder="1" applyAlignment="1">
      <alignment horizontal="center" vertical="center" wrapText="1"/>
    </xf>
    <xf numFmtId="0" fontId="10" fillId="2" borderId="1" xfId="0" applyFont="1" applyFill="1" applyBorder="1" applyAlignment="1">
      <alignment horizontal="left" vertical="center" wrapText="1"/>
    </xf>
    <xf numFmtId="0" fontId="11" fillId="13" borderId="9" xfId="0" applyFont="1" applyFill="1" applyBorder="1" applyAlignment="1">
      <alignment horizontal="left" vertical="center" wrapText="1"/>
    </xf>
    <xf numFmtId="0" fontId="11" fillId="13" borderId="10" xfId="0" applyFont="1" applyFill="1" applyBorder="1" applyAlignment="1">
      <alignment horizontal="left" vertical="center" wrapText="1"/>
    </xf>
    <xf numFmtId="0" fontId="11" fillId="13" borderId="11" xfId="0" applyFont="1" applyFill="1" applyBorder="1" applyAlignment="1">
      <alignment horizontal="left" vertical="center" wrapText="1"/>
    </xf>
    <xf numFmtId="0" fontId="11" fillId="2" borderId="9" xfId="0" applyFont="1" applyFill="1" applyBorder="1" applyAlignment="1">
      <alignment horizontal="center" vertical="center" wrapText="1"/>
    </xf>
    <xf numFmtId="0" fontId="11" fillId="2" borderId="10"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2" fillId="18" borderId="2" xfId="0" applyFont="1" applyFill="1" applyBorder="1" applyAlignment="1">
      <alignment horizontal="left" vertical="center" wrapText="1" indent="2"/>
    </xf>
    <xf numFmtId="0" fontId="2" fillId="18" borderId="4" xfId="0" applyFont="1" applyFill="1" applyBorder="1" applyAlignment="1">
      <alignment horizontal="left" vertical="center" wrapText="1" indent="2"/>
    </xf>
    <xf numFmtId="0" fontId="2" fillId="18" borderId="3" xfId="0" applyFont="1" applyFill="1" applyBorder="1" applyAlignment="1">
      <alignment horizontal="left" vertical="center" wrapText="1" indent="2"/>
    </xf>
    <xf numFmtId="0" fontId="2" fillId="18" borderId="2" xfId="0" applyFont="1" applyFill="1" applyBorder="1" applyAlignment="1">
      <alignment horizontal="left" vertical="center" wrapText="1" indent="4"/>
    </xf>
    <xf numFmtId="0" fontId="2" fillId="18" borderId="4" xfId="0" applyFont="1" applyFill="1" applyBorder="1" applyAlignment="1">
      <alignment horizontal="left" vertical="center" wrapText="1" indent="4"/>
    </xf>
    <xf numFmtId="0" fontId="2" fillId="18" borderId="3" xfId="0" applyFont="1" applyFill="1" applyBorder="1" applyAlignment="1">
      <alignment horizontal="left" vertical="center" wrapText="1" indent="4"/>
    </xf>
    <xf numFmtId="0" fontId="2" fillId="13" borderId="0" xfId="0" applyFont="1" applyFill="1" applyAlignment="1">
      <alignment horizontal="left" vertical="center" wrapText="1" indent="4"/>
    </xf>
    <xf numFmtId="0" fontId="2" fillId="13" borderId="0" xfId="0" applyFont="1" applyFill="1" applyAlignment="1">
      <alignment horizontal="left" vertical="center" wrapText="1" indent="2"/>
    </xf>
    <xf numFmtId="0" fontId="2" fillId="12" borderId="7" xfId="0" applyFont="1" applyFill="1" applyBorder="1" applyAlignment="1">
      <alignment horizontal="left" vertical="center" wrapText="1" indent="2"/>
    </xf>
    <xf numFmtId="0" fontId="2" fillId="12" borderId="1" xfId="0" applyFont="1" applyFill="1" applyBorder="1" applyAlignment="1">
      <alignment horizontal="left" vertical="center" wrapText="1" indent="2"/>
    </xf>
    <xf numFmtId="0" fontId="2" fillId="12" borderId="8" xfId="0" applyFont="1" applyFill="1" applyBorder="1" applyAlignment="1">
      <alignment horizontal="left" vertical="center" wrapText="1" indent="2"/>
    </xf>
    <xf numFmtId="0" fontId="19" fillId="2" borderId="5" xfId="0" applyFont="1" applyFill="1" applyBorder="1" applyAlignment="1">
      <alignment horizontal="left" vertical="center" wrapText="1"/>
    </xf>
    <xf numFmtId="0" fontId="19" fillId="2" borderId="0" xfId="0" applyFont="1" applyFill="1" applyAlignment="1">
      <alignment horizontal="left" vertical="center" wrapText="1"/>
    </xf>
    <xf numFmtId="0" fontId="19" fillId="2" borderId="6" xfId="0" applyFont="1" applyFill="1" applyBorder="1" applyAlignment="1">
      <alignment horizontal="left" vertical="center" wrapText="1"/>
    </xf>
    <xf numFmtId="37" fontId="2" fillId="2" borderId="0" xfId="0" applyNumberFormat="1" applyFont="1" applyFill="1" applyAlignment="1">
      <alignment horizontal="center" vertical="center" wrapText="1"/>
    </xf>
    <xf numFmtId="37" fontId="2" fillId="2" borderId="6" xfId="0" applyNumberFormat="1" applyFont="1" applyFill="1" applyBorder="1" applyAlignment="1">
      <alignment horizontal="center" vertical="center" wrapText="1"/>
    </xf>
    <xf numFmtId="0" fontId="5" fillId="2" borderId="1" xfId="0" applyFont="1" applyFill="1" applyBorder="1" applyAlignment="1">
      <alignment horizontal="right" wrapText="1"/>
    </xf>
    <xf numFmtId="0" fontId="8" fillId="0" borderId="3" xfId="0" applyFont="1" applyBorder="1" applyAlignment="1">
      <alignment horizontal="left" vertical="center" wrapText="1"/>
    </xf>
    <xf numFmtId="0" fontId="8" fillId="0" borderId="6" xfId="0" applyFont="1" applyBorder="1" applyAlignment="1">
      <alignment horizontal="left" vertical="center" wrapText="1"/>
    </xf>
    <xf numFmtId="0" fontId="8" fillId="0" borderId="8" xfId="0" applyFont="1" applyBorder="1" applyAlignment="1">
      <alignment horizontal="left" vertical="center" wrapText="1"/>
    </xf>
    <xf numFmtId="0" fontId="10" fillId="0" borderId="0" xfId="0" applyFont="1" applyAlignment="1">
      <alignment horizontal="left" wrapText="1"/>
    </xf>
    <xf numFmtId="37" fontId="7" fillId="10" borderId="0" xfId="0" applyNumberFormat="1" applyFont="1" applyFill="1" applyAlignment="1">
      <alignment horizontal="center" vertical="center" wrapText="1"/>
    </xf>
    <xf numFmtId="37" fontId="7" fillId="10" borderId="6" xfId="0" applyNumberFormat="1" applyFont="1" applyFill="1" applyBorder="1" applyAlignment="1">
      <alignment horizontal="center" vertical="center" wrapText="1"/>
    </xf>
    <xf numFmtId="37" fontId="2" fillId="2" borderId="5" xfId="0" applyNumberFormat="1" applyFont="1" applyFill="1" applyBorder="1" applyAlignment="1">
      <alignment horizontal="center" vertical="center" wrapText="1"/>
    </xf>
    <xf numFmtId="0" fontId="2" fillId="18" borderId="6" xfId="0" applyFont="1" applyFill="1" applyBorder="1" applyAlignment="1">
      <alignment horizontal="left" vertical="center" wrapText="1" indent="2"/>
    </xf>
    <xf numFmtId="0" fontId="2" fillId="24" borderId="2" xfId="0" applyFont="1" applyFill="1" applyBorder="1" applyAlignment="1">
      <alignment horizontal="left" vertical="center" wrapText="1" indent="2"/>
    </xf>
    <xf numFmtId="0" fontId="2" fillId="24" borderId="4" xfId="0" applyFont="1" applyFill="1" applyBorder="1" applyAlignment="1">
      <alignment horizontal="left" vertical="center" wrapText="1" indent="2"/>
    </xf>
    <xf numFmtId="0" fontId="2" fillId="24" borderId="3" xfId="0" applyFont="1" applyFill="1" applyBorder="1" applyAlignment="1">
      <alignment horizontal="left" vertical="center" wrapText="1" indent="2"/>
    </xf>
    <xf numFmtId="0" fontId="34" fillId="7" borderId="18" xfId="0" applyFont="1" applyFill="1" applyBorder="1" applyAlignment="1">
      <alignment horizontal="center" vertical="center" wrapText="1"/>
    </xf>
    <xf numFmtId="0" fontId="34" fillId="7" borderId="19" xfId="0" applyFont="1" applyFill="1" applyBorder="1" applyAlignment="1">
      <alignment horizontal="center" vertical="center" wrapText="1"/>
    </xf>
    <xf numFmtId="0" fontId="34" fillId="7" borderId="20" xfId="0" applyFont="1" applyFill="1" applyBorder="1" applyAlignment="1">
      <alignment horizontal="center" vertical="center" wrapText="1"/>
    </xf>
    <xf numFmtId="0" fontId="4" fillId="19" borderId="4" xfId="0" applyFont="1" applyFill="1" applyBorder="1" applyAlignment="1">
      <alignment horizontal="left" vertical="center" wrapText="1"/>
    </xf>
    <xf numFmtId="0" fontId="4" fillId="19" borderId="3" xfId="0" applyFont="1" applyFill="1" applyBorder="1" applyAlignment="1">
      <alignment horizontal="left" vertical="center" wrapText="1"/>
    </xf>
    <xf numFmtId="0" fontId="4" fillId="16" borderId="0" xfId="0" applyFont="1" applyFill="1" applyAlignment="1">
      <alignment horizontal="left" vertical="center" wrapText="1" indent="2"/>
    </xf>
    <xf numFmtId="0" fontId="4" fillId="16" borderId="6" xfId="0" applyFont="1" applyFill="1" applyBorder="1" applyAlignment="1">
      <alignment horizontal="left" vertical="center" wrapText="1" indent="2"/>
    </xf>
    <xf numFmtId="0" fontId="4" fillId="19" borderId="1" xfId="0" applyFont="1" applyFill="1" applyBorder="1" applyAlignment="1">
      <alignment horizontal="left" vertical="center" wrapText="1"/>
    </xf>
    <xf numFmtId="0" fontId="4" fillId="19" borderId="8" xfId="0" applyFont="1" applyFill="1" applyBorder="1" applyAlignment="1">
      <alignment horizontal="left" vertical="center" wrapText="1"/>
    </xf>
    <xf numFmtId="0" fontId="14" fillId="18" borderId="3" xfId="0" applyFont="1" applyFill="1" applyBorder="1" applyAlignment="1">
      <alignment horizontal="left" vertical="center" wrapText="1"/>
    </xf>
    <xf numFmtId="0" fontId="14" fillId="13" borderId="7" xfId="0" applyFont="1" applyFill="1" applyBorder="1" applyAlignment="1">
      <alignment horizontal="left" vertical="center" wrapText="1"/>
    </xf>
    <xf numFmtId="0" fontId="14" fillId="13" borderId="1" xfId="0" applyFont="1" applyFill="1" applyBorder="1" applyAlignment="1">
      <alignment horizontal="left" vertical="center" wrapText="1"/>
    </xf>
    <xf numFmtId="0" fontId="14" fillId="13" borderId="8" xfId="0" applyFont="1" applyFill="1" applyBorder="1" applyAlignment="1">
      <alignment horizontal="left" vertical="center" wrapText="1"/>
    </xf>
    <xf numFmtId="0" fontId="13" fillId="2" borderId="5"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2" fillId="2" borderId="21" xfId="0" applyFont="1" applyFill="1" applyBorder="1" applyAlignment="1">
      <alignment horizontal="left" vertical="center"/>
    </xf>
    <xf numFmtId="0" fontId="2" fillId="2" borderId="0" xfId="0" applyFont="1" applyFill="1" applyAlignment="1">
      <alignment horizontal="left" vertical="center"/>
    </xf>
    <xf numFmtId="0" fontId="2" fillId="2" borderId="21" xfId="0" applyFont="1" applyFill="1" applyBorder="1" applyAlignment="1">
      <alignment horizontal="left" vertical="center" indent="2"/>
    </xf>
    <xf numFmtId="0" fontId="2" fillId="2" borderId="0" xfId="0" applyFont="1" applyFill="1" applyAlignment="1">
      <alignment horizontal="left" vertical="center" indent="2"/>
    </xf>
    <xf numFmtId="0" fontId="14" fillId="18" borderId="6" xfId="0" applyFont="1" applyFill="1" applyBorder="1" applyAlignment="1">
      <alignment horizontal="left" vertical="center" wrapText="1"/>
    </xf>
    <xf numFmtId="0" fontId="14" fillId="18" borderId="8" xfId="0" applyFont="1" applyFill="1" applyBorder="1" applyAlignment="1">
      <alignment horizontal="left" vertical="center" wrapText="1"/>
    </xf>
    <xf numFmtId="0" fontId="2" fillId="2" borderId="27" xfId="0" applyFont="1" applyFill="1" applyBorder="1" applyAlignment="1">
      <alignment horizontal="left" vertical="center" wrapText="1"/>
    </xf>
    <xf numFmtId="0" fontId="2" fillId="2" borderId="1" xfId="0" applyFont="1" applyFill="1" applyBorder="1" applyAlignment="1">
      <alignment horizontal="left" vertical="center" wrapText="1"/>
    </xf>
    <xf numFmtId="0" fontId="19" fillId="13" borderId="5" xfId="0" applyFont="1" applyFill="1" applyBorder="1" applyAlignment="1">
      <alignment horizontal="left" vertical="center" wrapText="1"/>
    </xf>
    <xf numFmtId="0" fontId="19" fillId="13" borderId="0" xfId="0" applyFont="1" applyFill="1" applyAlignment="1">
      <alignment horizontal="left" vertical="center" wrapText="1"/>
    </xf>
    <xf numFmtId="0" fontId="19" fillId="13" borderId="6" xfId="0" applyFont="1" applyFill="1" applyBorder="1" applyAlignment="1">
      <alignment horizontal="left" vertical="center" wrapText="1"/>
    </xf>
    <xf numFmtId="0" fontId="19" fillId="24" borderId="5" xfId="0" applyFont="1" applyFill="1" applyBorder="1" applyAlignment="1">
      <alignment horizontal="left" vertical="center" wrapText="1"/>
    </xf>
    <xf numFmtId="0" fontId="19" fillId="24" borderId="0" xfId="0" applyFont="1" applyFill="1" applyAlignment="1">
      <alignment horizontal="left" vertical="center" wrapText="1"/>
    </xf>
    <xf numFmtId="0" fontId="19" fillId="24" borderId="6" xfId="0" applyFont="1" applyFill="1" applyBorder="1" applyAlignment="1">
      <alignment horizontal="left" vertical="center" wrapText="1"/>
    </xf>
    <xf numFmtId="5" fontId="2" fillId="11" borderId="5" xfId="0" applyNumberFormat="1" applyFont="1" applyFill="1" applyBorder="1" applyAlignment="1">
      <alignment horizontal="center" vertical="center" wrapText="1"/>
    </xf>
    <xf numFmtId="5" fontId="2" fillId="11" borderId="0" xfId="0" applyNumberFormat="1" applyFont="1" applyFill="1" applyAlignment="1">
      <alignment horizontal="center" vertical="center" wrapText="1"/>
    </xf>
    <xf numFmtId="5" fontId="2" fillId="11" borderId="6" xfId="0" applyNumberFormat="1" applyFont="1" applyFill="1" applyBorder="1" applyAlignment="1">
      <alignment horizontal="center" vertical="center" wrapText="1"/>
    </xf>
    <xf numFmtId="5" fontId="2" fillId="11" borderId="7" xfId="0" applyNumberFormat="1" applyFont="1" applyFill="1" applyBorder="1" applyAlignment="1">
      <alignment horizontal="center" vertical="center" wrapText="1"/>
    </xf>
    <xf numFmtId="5" fontId="2" fillId="11" borderId="1" xfId="0" applyNumberFormat="1" applyFont="1" applyFill="1" applyBorder="1" applyAlignment="1">
      <alignment horizontal="center" vertical="center" wrapText="1"/>
    </xf>
    <xf numFmtId="5" fontId="2" fillId="11" borderId="8" xfId="0" applyNumberFormat="1" applyFont="1" applyFill="1" applyBorder="1" applyAlignment="1">
      <alignment horizontal="center" vertical="center" wrapText="1"/>
    </xf>
    <xf numFmtId="0" fontId="19" fillId="24" borderId="7" xfId="0" applyFont="1" applyFill="1" applyBorder="1" applyAlignment="1">
      <alignment horizontal="left" vertical="center" wrapText="1"/>
    </xf>
    <xf numFmtId="0" fontId="19" fillId="24" borderId="1" xfId="0" applyFont="1" applyFill="1" applyBorder="1" applyAlignment="1">
      <alignment horizontal="left" vertical="center" wrapText="1"/>
    </xf>
    <xf numFmtId="0" fontId="19" fillId="24" borderId="8" xfId="0" applyFont="1" applyFill="1" applyBorder="1" applyAlignment="1">
      <alignment horizontal="left" vertical="center" wrapText="1"/>
    </xf>
    <xf numFmtId="0" fontId="11" fillId="2" borderId="9" xfId="0" applyFont="1" applyFill="1" applyBorder="1" applyAlignment="1">
      <alignment horizontal="left" vertical="center" wrapText="1"/>
    </xf>
    <xf numFmtId="0" fontId="11" fillId="2" borderId="10" xfId="0" applyFont="1" applyFill="1" applyBorder="1" applyAlignment="1">
      <alignment horizontal="left" vertical="center" wrapText="1"/>
    </xf>
    <xf numFmtId="0" fontId="11" fillId="2" borderId="11" xfId="0" applyFont="1" applyFill="1" applyBorder="1" applyAlignment="1">
      <alignment horizontal="left" vertical="center" wrapText="1"/>
    </xf>
    <xf numFmtId="5" fontId="11" fillId="0" borderId="13" xfId="0" applyNumberFormat="1" applyFont="1" applyBorder="1" applyAlignment="1">
      <alignment horizontal="center" vertical="center" wrapText="1"/>
    </xf>
    <xf numFmtId="5" fontId="11" fillId="0" borderId="14" xfId="0" applyNumberFormat="1" applyFont="1" applyBorder="1" applyAlignment="1">
      <alignment horizontal="center" vertical="center" wrapText="1"/>
    </xf>
    <xf numFmtId="5" fontId="11" fillId="0" borderId="12" xfId="0" applyNumberFormat="1" applyFont="1" applyBorder="1" applyAlignment="1">
      <alignment horizontal="center" vertical="center" wrapText="1"/>
    </xf>
    <xf numFmtId="0" fontId="4" fillId="19" borderId="5" xfId="0" applyFont="1" applyFill="1" applyBorder="1" applyAlignment="1">
      <alignment horizontal="left" vertical="center" wrapText="1" indent="2"/>
    </xf>
    <xf numFmtId="0" fontId="4" fillId="19" borderId="0" xfId="0" applyFont="1" applyFill="1" applyAlignment="1">
      <alignment horizontal="left" vertical="center" wrapText="1" indent="2"/>
    </xf>
    <xf numFmtId="0" fontId="4" fillId="0" borderId="0" xfId="0" applyFont="1" applyAlignment="1">
      <alignment horizontal="left"/>
    </xf>
    <xf numFmtId="0" fontId="11" fillId="0" borderId="4" xfId="0" applyFont="1" applyBorder="1" applyAlignment="1">
      <alignment horizontal="left" vertical="center" wrapText="1"/>
    </xf>
    <xf numFmtId="5" fontId="11" fillId="2" borderId="2" xfId="0" applyNumberFormat="1" applyFont="1" applyFill="1" applyBorder="1" applyAlignment="1">
      <alignment horizontal="center" vertical="center" wrapText="1"/>
    </xf>
    <xf numFmtId="5" fontId="11" fillId="2" borderId="4" xfId="0" applyNumberFormat="1" applyFont="1" applyFill="1" applyBorder="1" applyAlignment="1">
      <alignment horizontal="center" vertical="center" wrapText="1"/>
    </xf>
    <xf numFmtId="5" fontId="11" fillId="2" borderId="3" xfId="0" applyNumberFormat="1" applyFont="1" applyFill="1" applyBorder="1" applyAlignment="1">
      <alignment horizontal="center" vertical="center" wrapText="1"/>
    </xf>
    <xf numFmtId="5" fontId="11" fillId="0" borderId="2" xfId="0" applyNumberFormat="1" applyFont="1" applyBorder="1" applyAlignment="1">
      <alignment horizontal="center" vertical="center" wrapText="1"/>
    </xf>
    <xf numFmtId="5" fontId="11" fillId="0" borderId="4" xfId="0" applyNumberFormat="1" applyFont="1" applyBorder="1" applyAlignment="1">
      <alignment horizontal="center" vertical="center" wrapText="1"/>
    </xf>
    <xf numFmtId="5" fontId="11" fillId="0" borderId="3" xfId="0" applyNumberFormat="1" applyFont="1" applyBorder="1" applyAlignment="1">
      <alignment horizontal="center" vertical="center" wrapText="1"/>
    </xf>
    <xf numFmtId="0" fontId="13" fillId="0" borderId="15" xfId="0" applyFont="1" applyBorder="1" applyAlignment="1">
      <alignment horizontal="center" vertical="center" wrapText="1"/>
    </xf>
    <xf numFmtId="0" fontId="13" fillId="0" borderId="17" xfId="0" applyFont="1" applyBorder="1" applyAlignment="1">
      <alignment horizontal="center" vertical="center" wrapText="1"/>
    </xf>
    <xf numFmtId="0" fontId="2" fillId="24" borderId="2" xfId="0" applyFont="1" applyFill="1" applyBorder="1" applyAlignment="1">
      <alignment horizontal="left" vertical="center" wrapText="1"/>
    </xf>
    <xf numFmtId="0" fontId="2" fillId="24" borderId="4" xfId="0" applyFont="1" applyFill="1" applyBorder="1" applyAlignment="1">
      <alignment horizontal="left" vertical="center" wrapText="1"/>
    </xf>
    <xf numFmtId="5" fontId="2" fillId="11" borderId="4" xfId="0" applyNumberFormat="1" applyFont="1" applyFill="1" applyBorder="1" applyAlignment="1">
      <alignment horizontal="center" vertical="center" wrapText="1"/>
    </xf>
    <xf numFmtId="5" fontId="2" fillId="11" borderId="3" xfId="0" applyNumberFormat="1" applyFont="1" applyFill="1" applyBorder="1" applyAlignment="1">
      <alignment horizontal="center" vertical="center" wrapText="1"/>
    </xf>
    <xf numFmtId="0" fontId="2" fillId="2" borderId="0" xfId="0" quotePrefix="1" applyFont="1" applyFill="1" applyAlignment="1">
      <alignment horizontal="left"/>
    </xf>
    <xf numFmtId="0" fontId="11" fillId="10" borderId="9" xfId="0" applyFont="1" applyFill="1" applyBorder="1" applyAlignment="1">
      <alignment horizontal="left" vertical="center" wrapText="1"/>
    </xf>
    <xf numFmtId="0" fontId="11" fillId="10" borderId="11" xfId="0" applyFont="1" applyFill="1" applyBorder="1" applyAlignment="1">
      <alignment horizontal="left" vertical="center" wrapText="1"/>
    </xf>
    <xf numFmtId="0" fontId="2" fillId="18" borderId="7"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0" borderId="0" xfId="0" applyFont="1" applyAlignment="1">
      <alignment horizontal="left" wrapText="1"/>
    </xf>
    <xf numFmtId="0" fontId="2" fillId="24" borderId="5" xfId="0" applyFont="1" applyFill="1" applyBorder="1" applyAlignment="1">
      <alignment horizontal="left" vertical="center" wrapText="1"/>
    </xf>
    <xf numFmtId="0" fontId="2" fillId="24" borderId="0" xfId="0" applyFont="1" applyFill="1" applyAlignment="1">
      <alignment horizontal="left" vertical="center" wrapText="1"/>
    </xf>
    <xf numFmtId="0" fontId="2" fillId="13" borderId="1" xfId="0" applyFont="1" applyFill="1" applyBorder="1" applyAlignment="1">
      <alignment horizontal="left" vertical="center" wrapText="1"/>
    </xf>
    <xf numFmtId="0" fontId="2" fillId="13" borderId="5" xfId="0" applyFont="1" applyFill="1" applyBorder="1" applyAlignment="1">
      <alignment horizontal="left" wrapText="1"/>
    </xf>
    <xf numFmtId="0" fontId="2" fillId="13" borderId="0" xfId="0" applyFont="1" applyFill="1" applyAlignment="1">
      <alignment horizontal="left" wrapText="1"/>
    </xf>
    <xf numFmtId="0" fontId="4" fillId="16" borderId="5" xfId="0" applyFont="1" applyFill="1" applyBorder="1" applyAlignment="1">
      <alignment horizontal="left" vertical="center" wrapText="1" indent="2"/>
    </xf>
    <xf numFmtId="0" fontId="2" fillId="2" borderId="5" xfId="0" applyFont="1" applyFill="1" applyBorder="1" applyAlignment="1">
      <alignment horizontal="left" vertical="center" wrapText="1"/>
    </xf>
    <xf numFmtId="0" fontId="2" fillId="2" borderId="6" xfId="0" applyFont="1" applyFill="1" applyBorder="1" applyAlignment="1">
      <alignment horizontal="left" vertical="center" wrapText="1"/>
    </xf>
    <xf numFmtId="0" fontId="2" fillId="2" borderId="5" xfId="0" applyFont="1" applyFill="1" applyBorder="1" applyAlignment="1">
      <alignment horizontal="left" vertical="center" wrapText="1" indent="4"/>
    </xf>
    <xf numFmtId="0" fontId="2" fillId="2" borderId="0" xfId="0" applyFont="1" applyFill="1" applyAlignment="1">
      <alignment horizontal="left" vertical="center" wrapText="1" indent="4"/>
    </xf>
    <xf numFmtId="0" fontId="2" fillId="2" borderId="6" xfId="0" applyFont="1" applyFill="1" applyBorder="1" applyAlignment="1">
      <alignment horizontal="left" vertical="center" wrapText="1" indent="4"/>
    </xf>
    <xf numFmtId="0" fontId="14" fillId="2" borderId="5" xfId="0" applyFont="1" applyFill="1" applyBorder="1" applyAlignment="1">
      <alignment horizontal="left" vertical="center" wrapText="1"/>
    </xf>
    <xf numFmtId="0" fontId="14" fillId="2" borderId="0" xfId="0" applyFont="1" applyFill="1" applyAlignment="1">
      <alignment horizontal="left" vertical="center" wrapText="1"/>
    </xf>
    <xf numFmtId="0" fontId="14" fillId="2" borderId="6" xfId="0" applyFont="1" applyFill="1" applyBorder="1" applyAlignment="1">
      <alignment horizontal="left" vertical="center" wrapText="1"/>
    </xf>
    <xf numFmtId="0" fontId="2" fillId="2" borderId="5" xfId="0" applyFont="1" applyFill="1" applyBorder="1" applyAlignment="1">
      <alignment horizontal="left" vertical="center" wrapText="1" indent="2"/>
    </xf>
    <xf numFmtId="0" fontId="2" fillId="2" borderId="0" xfId="0" applyFont="1" applyFill="1" applyAlignment="1">
      <alignment horizontal="left" vertical="center" wrapText="1" indent="2"/>
    </xf>
    <xf numFmtId="0" fontId="2" fillId="2" borderId="6" xfId="0" applyFont="1" applyFill="1" applyBorder="1" applyAlignment="1">
      <alignment horizontal="left" vertical="center" wrapText="1" indent="2"/>
    </xf>
    <xf numFmtId="0" fontId="2" fillId="4" borderId="5" xfId="0" applyFont="1" applyFill="1" applyBorder="1" applyAlignment="1">
      <alignment horizontal="left" vertical="center" wrapText="1" indent="3"/>
    </xf>
    <xf numFmtId="0" fontId="2" fillId="4" borderId="0" xfId="0" applyFont="1" applyFill="1" applyAlignment="1">
      <alignment horizontal="left" vertical="center" wrapText="1" indent="3"/>
    </xf>
    <xf numFmtId="0" fontId="2" fillId="4" borderId="6" xfId="0" applyFont="1" applyFill="1" applyBorder="1" applyAlignment="1">
      <alignment horizontal="left" vertical="center" wrapText="1" indent="3"/>
    </xf>
    <xf numFmtId="0" fontId="2" fillId="2" borderId="5" xfId="0" applyFont="1" applyFill="1" applyBorder="1" applyAlignment="1">
      <alignment horizontal="left" vertical="center" wrapText="1" indent="3"/>
    </xf>
    <xf numFmtId="0" fontId="2" fillId="2" borderId="0" xfId="0" applyFont="1" applyFill="1" applyAlignment="1">
      <alignment horizontal="left" vertical="center" wrapText="1" indent="3"/>
    </xf>
    <xf numFmtId="0" fontId="2" fillId="2" borderId="6" xfId="0" applyFont="1" applyFill="1" applyBorder="1" applyAlignment="1">
      <alignment horizontal="left" vertical="center" wrapText="1" indent="3"/>
    </xf>
    <xf numFmtId="0" fontId="2" fillId="5" borderId="5" xfId="0" applyFont="1" applyFill="1" applyBorder="1" applyAlignment="1">
      <alignment horizontal="left" vertical="center" wrapText="1" indent="1"/>
    </xf>
    <xf numFmtId="0" fontId="2" fillId="5" borderId="0" xfId="0" applyFont="1" applyFill="1" applyAlignment="1">
      <alignment horizontal="left" vertical="center" wrapText="1" indent="1"/>
    </xf>
    <xf numFmtId="0" fontId="2" fillId="5" borderId="6" xfId="0" applyFont="1" applyFill="1" applyBorder="1" applyAlignment="1">
      <alignment horizontal="left" vertical="center" wrapText="1" indent="1"/>
    </xf>
    <xf numFmtId="0" fontId="2" fillId="2" borderId="6" xfId="0" applyFont="1" applyFill="1" applyBorder="1" applyAlignment="1">
      <alignment horizontal="left" vertical="center" indent="2"/>
    </xf>
    <xf numFmtId="0" fontId="2" fillId="7" borderId="5" xfId="0" applyFont="1" applyFill="1" applyBorder="1" applyAlignment="1">
      <alignment horizontal="left" vertical="center" wrapText="1" indent="3"/>
    </xf>
    <xf numFmtId="0" fontId="2" fillId="7" borderId="0" xfId="0" applyFont="1" applyFill="1" applyAlignment="1">
      <alignment horizontal="left" vertical="center" wrapText="1" indent="3"/>
    </xf>
    <xf numFmtId="0" fontId="2" fillId="2" borderId="7"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7" borderId="4" xfId="0" applyFont="1" applyFill="1" applyBorder="1" applyAlignment="1">
      <alignment horizontal="left" vertical="center" wrapText="1"/>
    </xf>
    <xf numFmtId="0" fontId="2" fillId="7" borderId="3" xfId="0" applyFont="1" applyFill="1" applyBorder="1" applyAlignment="1">
      <alignment horizontal="left" vertical="center" wrapText="1"/>
    </xf>
    <xf numFmtId="0" fontId="2" fillId="7" borderId="0" xfId="0" applyFont="1" applyFill="1" applyAlignment="1">
      <alignment horizontal="left" vertical="center" wrapText="1" indent="2"/>
    </xf>
    <xf numFmtId="0" fontId="2" fillId="7" borderId="6" xfId="0" applyFont="1" applyFill="1" applyBorder="1" applyAlignment="1">
      <alignment horizontal="left" vertical="center" wrapText="1" indent="2"/>
    </xf>
    <xf numFmtId="0" fontId="14" fillId="2" borderId="2"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14" fillId="2" borderId="3" xfId="0" applyFont="1" applyFill="1" applyBorder="1" applyAlignment="1">
      <alignment horizontal="left" vertical="center" wrapText="1"/>
    </xf>
    <xf numFmtId="0" fontId="2" fillId="2" borderId="5" xfId="0" applyFont="1" applyFill="1" applyBorder="1" applyAlignment="1">
      <alignment horizontal="left" vertical="center" wrapText="1" indent="1"/>
    </xf>
    <xf numFmtId="0" fontId="2" fillId="2" borderId="6" xfId="0" applyFont="1" applyFill="1" applyBorder="1" applyAlignment="1">
      <alignment horizontal="left" vertical="center" wrapText="1" indent="1"/>
    </xf>
    <xf numFmtId="0" fontId="12" fillId="2" borderId="9" xfId="0" applyFont="1" applyFill="1" applyBorder="1" applyAlignment="1">
      <alignment horizontal="left" vertical="center" wrapText="1"/>
    </xf>
    <xf numFmtId="0" fontId="12" fillId="2" borderId="10" xfId="0" applyFont="1" applyFill="1" applyBorder="1" applyAlignment="1">
      <alignment horizontal="left" vertical="center" wrapText="1"/>
    </xf>
    <xf numFmtId="0" fontId="12" fillId="2" borderId="11"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14" fillId="2" borderId="7" xfId="0" applyFont="1" applyFill="1" applyBorder="1" applyAlignment="1">
      <alignment horizontal="left" vertical="center" wrapText="1"/>
    </xf>
    <xf numFmtId="0" fontId="14" fillId="2" borderId="1" xfId="0" applyFont="1" applyFill="1" applyBorder="1" applyAlignment="1">
      <alignment horizontal="left" vertical="center" wrapText="1"/>
    </xf>
    <xf numFmtId="0" fontId="2" fillId="7" borderId="5" xfId="0" applyFont="1" applyFill="1" applyBorder="1" applyAlignment="1">
      <alignment horizontal="left" vertical="center" wrapText="1" indent="1"/>
    </xf>
    <xf numFmtId="0" fontId="2" fillId="7" borderId="0" xfId="0" applyFont="1" applyFill="1" applyAlignment="1">
      <alignment horizontal="left" vertical="center" wrapText="1" indent="1"/>
    </xf>
    <xf numFmtId="0" fontId="2" fillId="7" borderId="6" xfId="0" applyFont="1" applyFill="1" applyBorder="1" applyAlignment="1">
      <alignment horizontal="left" vertical="center" wrapText="1" indent="1"/>
    </xf>
    <xf numFmtId="0" fontId="2" fillId="7" borderId="1" xfId="0" applyFont="1" applyFill="1" applyBorder="1" applyAlignment="1">
      <alignment horizontal="left" vertical="center" wrapText="1"/>
    </xf>
    <xf numFmtId="0" fontId="2" fillId="7" borderId="8" xfId="0" applyFont="1" applyFill="1" applyBorder="1" applyAlignment="1">
      <alignment horizontal="left" vertical="center" wrapText="1"/>
    </xf>
    <xf numFmtId="0" fontId="2" fillId="2" borderId="2" xfId="0" applyFont="1" applyFill="1" applyBorder="1" applyAlignment="1">
      <alignment horizontal="left" vertical="center"/>
    </xf>
    <xf numFmtId="0" fontId="2" fillId="2" borderId="4" xfId="0" applyFont="1" applyFill="1" applyBorder="1" applyAlignment="1">
      <alignment horizontal="left" vertical="center"/>
    </xf>
    <xf numFmtId="0" fontId="2" fillId="2" borderId="5" xfId="0" applyFont="1" applyFill="1" applyBorder="1" applyAlignment="1">
      <alignment horizontal="left" vertical="center"/>
    </xf>
    <xf numFmtId="0" fontId="2" fillId="2" borderId="7" xfId="0" applyFont="1" applyFill="1" applyBorder="1" applyAlignment="1">
      <alignment horizontal="left" vertical="center"/>
    </xf>
    <xf numFmtId="0" fontId="2" fillId="2" borderId="1" xfId="0" applyFont="1" applyFill="1" applyBorder="1" applyAlignment="1">
      <alignment horizontal="left" vertical="center"/>
    </xf>
    <xf numFmtId="0" fontId="12" fillId="0" borderId="12" xfId="0" applyFont="1" applyBorder="1" applyAlignment="1">
      <alignment horizontal="left" vertical="center" wrapText="1"/>
    </xf>
    <xf numFmtId="0" fontId="12" fillId="0" borderId="13" xfId="0" applyFont="1" applyBorder="1" applyAlignment="1">
      <alignment horizontal="left" vertical="center" wrapText="1"/>
    </xf>
    <xf numFmtId="0" fontId="12" fillId="0" borderId="14" xfId="0" applyFont="1" applyBorder="1" applyAlignment="1">
      <alignment horizontal="left" vertical="center" wrapText="1"/>
    </xf>
    <xf numFmtId="0" fontId="2" fillId="0" borderId="5" xfId="0" applyFont="1" applyBorder="1" applyAlignment="1">
      <alignment horizontal="left" vertical="center" wrapText="1"/>
    </xf>
    <xf numFmtId="0" fontId="2" fillId="0" borderId="0" xfId="0" applyFont="1" applyAlignment="1">
      <alignment horizontal="left" vertical="center" wrapText="1"/>
    </xf>
    <xf numFmtId="0" fontId="2" fillId="0" borderId="6" xfId="0" applyFont="1" applyBorder="1" applyAlignment="1">
      <alignment horizontal="left" vertical="center" wrapText="1"/>
    </xf>
    <xf numFmtId="0" fontId="2" fillId="0" borderId="5" xfId="0" applyFont="1" applyBorder="1" applyAlignment="1">
      <alignment horizontal="left" vertical="center" wrapText="1" indent="4"/>
    </xf>
    <xf numFmtId="0" fontId="2" fillId="0" borderId="0" xfId="0" applyFont="1" applyAlignment="1">
      <alignment horizontal="left" vertical="center" wrapText="1" indent="4"/>
    </xf>
    <xf numFmtId="0" fontId="2" fillId="0" borderId="6" xfId="0" applyFont="1" applyBorder="1" applyAlignment="1">
      <alignment horizontal="left" vertical="center" wrapText="1" indent="4"/>
    </xf>
    <xf numFmtId="0" fontId="2" fillId="2" borderId="7" xfId="0" applyFont="1" applyFill="1" applyBorder="1" applyAlignment="1">
      <alignment horizontal="left" vertical="center" wrapText="1" indent="2"/>
    </xf>
    <xf numFmtId="0" fontId="2" fillId="2" borderId="1" xfId="0" applyFont="1" applyFill="1" applyBorder="1" applyAlignment="1">
      <alignment horizontal="left" vertical="center" wrapText="1" indent="2"/>
    </xf>
    <xf numFmtId="0" fontId="2" fillId="2" borderId="8" xfId="0" applyFont="1" applyFill="1" applyBorder="1" applyAlignment="1">
      <alignment horizontal="left" vertical="center" wrapText="1" indent="2"/>
    </xf>
    <xf numFmtId="0" fontId="2" fillId="6" borderId="5" xfId="0" applyFont="1" applyFill="1" applyBorder="1" applyAlignment="1">
      <alignment horizontal="left" vertical="center" wrapText="1" indent="3"/>
    </xf>
    <xf numFmtId="0" fontId="2" fillId="6" borderId="0" xfId="0" applyFont="1" applyFill="1" applyAlignment="1">
      <alignment horizontal="left" vertical="center" wrapText="1" indent="3"/>
    </xf>
    <xf numFmtId="0" fontId="2" fillId="6" borderId="6" xfId="0" applyFont="1" applyFill="1" applyBorder="1" applyAlignment="1">
      <alignment horizontal="left" vertical="center" wrapText="1" indent="3"/>
    </xf>
    <xf numFmtId="0" fontId="2" fillId="6" borderId="7" xfId="0" applyFont="1" applyFill="1" applyBorder="1" applyAlignment="1">
      <alignment horizontal="left" vertical="center" wrapText="1" indent="1"/>
    </xf>
    <xf numFmtId="0" fontId="2" fillId="6" borderId="1" xfId="0" applyFont="1" applyFill="1" applyBorder="1" applyAlignment="1">
      <alignment horizontal="left" vertical="center" wrapText="1" indent="1"/>
    </xf>
    <xf numFmtId="0" fontId="2" fillId="6" borderId="8" xfId="0" applyFont="1" applyFill="1" applyBorder="1" applyAlignment="1">
      <alignment horizontal="left" vertical="center" wrapText="1" indent="1"/>
    </xf>
    <xf numFmtId="0" fontId="13" fillId="0" borderId="9" xfId="0" applyFont="1" applyBorder="1" applyAlignment="1">
      <alignment horizontal="left" vertical="center" wrapText="1" indent="1"/>
    </xf>
    <xf numFmtId="0" fontId="13" fillId="0" borderId="10" xfId="0" applyFont="1" applyBorder="1" applyAlignment="1">
      <alignment horizontal="left" vertical="center" wrapText="1" indent="1"/>
    </xf>
    <xf numFmtId="0" fontId="13" fillId="0" borderId="11" xfId="0" applyFont="1" applyBorder="1" applyAlignment="1">
      <alignment horizontal="left" vertical="center" wrapText="1" indent="1"/>
    </xf>
    <xf numFmtId="0" fontId="2" fillId="10" borderId="5" xfId="0" applyFont="1" applyFill="1" applyBorder="1" applyAlignment="1">
      <alignment horizontal="left" vertical="center" wrapText="1" indent="3"/>
    </xf>
    <xf numFmtId="0" fontId="2" fillId="10" borderId="0" xfId="0" applyFont="1" applyFill="1" applyAlignment="1">
      <alignment horizontal="left" vertical="center" wrapText="1" indent="3"/>
    </xf>
    <xf numFmtId="0" fontId="2" fillId="7" borderId="7" xfId="0" applyFont="1" applyFill="1" applyBorder="1" applyAlignment="1">
      <alignment horizontal="left" vertical="center" wrapText="1" indent="1"/>
    </xf>
    <xf numFmtId="0" fontId="2" fillId="7" borderId="1" xfId="0" applyFont="1" applyFill="1" applyBorder="1" applyAlignment="1">
      <alignment horizontal="left" vertical="center" wrapText="1" indent="1"/>
    </xf>
    <xf numFmtId="0" fontId="2" fillId="7" borderId="8" xfId="0" applyFont="1" applyFill="1" applyBorder="1" applyAlignment="1">
      <alignment horizontal="left" vertical="center" wrapText="1" indent="1"/>
    </xf>
    <xf numFmtId="0" fontId="2" fillId="2" borderId="7" xfId="0" applyFont="1" applyFill="1" applyBorder="1" applyAlignment="1">
      <alignment horizontal="left" vertical="center" wrapText="1" indent="1"/>
    </xf>
    <xf numFmtId="0" fontId="2" fillId="2" borderId="1" xfId="0" applyFont="1" applyFill="1" applyBorder="1" applyAlignment="1">
      <alignment horizontal="left" vertical="center" wrapText="1" indent="1"/>
    </xf>
    <xf numFmtId="0" fontId="2" fillId="2" borderId="8" xfId="0" applyFont="1" applyFill="1" applyBorder="1" applyAlignment="1">
      <alignment horizontal="left" vertical="center" wrapText="1" indent="1"/>
    </xf>
    <xf numFmtId="0" fontId="2" fillId="2" borderId="5" xfId="0" applyFont="1" applyFill="1" applyBorder="1" applyAlignment="1">
      <alignment horizontal="left" vertical="center" indent="2"/>
    </xf>
    <xf numFmtId="0" fontId="12" fillId="2" borderId="7" xfId="0" applyFont="1" applyFill="1" applyBorder="1" applyAlignment="1">
      <alignment horizontal="left" vertical="center" wrapText="1"/>
    </xf>
    <xf numFmtId="0" fontId="12" fillId="2" borderId="1" xfId="0" applyFont="1" applyFill="1" applyBorder="1" applyAlignment="1">
      <alignment horizontal="left" vertical="center" wrapText="1"/>
    </xf>
    <xf numFmtId="0" fontId="12" fillId="2" borderId="8" xfId="0" applyFont="1" applyFill="1" applyBorder="1" applyAlignment="1">
      <alignment horizontal="left" vertical="center" wrapText="1"/>
    </xf>
    <xf numFmtId="0" fontId="2" fillId="7" borderId="2" xfId="0" applyFont="1" applyFill="1" applyBorder="1" applyAlignment="1">
      <alignment horizontal="left" vertical="center" wrapText="1" indent="1"/>
    </xf>
    <xf numFmtId="0" fontId="2" fillId="7" borderId="4" xfId="0" applyFont="1" applyFill="1" applyBorder="1" applyAlignment="1">
      <alignment horizontal="left" vertical="center" wrapText="1" indent="1"/>
    </xf>
    <xf numFmtId="0" fontId="2" fillId="7" borderId="3" xfId="0" applyFont="1" applyFill="1" applyBorder="1" applyAlignment="1">
      <alignment horizontal="left" vertical="center" wrapText="1" indent="1"/>
    </xf>
    <xf numFmtId="5" fontId="11" fillId="2" borderId="9" xfId="0" applyNumberFormat="1" applyFont="1" applyFill="1" applyBorder="1" applyAlignment="1">
      <alignment horizontal="center" vertical="center" wrapText="1"/>
    </xf>
    <xf numFmtId="0" fontId="26" fillId="7" borderId="5" xfId="0" applyFont="1" applyFill="1" applyBorder="1" applyAlignment="1">
      <alignment horizontal="left" vertical="center" wrapText="1" indent="1"/>
    </xf>
    <xf numFmtId="0" fontId="26" fillId="7" borderId="0" xfId="0" applyFont="1" applyFill="1" applyAlignment="1">
      <alignment horizontal="left" vertical="center" wrapText="1" indent="1"/>
    </xf>
    <xf numFmtId="0" fontId="26" fillId="7" borderId="6" xfId="0" applyFont="1" applyFill="1" applyBorder="1" applyAlignment="1">
      <alignment horizontal="left" vertical="center" wrapText="1" indent="1"/>
    </xf>
    <xf numFmtId="0" fontId="2" fillId="10" borderId="5" xfId="0" applyFont="1" applyFill="1" applyBorder="1" applyAlignment="1">
      <alignment horizontal="left" vertical="center" wrapText="1" indent="1"/>
    </xf>
    <xf numFmtId="0" fontId="2" fillId="10" borderId="0" xfId="0" applyFont="1" applyFill="1" applyAlignment="1">
      <alignment horizontal="left" vertical="center" wrapText="1" indent="1"/>
    </xf>
    <xf numFmtId="0" fontId="2" fillId="10" borderId="6" xfId="0" applyFont="1" applyFill="1" applyBorder="1" applyAlignment="1">
      <alignment horizontal="left" vertical="center" wrapText="1" indent="1"/>
    </xf>
    <xf numFmtId="0" fontId="2" fillId="10" borderId="5" xfId="0" applyFont="1" applyFill="1" applyBorder="1" applyAlignment="1">
      <alignment horizontal="left" vertical="center" wrapText="1"/>
    </xf>
    <xf numFmtId="0" fontId="2" fillId="10" borderId="0" xfId="0" applyFont="1" applyFill="1" applyAlignment="1">
      <alignment horizontal="left" vertical="center" wrapText="1"/>
    </xf>
    <xf numFmtId="0" fontId="2" fillId="10" borderId="6" xfId="0" applyFont="1" applyFill="1" applyBorder="1" applyAlignment="1">
      <alignment horizontal="left" vertical="center" wrapText="1"/>
    </xf>
    <xf numFmtId="0" fontId="2" fillId="10" borderId="7"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0" borderId="8" xfId="0" applyFont="1" applyFill="1" applyBorder="1" applyAlignment="1">
      <alignment horizontal="left" vertical="center" wrapText="1"/>
    </xf>
    <xf numFmtId="0" fontId="19" fillId="0" borderId="30" xfId="0" applyFont="1" applyBorder="1" applyAlignment="1">
      <alignment horizontal="center" vertical="center" wrapText="1"/>
    </xf>
    <xf numFmtId="0" fontId="19" fillId="0" borderId="33" xfId="0" applyFont="1" applyBorder="1" applyAlignment="1">
      <alignment horizontal="center" vertical="center" wrapText="1"/>
    </xf>
    <xf numFmtId="0" fontId="19" fillId="2" borderId="30" xfId="0" applyFont="1" applyFill="1" applyBorder="1" applyAlignment="1">
      <alignment horizontal="center" vertical="center" wrapText="1"/>
    </xf>
    <xf numFmtId="0" fontId="19" fillId="2" borderId="33" xfId="0" applyFont="1" applyFill="1" applyBorder="1" applyAlignment="1">
      <alignment horizontal="center" vertical="center" wrapText="1"/>
    </xf>
    <xf numFmtId="0" fontId="19" fillId="2" borderId="34" xfId="0" applyFont="1" applyFill="1" applyBorder="1" applyAlignment="1">
      <alignment horizontal="center" vertical="center" wrapText="1"/>
    </xf>
    <xf numFmtId="0" fontId="7" fillId="14" borderId="15" xfId="0" applyFont="1" applyFill="1" applyBorder="1" applyAlignment="1">
      <alignment horizontal="center" vertical="center" wrapText="1"/>
    </xf>
    <xf numFmtId="0" fontId="7" fillId="14" borderId="16" xfId="0" quotePrefix="1" applyFont="1" applyFill="1" applyBorder="1" applyAlignment="1">
      <alignment horizontal="center" vertical="center" wrapText="1"/>
    </xf>
    <xf numFmtId="0" fontId="7" fillId="14" borderId="15" xfId="0" quotePrefix="1" applyFont="1" applyFill="1" applyBorder="1" applyAlignment="1">
      <alignment horizontal="center" vertical="center" wrapText="1"/>
    </xf>
    <xf numFmtId="0" fontId="2" fillId="12" borderId="15" xfId="0" quotePrefix="1" applyFont="1" applyFill="1" applyBorder="1" applyAlignment="1">
      <alignment horizontal="center" vertical="center" wrapText="1"/>
    </xf>
    <xf numFmtId="0" fontId="2" fillId="13" borderId="35" xfId="0" applyFont="1" applyFill="1" applyBorder="1" applyAlignment="1">
      <alignment horizontal="center" vertical="center" wrapText="1"/>
    </xf>
    <xf numFmtId="0" fontId="2" fillId="18" borderId="35" xfId="0" applyFont="1" applyFill="1" applyBorder="1" applyAlignment="1">
      <alignment horizontal="center" vertical="center" wrapText="1"/>
    </xf>
    <xf numFmtId="0" fontId="7" fillId="12" borderId="37" xfId="0" applyFont="1" applyFill="1" applyBorder="1" applyAlignment="1">
      <alignment horizontal="center" vertical="center" wrapText="1"/>
    </xf>
    <xf numFmtId="0" fontId="2" fillId="18" borderId="38" xfId="0" applyFont="1" applyFill="1" applyBorder="1" applyAlignment="1">
      <alignment horizontal="center" vertical="center" wrapText="1"/>
    </xf>
    <xf numFmtId="0" fontId="7" fillId="12" borderId="35" xfId="0" applyFont="1" applyFill="1" applyBorder="1" applyAlignment="1">
      <alignment horizontal="center" vertical="center" wrapText="1"/>
    </xf>
    <xf numFmtId="0" fontId="2" fillId="13" borderId="35" xfId="0" applyFont="1" applyFill="1" applyBorder="1" applyAlignment="1">
      <alignment horizontal="left" vertical="center" wrapText="1"/>
    </xf>
    <xf numFmtId="0" fontId="2" fillId="18" borderId="35" xfId="0" applyFont="1" applyFill="1" applyBorder="1" applyAlignment="1">
      <alignment horizontal="left" vertical="center" wrapText="1"/>
    </xf>
    <xf numFmtId="0" fontId="13" fillId="24" borderId="35" xfId="0" applyFont="1" applyFill="1" applyBorder="1" applyAlignment="1">
      <alignment horizontal="left" vertical="center" wrapText="1"/>
    </xf>
    <xf numFmtId="0" fontId="14" fillId="3" borderId="35" xfId="0" applyFont="1" applyFill="1" applyBorder="1" applyAlignment="1">
      <alignment horizontal="left" vertical="center" wrapText="1"/>
    </xf>
    <xf numFmtId="0" fontId="2" fillId="18" borderId="5" xfId="0" applyFont="1" applyFill="1" applyBorder="1" applyAlignment="1">
      <alignment horizontal="left" vertical="center" wrapText="1"/>
    </xf>
    <xf numFmtId="0" fontId="2" fillId="18" borderId="0" xfId="0" applyFont="1" applyFill="1" applyAlignment="1">
      <alignment horizontal="left" vertical="center" wrapText="1"/>
    </xf>
    <xf numFmtId="0" fontId="2" fillId="18" borderId="6" xfId="0" applyFont="1" applyFill="1" applyBorder="1" applyAlignment="1">
      <alignment horizontal="left" vertical="center" wrapText="1"/>
    </xf>
    <xf numFmtId="0" fontId="4" fillId="16" borderId="5" xfId="0" applyFont="1" applyFill="1" applyBorder="1" applyAlignment="1">
      <alignment horizontal="left" vertical="center" wrapText="1"/>
    </xf>
    <xf numFmtId="0" fontId="4" fillId="16" borderId="0" xfId="0" applyFont="1" applyFill="1" applyAlignment="1">
      <alignment horizontal="left" vertical="center" wrapText="1"/>
    </xf>
    <xf numFmtId="0" fontId="4" fillId="16" borderId="6" xfId="0" applyFont="1" applyFill="1" applyBorder="1" applyAlignment="1">
      <alignment horizontal="left" vertical="center" wrapText="1"/>
    </xf>
    <xf numFmtId="0" fontId="4" fillId="19" borderId="5" xfId="0" applyFont="1" applyFill="1" applyBorder="1" applyAlignment="1">
      <alignment horizontal="left" vertical="center" wrapText="1"/>
    </xf>
    <xf numFmtId="0" fontId="4" fillId="19" borderId="0" xfId="0" applyFont="1" applyFill="1" applyAlignment="1">
      <alignment horizontal="left" vertical="center" wrapText="1"/>
    </xf>
    <xf numFmtId="0" fontId="4" fillId="19" borderId="6" xfId="0" applyFont="1" applyFill="1" applyBorder="1" applyAlignment="1">
      <alignment horizontal="left" vertical="center" wrapText="1"/>
    </xf>
    <xf numFmtId="0" fontId="9" fillId="7" borderId="5" xfId="0" applyFont="1" applyFill="1" applyBorder="1" applyAlignment="1">
      <alignment horizontal="left" vertical="center" wrapText="1"/>
    </xf>
    <xf numFmtId="0" fontId="9" fillId="7" borderId="0" xfId="0" applyFont="1" applyFill="1" applyAlignment="1">
      <alignment horizontal="left" vertical="center" wrapText="1"/>
    </xf>
    <xf numFmtId="0" fontId="9" fillId="7" borderId="6" xfId="0" applyFont="1" applyFill="1" applyBorder="1" applyAlignment="1">
      <alignment horizontal="center" vertical="center" wrapText="1"/>
    </xf>
    <xf numFmtId="0" fontId="13" fillId="13" borderId="6" xfId="0" applyFont="1" applyFill="1" applyBorder="1" applyAlignment="1">
      <alignment horizontal="left" vertical="center" wrapText="1"/>
    </xf>
    <xf numFmtId="9" fontId="13" fillId="15" borderId="6" xfId="2" applyFont="1" applyFill="1" applyBorder="1" applyAlignment="1">
      <alignment vertical="center" wrapText="1"/>
    </xf>
    <xf numFmtId="0" fontId="38" fillId="14" borderId="0" xfId="0" applyFont="1" applyFill="1" applyAlignment="1">
      <alignment horizontal="left" vertical="center" wrapText="1"/>
    </xf>
    <xf numFmtId="0" fontId="13" fillId="13" borderId="17" xfId="0" applyFont="1" applyFill="1" applyBorder="1" applyAlignment="1">
      <alignment horizontal="left" vertical="center" wrapText="1"/>
    </xf>
    <xf numFmtId="0" fontId="13" fillId="13" borderId="15" xfId="0" applyFont="1" applyFill="1" applyBorder="1" applyAlignment="1">
      <alignment horizontal="left" vertical="center" wrapText="1"/>
    </xf>
    <xf numFmtId="0" fontId="13" fillId="13" borderId="10" xfId="0" applyFont="1" applyFill="1" applyBorder="1" applyAlignment="1">
      <alignment horizontal="left" vertical="center" wrapText="1"/>
    </xf>
    <xf numFmtId="0" fontId="13" fillId="13" borderId="13" xfId="0" applyFont="1" applyFill="1" applyBorder="1" applyAlignment="1">
      <alignment horizontal="left" vertical="center" wrapText="1"/>
    </xf>
    <xf numFmtId="0" fontId="48" fillId="14" borderId="0" xfId="0" applyFont="1" applyFill="1" applyAlignment="1">
      <alignment horizontal="left" vertical="center" wrapText="1"/>
    </xf>
    <xf numFmtId="0" fontId="13" fillId="15" borderId="0" xfId="0" applyFont="1" applyFill="1" applyAlignment="1">
      <alignment horizontal="left" vertical="center" wrapText="1"/>
    </xf>
    <xf numFmtId="0" fontId="13" fillId="14" borderId="1" xfId="0" applyFont="1" applyFill="1" applyBorder="1" applyAlignment="1">
      <alignment horizontal="left" vertical="center" wrapText="1"/>
    </xf>
    <xf numFmtId="9" fontId="13" fillId="15" borderId="0" xfId="2" applyFont="1" applyFill="1" applyBorder="1" applyAlignment="1">
      <alignment vertical="center" wrapText="1"/>
    </xf>
    <xf numFmtId="0" fontId="13" fillId="14" borderId="0" xfId="0" applyFont="1" applyFill="1" applyAlignment="1">
      <alignment vertical="center" wrapText="1"/>
    </xf>
    <xf numFmtId="0" fontId="13" fillId="13" borderId="5" xfId="0" applyFont="1" applyFill="1" applyBorder="1" applyAlignment="1">
      <alignment horizontal="left" vertical="center" wrapText="1"/>
    </xf>
    <xf numFmtId="0" fontId="13" fillId="12" borderId="10" xfId="0" applyFont="1" applyFill="1" applyBorder="1" applyAlignment="1">
      <alignment horizontal="left" vertical="center" wrapText="1"/>
    </xf>
    <xf numFmtId="0" fontId="13" fillId="12" borderId="0" xfId="0" applyFont="1" applyFill="1" applyAlignment="1">
      <alignment horizontal="left" vertical="center"/>
    </xf>
    <xf numFmtId="0" fontId="13" fillId="12" borderId="1" xfId="0" applyFont="1" applyFill="1" applyBorder="1" applyAlignment="1">
      <alignment horizontal="left" vertical="center" wrapText="1"/>
    </xf>
    <xf numFmtId="0" fontId="13" fillId="13" borderId="4" xfId="0" applyFont="1" applyFill="1" applyBorder="1" applyAlignment="1">
      <alignment horizontal="left" vertical="center" wrapText="1"/>
    </xf>
    <xf numFmtId="0" fontId="13" fillId="13" borderId="29" xfId="0" applyFont="1" applyFill="1" applyBorder="1" applyAlignment="1">
      <alignment horizontal="left" vertical="center" wrapText="1"/>
    </xf>
    <xf numFmtId="0" fontId="13" fillId="13" borderId="16" xfId="0" applyFont="1" applyFill="1" applyBorder="1" applyAlignment="1">
      <alignment horizontal="left" vertical="center" wrapText="1"/>
    </xf>
    <xf numFmtId="9" fontId="13" fillId="15" borderId="15" xfId="0" applyNumberFormat="1" applyFont="1" applyFill="1" applyBorder="1" applyAlignment="1">
      <alignment horizontal="left" vertical="center" wrapText="1"/>
    </xf>
    <xf numFmtId="0" fontId="13" fillId="15" borderId="6" xfId="0" applyFont="1" applyFill="1" applyBorder="1" applyAlignment="1">
      <alignment horizontal="left" vertical="center" wrapText="1"/>
    </xf>
  </cellXfs>
  <cellStyles count="7">
    <cellStyle name="Comma" xfId="5" builtinId="3"/>
    <cellStyle name="Comma 3" xfId="1" xr:uid="{00000000-0005-0000-0000-000000000000}"/>
    <cellStyle name="Normal" xfId="0" builtinId="0"/>
    <cellStyle name="Normal 3" xfId="3" xr:uid="{69F4196D-FF2A-41D1-9374-C7B1F10BD2D7}"/>
    <cellStyle name="Normal 3 2" xfId="4" xr:uid="{131451A5-6168-463D-BF16-B28F63D7C31D}"/>
    <cellStyle name="Percent" xfId="6" builtinId="5"/>
    <cellStyle name="Percent 3" xfId="2" xr:uid="{00000000-0005-0000-0000-000002000000}"/>
  </cellStyles>
  <dxfs count="0"/>
  <tableStyles count="0" defaultTableStyle="TableStyleMedium2" defaultPivotStyle="PivotStyleLight16"/>
  <colors>
    <mruColors>
      <color rgb="FFFFC9C9"/>
      <color rgb="FFFE6A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rfs01\data\Corporate%20Trust\13117\Starvest%20Multi-Strategy\2000\NAVMARCH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AV"/>
      <sheetName val="index"/>
      <sheetName val="Cash"/>
      <sheetName val="Cash Rec"/>
      <sheetName val="Holdings"/>
      <sheetName val="Securities"/>
      <sheetName val="Accruals"/>
      <sheetName val="AC Recvble"/>
      <sheetName val="Share Movement"/>
      <sheetName val="Equalization"/>
      <sheetName val="Management and Admin Fees"/>
      <sheetName val="Custody Fee"/>
      <sheetName val="NAVREC"/>
      <sheetName val="performance"/>
      <sheetName val="ACM CREDIT"/>
      <sheetName val="report"/>
      <sheetName val="Lookup"/>
      <sheetName val="1601 Detail information"/>
      <sheetName val="NAVMARCH00"/>
      <sheetName val="DUE FROM &amp; TO"/>
      <sheetName val="Summary"/>
      <sheetName val="REINVESTMENT INCOME (PBC)"/>
      <sheetName val="Drop Down - DONT DELE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215F7-4151-4AE4-AB9E-6F2E5F1F3987}">
  <dimension ref="A1:T170"/>
  <sheetViews>
    <sheetView showGridLines="0" tabSelected="1" zoomScale="80" zoomScaleNormal="80" workbookViewId="0">
      <pane xSplit="6" ySplit="11" topLeftCell="G12" activePane="bottomRight" state="frozen"/>
      <selection pane="topRight" activeCell="G1" sqref="G1"/>
      <selection pane="bottomLeft" activeCell="A12" sqref="A12"/>
      <selection pane="bottomRight" activeCell="A2" sqref="A2"/>
    </sheetView>
  </sheetViews>
  <sheetFormatPr defaultColWidth="9.28515625" defaultRowHeight="12" x14ac:dyDescent="0.2"/>
  <cols>
    <col min="1" max="1" width="2.140625" style="98" customWidth="1"/>
    <col min="2" max="2" width="37.5703125" style="1" customWidth="1"/>
    <col min="3" max="3" width="51.5703125" style="1" customWidth="1"/>
    <col min="4" max="4" width="24.5703125" style="1" customWidth="1"/>
    <col min="5" max="5" width="72.85546875" style="1" customWidth="1"/>
    <col min="6" max="6" width="22.85546875" style="422" customWidth="1"/>
    <col min="7" max="8" width="14.5703125" style="1" customWidth="1"/>
    <col min="9" max="9" width="16.7109375" style="1" customWidth="1"/>
    <col min="10" max="12" width="17.7109375" style="1" customWidth="1"/>
    <col min="13" max="14" width="15.42578125" style="1" customWidth="1"/>
    <col min="15" max="15" width="16.7109375" style="1" customWidth="1"/>
    <col min="16" max="16" width="5.140625" style="11" bestFit="1" customWidth="1"/>
    <col min="17" max="17" width="7.7109375" style="2" customWidth="1"/>
    <col min="18" max="20" width="12.28515625" style="1" customWidth="1"/>
    <col min="21" max="16384" width="9.28515625" style="1"/>
  </cols>
  <sheetData>
    <row r="1" spans="1:20" ht="1.5" customHeight="1" thickBot="1" x14ac:dyDescent="0.25">
      <c r="B1" s="98"/>
      <c r="C1" s="98"/>
      <c r="D1" s="98"/>
      <c r="E1" s="98"/>
      <c r="F1" s="423"/>
      <c r="G1" s="98"/>
      <c r="H1" s="98"/>
      <c r="I1" s="98"/>
      <c r="J1" s="98"/>
      <c r="K1" s="98"/>
      <c r="L1" s="98"/>
      <c r="M1" s="98"/>
      <c r="N1" s="98"/>
      <c r="O1" s="98"/>
    </row>
    <row r="2" spans="1:20" ht="15" customHeight="1" x14ac:dyDescent="0.2">
      <c r="B2" s="98"/>
      <c r="C2" s="98"/>
      <c r="D2" s="601" t="s">
        <v>0</v>
      </c>
      <c r="E2" s="626" t="s">
        <v>381</v>
      </c>
      <c r="F2" s="626" t="s">
        <v>424</v>
      </c>
      <c r="G2" s="605" t="s">
        <v>96</v>
      </c>
      <c r="H2" s="606"/>
      <c r="I2" s="283">
        <v>44615</v>
      </c>
      <c r="J2" s="448" t="s">
        <v>97</v>
      </c>
      <c r="K2" s="449"/>
      <c r="L2" s="279">
        <v>44696</v>
      </c>
      <c r="M2" s="442" t="s">
        <v>12</v>
      </c>
      <c r="N2" s="443"/>
      <c r="O2" s="294">
        <v>46023</v>
      </c>
      <c r="P2" s="123"/>
    </row>
    <row r="3" spans="1:20" ht="15" customHeight="1" x14ac:dyDescent="0.2">
      <c r="B3" s="98"/>
      <c r="C3" s="98"/>
      <c r="D3" s="602"/>
      <c r="E3" s="627"/>
      <c r="F3" s="627"/>
      <c r="G3" s="450" t="s">
        <v>4</v>
      </c>
      <c r="H3" s="451"/>
      <c r="I3" s="281">
        <v>44696</v>
      </c>
      <c r="J3" s="450" t="s">
        <v>6</v>
      </c>
      <c r="K3" s="451"/>
      <c r="L3" s="281">
        <v>46660</v>
      </c>
      <c r="M3" s="444" t="s">
        <v>13</v>
      </c>
      <c r="N3" s="445"/>
      <c r="O3" s="295">
        <v>46113</v>
      </c>
      <c r="P3" s="123"/>
    </row>
    <row r="4" spans="1:20" ht="15.75" customHeight="1" thickBot="1" x14ac:dyDescent="0.25">
      <c r="A4" s="99"/>
      <c r="B4" s="98"/>
      <c r="C4" s="98"/>
      <c r="D4" s="603"/>
      <c r="E4" s="628"/>
      <c r="F4" s="628"/>
      <c r="G4" s="452" t="s">
        <v>5</v>
      </c>
      <c r="H4" s="453"/>
      <c r="I4" s="282">
        <v>44834</v>
      </c>
      <c r="J4" s="452" t="s">
        <v>8</v>
      </c>
      <c r="K4" s="453"/>
      <c r="L4" s="282">
        <v>48487</v>
      </c>
      <c r="M4" s="446" t="s">
        <v>14</v>
      </c>
      <c r="N4" s="447"/>
      <c r="O4" s="296">
        <v>46203</v>
      </c>
      <c r="P4" s="123"/>
    </row>
    <row r="5" spans="1:20" ht="6.75" customHeight="1" thickBot="1" x14ac:dyDescent="0.25">
      <c r="B5" s="114"/>
      <c r="C5" s="114"/>
      <c r="D5" s="363"/>
      <c r="E5" s="364"/>
      <c r="F5" s="424"/>
      <c r="G5" s="604"/>
      <c r="H5" s="604"/>
      <c r="I5" s="604"/>
      <c r="J5" s="604"/>
      <c r="K5" s="604"/>
      <c r="L5" s="604"/>
      <c r="M5" s="604"/>
      <c r="N5" s="604"/>
      <c r="O5" s="604"/>
      <c r="P5" s="123"/>
    </row>
    <row r="6" spans="1:20" ht="32.25" customHeight="1" x14ac:dyDescent="0.2">
      <c r="B6" s="629" t="s">
        <v>1</v>
      </c>
      <c r="C6" s="630"/>
      <c r="D6" s="635" t="s">
        <v>414</v>
      </c>
      <c r="E6" s="367" t="s">
        <v>577</v>
      </c>
      <c r="F6" s="857" t="s">
        <v>570</v>
      </c>
      <c r="G6" s="298" t="s">
        <v>2</v>
      </c>
      <c r="H6" s="298" t="s">
        <v>3</v>
      </c>
      <c r="I6" s="284" t="s">
        <v>98</v>
      </c>
      <c r="J6" s="297" t="s">
        <v>2</v>
      </c>
      <c r="K6" s="298" t="s">
        <v>3</v>
      </c>
      <c r="L6" s="284" t="s">
        <v>98</v>
      </c>
      <c r="M6" s="297" t="s">
        <v>2</v>
      </c>
      <c r="N6" s="298" t="s">
        <v>3</v>
      </c>
      <c r="O6" s="284" t="s">
        <v>98</v>
      </c>
      <c r="P6" s="123"/>
      <c r="R6" s="3"/>
    </row>
    <row r="7" spans="1:20" ht="12" customHeight="1" x14ac:dyDescent="0.2">
      <c r="B7" s="631"/>
      <c r="C7" s="632"/>
      <c r="D7" s="635"/>
      <c r="E7" s="368" t="s">
        <v>578</v>
      </c>
      <c r="F7" s="855" t="s">
        <v>555</v>
      </c>
      <c r="G7" s="5">
        <f>O3</f>
        <v>46113</v>
      </c>
      <c r="H7" s="5">
        <f>O2</f>
        <v>46023</v>
      </c>
      <c r="I7" s="6">
        <f>I2</f>
        <v>44615</v>
      </c>
      <c r="J7" s="4">
        <f>O3</f>
        <v>46113</v>
      </c>
      <c r="K7" s="5">
        <f>O2</f>
        <v>46023</v>
      </c>
      <c r="L7" s="6">
        <f>I2</f>
        <v>44615</v>
      </c>
      <c r="M7" s="4">
        <f>O3</f>
        <v>46113</v>
      </c>
      <c r="N7" s="5">
        <f>O2</f>
        <v>46023</v>
      </c>
      <c r="O7" s="6">
        <f>I2</f>
        <v>44615</v>
      </c>
      <c r="P7" s="155" t="s">
        <v>99</v>
      </c>
      <c r="Q7" s="7"/>
      <c r="R7" s="3"/>
    </row>
    <row r="8" spans="1:20" ht="12.75" customHeight="1" thickBot="1" x14ac:dyDescent="0.25">
      <c r="B8" s="633"/>
      <c r="C8" s="634"/>
      <c r="D8" s="635"/>
      <c r="E8" s="369" t="s">
        <v>579</v>
      </c>
      <c r="F8" s="858" t="s">
        <v>555</v>
      </c>
      <c r="G8" s="9">
        <f t="shared" ref="G8:O8" si="0">$O$4</f>
        <v>46203</v>
      </c>
      <c r="H8" s="9">
        <f t="shared" si="0"/>
        <v>46203</v>
      </c>
      <c r="I8" s="10">
        <f t="shared" si="0"/>
        <v>46203</v>
      </c>
      <c r="J8" s="8">
        <f t="shared" si="0"/>
        <v>46203</v>
      </c>
      <c r="K8" s="9">
        <f t="shared" si="0"/>
        <v>46203</v>
      </c>
      <c r="L8" s="10">
        <f t="shared" si="0"/>
        <v>46203</v>
      </c>
      <c r="M8" s="8">
        <f t="shared" si="0"/>
        <v>46203</v>
      </c>
      <c r="N8" s="9">
        <f t="shared" si="0"/>
        <v>46203</v>
      </c>
      <c r="O8" s="10">
        <f t="shared" si="0"/>
        <v>46203</v>
      </c>
      <c r="P8" s="155" t="s">
        <v>99</v>
      </c>
      <c r="Q8" s="7"/>
      <c r="R8" s="3"/>
    </row>
    <row r="9" spans="1:20" ht="7.5" customHeight="1" x14ac:dyDescent="0.2">
      <c r="B9" s="115"/>
      <c r="C9" s="115"/>
      <c r="D9" s="365"/>
      <c r="E9" s="366"/>
      <c r="F9" s="251"/>
      <c r="G9" s="126"/>
      <c r="H9" s="116"/>
      <c r="I9" s="116"/>
      <c r="J9" s="116"/>
      <c r="K9" s="116"/>
      <c r="L9" s="116"/>
      <c r="M9" s="116"/>
      <c r="N9" s="116"/>
      <c r="O9" s="128"/>
      <c r="P9" s="123"/>
      <c r="R9" s="3"/>
    </row>
    <row r="10" spans="1:20" ht="15" thickBot="1" x14ac:dyDescent="0.25">
      <c r="B10" s="639" t="s">
        <v>7</v>
      </c>
      <c r="C10" s="639"/>
      <c r="D10" s="639"/>
      <c r="E10" s="259"/>
      <c r="F10" s="376"/>
      <c r="G10" s="127"/>
      <c r="H10" s="117"/>
      <c r="I10" s="117"/>
      <c r="J10" s="117"/>
      <c r="K10" s="117"/>
      <c r="L10" s="117"/>
      <c r="M10" s="117"/>
      <c r="N10" s="117"/>
      <c r="O10" s="129"/>
      <c r="P10" s="123"/>
      <c r="R10" s="3"/>
    </row>
    <row r="11" spans="1:20" s="12" customFormat="1" ht="39.950000000000003" customHeight="1" thickBot="1" x14ac:dyDescent="0.3">
      <c r="A11" s="100"/>
      <c r="B11" s="640" t="s">
        <v>100</v>
      </c>
      <c r="C11" s="641"/>
      <c r="D11" s="642"/>
      <c r="E11" s="267" t="s">
        <v>383</v>
      </c>
      <c r="F11" s="377" t="s">
        <v>463</v>
      </c>
      <c r="G11" s="511" t="s">
        <v>9</v>
      </c>
      <c r="H11" s="509"/>
      <c r="I11" s="510"/>
      <c r="J11" s="643" t="s">
        <v>10</v>
      </c>
      <c r="K11" s="644"/>
      <c r="L11" s="645"/>
      <c r="M11" s="509" t="s">
        <v>11</v>
      </c>
      <c r="N11" s="509"/>
      <c r="O11" s="510"/>
      <c r="P11" s="123"/>
      <c r="Q11" s="11"/>
    </row>
    <row r="12" spans="1:20" ht="24" x14ac:dyDescent="0.2">
      <c r="B12" s="610" t="s">
        <v>101</v>
      </c>
      <c r="C12" s="611"/>
      <c r="D12" s="612"/>
      <c r="E12" s="266" t="s">
        <v>384</v>
      </c>
      <c r="F12" s="378" t="s">
        <v>464</v>
      </c>
      <c r="G12" s="139">
        <v>45067000</v>
      </c>
      <c r="H12" s="138">
        <v>38196000</v>
      </c>
      <c r="I12" s="140">
        <v>0</v>
      </c>
      <c r="J12" s="138">
        <v>2495281787</v>
      </c>
      <c r="K12" s="138">
        <v>2163081300</v>
      </c>
      <c r="L12" s="140">
        <v>0</v>
      </c>
      <c r="M12" s="138">
        <v>338710198</v>
      </c>
      <c r="N12" s="138">
        <v>275725401</v>
      </c>
      <c r="O12" s="140">
        <v>0</v>
      </c>
      <c r="P12" s="156"/>
      <c r="Q12" s="13"/>
      <c r="R12" s="14"/>
      <c r="S12" s="14"/>
      <c r="T12" s="15"/>
    </row>
    <row r="13" spans="1:20" ht="24" x14ac:dyDescent="0.2">
      <c r="B13" s="613" t="s">
        <v>102</v>
      </c>
      <c r="C13" s="614"/>
      <c r="D13" s="615"/>
      <c r="E13" s="264" t="s">
        <v>385</v>
      </c>
      <c r="F13" s="375" t="s">
        <v>465</v>
      </c>
      <c r="G13" s="16">
        <v>0</v>
      </c>
      <c r="H13" s="17">
        <v>5000000</v>
      </c>
      <c r="I13" s="18">
        <v>35000000</v>
      </c>
      <c r="J13" s="17">
        <v>0</v>
      </c>
      <c r="K13" s="17">
        <v>250375000</v>
      </c>
      <c r="L13" s="18">
        <v>1752625000</v>
      </c>
      <c r="M13" s="17">
        <v>0</v>
      </c>
      <c r="N13" s="17">
        <v>375000</v>
      </c>
      <c r="O13" s="18">
        <v>2625000</v>
      </c>
      <c r="P13" s="123"/>
      <c r="R13" s="14"/>
      <c r="S13" s="14"/>
      <c r="T13" s="15"/>
    </row>
    <row r="14" spans="1:20" ht="36" x14ac:dyDescent="0.2">
      <c r="B14" s="613" t="s">
        <v>103</v>
      </c>
      <c r="C14" s="614"/>
      <c r="D14" s="615"/>
      <c r="E14" s="264" t="s">
        <v>461</v>
      </c>
      <c r="F14" s="375" t="s">
        <v>466</v>
      </c>
      <c r="G14" s="252">
        <v>-1250000</v>
      </c>
      <c r="H14" s="19">
        <v>-5000000</v>
      </c>
      <c r="I14" s="20">
        <v>-19000000</v>
      </c>
      <c r="J14" s="17">
        <v>-62593750</v>
      </c>
      <c r="K14" s="17">
        <v>-250375000</v>
      </c>
      <c r="L14" s="18">
        <v>-1452175000</v>
      </c>
      <c r="M14" s="19">
        <v>-2593750</v>
      </c>
      <c r="N14" s="19">
        <v>-12875000</v>
      </c>
      <c r="O14" s="20">
        <v>-77175000</v>
      </c>
      <c r="P14" s="123"/>
      <c r="R14" s="14"/>
      <c r="S14" s="14"/>
      <c r="T14" s="15"/>
    </row>
    <row r="15" spans="1:20" x14ac:dyDescent="0.2">
      <c r="B15" s="616" t="s">
        <v>15</v>
      </c>
      <c r="C15" s="617"/>
      <c r="D15" s="618"/>
      <c r="E15" s="354" t="s">
        <v>218</v>
      </c>
      <c r="F15" s="379" t="s">
        <v>425</v>
      </c>
      <c r="G15" s="252">
        <v>0</v>
      </c>
      <c r="H15" s="19">
        <v>0</v>
      </c>
      <c r="I15" s="20">
        <v>0</v>
      </c>
      <c r="J15" s="17">
        <v>0</v>
      </c>
      <c r="K15" s="17">
        <v>0</v>
      </c>
      <c r="L15" s="18">
        <v>0</v>
      </c>
      <c r="M15" s="19">
        <v>0</v>
      </c>
      <c r="N15" s="19">
        <v>0</v>
      </c>
      <c r="O15" s="20">
        <v>0</v>
      </c>
      <c r="P15" s="123"/>
      <c r="R15" s="14"/>
      <c r="S15" s="14"/>
      <c r="T15" s="15"/>
    </row>
    <row r="16" spans="1:20" x14ac:dyDescent="0.2">
      <c r="B16" s="613" t="s">
        <v>16</v>
      </c>
      <c r="C16" s="614"/>
      <c r="D16" s="615"/>
      <c r="E16" s="399" t="s">
        <v>450</v>
      </c>
      <c r="F16" s="375" t="s">
        <v>426</v>
      </c>
      <c r="G16" s="252">
        <v>0</v>
      </c>
      <c r="H16" s="19">
        <v>0</v>
      </c>
      <c r="I16" s="20">
        <v>-40000</v>
      </c>
      <c r="J16" s="17">
        <v>0</v>
      </c>
      <c r="K16" s="17">
        <v>0</v>
      </c>
      <c r="L16" s="18">
        <v>-2000000</v>
      </c>
      <c r="M16" s="19">
        <v>0</v>
      </c>
      <c r="N16" s="19">
        <v>0</v>
      </c>
      <c r="O16" s="20">
        <v>0</v>
      </c>
      <c r="P16" s="123"/>
      <c r="R16" s="14"/>
      <c r="S16" s="14"/>
      <c r="T16" s="15"/>
    </row>
    <row r="17" spans="1:20" x14ac:dyDescent="0.2">
      <c r="A17" s="99"/>
      <c r="B17" s="616" t="s">
        <v>17</v>
      </c>
      <c r="C17" s="617"/>
      <c r="D17" s="618"/>
      <c r="E17" s="354" t="s">
        <v>218</v>
      </c>
      <c r="F17" s="379" t="s">
        <v>425</v>
      </c>
      <c r="G17" s="252">
        <v>0</v>
      </c>
      <c r="H17" s="19">
        <v>0</v>
      </c>
      <c r="I17" s="20">
        <v>0</v>
      </c>
      <c r="J17" s="17">
        <v>0</v>
      </c>
      <c r="K17" s="17">
        <v>0</v>
      </c>
      <c r="L17" s="18">
        <v>0</v>
      </c>
      <c r="M17" s="19">
        <v>0</v>
      </c>
      <c r="N17" s="19">
        <v>0</v>
      </c>
      <c r="O17" s="20">
        <v>0</v>
      </c>
      <c r="P17" s="123"/>
      <c r="R17" s="14"/>
      <c r="S17" s="14"/>
      <c r="T17" s="15"/>
    </row>
    <row r="18" spans="1:20" ht="36.75" thickBot="1" x14ac:dyDescent="0.25">
      <c r="B18" s="619" t="s">
        <v>18</v>
      </c>
      <c r="C18" s="620"/>
      <c r="D18" s="621"/>
      <c r="E18" s="264" t="s">
        <v>386</v>
      </c>
      <c r="F18" s="380" t="s">
        <v>467</v>
      </c>
      <c r="G18" s="21">
        <f t="shared" ref="G18:O18" si="1">SUM(G13:G17)</f>
        <v>-1250000</v>
      </c>
      <c r="H18" s="22">
        <f t="shared" si="1"/>
        <v>0</v>
      </c>
      <c r="I18" s="23">
        <f t="shared" si="1"/>
        <v>15960000</v>
      </c>
      <c r="J18" s="22">
        <f t="shared" si="1"/>
        <v>-62593750</v>
      </c>
      <c r="K18" s="22">
        <f t="shared" si="1"/>
        <v>0</v>
      </c>
      <c r="L18" s="23">
        <f t="shared" si="1"/>
        <v>298450000</v>
      </c>
      <c r="M18" s="22">
        <f t="shared" si="1"/>
        <v>-2593750</v>
      </c>
      <c r="N18" s="22">
        <f t="shared" si="1"/>
        <v>-12500000</v>
      </c>
      <c r="O18" s="23">
        <f t="shared" si="1"/>
        <v>-74550000</v>
      </c>
      <c r="P18" s="155" t="s">
        <v>99</v>
      </c>
      <c r="R18" s="14"/>
      <c r="S18" s="14"/>
      <c r="T18" s="15"/>
    </row>
    <row r="19" spans="1:20" ht="15" customHeight="1" thickBot="1" x14ac:dyDescent="0.25">
      <c r="B19" s="622" t="s">
        <v>19</v>
      </c>
      <c r="C19" s="623"/>
      <c r="D19" s="624"/>
      <c r="E19" s="260"/>
      <c r="F19" s="381"/>
      <c r="G19" s="625"/>
      <c r="H19" s="596"/>
      <c r="I19" s="597"/>
      <c r="J19" s="596"/>
      <c r="K19" s="596"/>
      <c r="L19" s="596"/>
      <c r="M19" s="596"/>
      <c r="N19" s="596"/>
      <c r="O19" s="597"/>
      <c r="P19" s="123"/>
      <c r="R19" s="14"/>
      <c r="S19" s="14"/>
      <c r="T19" s="15"/>
    </row>
    <row r="20" spans="1:20" ht="15" customHeight="1" thickBot="1" x14ac:dyDescent="0.25">
      <c r="A20" s="101"/>
      <c r="B20" s="554" t="s">
        <v>20</v>
      </c>
      <c r="C20" s="555"/>
      <c r="D20" s="556"/>
      <c r="E20" s="256"/>
      <c r="F20" s="382"/>
      <c r="G20" s="607"/>
      <c r="H20" s="608"/>
      <c r="I20" s="609"/>
      <c r="J20" s="608"/>
      <c r="K20" s="608"/>
      <c r="L20" s="608"/>
      <c r="M20" s="608"/>
      <c r="N20" s="608"/>
      <c r="O20" s="609"/>
      <c r="P20" s="123"/>
      <c r="R20" s="14"/>
      <c r="S20" s="14"/>
      <c r="T20" s="15"/>
    </row>
    <row r="21" spans="1:20" ht="12" customHeight="1" thickBot="1" x14ac:dyDescent="0.25">
      <c r="A21" s="102"/>
      <c r="B21" s="646" t="s">
        <v>21</v>
      </c>
      <c r="C21" s="647"/>
      <c r="D21" s="648"/>
      <c r="E21" s="355" t="s">
        <v>219</v>
      </c>
      <c r="F21" s="396" t="s">
        <v>468</v>
      </c>
      <c r="G21" s="16">
        <v>-187500</v>
      </c>
      <c r="H21" s="17">
        <v>-750000</v>
      </c>
      <c r="I21" s="18">
        <v>-6625000</v>
      </c>
      <c r="J21" s="17">
        <v>-9375000</v>
      </c>
      <c r="K21" s="17">
        <v>-37500000</v>
      </c>
      <c r="L21" s="18">
        <v>-331250000</v>
      </c>
      <c r="M21" s="16">
        <v>0</v>
      </c>
      <c r="N21" s="17">
        <v>0</v>
      </c>
      <c r="O21" s="18">
        <v>0</v>
      </c>
      <c r="P21" s="123"/>
      <c r="R21" s="14"/>
      <c r="S21" s="14"/>
      <c r="T21" s="15"/>
    </row>
    <row r="22" spans="1:20" ht="12" customHeight="1" x14ac:dyDescent="0.2">
      <c r="A22" s="101"/>
      <c r="B22" s="649" t="s">
        <v>22</v>
      </c>
      <c r="C22" s="650"/>
      <c r="D22" s="651"/>
      <c r="E22" s="355" t="s">
        <v>219</v>
      </c>
      <c r="F22" s="386" t="s">
        <v>469</v>
      </c>
      <c r="G22" s="16">
        <v>0</v>
      </c>
      <c r="H22" s="17">
        <v>0</v>
      </c>
      <c r="I22" s="18">
        <v>0</v>
      </c>
      <c r="J22" s="17">
        <v>0</v>
      </c>
      <c r="K22" s="17">
        <v>0</v>
      </c>
      <c r="L22" s="18">
        <v>0</v>
      </c>
      <c r="M22" s="16">
        <v>0</v>
      </c>
      <c r="N22" s="17">
        <v>0</v>
      </c>
      <c r="O22" s="18">
        <v>0</v>
      </c>
      <c r="P22" s="123"/>
      <c r="R22" s="14"/>
      <c r="S22" s="14"/>
      <c r="T22" s="15"/>
    </row>
    <row r="23" spans="1:20" x14ac:dyDescent="0.2">
      <c r="A23" s="101"/>
      <c r="B23" s="527" t="s">
        <v>23</v>
      </c>
      <c r="C23" s="652"/>
      <c r="D23" s="528"/>
      <c r="E23" s="399" t="s">
        <v>450</v>
      </c>
      <c r="F23" s="375" t="s">
        <v>470</v>
      </c>
      <c r="G23" s="16">
        <v>0</v>
      </c>
      <c r="H23" s="17">
        <v>7500</v>
      </c>
      <c r="I23" s="18">
        <v>25000</v>
      </c>
      <c r="J23" s="17">
        <v>0</v>
      </c>
      <c r="K23" s="17">
        <v>375000</v>
      </c>
      <c r="L23" s="18">
        <v>1250000</v>
      </c>
      <c r="M23" s="16">
        <v>0</v>
      </c>
      <c r="N23" s="17">
        <v>0</v>
      </c>
      <c r="O23" s="18">
        <v>0</v>
      </c>
      <c r="P23" s="123"/>
      <c r="R23" s="14"/>
      <c r="S23" s="14"/>
      <c r="T23" s="15"/>
    </row>
    <row r="24" spans="1:20" ht="24" customHeight="1" x14ac:dyDescent="0.2">
      <c r="A24" s="101"/>
      <c r="B24" s="527" t="s">
        <v>24</v>
      </c>
      <c r="C24" s="652"/>
      <c r="D24" s="528"/>
      <c r="E24" s="264" t="s">
        <v>552</v>
      </c>
      <c r="F24" s="375" t="s">
        <v>429</v>
      </c>
      <c r="G24" s="16">
        <v>82600</v>
      </c>
      <c r="H24" s="17">
        <v>346500</v>
      </c>
      <c r="I24" s="18">
        <v>1538521</v>
      </c>
      <c r="J24" s="17">
        <v>4140600</v>
      </c>
      <c r="K24" s="17">
        <v>19227400</v>
      </c>
      <c r="L24" s="18">
        <v>82424249</v>
      </c>
      <c r="M24" s="16">
        <v>0</v>
      </c>
      <c r="N24" s="17">
        <v>0</v>
      </c>
      <c r="O24" s="18">
        <v>0</v>
      </c>
      <c r="P24" s="123"/>
      <c r="R24" s="14"/>
      <c r="S24" s="14"/>
      <c r="T24" s="15"/>
    </row>
    <row r="25" spans="1:20" ht="24.75" thickBot="1" x14ac:dyDescent="0.25">
      <c r="A25" s="101"/>
      <c r="B25" s="525" t="s">
        <v>104</v>
      </c>
      <c r="C25" s="653"/>
      <c r="D25" s="526"/>
      <c r="E25" s="264" t="s">
        <v>553</v>
      </c>
      <c r="F25" s="380" t="s">
        <v>471</v>
      </c>
      <c r="G25" s="26">
        <f t="shared" ref="G25:O25" si="2">SUM(G21:G24)</f>
        <v>-104900</v>
      </c>
      <c r="H25" s="25">
        <f t="shared" si="2"/>
        <v>-396000</v>
      </c>
      <c r="I25" s="27">
        <f t="shared" si="2"/>
        <v>-5061479</v>
      </c>
      <c r="J25" s="25">
        <f t="shared" si="2"/>
        <v>-5234400</v>
      </c>
      <c r="K25" s="25">
        <f t="shared" si="2"/>
        <v>-17897600</v>
      </c>
      <c r="L25" s="27">
        <f t="shared" si="2"/>
        <v>-247575751</v>
      </c>
      <c r="M25" s="26">
        <f t="shared" si="2"/>
        <v>0</v>
      </c>
      <c r="N25" s="25">
        <f t="shared" si="2"/>
        <v>0</v>
      </c>
      <c r="O25" s="27">
        <f t="shared" si="2"/>
        <v>0</v>
      </c>
      <c r="P25" s="155" t="s">
        <v>99</v>
      </c>
      <c r="R25" s="14"/>
      <c r="S25" s="14"/>
      <c r="T25" s="15"/>
    </row>
    <row r="26" spans="1:20" ht="15" customHeight="1" thickBot="1" x14ac:dyDescent="0.25">
      <c r="A26" s="99"/>
      <c r="B26" s="554" t="s">
        <v>25</v>
      </c>
      <c r="C26" s="555"/>
      <c r="D26" s="556"/>
      <c r="E26" s="257"/>
      <c r="F26" s="383"/>
      <c r="G26" s="593"/>
      <c r="H26" s="594"/>
      <c r="I26" s="595"/>
      <c r="J26" s="596"/>
      <c r="K26" s="596"/>
      <c r="L26" s="596"/>
      <c r="M26" s="596"/>
      <c r="N26" s="596"/>
      <c r="O26" s="597"/>
      <c r="P26" s="123"/>
      <c r="R26" s="14"/>
      <c r="S26" s="14"/>
      <c r="T26" s="15"/>
    </row>
    <row r="27" spans="1:20" ht="36" x14ac:dyDescent="0.2">
      <c r="A27" s="103"/>
      <c r="B27" s="590" t="s">
        <v>105</v>
      </c>
      <c r="C27" s="591"/>
      <c r="D27" s="592"/>
      <c r="E27" s="878" t="s">
        <v>580</v>
      </c>
      <c r="F27" s="852" t="s">
        <v>472</v>
      </c>
      <c r="G27" s="16">
        <v>-500</v>
      </c>
      <c r="H27" s="17">
        <v>-1000</v>
      </c>
      <c r="I27" s="18">
        <v>-7000</v>
      </c>
      <c r="J27" s="29">
        <v>-25000</v>
      </c>
      <c r="K27" s="29">
        <v>-50000</v>
      </c>
      <c r="L27" s="30">
        <v>-350000</v>
      </c>
      <c r="M27" s="29">
        <v>0</v>
      </c>
      <c r="N27" s="29">
        <v>0</v>
      </c>
      <c r="O27" s="30">
        <v>0</v>
      </c>
      <c r="P27" s="123"/>
      <c r="R27" s="14"/>
      <c r="S27" s="14"/>
      <c r="T27" s="15"/>
    </row>
    <row r="28" spans="1:20" ht="24" x14ac:dyDescent="0.2">
      <c r="A28" s="103"/>
      <c r="B28" s="590" t="s">
        <v>106</v>
      </c>
      <c r="C28" s="591"/>
      <c r="D28" s="592"/>
      <c r="E28" s="268" t="s">
        <v>581</v>
      </c>
      <c r="F28" s="853" t="s">
        <v>472</v>
      </c>
      <c r="G28" s="16">
        <v>-250</v>
      </c>
      <c r="H28" s="17">
        <v>-500</v>
      </c>
      <c r="I28" s="18">
        <v>-3500</v>
      </c>
      <c r="J28" s="17">
        <v>-12500</v>
      </c>
      <c r="K28" s="17">
        <v>-25000</v>
      </c>
      <c r="L28" s="18">
        <v>-175000</v>
      </c>
      <c r="M28" s="17">
        <v>0</v>
      </c>
      <c r="N28" s="17">
        <v>0</v>
      </c>
      <c r="O28" s="18">
        <v>0</v>
      </c>
      <c r="P28" s="123"/>
      <c r="R28" s="14"/>
      <c r="S28" s="14"/>
      <c r="T28" s="15"/>
    </row>
    <row r="29" spans="1:20" ht="24" x14ac:dyDescent="0.2">
      <c r="A29" s="103"/>
      <c r="B29" s="590" t="s">
        <v>107</v>
      </c>
      <c r="C29" s="591"/>
      <c r="D29" s="592"/>
      <c r="E29" s="268" t="s">
        <v>582</v>
      </c>
      <c r="F29" s="853" t="s">
        <v>473</v>
      </c>
      <c r="G29" s="16">
        <v>-250</v>
      </c>
      <c r="H29" s="17">
        <v>-500</v>
      </c>
      <c r="I29" s="18">
        <v>-3500</v>
      </c>
      <c r="J29" s="17">
        <v>-12500</v>
      </c>
      <c r="K29" s="17">
        <v>-25000</v>
      </c>
      <c r="L29" s="18">
        <v>-175000</v>
      </c>
      <c r="M29" s="17">
        <v>0</v>
      </c>
      <c r="N29" s="17">
        <v>0</v>
      </c>
      <c r="O29" s="18">
        <v>0</v>
      </c>
      <c r="P29" s="123"/>
      <c r="R29" s="14"/>
      <c r="S29" s="14"/>
      <c r="T29" s="15"/>
    </row>
    <row r="30" spans="1:20" ht="24" x14ac:dyDescent="0.2">
      <c r="A30" s="103"/>
      <c r="B30" s="590" t="s">
        <v>108</v>
      </c>
      <c r="C30" s="591"/>
      <c r="D30" s="592"/>
      <c r="E30" s="268" t="s">
        <v>583</v>
      </c>
      <c r="F30" s="853" t="s">
        <v>476</v>
      </c>
      <c r="G30" s="16">
        <v>-250</v>
      </c>
      <c r="H30" s="17">
        <v>-500</v>
      </c>
      <c r="I30" s="18">
        <v>-3500</v>
      </c>
      <c r="J30" s="17">
        <v>-12500</v>
      </c>
      <c r="K30" s="17">
        <v>-25000</v>
      </c>
      <c r="L30" s="18">
        <v>-175000</v>
      </c>
      <c r="M30" s="17">
        <v>0</v>
      </c>
      <c r="N30" s="17">
        <v>0</v>
      </c>
      <c r="O30" s="18">
        <v>0</v>
      </c>
      <c r="P30" s="123"/>
      <c r="R30" s="14"/>
      <c r="S30" s="14"/>
      <c r="T30" s="15"/>
    </row>
    <row r="31" spans="1:20" ht="24" x14ac:dyDescent="0.2">
      <c r="A31" s="103"/>
      <c r="B31" s="587" t="s">
        <v>109</v>
      </c>
      <c r="C31" s="588"/>
      <c r="D31" s="589"/>
      <c r="E31" s="268" t="s">
        <v>584</v>
      </c>
      <c r="F31" s="853" t="s">
        <v>481</v>
      </c>
      <c r="G31" s="16">
        <v>0</v>
      </c>
      <c r="H31" s="17">
        <v>0</v>
      </c>
      <c r="I31" s="18">
        <v>0</v>
      </c>
      <c r="J31" s="17">
        <v>0</v>
      </c>
      <c r="K31" s="17">
        <v>0</v>
      </c>
      <c r="L31" s="18">
        <v>0</v>
      </c>
      <c r="M31" s="17">
        <v>0</v>
      </c>
      <c r="N31" s="17">
        <v>0</v>
      </c>
      <c r="O31" s="18">
        <v>0</v>
      </c>
      <c r="P31" s="123"/>
      <c r="R31" s="14"/>
      <c r="S31" s="14"/>
      <c r="T31" s="15"/>
    </row>
    <row r="32" spans="1:20" ht="48" x14ac:dyDescent="0.2">
      <c r="A32" s="103"/>
      <c r="B32" s="525" t="s">
        <v>26</v>
      </c>
      <c r="C32" s="653"/>
      <c r="D32" s="526"/>
      <c r="E32" s="278" t="s">
        <v>585</v>
      </c>
      <c r="F32" s="385" t="s">
        <v>571</v>
      </c>
      <c r="G32" s="33">
        <f t="shared" ref="G32:O32" si="3">SUM(G27:G31)</f>
        <v>-1250</v>
      </c>
      <c r="H32" s="34">
        <f t="shared" si="3"/>
        <v>-2500</v>
      </c>
      <c r="I32" s="35">
        <f t="shared" si="3"/>
        <v>-17500</v>
      </c>
      <c r="J32" s="34">
        <f t="shared" si="3"/>
        <v>-62500</v>
      </c>
      <c r="K32" s="34">
        <f t="shared" si="3"/>
        <v>-125000</v>
      </c>
      <c r="L32" s="35">
        <f t="shared" si="3"/>
        <v>-875000</v>
      </c>
      <c r="M32" s="34">
        <f t="shared" si="3"/>
        <v>0</v>
      </c>
      <c r="N32" s="34">
        <f t="shared" si="3"/>
        <v>0</v>
      </c>
      <c r="O32" s="35">
        <f t="shared" si="3"/>
        <v>0</v>
      </c>
      <c r="P32" s="155" t="s">
        <v>99</v>
      </c>
      <c r="R32" s="14"/>
      <c r="S32" s="14"/>
      <c r="T32" s="15"/>
    </row>
    <row r="33" spans="1:20" ht="48" x14ac:dyDescent="0.2">
      <c r="A33" s="103"/>
      <c r="B33" s="536" t="s">
        <v>27</v>
      </c>
      <c r="C33" s="537"/>
      <c r="D33" s="538"/>
      <c r="E33" s="264" t="s">
        <v>557</v>
      </c>
      <c r="F33" s="426" t="s">
        <v>429</v>
      </c>
      <c r="G33" s="16">
        <v>0</v>
      </c>
      <c r="H33" s="17">
        <v>0</v>
      </c>
      <c r="I33" s="18">
        <v>0</v>
      </c>
      <c r="J33" s="17">
        <v>0</v>
      </c>
      <c r="K33" s="17">
        <v>0</v>
      </c>
      <c r="L33" s="18">
        <v>0</v>
      </c>
      <c r="M33" s="17">
        <v>0</v>
      </c>
      <c r="N33" s="17">
        <v>0</v>
      </c>
      <c r="O33" s="18">
        <v>0</v>
      </c>
      <c r="P33" s="123"/>
      <c r="R33" s="14"/>
      <c r="S33" s="14"/>
      <c r="T33" s="15"/>
    </row>
    <row r="34" spans="1:20" ht="12.75" thickBot="1" x14ac:dyDescent="0.25">
      <c r="A34" s="103"/>
      <c r="B34" s="654" t="s">
        <v>110</v>
      </c>
      <c r="C34" s="655"/>
      <c r="D34" s="656"/>
      <c r="E34" s="268" t="s">
        <v>387</v>
      </c>
      <c r="F34" s="402" t="s">
        <v>425</v>
      </c>
      <c r="G34" s="26">
        <f t="shared" ref="G34:O34" si="4">SUM(G32:G33)</f>
        <v>-1250</v>
      </c>
      <c r="H34" s="25">
        <f t="shared" si="4"/>
        <v>-2500</v>
      </c>
      <c r="I34" s="27">
        <f t="shared" si="4"/>
        <v>-17500</v>
      </c>
      <c r="J34" s="25">
        <f t="shared" si="4"/>
        <v>-62500</v>
      </c>
      <c r="K34" s="25">
        <f t="shared" si="4"/>
        <v>-125000</v>
      </c>
      <c r="L34" s="27">
        <f t="shared" si="4"/>
        <v>-875000</v>
      </c>
      <c r="M34" s="25">
        <f t="shared" si="4"/>
        <v>0</v>
      </c>
      <c r="N34" s="25">
        <f t="shared" si="4"/>
        <v>0</v>
      </c>
      <c r="O34" s="27">
        <f t="shared" si="4"/>
        <v>0</v>
      </c>
      <c r="P34" s="155" t="s">
        <v>99</v>
      </c>
      <c r="R34" s="14"/>
      <c r="S34" s="14"/>
      <c r="T34" s="15"/>
    </row>
    <row r="35" spans="1:20" s="24" customFormat="1" ht="15" customHeight="1" thickBot="1" x14ac:dyDescent="0.25">
      <c r="A35" s="99"/>
      <c r="B35" s="554" t="s">
        <v>111</v>
      </c>
      <c r="C35" s="555"/>
      <c r="D35" s="556"/>
      <c r="E35" s="257"/>
      <c r="F35" s="383"/>
      <c r="G35" s="598"/>
      <c r="H35" s="599"/>
      <c r="I35" s="600"/>
      <c r="J35" s="594"/>
      <c r="K35" s="594"/>
      <c r="L35" s="594"/>
      <c r="M35" s="594"/>
      <c r="N35" s="594"/>
      <c r="O35" s="595"/>
      <c r="P35" s="123"/>
      <c r="Q35" s="2"/>
      <c r="R35" s="36"/>
      <c r="S35" s="36"/>
      <c r="T35" s="37"/>
    </row>
    <row r="36" spans="1:20" s="24" customFormat="1" ht="36" x14ac:dyDescent="0.2">
      <c r="A36" s="103"/>
      <c r="B36" s="574" t="s">
        <v>112</v>
      </c>
      <c r="C36" s="575"/>
      <c r="D36" s="576"/>
      <c r="E36" s="278" t="s">
        <v>388</v>
      </c>
      <c r="F36" s="384" t="s">
        <v>472</v>
      </c>
      <c r="G36" s="38">
        <v>-1000</v>
      </c>
      <c r="H36" s="31">
        <v>-2500</v>
      </c>
      <c r="I36" s="32">
        <v>-27000</v>
      </c>
      <c r="J36" s="31">
        <v>-50000</v>
      </c>
      <c r="K36" s="31">
        <v>-125000</v>
      </c>
      <c r="L36" s="31">
        <v>-1350000</v>
      </c>
      <c r="M36" s="93">
        <v>-1000</v>
      </c>
      <c r="N36" s="94">
        <v>-2500</v>
      </c>
      <c r="O36" s="95">
        <v>-27000</v>
      </c>
      <c r="P36" s="123"/>
      <c r="Q36" s="2"/>
      <c r="R36" s="36"/>
      <c r="S36" s="36"/>
      <c r="T36" s="37"/>
    </row>
    <row r="37" spans="1:20" s="24" customFormat="1" ht="36" x14ac:dyDescent="0.2">
      <c r="A37" s="103"/>
      <c r="B37" s="590" t="s">
        <v>28</v>
      </c>
      <c r="C37" s="591"/>
      <c r="D37" s="592"/>
      <c r="E37" s="268" t="s">
        <v>389</v>
      </c>
      <c r="F37" s="851" t="s">
        <v>472</v>
      </c>
      <c r="G37" s="38">
        <v>-2000</v>
      </c>
      <c r="H37" s="31">
        <v>-5000</v>
      </c>
      <c r="I37" s="32">
        <v>-58000</v>
      </c>
      <c r="J37" s="31">
        <v>-100000</v>
      </c>
      <c r="K37" s="31">
        <v>-200000</v>
      </c>
      <c r="L37" s="31">
        <v>-2600000</v>
      </c>
      <c r="M37" s="38">
        <v>-2000</v>
      </c>
      <c r="N37" s="31">
        <v>-5000</v>
      </c>
      <c r="O37" s="32">
        <v>-58000</v>
      </c>
      <c r="P37" s="123"/>
      <c r="Q37" s="2"/>
      <c r="R37" s="36"/>
      <c r="S37" s="36"/>
      <c r="T37" s="37"/>
    </row>
    <row r="38" spans="1:20" s="24" customFormat="1" ht="36" x14ac:dyDescent="0.2">
      <c r="A38" s="103"/>
      <c r="B38" s="574" t="s">
        <v>29</v>
      </c>
      <c r="C38" s="575"/>
      <c r="D38" s="576"/>
      <c r="E38" s="278" t="s">
        <v>390</v>
      </c>
      <c r="F38" s="385" t="s">
        <v>472</v>
      </c>
      <c r="G38" s="38">
        <v>0</v>
      </c>
      <c r="H38" s="31">
        <v>0</v>
      </c>
      <c r="I38" s="32">
        <v>0</v>
      </c>
      <c r="J38" s="31">
        <v>0</v>
      </c>
      <c r="K38" s="31">
        <v>0</v>
      </c>
      <c r="L38" s="31">
        <v>0</v>
      </c>
      <c r="M38" s="38">
        <v>0</v>
      </c>
      <c r="N38" s="31">
        <v>0</v>
      </c>
      <c r="O38" s="32">
        <v>0</v>
      </c>
      <c r="P38" s="123"/>
      <c r="Q38" s="2"/>
      <c r="R38" s="36"/>
      <c r="S38" s="36"/>
      <c r="T38" s="37"/>
    </row>
    <row r="39" spans="1:20" s="24" customFormat="1" ht="24" x14ac:dyDescent="0.2">
      <c r="A39" s="103"/>
      <c r="B39" s="574" t="s">
        <v>113</v>
      </c>
      <c r="C39" s="575"/>
      <c r="D39" s="576"/>
      <c r="E39" s="278" t="s">
        <v>391</v>
      </c>
      <c r="F39" s="385" t="s">
        <v>473</v>
      </c>
      <c r="G39" s="38">
        <v>-12500</v>
      </c>
      <c r="H39" s="31">
        <v>-37500</v>
      </c>
      <c r="I39" s="32">
        <v>-55000</v>
      </c>
      <c r="J39" s="31">
        <v>-625000</v>
      </c>
      <c r="K39" s="31">
        <v>-1000000</v>
      </c>
      <c r="L39" s="31">
        <v>-2750000</v>
      </c>
      <c r="M39" s="38">
        <v>-12500</v>
      </c>
      <c r="N39" s="31">
        <v>-37500</v>
      </c>
      <c r="O39" s="32">
        <v>-55000</v>
      </c>
      <c r="P39" s="123"/>
      <c r="Q39" s="2"/>
      <c r="R39" s="36"/>
      <c r="S39" s="36"/>
      <c r="T39" s="37"/>
    </row>
    <row r="40" spans="1:20" s="24" customFormat="1" x14ac:dyDescent="0.2">
      <c r="A40" s="103"/>
      <c r="B40" s="590" t="s">
        <v>114</v>
      </c>
      <c r="C40" s="591"/>
      <c r="D40" s="592"/>
      <c r="E40" s="356" t="s">
        <v>218</v>
      </c>
      <c r="F40" s="403" t="s">
        <v>425</v>
      </c>
      <c r="G40" s="38">
        <v>-11750</v>
      </c>
      <c r="H40" s="31">
        <v>-50000</v>
      </c>
      <c r="I40" s="32">
        <v>-95000</v>
      </c>
      <c r="J40" s="31">
        <v>-516250</v>
      </c>
      <c r="K40" s="31">
        <v>-1250000</v>
      </c>
      <c r="L40" s="31">
        <v>-2750000</v>
      </c>
      <c r="M40" s="38">
        <v>-11750</v>
      </c>
      <c r="N40" s="31">
        <v>-50000</v>
      </c>
      <c r="O40" s="32">
        <v>-95000</v>
      </c>
      <c r="P40" s="123"/>
      <c r="Q40" s="2"/>
      <c r="R40" s="36"/>
      <c r="S40" s="36"/>
      <c r="T40" s="37"/>
    </row>
    <row r="41" spans="1:20" s="24" customFormat="1" ht="40.5" customHeight="1" x14ac:dyDescent="0.2">
      <c r="A41" s="103"/>
      <c r="B41" s="574" t="s">
        <v>30</v>
      </c>
      <c r="C41" s="575"/>
      <c r="D41" s="576"/>
      <c r="E41" s="278" t="s">
        <v>392</v>
      </c>
      <c r="F41" s="385" t="s">
        <v>475</v>
      </c>
      <c r="G41" s="38">
        <v>0</v>
      </c>
      <c r="H41" s="31">
        <v>-5000</v>
      </c>
      <c r="I41" s="32">
        <v>-42500</v>
      </c>
      <c r="J41" s="31">
        <v>0</v>
      </c>
      <c r="K41" s="31">
        <v>-221000</v>
      </c>
      <c r="L41" s="31">
        <v>-2125000</v>
      </c>
      <c r="M41" s="38">
        <v>0</v>
      </c>
      <c r="N41" s="31">
        <v>-5000</v>
      </c>
      <c r="O41" s="32">
        <v>-42500</v>
      </c>
      <c r="P41" s="123"/>
      <c r="Q41" s="2"/>
      <c r="R41" s="36"/>
      <c r="S41" s="36"/>
      <c r="T41" s="37"/>
    </row>
    <row r="42" spans="1:20" s="24" customFormat="1" ht="53.25" customHeight="1" x14ac:dyDescent="0.2">
      <c r="A42" s="103"/>
      <c r="B42" s="574" t="s">
        <v>115</v>
      </c>
      <c r="C42" s="575"/>
      <c r="D42" s="576"/>
      <c r="E42" s="278" t="s">
        <v>415</v>
      </c>
      <c r="F42" s="385" t="s">
        <v>475</v>
      </c>
      <c r="G42" s="38">
        <v>-10000</v>
      </c>
      <c r="H42" s="31">
        <v>-25000</v>
      </c>
      <c r="I42" s="32">
        <v>-50000</v>
      </c>
      <c r="J42" s="31">
        <v>-500000</v>
      </c>
      <c r="K42" s="31">
        <v>-1250000</v>
      </c>
      <c r="L42" s="31">
        <v>-2600000</v>
      </c>
      <c r="M42" s="38">
        <v>-10000</v>
      </c>
      <c r="N42" s="31">
        <v>-25000</v>
      </c>
      <c r="O42" s="32">
        <v>-50000</v>
      </c>
      <c r="P42" s="123"/>
      <c r="Q42" s="2"/>
      <c r="R42" s="36"/>
      <c r="S42" s="36"/>
      <c r="T42" s="37"/>
    </row>
    <row r="43" spans="1:20" s="24" customFormat="1" x14ac:dyDescent="0.2">
      <c r="A43" s="103"/>
      <c r="B43" s="574" t="s">
        <v>31</v>
      </c>
      <c r="C43" s="575"/>
      <c r="D43" s="576"/>
      <c r="E43" s="278" t="s">
        <v>393</v>
      </c>
      <c r="F43" s="385" t="s">
        <v>476</v>
      </c>
      <c r="G43" s="38">
        <v>0</v>
      </c>
      <c r="H43" s="31">
        <v>0</v>
      </c>
      <c r="I43" s="32">
        <v>-7500</v>
      </c>
      <c r="J43" s="31">
        <v>0</v>
      </c>
      <c r="K43" s="31">
        <v>0</v>
      </c>
      <c r="L43" s="31">
        <v>-375000</v>
      </c>
      <c r="M43" s="38">
        <v>0</v>
      </c>
      <c r="N43" s="31">
        <v>0</v>
      </c>
      <c r="O43" s="32">
        <v>-7500</v>
      </c>
      <c r="P43" s="123"/>
      <c r="Q43" s="2"/>
      <c r="R43" s="36"/>
      <c r="S43" s="36"/>
      <c r="T43" s="37"/>
    </row>
    <row r="44" spans="1:20" s="24" customFormat="1" x14ac:dyDescent="0.2">
      <c r="A44" s="103"/>
      <c r="B44" s="590" t="s">
        <v>32</v>
      </c>
      <c r="C44" s="591"/>
      <c r="D44" s="592"/>
      <c r="E44" s="356" t="s">
        <v>218</v>
      </c>
      <c r="F44" s="403" t="s">
        <v>425</v>
      </c>
      <c r="G44" s="38">
        <v>0</v>
      </c>
      <c r="H44" s="31">
        <v>0</v>
      </c>
      <c r="I44" s="32">
        <v>0</v>
      </c>
      <c r="J44" s="31">
        <v>0</v>
      </c>
      <c r="K44" s="31">
        <v>0</v>
      </c>
      <c r="L44" s="31">
        <v>0</v>
      </c>
      <c r="M44" s="38">
        <v>0</v>
      </c>
      <c r="N44" s="31">
        <v>0</v>
      </c>
      <c r="O44" s="32">
        <v>0</v>
      </c>
      <c r="P44" s="123"/>
      <c r="Q44" s="2"/>
      <c r="R44" s="36"/>
      <c r="S44" s="36"/>
      <c r="T44" s="37"/>
    </row>
    <row r="45" spans="1:20" s="24" customFormat="1" x14ac:dyDescent="0.2">
      <c r="A45" s="103"/>
      <c r="B45" s="574" t="s">
        <v>33</v>
      </c>
      <c r="C45" s="575"/>
      <c r="D45" s="576"/>
      <c r="E45" s="278" t="s">
        <v>394</v>
      </c>
      <c r="F45" s="385" t="s">
        <v>477</v>
      </c>
      <c r="G45" s="38">
        <v>-5000</v>
      </c>
      <c r="H45" s="31">
        <v>-5000</v>
      </c>
      <c r="I45" s="32">
        <v>-40000</v>
      </c>
      <c r="J45" s="31">
        <v>-250000</v>
      </c>
      <c r="K45" s="31">
        <v>-250000</v>
      </c>
      <c r="L45" s="31">
        <v>-2000000</v>
      </c>
      <c r="M45" s="38">
        <v>-5000</v>
      </c>
      <c r="N45" s="31">
        <v>-5000</v>
      </c>
      <c r="O45" s="32">
        <v>-40000</v>
      </c>
      <c r="P45" s="123"/>
      <c r="Q45" s="2"/>
      <c r="R45" s="36"/>
      <c r="S45" s="36"/>
      <c r="T45" s="37"/>
    </row>
    <row r="46" spans="1:20" s="24" customFormat="1" ht="36" x14ac:dyDescent="0.2">
      <c r="A46" s="103"/>
      <c r="B46" s="590" t="s">
        <v>116</v>
      </c>
      <c r="C46" s="591"/>
      <c r="D46" s="592"/>
      <c r="E46" s="268" t="s">
        <v>395</v>
      </c>
      <c r="F46" s="851" t="s">
        <v>477</v>
      </c>
      <c r="G46" s="38">
        <v>-2500</v>
      </c>
      <c r="H46" s="31">
        <v>-10005</v>
      </c>
      <c r="I46" s="32">
        <v>-12444</v>
      </c>
      <c r="J46" s="31">
        <v>-125000</v>
      </c>
      <c r="K46" s="31">
        <v>-350303</v>
      </c>
      <c r="L46" s="31">
        <v>-622805</v>
      </c>
      <c r="M46" s="38">
        <v>-2500</v>
      </c>
      <c r="N46" s="31">
        <v>-10005</v>
      </c>
      <c r="O46" s="32">
        <v>-12444</v>
      </c>
      <c r="P46" s="123"/>
      <c r="Q46" s="2"/>
      <c r="R46" s="36"/>
      <c r="S46" s="36"/>
      <c r="T46" s="37"/>
    </row>
    <row r="47" spans="1:20" s="24" customFormat="1" ht="36" x14ac:dyDescent="0.2">
      <c r="A47" s="103"/>
      <c r="B47" s="590" t="s">
        <v>117</v>
      </c>
      <c r="C47" s="591"/>
      <c r="D47" s="592"/>
      <c r="E47" s="268" t="s">
        <v>396</v>
      </c>
      <c r="F47" s="851" t="s">
        <v>548</v>
      </c>
      <c r="G47" s="38">
        <v>0</v>
      </c>
      <c r="H47" s="31">
        <v>-1275</v>
      </c>
      <c r="I47" s="32">
        <v>-3985</v>
      </c>
      <c r="J47" s="31">
        <v>0</v>
      </c>
      <c r="K47" s="31">
        <v>-13750</v>
      </c>
      <c r="L47" s="31">
        <v>-49250</v>
      </c>
      <c r="M47" s="38">
        <v>0</v>
      </c>
      <c r="N47" s="31">
        <v>-1275</v>
      </c>
      <c r="O47" s="32">
        <v>-3985</v>
      </c>
      <c r="P47" s="123"/>
      <c r="Q47" s="2"/>
      <c r="R47" s="36"/>
      <c r="S47" s="36"/>
      <c r="T47" s="37"/>
    </row>
    <row r="48" spans="1:20" s="24" customFormat="1" ht="36" x14ac:dyDescent="0.2">
      <c r="A48" s="103"/>
      <c r="B48" s="590" t="s">
        <v>118</v>
      </c>
      <c r="C48" s="591"/>
      <c r="D48" s="592"/>
      <c r="E48" s="268" t="s">
        <v>397</v>
      </c>
      <c r="F48" s="851" t="s">
        <v>477</v>
      </c>
      <c r="G48" s="38">
        <v>0</v>
      </c>
      <c r="H48" s="31">
        <v>0</v>
      </c>
      <c r="I48" s="32">
        <v>-50000</v>
      </c>
      <c r="J48" s="31">
        <v>0</v>
      </c>
      <c r="K48" s="31">
        <v>0</v>
      </c>
      <c r="L48" s="31">
        <v>-2500000</v>
      </c>
      <c r="M48" s="38">
        <v>0</v>
      </c>
      <c r="N48" s="31">
        <v>0</v>
      </c>
      <c r="O48" s="32">
        <v>-50000</v>
      </c>
      <c r="P48" s="123"/>
      <c r="Q48" s="2"/>
      <c r="R48" s="36"/>
      <c r="S48" s="36"/>
      <c r="T48" s="37"/>
    </row>
    <row r="49" spans="1:20" s="24" customFormat="1" ht="36" x14ac:dyDescent="0.2">
      <c r="A49" s="103"/>
      <c r="B49" s="590" t="s">
        <v>119</v>
      </c>
      <c r="C49" s="591"/>
      <c r="D49" s="592"/>
      <c r="E49" s="268" t="s">
        <v>398</v>
      </c>
      <c r="F49" s="851" t="s">
        <v>548</v>
      </c>
      <c r="G49" s="38">
        <v>0</v>
      </c>
      <c r="H49" s="31">
        <v>0</v>
      </c>
      <c r="I49" s="32">
        <v>-6000</v>
      </c>
      <c r="J49" s="31">
        <v>0</v>
      </c>
      <c r="K49" s="31">
        <v>0</v>
      </c>
      <c r="L49" s="31">
        <v>-300000</v>
      </c>
      <c r="M49" s="38">
        <v>0</v>
      </c>
      <c r="N49" s="31">
        <v>0</v>
      </c>
      <c r="O49" s="32">
        <v>-6000</v>
      </c>
      <c r="P49" s="123"/>
      <c r="Q49" s="2"/>
      <c r="R49" s="36"/>
      <c r="S49" s="36"/>
      <c r="T49" s="37"/>
    </row>
    <row r="50" spans="1:20" s="24" customFormat="1" ht="12" customHeight="1" x14ac:dyDescent="0.2">
      <c r="A50" s="103"/>
      <c r="B50" s="590" t="s">
        <v>120</v>
      </c>
      <c r="C50" s="591"/>
      <c r="D50" s="592"/>
      <c r="E50" s="356" t="s">
        <v>218</v>
      </c>
      <c r="F50" s="403" t="s">
        <v>425</v>
      </c>
      <c r="G50" s="38">
        <v>0</v>
      </c>
      <c r="H50" s="31">
        <v>0</v>
      </c>
      <c r="I50" s="32">
        <v>0</v>
      </c>
      <c r="J50" s="31">
        <v>0</v>
      </c>
      <c r="K50" s="31">
        <v>0</v>
      </c>
      <c r="L50" s="31">
        <v>0</v>
      </c>
      <c r="M50" s="38">
        <v>0</v>
      </c>
      <c r="N50" s="31">
        <v>0</v>
      </c>
      <c r="O50" s="32">
        <v>0</v>
      </c>
      <c r="P50" s="123"/>
      <c r="Q50" s="2"/>
      <c r="R50" s="36"/>
      <c r="S50" s="36"/>
      <c r="T50" s="37"/>
    </row>
    <row r="51" spans="1:20" s="24" customFormat="1" x14ac:dyDescent="0.2">
      <c r="A51" s="103"/>
      <c r="B51" s="533" t="s">
        <v>34</v>
      </c>
      <c r="C51" s="534"/>
      <c r="D51" s="535"/>
      <c r="E51" s="355" t="s">
        <v>219</v>
      </c>
      <c r="F51" s="386" t="s">
        <v>427</v>
      </c>
      <c r="G51" s="38">
        <v>0</v>
      </c>
      <c r="H51" s="31">
        <v>0</v>
      </c>
      <c r="I51" s="32">
        <v>0</v>
      </c>
      <c r="J51" s="31">
        <v>0</v>
      </c>
      <c r="K51" s="31">
        <v>0</v>
      </c>
      <c r="L51" s="31">
        <v>0</v>
      </c>
      <c r="M51" s="38">
        <v>0</v>
      </c>
      <c r="N51" s="31">
        <v>0</v>
      </c>
      <c r="O51" s="32">
        <v>0</v>
      </c>
      <c r="P51" s="123"/>
      <c r="Q51" s="2"/>
      <c r="R51" s="36"/>
      <c r="S51" s="36"/>
      <c r="T51" s="37"/>
    </row>
    <row r="52" spans="1:20" s="24" customFormat="1" ht="24" x14ac:dyDescent="0.2">
      <c r="A52" s="103"/>
      <c r="B52" s="536" t="s">
        <v>35</v>
      </c>
      <c r="C52" s="537"/>
      <c r="D52" s="538"/>
      <c r="E52" s="278" t="s">
        <v>416</v>
      </c>
      <c r="F52" s="385" t="s">
        <v>479</v>
      </c>
      <c r="G52" s="96">
        <v>-2000</v>
      </c>
      <c r="H52" s="17">
        <v>-10000</v>
      </c>
      <c r="I52" s="18">
        <v>-40000</v>
      </c>
      <c r="J52" s="31">
        <v>-100000</v>
      </c>
      <c r="K52" s="31">
        <v>-150000</v>
      </c>
      <c r="L52" s="31">
        <v>-2000000</v>
      </c>
      <c r="M52" s="96">
        <v>-2000</v>
      </c>
      <c r="N52" s="17">
        <v>-10000</v>
      </c>
      <c r="O52" s="18">
        <v>-40000</v>
      </c>
      <c r="P52" s="123"/>
      <c r="Q52" s="2"/>
      <c r="R52" s="36"/>
      <c r="S52" s="36"/>
      <c r="T52" s="37"/>
    </row>
    <row r="53" spans="1:20" s="24" customFormat="1" ht="36" x14ac:dyDescent="0.2">
      <c r="A53" s="103"/>
      <c r="B53" s="587" t="s">
        <v>36</v>
      </c>
      <c r="C53" s="588"/>
      <c r="D53" s="589"/>
      <c r="E53" s="268" t="s">
        <v>478</v>
      </c>
      <c r="F53" s="851" t="s">
        <v>479</v>
      </c>
      <c r="G53" s="38">
        <v>0</v>
      </c>
      <c r="H53" s="31">
        <v>-1000</v>
      </c>
      <c r="I53" s="32">
        <v>-8000</v>
      </c>
      <c r="J53" s="31">
        <v>0</v>
      </c>
      <c r="K53" s="31">
        <v>-50000</v>
      </c>
      <c r="L53" s="31">
        <v>-400000</v>
      </c>
      <c r="M53" s="38">
        <v>0</v>
      </c>
      <c r="N53" s="31">
        <v>-1000</v>
      </c>
      <c r="O53" s="32">
        <v>-8000</v>
      </c>
      <c r="P53" s="123"/>
      <c r="Q53" s="2"/>
      <c r="R53" s="36"/>
      <c r="S53" s="36"/>
      <c r="T53" s="37"/>
    </row>
    <row r="54" spans="1:20" s="24" customFormat="1" ht="24" x14ac:dyDescent="0.2">
      <c r="A54" s="103"/>
      <c r="B54" s="574" t="s">
        <v>37</v>
      </c>
      <c r="C54" s="575"/>
      <c r="D54" s="576"/>
      <c r="E54" s="278" t="s">
        <v>399</v>
      </c>
      <c r="F54" s="385" t="s">
        <v>480</v>
      </c>
      <c r="G54" s="38">
        <v>0</v>
      </c>
      <c r="H54" s="31">
        <v>0</v>
      </c>
      <c r="I54" s="32">
        <v>0</v>
      </c>
      <c r="J54" s="31">
        <v>0</v>
      </c>
      <c r="K54" s="31">
        <v>0</v>
      </c>
      <c r="L54" s="31">
        <v>0</v>
      </c>
      <c r="M54" s="38">
        <v>0</v>
      </c>
      <c r="N54" s="31">
        <v>0</v>
      </c>
      <c r="O54" s="32">
        <v>0</v>
      </c>
      <c r="P54" s="123"/>
      <c r="Q54" s="2"/>
      <c r="R54" s="36"/>
      <c r="S54" s="36"/>
      <c r="T54" s="37"/>
    </row>
    <row r="55" spans="1:20" s="24" customFormat="1" x14ac:dyDescent="0.2">
      <c r="A55" s="103"/>
      <c r="B55" s="590" t="s">
        <v>38</v>
      </c>
      <c r="C55" s="591"/>
      <c r="D55" s="592"/>
      <c r="E55" s="356" t="s">
        <v>218</v>
      </c>
      <c r="F55" s="403" t="s">
        <v>425</v>
      </c>
      <c r="G55" s="38">
        <v>0</v>
      </c>
      <c r="H55" s="31">
        <v>0</v>
      </c>
      <c r="I55" s="32">
        <v>-35500</v>
      </c>
      <c r="J55" s="31">
        <v>0</v>
      </c>
      <c r="K55" s="31">
        <v>0</v>
      </c>
      <c r="L55" s="31">
        <v>-1775000</v>
      </c>
      <c r="M55" s="38">
        <v>0</v>
      </c>
      <c r="N55" s="31">
        <v>0</v>
      </c>
      <c r="O55" s="32">
        <v>-35500</v>
      </c>
      <c r="P55" s="123"/>
      <c r="Q55" s="2"/>
      <c r="R55" s="36"/>
      <c r="S55" s="36"/>
      <c r="T55" s="37"/>
    </row>
    <row r="56" spans="1:20" s="24" customFormat="1" x14ac:dyDescent="0.2">
      <c r="A56" s="103"/>
      <c r="B56" s="590" t="s">
        <v>121</v>
      </c>
      <c r="C56" s="591"/>
      <c r="D56" s="592"/>
      <c r="E56" s="356" t="s">
        <v>218</v>
      </c>
      <c r="F56" s="403" t="s">
        <v>425</v>
      </c>
      <c r="G56" s="38">
        <v>0</v>
      </c>
      <c r="H56" s="31">
        <v>0</v>
      </c>
      <c r="I56" s="32">
        <v>0</v>
      </c>
      <c r="J56" s="31">
        <v>0</v>
      </c>
      <c r="K56" s="31">
        <v>0</v>
      </c>
      <c r="L56" s="31">
        <v>0</v>
      </c>
      <c r="M56" s="38">
        <v>0</v>
      </c>
      <c r="N56" s="31">
        <v>0</v>
      </c>
      <c r="O56" s="32">
        <v>0</v>
      </c>
      <c r="P56" s="123"/>
      <c r="Q56" s="2"/>
      <c r="R56" s="36"/>
      <c r="S56" s="36"/>
      <c r="T56" s="37"/>
    </row>
    <row r="57" spans="1:20" s="24" customFormat="1" ht="12" customHeight="1" x14ac:dyDescent="0.2">
      <c r="A57" s="103"/>
      <c r="B57" s="574" t="s">
        <v>39</v>
      </c>
      <c r="C57" s="575"/>
      <c r="D57" s="576"/>
      <c r="E57" s="278" t="s">
        <v>400</v>
      </c>
      <c r="F57" s="385" t="s">
        <v>481</v>
      </c>
      <c r="G57" s="38">
        <v>0</v>
      </c>
      <c r="H57" s="31">
        <v>0</v>
      </c>
      <c r="I57" s="32">
        <v>0</v>
      </c>
      <c r="J57" s="31">
        <v>0</v>
      </c>
      <c r="K57" s="31">
        <v>0</v>
      </c>
      <c r="L57" s="31">
        <v>0</v>
      </c>
      <c r="M57" s="38">
        <v>0</v>
      </c>
      <c r="N57" s="31">
        <v>0</v>
      </c>
      <c r="O57" s="32">
        <v>0</v>
      </c>
      <c r="P57" s="123"/>
      <c r="Q57" s="2"/>
      <c r="R57" s="36"/>
      <c r="S57" s="36"/>
      <c r="T57" s="37"/>
    </row>
    <row r="58" spans="1:20" s="24" customFormat="1" x14ac:dyDescent="0.2">
      <c r="A58" s="99"/>
      <c r="B58" s="587" t="s">
        <v>122</v>
      </c>
      <c r="C58" s="588"/>
      <c r="D58" s="589"/>
      <c r="E58" s="354" t="s">
        <v>218</v>
      </c>
      <c r="F58" s="854" t="s">
        <v>425</v>
      </c>
      <c r="G58" s="38">
        <v>0</v>
      </c>
      <c r="H58" s="31">
        <v>0</v>
      </c>
      <c r="I58" s="32">
        <v>0</v>
      </c>
      <c r="J58" s="31">
        <v>0</v>
      </c>
      <c r="K58" s="31">
        <v>0</v>
      </c>
      <c r="L58" s="31">
        <v>0</v>
      </c>
      <c r="M58" s="38">
        <v>0</v>
      </c>
      <c r="N58" s="31">
        <v>0</v>
      </c>
      <c r="O58" s="32">
        <v>0</v>
      </c>
      <c r="P58" s="123"/>
      <c r="Q58" s="2"/>
      <c r="R58" s="36"/>
      <c r="S58" s="36"/>
      <c r="T58" s="37"/>
    </row>
    <row r="59" spans="1:20" s="24" customFormat="1" ht="48" x14ac:dyDescent="0.2">
      <c r="A59" s="101"/>
      <c r="B59" s="571" t="s">
        <v>40</v>
      </c>
      <c r="C59" s="572"/>
      <c r="D59" s="573"/>
      <c r="E59" s="268" t="s">
        <v>599</v>
      </c>
      <c r="F59" s="853" t="s">
        <v>428</v>
      </c>
      <c r="G59" s="40">
        <f t="shared" ref="G59:O59" si="5">SUM(G36:G58)</f>
        <v>-46750</v>
      </c>
      <c r="H59" s="39">
        <f t="shared" si="5"/>
        <v>-152280</v>
      </c>
      <c r="I59" s="41">
        <f t="shared" si="5"/>
        <v>-530929</v>
      </c>
      <c r="J59" s="39">
        <f t="shared" si="5"/>
        <v>-2266250</v>
      </c>
      <c r="K59" s="39">
        <f t="shared" si="5"/>
        <v>-4860053</v>
      </c>
      <c r="L59" s="39">
        <f t="shared" si="5"/>
        <v>-24197055</v>
      </c>
      <c r="M59" s="40">
        <f t="shared" si="5"/>
        <v>-46750</v>
      </c>
      <c r="N59" s="39">
        <f t="shared" si="5"/>
        <v>-152280</v>
      </c>
      <c r="O59" s="41">
        <f t="shared" si="5"/>
        <v>-530929</v>
      </c>
      <c r="P59" s="155" t="s">
        <v>99</v>
      </c>
      <c r="Q59" s="2"/>
      <c r="R59" s="36"/>
      <c r="S59" s="36"/>
      <c r="T59" s="37"/>
    </row>
    <row r="60" spans="1:20" s="24" customFormat="1" ht="48" x14ac:dyDescent="0.2">
      <c r="A60" s="101"/>
      <c r="B60" s="574" t="s">
        <v>41</v>
      </c>
      <c r="C60" s="575"/>
      <c r="D60" s="576"/>
      <c r="E60" s="264" t="s">
        <v>556</v>
      </c>
      <c r="F60" s="426" t="s">
        <v>429</v>
      </c>
      <c r="G60" s="38">
        <v>0</v>
      </c>
      <c r="H60" s="31">
        <v>0</v>
      </c>
      <c r="I60" s="32">
        <v>0</v>
      </c>
      <c r="J60" s="31">
        <v>0</v>
      </c>
      <c r="K60" s="31">
        <v>0</v>
      </c>
      <c r="L60" s="31">
        <v>0</v>
      </c>
      <c r="M60" s="38">
        <v>0</v>
      </c>
      <c r="N60" s="31">
        <v>0</v>
      </c>
      <c r="O60" s="32">
        <v>0</v>
      </c>
      <c r="P60" s="123"/>
      <c r="Q60" s="2"/>
      <c r="R60" s="36"/>
      <c r="S60" s="36"/>
      <c r="T60" s="37"/>
    </row>
    <row r="61" spans="1:20" s="24" customFormat="1" ht="12.75" thickBot="1" x14ac:dyDescent="0.25">
      <c r="A61" s="101"/>
      <c r="B61" s="577" t="s">
        <v>42</v>
      </c>
      <c r="C61" s="578"/>
      <c r="D61" s="579"/>
      <c r="E61" s="309" t="s">
        <v>401</v>
      </c>
      <c r="F61" s="402" t="s">
        <v>425</v>
      </c>
      <c r="G61" s="42">
        <f t="shared" ref="G61:O61" si="6">SUM(G59:G60)</f>
        <v>-46750</v>
      </c>
      <c r="H61" s="43">
        <f t="shared" si="6"/>
        <v>-152280</v>
      </c>
      <c r="I61" s="44">
        <f t="shared" si="6"/>
        <v>-530929</v>
      </c>
      <c r="J61" s="43">
        <f t="shared" si="6"/>
        <v>-2266250</v>
      </c>
      <c r="K61" s="43">
        <f t="shared" si="6"/>
        <v>-4860053</v>
      </c>
      <c r="L61" s="43">
        <f t="shared" si="6"/>
        <v>-24197055</v>
      </c>
      <c r="M61" s="42">
        <f t="shared" si="6"/>
        <v>-46750</v>
      </c>
      <c r="N61" s="43">
        <f t="shared" si="6"/>
        <v>-152280</v>
      </c>
      <c r="O61" s="44">
        <f t="shared" si="6"/>
        <v>-530929</v>
      </c>
      <c r="P61" s="155" t="s">
        <v>99</v>
      </c>
      <c r="Q61" s="2"/>
      <c r="R61" s="36"/>
      <c r="S61" s="36"/>
      <c r="T61" s="37"/>
    </row>
    <row r="62" spans="1:20" s="24" customFormat="1" ht="69.75" customHeight="1" thickBot="1" x14ac:dyDescent="0.25">
      <c r="A62" s="104"/>
      <c r="B62" s="580" t="s">
        <v>123</v>
      </c>
      <c r="C62" s="581"/>
      <c r="D62" s="582"/>
      <c r="E62" s="267" t="s">
        <v>551</v>
      </c>
      <c r="F62" s="405" t="s">
        <v>428</v>
      </c>
      <c r="G62" s="87">
        <f t="shared" ref="G62:O62" si="7">SUM(G34,G61)</f>
        <v>-48000</v>
      </c>
      <c r="H62" s="88">
        <f t="shared" si="7"/>
        <v>-154780</v>
      </c>
      <c r="I62" s="89">
        <f t="shared" si="7"/>
        <v>-548429</v>
      </c>
      <c r="J62" s="88">
        <f t="shared" si="7"/>
        <v>-2328750</v>
      </c>
      <c r="K62" s="88">
        <f t="shared" si="7"/>
        <v>-4985053</v>
      </c>
      <c r="L62" s="88">
        <f t="shared" si="7"/>
        <v>-25072055</v>
      </c>
      <c r="M62" s="87">
        <f t="shared" si="7"/>
        <v>-46750</v>
      </c>
      <c r="N62" s="88">
        <f t="shared" si="7"/>
        <v>-152280</v>
      </c>
      <c r="O62" s="89">
        <f t="shared" si="7"/>
        <v>-530929</v>
      </c>
      <c r="P62" s="155" t="s">
        <v>99</v>
      </c>
      <c r="Q62" s="2"/>
      <c r="R62" s="36"/>
      <c r="S62" s="36"/>
      <c r="T62" s="37"/>
    </row>
    <row r="63" spans="1:20" ht="15" customHeight="1" thickBot="1" x14ac:dyDescent="0.25">
      <c r="A63" s="99"/>
      <c r="B63" s="583" t="s">
        <v>43</v>
      </c>
      <c r="C63" s="584"/>
      <c r="D63" s="130" t="s">
        <v>44</v>
      </c>
      <c r="E63" s="290"/>
      <c r="F63" s="290"/>
      <c r="G63" s="636"/>
      <c r="H63" s="637"/>
      <c r="I63" s="638"/>
      <c r="J63" s="637"/>
      <c r="K63" s="637"/>
      <c r="L63" s="637"/>
      <c r="M63" s="637"/>
      <c r="N63" s="637"/>
      <c r="O63" s="638"/>
      <c r="P63" s="123"/>
      <c r="R63" s="14"/>
      <c r="S63" s="14"/>
      <c r="T63" s="15"/>
    </row>
    <row r="64" spans="1:20" x14ac:dyDescent="0.2">
      <c r="B64" s="585" t="s">
        <v>124</v>
      </c>
      <c r="C64" s="586"/>
      <c r="D64" s="320">
        <v>0.8</v>
      </c>
      <c r="E64" s="293" t="s">
        <v>402</v>
      </c>
      <c r="F64" s="387" t="s">
        <v>430</v>
      </c>
      <c r="G64" s="45">
        <v>16000</v>
      </c>
      <c r="H64" s="46">
        <v>72000</v>
      </c>
      <c r="I64" s="47">
        <v>185007</v>
      </c>
      <c r="J64" s="46">
        <v>500000</v>
      </c>
      <c r="K64" s="46">
        <v>2000000</v>
      </c>
      <c r="L64" s="47">
        <v>9062500</v>
      </c>
      <c r="M64" s="48">
        <v>0</v>
      </c>
      <c r="N64" s="48">
        <v>0</v>
      </c>
      <c r="O64" s="49">
        <v>0</v>
      </c>
      <c r="P64" s="123"/>
      <c r="R64" s="14"/>
      <c r="S64" s="14"/>
      <c r="T64" s="15"/>
    </row>
    <row r="65" spans="1:20" x14ac:dyDescent="0.2">
      <c r="B65" s="569" t="s">
        <v>45</v>
      </c>
      <c r="C65" s="570"/>
      <c r="D65" s="319">
        <v>0.8</v>
      </c>
      <c r="E65" s="355" t="s">
        <v>219</v>
      </c>
      <c r="F65" s="386" t="s">
        <v>431</v>
      </c>
      <c r="G65" s="50">
        <v>8000</v>
      </c>
      <c r="H65" s="51">
        <v>32000</v>
      </c>
      <c r="I65" s="52">
        <v>137007</v>
      </c>
      <c r="J65" s="51">
        <v>320000</v>
      </c>
      <c r="K65" s="51">
        <v>1600000</v>
      </c>
      <c r="L65" s="52">
        <v>8000000</v>
      </c>
      <c r="M65" s="53">
        <v>0</v>
      </c>
      <c r="N65" s="53">
        <v>0</v>
      </c>
      <c r="O65" s="54">
        <v>0</v>
      </c>
      <c r="P65" s="123"/>
      <c r="R65" s="14"/>
      <c r="S65" s="14"/>
      <c r="T65" s="15"/>
    </row>
    <row r="66" spans="1:20" x14ac:dyDescent="0.2">
      <c r="B66" s="569" t="s">
        <v>46</v>
      </c>
      <c r="C66" s="570"/>
      <c r="D66" s="319">
        <v>0.8</v>
      </c>
      <c r="E66" s="355" t="s">
        <v>219</v>
      </c>
      <c r="F66" s="386" t="s">
        <v>432</v>
      </c>
      <c r="G66" s="50">
        <v>4000</v>
      </c>
      <c r="H66" s="51">
        <v>12000</v>
      </c>
      <c r="I66" s="52">
        <v>129007</v>
      </c>
      <c r="J66" s="51">
        <v>390000</v>
      </c>
      <c r="K66" s="51">
        <v>1400000</v>
      </c>
      <c r="L66" s="52">
        <v>5968749</v>
      </c>
      <c r="M66" s="53">
        <v>0</v>
      </c>
      <c r="N66" s="53">
        <v>0</v>
      </c>
      <c r="O66" s="54">
        <v>0</v>
      </c>
      <c r="P66" s="123"/>
      <c r="R66" s="14"/>
      <c r="S66" s="14"/>
      <c r="T66" s="15"/>
    </row>
    <row r="67" spans="1:20" x14ac:dyDescent="0.2">
      <c r="B67" s="569" t="s">
        <v>47</v>
      </c>
      <c r="C67" s="570"/>
      <c r="D67" s="319">
        <v>1</v>
      </c>
      <c r="E67" s="355" t="s">
        <v>219</v>
      </c>
      <c r="F67" s="386" t="s">
        <v>433</v>
      </c>
      <c r="G67" s="50">
        <v>600</v>
      </c>
      <c r="H67" s="51">
        <v>2500</v>
      </c>
      <c r="I67" s="52">
        <v>37500</v>
      </c>
      <c r="J67" s="51">
        <v>30000</v>
      </c>
      <c r="K67" s="51">
        <v>875000</v>
      </c>
      <c r="L67" s="52">
        <v>6875000</v>
      </c>
      <c r="M67" s="53">
        <v>0</v>
      </c>
      <c r="N67" s="53">
        <v>0</v>
      </c>
      <c r="O67" s="54">
        <v>0</v>
      </c>
      <c r="P67" s="157"/>
      <c r="Q67" s="55"/>
      <c r="R67" s="14"/>
      <c r="S67" s="14"/>
      <c r="T67" s="15"/>
    </row>
    <row r="68" spans="1:20" x14ac:dyDescent="0.2">
      <c r="B68" s="569" t="s">
        <v>48</v>
      </c>
      <c r="C68" s="570"/>
      <c r="D68" s="319">
        <v>1</v>
      </c>
      <c r="E68" s="355" t="s">
        <v>219</v>
      </c>
      <c r="F68" s="386" t="s">
        <v>434</v>
      </c>
      <c r="G68" s="50">
        <v>30000</v>
      </c>
      <c r="H68" s="51">
        <v>135000</v>
      </c>
      <c r="I68" s="52">
        <v>675000</v>
      </c>
      <c r="J68" s="51">
        <v>1500000</v>
      </c>
      <c r="K68" s="51">
        <v>6900000</v>
      </c>
      <c r="L68" s="52">
        <v>34000000</v>
      </c>
      <c r="M68" s="53">
        <v>0</v>
      </c>
      <c r="N68" s="53">
        <v>0</v>
      </c>
      <c r="O68" s="54">
        <v>0</v>
      </c>
      <c r="P68" s="123"/>
      <c r="R68" s="14"/>
      <c r="S68" s="14"/>
      <c r="T68" s="15"/>
    </row>
    <row r="69" spans="1:20" x14ac:dyDescent="0.2">
      <c r="B69" s="569" t="s">
        <v>49</v>
      </c>
      <c r="C69" s="570"/>
      <c r="D69" s="319">
        <v>1</v>
      </c>
      <c r="E69" s="355" t="s">
        <v>219</v>
      </c>
      <c r="F69" s="386" t="s">
        <v>435</v>
      </c>
      <c r="G69" s="50">
        <v>15000</v>
      </c>
      <c r="H69" s="51">
        <v>68000</v>
      </c>
      <c r="I69" s="52">
        <v>335000</v>
      </c>
      <c r="J69" s="51">
        <v>750000</v>
      </c>
      <c r="K69" s="51">
        <v>3450000</v>
      </c>
      <c r="L69" s="52">
        <v>16500000</v>
      </c>
      <c r="M69" s="53">
        <v>0</v>
      </c>
      <c r="N69" s="53">
        <v>0</v>
      </c>
      <c r="O69" s="54">
        <v>0</v>
      </c>
      <c r="P69" s="123"/>
      <c r="R69" s="14"/>
      <c r="S69" s="14"/>
      <c r="T69" s="15"/>
    </row>
    <row r="70" spans="1:20" x14ac:dyDescent="0.2">
      <c r="A70" s="103"/>
      <c r="B70" s="567" t="s">
        <v>50</v>
      </c>
      <c r="C70" s="568"/>
      <c r="D70" s="321">
        <v>1</v>
      </c>
      <c r="E70" s="357" t="s">
        <v>218</v>
      </c>
      <c r="F70" s="394" t="s">
        <v>425</v>
      </c>
      <c r="G70" s="50">
        <v>0</v>
      </c>
      <c r="H70" s="51">
        <v>0</v>
      </c>
      <c r="I70" s="52">
        <v>0</v>
      </c>
      <c r="J70" s="51">
        <v>0</v>
      </c>
      <c r="K70" s="51">
        <v>0</v>
      </c>
      <c r="L70" s="52">
        <v>0</v>
      </c>
      <c r="M70" s="53">
        <v>0</v>
      </c>
      <c r="N70" s="53">
        <v>0</v>
      </c>
      <c r="O70" s="54">
        <v>0</v>
      </c>
      <c r="P70" s="123"/>
      <c r="R70" s="14"/>
      <c r="S70" s="14"/>
      <c r="T70" s="15"/>
    </row>
    <row r="71" spans="1:20" x14ac:dyDescent="0.2">
      <c r="A71" s="103"/>
      <c r="B71" s="567" t="s">
        <v>51</v>
      </c>
      <c r="C71" s="568"/>
      <c r="D71" s="321">
        <v>0.8</v>
      </c>
      <c r="E71" s="357" t="s">
        <v>218</v>
      </c>
      <c r="F71" s="394" t="s">
        <v>425</v>
      </c>
      <c r="G71" s="50">
        <v>8000</v>
      </c>
      <c r="H71" s="51">
        <v>20000</v>
      </c>
      <c r="I71" s="52">
        <v>40000</v>
      </c>
      <c r="J71" s="51">
        <v>400600</v>
      </c>
      <c r="K71" s="51">
        <v>502400</v>
      </c>
      <c r="L71" s="52">
        <v>2018000</v>
      </c>
      <c r="M71" s="53">
        <v>0</v>
      </c>
      <c r="N71" s="53">
        <v>0</v>
      </c>
      <c r="O71" s="54">
        <v>0</v>
      </c>
      <c r="P71" s="123"/>
      <c r="R71" s="14"/>
      <c r="S71" s="14"/>
      <c r="T71" s="15"/>
    </row>
    <row r="72" spans="1:20" x14ac:dyDescent="0.2">
      <c r="B72" s="569" t="s">
        <v>52</v>
      </c>
      <c r="C72" s="570"/>
      <c r="D72" s="319">
        <v>1</v>
      </c>
      <c r="E72" s="355" t="s">
        <v>219</v>
      </c>
      <c r="F72" s="386" t="s">
        <v>436</v>
      </c>
      <c r="G72" s="50">
        <v>0</v>
      </c>
      <c r="H72" s="51">
        <v>0</v>
      </c>
      <c r="I72" s="52">
        <v>0</v>
      </c>
      <c r="J72" s="51">
        <v>0</v>
      </c>
      <c r="K72" s="51">
        <v>0</v>
      </c>
      <c r="L72" s="52">
        <v>0</v>
      </c>
      <c r="M72" s="53">
        <v>0</v>
      </c>
      <c r="N72" s="53">
        <v>0</v>
      </c>
      <c r="O72" s="54">
        <v>0</v>
      </c>
      <c r="P72" s="123"/>
      <c r="R72" s="14"/>
      <c r="S72" s="14"/>
      <c r="T72" s="15"/>
    </row>
    <row r="73" spans="1:20" x14ac:dyDescent="0.2">
      <c r="B73" s="569" t="s">
        <v>53</v>
      </c>
      <c r="C73" s="570"/>
      <c r="D73" s="319">
        <v>1</v>
      </c>
      <c r="E73" s="355" t="s">
        <v>219</v>
      </c>
      <c r="F73" s="386" t="s">
        <v>437</v>
      </c>
      <c r="G73" s="50">
        <v>0</v>
      </c>
      <c r="H73" s="51">
        <v>0</v>
      </c>
      <c r="I73" s="52">
        <v>0</v>
      </c>
      <c r="J73" s="51">
        <v>0</v>
      </c>
      <c r="K73" s="51">
        <v>0</v>
      </c>
      <c r="L73" s="52">
        <v>0</v>
      </c>
      <c r="M73" s="53">
        <v>0</v>
      </c>
      <c r="N73" s="53">
        <v>0</v>
      </c>
      <c r="O73" s="54">
        <v>0</v>
      </c>
      <c r="P73" s="123"/>
      <c r="R73" s="14"/>
      <c r="S73" s="14"/>
      <c r="T73" s="15"/>
    </row>
    <row r="74" spans="1:20" x14ac:dyDescent="0.2">
      <c r="B74" s="569" t="s">
        <v>54</v>
      </c>
      <c r="C74" s="570"/>
      <c r="D74" s="319">
        <v>1</v>
      </c>
      <c r="E74" s="355" t="s">
        <v>219</v>
      </c>
      <c r="F74" s="386" t="s">
        <v>438</v>
      </c>
      <c r="G74" s="50">
        <v>0</v>
      </c>
      <c r="H74" s="51">
        <v>0</v>
      </c>
      <c r="I74" s="52">
        <v>0</v>
      </c>
      <c r="J74" s="51">
        <v>0</v>
      </c>
      <c r="K74" s="51">
        <v>0</v>
      </c>
      <c r="L74" s="52">
        <v>0</v>
      </c>
      <c r="M74" s="53">
        <v>0</v>
      </c>
      <c r="N74" s="53">
        <v>0</v>
      </c>
      <c r="O74" s="54">
        <v>0</v>
      </c>
      <c r="P74" s="123"/>
      <c r="R74" s="14"/>
      <c r="S74" s="14"/>
      <c r="T74" s="15"/>
    </row>
    <row r="75" spans="1:20" x14ac:dyDescent="0.2">
      <c r="A75" s="103"/>
      <c r="B75" s="567" t="s">
        <v>125</v>
      </c>
      <c r="C75" s="568"/>
      <c r="D75" s="291">
        <v>1</v>
      </c>
      <c r="E75" s="357" t="s">
        <v>218</v>
      </c>
      <c r="F75" s="394" t="s">
        <v>425</v>
      </c>
      <c r="G75" s="50">
        <v>0</v>
      </c>
      <c r="H75" s="51">
        <v>0</v>
      </c>
      <c r="I75" s="52">
        <v>0</v>
      </c>
      <c r="J75" s="51">
        <v>0</v>
      </c>
      <c r="K75" s="51">
        <v>0</v>
      </c>
      <c r="L75" s="52">
        <v>0</v>
      </c>
      <c r="M75" s="51">
        <v>0</v>
      </c>
      <c r="N75" s="51">
        <v>0</v>
      </c>
      <c r="O75" s="54">
        <v>0</v>
      </c>
      <c r="P75" s="123"/>
      <c r="R75" s="14"/>
      <c r="S75" s="14"/>
      <c r="T75" s="15"/>
    </row>
    <row r="76" spans="1:20" x14ac:dyDescent="0.2">
      <c r="B76" s="471" t="s">
        <v>55</v>
      </c>
      <c r="C76" s="472"/>
      <c r="D76" s="473"/>
      <c r="E76" s="311" t="s">
        <v>387</v>
      </c>
      <c r="F76" s="395" t="s">
        <v>425</v>
      </c>
      <c r="G76" s="56">
        <f t="shared" ref="G76:O76" si="8">SUM(G64:G75)</f>
        <v>81600</v>
      </c>
      <c r="H76" s="57">
        <f t="shared" si="8"/>
        <v>341500</v>
      </c>
      <c r="I76" s="58">
        <f t="shared" si="8"/>
        <v>1538521</v>
      </c>
      <c r="J76" s="57">
        <f t="shared" si="8"/>
        <v>3890600</v>
      </c>
      <c r="K76" s="57">
        <f t="shared" si="8"/>
        <v>16727400</v>
      </c>
      <c r="L76" s="58">
        <f t="shared" si="8"/>
        <v>82424249</v>
      </c>
      <c r="M76" s="57">
        <f t="shared" si="8"/>
        <v>0</v>
      </c>
      <c r="N76" s="57">
        <f t="shared" si="8"/>
        <v>0</v>
      </c>
      <c r="O76" s="58">
        <f t="shared" si="8"/>
        <v>0</v>
      </c>
      <c r="P76" s="155" t="s">
        <v>99</v>
      </c>
      <c r="R76" s="14"/>
      <c r="S76" s="14"/>
      <c r="T76" s="15"/>
    </row>
    <row r="77" spans="1:20" ht="12.75" thickBot="1" x14ac:dyDescent="0.25">
      <c r="B77" s="557" t="s">
        <v>56</v>
      </c>
      <c r="C77" s="558"/>
      <c r="D77" s="559"/>
      <c r="E77" s="311" t="s">
        <v>387</v>
      </c>
      <c r="F77" s="395" t="s">
        <v>425</v>
      </c>
      <c r="G77" s="253">
        <f t="shared" ref="G77:O77" si="9">SUM(G24,G33,G60)</f>
        <v>82600</v>
      </c>
      <c r="H77" s="57">
        <f t="shared" si="9"/>
        <v>346500</v>
      </c>
      <c r="I77" s="58">
        <f t="shared" si="9"/>
        <v>1538521</v>
      </c>
      <c r="J77" s="132">
        <f t="shared" si="9"/>
        <v>4140600</v>
      </c>
      <c r="K77" s="132">
        <f t="shared" si="9"/>
        <v>19227400</v>
      </c>
      <c r="L77" s="133">
        <f t="shared" si="9"/>
        <v>82424249</v>
      </c>
      <c r="M77" s="57">
        <f t="shared" si="9"/>
        <v>0</v>
      </c>
      <c r="N77" s="57">
        <f t="shared" si="9"/>
        <v>0</v>
      </c>
      <c r="O77" s="57">
        <f t="shared" si="9"/>
        <v>0</v>
      </c>
      <c r="P77" s="158" t="s">
        <v>99</v>
      </c>
      <c r="R77" s="14"/>
      <c r="S77" s="14"/>
      <c r="T77" s="15"/>
    </row>
    <row r="78" spans="1:20" x14ac:dyDescent="0.2">
      <c r="B78" s="560" t="s">
        <v>57</v>
      </c>
      <c r="C78" s="563" t="s">
        <v>126</v>
      </c>
      <c r="D78" s="564"/>
      <c r="E78" s="373" t="s">
        <v>219</v>
      </c>
      <c r="F78" s="396" t="s">
        <v>439</v>
      </c>
      <c r="G78" s="45">
        <v>1000</v>
      </c>
      <c r="H78" s="46">
        <v>5000</v>
      </c>
      <c r="I78" s="47">
        <v>0</v>
      </c>
      <c r="J78" s="46">
        <v>250000</v>
      </c>
      <c r="K78" s="46">
        <v>2500000</v>
      </c>
      <c r="L78" s="47">
        <v>0</v>
      </c>
      <c r="M78" s="45">
        <v>0</v>
      </c>
      <c r="N78" s="46">
        <v>0</v>
      </c>
      <c r="O78" s="47">
        <v>0</v>
      </c>
      <c r="P78" s="123"/>
      <c r="R78" s="14"/>
      <c r="S78" s="14"/>
      <c r="T78" s="15"/>
    </row>
    <row r="79" spans="1:20" x14ac:dyDescent="0.2">
      <c r="B79" s="561"/>
      <c r="C79" s="565" t="s">
        <v>58</v>
      </c>
      <c r="D79" s="566"/>
      <c r="E79" s="306" t="s">
        <v>403</v>
      </c>
      <c r="F79" s="375" t="s">
        <v>482</v>
      </c>
      <c r="G79" s="56">
        <f t="shared" ref="G79:O80" si="10">G76</f>
        <v>81600</v>
      </c>
      <c r="H79" s="57">
        <f t="shared" si="10"/>
        <v>341500</v>
      </c>
      <c r="I79" s="58">
        <f t="shared" si="10"/>
        <v>1538521</v>
      </c>
      <c r="J79" s="57">
        <f t="shared" si="10"/>
        <v>3890600</v>
      </c>
      <c r="K79" s="57">
        <f t="shared" si="10"/>
        <v>16727400</v>
      </c>
      <c r="L79" s="58">
        <f t="shared" si="10"/>
        <v>82424249</v>
      </c>
      <c r="M79" s="56">
        <f t="shared" si="10"/>
        <v>0</v>
      </c>
      <c r="N79" s="57">
        <f t="shared" si="10"/>
        <v>0</v>
      </c>
      <c r="O79" s="58">
        <f t="shared" si="10"/>
        <v>0</v>
      </c>
      <c r="P79" s="155" t="s">
        <v>99</v>
      </c>
      <c r="R79" s="14"/>
      <c r="S79" s="14"/>
      <c r="T79" s="15"/>
    </row>
    <row r="80" spans="1:20" x14ac:dyDescent="0.2">
      <c r="B80" s="561"/>
      <c r="C80" s="565" t="s">
        <v>59</v>
      </c>
      <c r="D80" s="566"/>
      <c r="E80" s="306" t="s">
        <v>404</v>
      </c>
      <c r="F80" s="375" t="s">
        <v>483</v>
      </c>
      <c r="G80" s="56">
        <f>G77</f>
        <v>82600</v>
      </c>
      <c r="H80" s="57">
        <f t="shared" si="10"/>
        <v>346500</v>
      </c>
      <c r="I80" s="58">
        <f t="shared" si="10"/>
        <v>1538521</v>
      </c>
      <c r="J80" s="57">
        <f t="shared" si="10"/>
        <v>4140600</v>
      </c>
      <c r="K80" s="57">
        <f t="shared" si="10"/>
        <v>19227400</v>
      </c>
      <c r="L80" s="58">
        <f t="shared" si="10"/>
        <v>82424249</v>
      </c>
      <c r="M80" s="56">
        <f t="shared" si="10"/>
        <v>0</v>
      </c>
      <c r="N80" s="57">
        <f t="shared" si="10"/>
        <v>0</v>
      </c>
      <c r="O80" s="58">
        <f t="shared" si="10"/>
        <v>0</v>
      </c>
      <c r="P80" s="155" t="s">
        <v>99</v>
      </c>
      <c r="R80" s="14"/>
      <c r="S80" s="14"/>
      <c r="T80" s="15"/>
    </row>
    <row r="81" spans="1:20" ht="12.75" thickBot="1" x14ac:dyDescent="0.25">
      <c r="B81" s="562"/>
      <c r="C81" s="481" t="s">
        <v>127</v>
      </c>
      <c r="D81" s="482"/>
      <c r="E81" s="374" t="s">
        <v>219</v>
      </c>
      <c r="F81" s="397" t="s">
        <v>484</v>
      </c>
      <c r="G81" s="131">
        <f t="shared" ref="G81:O81" si="11">SUM(G78:G79)-G80</f>
        <v>0</v>
      </c>
      <c r="H81" s="132">
        <f t="shared" si="11"/>
        <v>0</v>
      </c>
      <c r="I81" s="133">
        <f t="shared" si="11"/>
        <v>0</v>
      </c>
      <c r="J81" s="132">
        <f t="shared" si="11"/>
        <v>0</v>
      </c>
      <c r="K81" s="132">
        <f t="shared" si="11"/>
        <v>0</v>
      </c>
      <c r="L81" s="133">
        <f t="shared" si="11"/>
        <v>0</v>
      </c>
      <c r="M81" s="131">
        <f t="shared" si="11"/>
        <v>0</v>
      </c>
      <c r="N81" s="132">
        <f t="shared" si="11"/>
        <v>0</v>
      </c>
      <c r="O81" s="133">
        <f t="shared" si="11"/>
        <v>0</v>
      </c>
      <c r="P81" s="155" t="s">
        <v>99</v>
      </c>
      <c r="R81" s="14"/>
      <c r="S81" s="14"/>
      <c r="T81" s="15"/>
    </row>
    <row r="82" spans="1:20" ht="15" customHeight="1" thickBot="1" x14ac:dyDescent="0.25">
      <c r="A82" s="101"/>
      <c r="B82" s="545" t="s">
        <v>128</v>
      </c>
      <c r="C82" s="546"/>
      <c r="D82" s="547"/>
      <c r="E82" s="310" t="s">
        <v>401</v>
      </c>
      <c r="F82" s="404" t="s">
        <v>425</v>
      </c>
      <c r="G82" s="61">
        <f t="shared" ref="G82:O82" si="12">SUM(G25,G34,G61)</f>
        <v>-152900</v>
      </c>
      <c r="H82" s="59">
        <f t="shared" si="12"/>
        <v>-550780</v>
      </c>
      <c r="I82" s="60">
        <f t="shared" si="12"/>
        <v>-5609908</v>
      </c>
      <c r="J82" s="59">
        <f t="shared" si="12"/>
        <v>-7563150</v>
      </c>
      <c r="K82" s="59">
        <f t="shared" si="12"/>
        <v>-22882653</v>
      </c>
      <c r="L82" s="60">
        <f t="shared" si="12"/>
        <v>-272647806</v>
      </c>
      <c r="M82" s="61">
        <f t="shared" si="12"/>
        <v>-46750</v>
      </c>
      <c r="N82" s="59">
        <f t="shared" si="12"/>
        <v>-152280</v>
      </c>
      <c r="O82" s="60">
        <f t="shared" si="12"/>
        <v>-530929</v>
      </c>
      <c r="P82" s="155" t="s">
        <v>99</v>
      </c>
      <c r="R82" s="14"/>
      <c r="S82" s="14"/>
      <c r="T82" s="15"/>
    </row>
    <row r="83" spans="1:20" x14ac:dyDescent="0.2">
      <c r="A83" s="101"/>
      <c r="B83" s="548" t="s">
        <v>60</v>
      </c>
      <c r="C83" s="549"/>
      <c r="D83" s="550"/>
      <c r="E83" s="280" t="s">
        <v>387</v>
      </c>
      <c r="F83" s="406" t="s">
        <v>425</v>
      </c>
      <c r="G83" s="33">
        <f t="shared" ref="G83:O83" si="13">SUM(G21,G32,G59)</f>
        <v>-235500</v>
      </c>
      <c r="H83" s="34">
        <f t="shared" si="13"/>
        <v>-904780</v>
      </c>
      <c r="I83" s="35">
        <f t="shared" si="13"/>
        <v>-7173429</v>
      </c>
      <c r="J83" s="34">
        <f t="shared" si="13"/>
        <v>-11703750</v>
      </c>
      <c r="K83" s="34">
        <f t="shared" si="13"/>
        <v>-42485053</v>
      </c>
      <c r="L83" s="35">
        <f t="shared" si="13"/>
        <v>-356322055</v>
      </c>
      <c r="M83" s="33">
        <f t="shared" si="13"/>
        <v>-46750</v>
      </c>
      <c r="N83" s="34">
        <f t="shared" si="13"/>
        <v>-152280</v>
      </c>
      <c r="O83" s="35">
        <f t="shared" si="13"/>
        <v>-530929</v>
      </c>
      <c r="P83" s="155" t="s">
        <v>99</v>
      </c>
      <c r="R83" s="14"/>
      <c r="S83" s="14"/>
      <c r="T83" s="15"/>
    </row>
    <row r="84" spans="1:20" x14ac:dyDescent="0.2">
      <c r="A84" s="101"/>
      <c r="B84" s="551" t="s">
        <v>61</v>
      </c>
      <c r="C84" s="552"/>
      <c r="D84" s="553"/>
      <c r="E84" s="280" t="s">
        <v>401</v>
      </c>
      <c r="F84" s="406" t="s">
        <v>425</v>
      </c>
      <c r="G84" s="33">
        <f t="shared" ref="G84:O84" si="14">SUM(G77,G22,G23)</f>
        <v>82600</v>
      </c>
      <c r="H84" s="34">
        <f t="shared" si="14"/>
        <v>354000</v>
      </c>
      <c r="I84" s="35">
        <f t="shared" si="14"/>
        <v>1563521</v>
      </c>
      <c r="J84" s="34">
        <f t="shared" si="14"/>
        <v>4140600</v>
      </c>
      <c r="K84" s="34">
        <f t="shared" si="14"/>
        <v>19602400</v>
      </c>
      <c r="L84" s="35">
        <f t="shared" si="14"/>
        <v>83674249</v>
      </c>
      <c r="M84" s="33">
        <f t="shared" si="14"/>
        <v>0</v>
      </c>
      <c r="N84" s="34">
        <f t="shared" si="14"/>
        <v>0</v>
      </c>
      <c r="O84" s="35">
        <f t="shared" si="14"/>
        <v>0</v>
      </c>
      <c r="P84" s="155" t="s">
        <v>99</v>
      </c>
      <c r="R84" s="14"/>
      <c r="S84" s="14"/>
      <c r="T84" s="15"/>
    </row>
    <row r="85" spans="1:20" ht="12.75" thickBot="1" x14ac:dyDescent="0.25">
      <c r="A85" s="101"/>
      <c r="B85" s="548" t="s">
        <v>62</v>
      </c>
      <c r="C85" s="549"/>
      <c r="D85" s="550"/>
      <c r="E85" s="280" t="s">
        <v>387</v>
      </c>
      <c r="F85" s="407" t="s">
        <v>425</v>
      </c>
      <c r="G85" s="26">
        <f t="shared" ref="G85:O85" si="15">SUM(G83:G84)</f>
        <v>-152900</v>
      </c>
      <c r="H85" s="25">
        <f t="shared" si="15"/>
        <v>-550780</v>
      </c>
      <c r="I85" s="27">
        <f t="shared" si="15"/>
        <v>-5609908</v>
      </c>
      <c r="J85" s="25">
        <f t="shared" si="15"/>
        <v>-7563150</v>
      </c>
      <c r="K85" s="25">
        <f t="shared" si="15"/>
        <v>-22882653</v>
      </c>
      <c r="L85" s="27">
        <f t="shared" si="15"/>
        <v>-272647806</v>
      </c>
      <c r="M85" s="26">
        <f t="shared" si="15"/>
        <v>-46750</v>
      </c>
      <c r="N85" s="25">
        <f t="shared" si="15"/>
        <v>-152280</v>
      </c>
      <c r="O85" s="27">
        <f t="shared" si="15"/>
        <v>-530929</v>
      </c>
      <c r="P85" s="155" t="s">
        <v>99</v>
      </c>
      <c r="R85" s="14"/>
      <c r="S85" s="14"/>
      <c r="T85" s="15"/>
    </row>
    <row r="86" spans="1:20" ht="15" customHeight="1" thickBot="1" x14ac:dyDescent="0.25">
      <c r="A86" s="105"/>
      <c r="B86" s="554" t="s">
        <v>63</v>
      </c>
      <c r="C86" s="555"/>
      <c r="D86" s="556"/>
      <c r="E86" s="153"/>
      <c r="F86" s="388"/>
      <c r="G86" s="636"/>
      <c r="H86" s="637"/>
      <c r="I86" s="638"/>
      <c r="J86" s="637"/>
      <c r="K86" s="637"/>
      <c r="L86" s="637"/>
      <c r="M86" s="637"/>
      <c r="N86" s="637"/>
      <c r="O86" s="638"/>
      <c r="P86" s="123"/>
      <c r="R86" s="14"/>
      <c r="S86" s="14"/>
      <c r="T86" s="15"/>
    </row>
    <row r="87" spans="1:20" ht="24" x14ac:dyDescent="0.2">
      <c r="A87" s="105"/>
      <c r="B87" s="536" t="s">
        <v>64</v>
      </c>
      <c r="C87" s="537"/>
      <c r="D87" s="538"/>
      <c r="E87" s="264" t="s">
        <v>417</v>
      </c>
      <c r="F87" s="389" t="s">
        <v>485</v>
      </c>
      <c r="G87" s="28">
        <v>500</v>
      </c>
      <c r="H87" s="29">
        <v>1000</v>
      </c>
      <c r="I87" s="30">
        <v>10000</v>
      </c>
      <c r="J87" s="17">
        <v>25037.5</v>
      </c>
      <c r="K87" s="17">
        <v>50075</v>
      </c>
      <c r="L87" s="18">
        <v>500750</v>
      </c>
      <c r="M87" s="16">
        <v>37.5</v>
      </c>
      <c r="N87" s="17">
        <v>75</v>
      </c>
      <c r="O87" s="18">
        <v>750</v>
      </c>
      <c r="P87" s="123"/>
      <c r="R87" s="14"/>
      <c r="S87" s="14"/>
      <c r="T87" s="15"/>
    </row>
    <row r="88" spans="1:20" x14ac:dyDescent="0.2">
      <c r="A88" s="105"/>
      <c r="B88" s="533" t="s">
        <v>65</v>
      </c>
      <c r="C88" s="534"/>
      <c r="D88" s="535"/>
      <c r="E88" s="355" t="s">
        <v>219</v>
      </c>
      <c r="F88" s="386" t="s">
        <v>440</v>
      </c>
      <c r="G88" s="16">
        <v>8000</v>
      </c>
      <c r="H88" s="17">
        <v>24380</v>
      </c>
      <c r="I88" s="18">
        <v>193508</v>
      </c>
      <c r="J88" s="17">
        <v>400600</v>
      </c>
      <c r="K88" s="17">
        <v>2103150</v>
      </c>
      <c r="L88" s="18">
        <v>15027000</v>
      </c>
      <c r="M88" s="16">
        <v>600</v>
      </c>
      <c r="N88" s="17">
        <v>3150</v>
      </c>
      <c r="O88" s="18">
        <v>27000</v>
      </c>
      <c r="P88" s="123"/>
      <c r="R88" s="14"/>
      <c r="S88" s="14"/>
      <c r="T88" s="15"/>
    </row>
    <row r="89" spans="1:20" ht="24" x14ac:dyDescent="0.2">
      <c r="A89" s="105"/>
      <c r="B89" s="536" t="s">
        <v>66</v>
      </c>
      <c r="C89" s="537"/>
      <c r="D89" s="538"/>
      <c r="E89" s="293" t="s">
        <v>405</v>
      </c>
      <c r="F89" s="390" t="s">
        <v>486</v>
      </c>
      <c r="G89" s="16">
        <v>1000</v>
      </c>
      <c r="H89" s="17">
        <v>3000</v>
      </c>
      <c r="I89" s="18">
        <v>20000</v>
      </c>
      <c r="J89" s="17">
        <v>50075</v>
      </c>
      <c r="K89" s="17">
        <v>150225</v>
      </c>
      <c r="L89" s="18">
        <v>1001500</v>
      </c>
      <c r="M89" s="16">
        <v>75</v>
      </c>
      <c r="N89" s="17">
        <v>224.99999999999997</v>
      </c>
      <c r="O89" s="18">
        <v>1500</v>
      </c>
      <c r="P89" s="123"/>
      <c r="R89" s="14"/>
      <c r="S89" s="14"/>
      <c r="T89" s="15"/>
    </row>
    <row r="90" spans="1:20" ht="12.75" thickBot="1" x14ac:dyDescent="0.25">
      <c r="A90" s="105"/>
      <c r="B90" s="539" t="s">
        <v>67</v>
      </c>
      <c r="C90" s="540"/>
      <c r="D90" s="541"/>
      <c r="E90" s="312" t="s">
        <v>387</v>
      </c>
      <c r="F90" s="408" t="s">
        <v>425</v>
      </c>
      <c r="G90" s="26">
        <f t="shared" ref="G90:O90" si="16">SUM(G87:G89)</f>
        <v>9500</v>
      </c>
      <c r="H90" s="25">
        <f t="shared" si="16"/>
        <v>28380</v>
      </c>
      <c r="I90" s="27">
        <f t="shared" si="16"/>
        <v>223508</v>
      </c>
      <c r="J90" s="25">
        <f t="shared" si="16"/>
        <v>475712.5</v>
      </c>
      <c r="K90" s="25">
        <f t="shared" si="16"/>
        <v>2303450</v>
      </c>
      <c r="L90" s="27">
        <f t="shared" si="16"/>
        <v>16529250</v>
      </c>
      <c r="M90" s="26">
        <f t="shared" si="16"/>
        <v>712.5</v>
      </c>
      <c r="N90" s="25">
        <f t="shared" si="16"/>
        <v>3450</v>
      </c>
      <c r="O90" s="27">
        <f t="shared" si="16"/>
        <v>29250</v>
      </c>
      <c r="P90" s="155" t="s">
        <v>99</v>
      </c>
      <c r="R90" s="14"/>
      <c r="S90" s="14"/>
      <c r="T90" s="15"/>
    </row>
    <row r="91" spans="1:20" ht="15" customHeight="1" thickBot="1" x14ac:dyDescent="0.25">
      <c r="A91" s="106"/>
      <c r="B91" s="463" t="s">
        <v>68</v>
      </c>
      <c r="C91" s="464"/>
      <c r="D91" s="465"/>
      <c r="E91" s="267" t="s">
        <v>404</v>
      </c>
      <c r="F91" s="377" t="s">
        <v>487</v>
      </c>
      <c r="G91" s="61">
        <f t="shared" ref="G91:O91" si="17">SUM(G82,G90)</f>
        <v>-143400</v>
      </c>
      <c r="H91" s="59">
        <f t="shared" si="17"/>
        <v>-522400</v>
      </c>
      <c r="I91" s="60">
        <f t="shared" si="17"/>
        <v>-5386400</v>
      </c>
      <c r="J91" s="59">
        <f t="shared" si="17"/>
        <v>-7087437.5</v>
      </c>
      <c r="K91" s="59">
        <f t="shared" si="17"/>
        <v>-20579203</v>
      </c>
      <c r="L91" s="60">
        <f t="shared" si="17"/>
        <v>-256118556</v>
      </c>
      <c r="M91" s="61">
        <f t="shared" si="17"/>
        <v>-46037.5</v>
      </c>
      <c r="N91" s="59">
        <f t="shared" si="17"/>
        <v>-148830</v>
      </c>
      <c r="O91" s="60">
        <f t="shared" si="17"/>
        <v>-501679</v>
      </c>
      <c r="P91" s="155" t="s">
        <v>99</v>
      </c>
      <c r="R91" s="14"/>
      <c r="S91" s="14"/>
      <c r="T91" s="15"/>
    </row>
    <row r="92" spans="1:20" ht="15" customHeight="1" thickBot="1" x14ac:dyDescent="0.25">
      <c r="A92" s="107"/>
      <c r="B92" s="542" t="s">
        <v>69</v>
      </c>
      <c r="C92" s="543"/>
      <c r="D92" s="544"/>
      <c r="E92" s="264" t="s">
        <v>406</v>
      </c>
      <c r="F92" s="375" t="s">
        <v>488</v>
      </c>
      <c r="G92" s="86">
        <v>1000000</v>
      </c>
      <c r="H92" s="84">
        <v>3000000</v>
      </c>
      <c r="I92" s="85">
        <v>15100000</v>
      </c>
      <c r="J92" s="84">
        <v>50075000</v>
      </c>
      <c r="K92" s="84">
        <v>145392253</v>
      </c>
      <c r="L92" s="85">
        <v>887937906</v>
      </c>
      <c r="M92" s="84">
        <v>2575000</v>
      </c>
      <c r="N92" s="84">
        <v>12725000</v>
      </c>
      <c r="O92" s="85">
        <v>175728250</v>
      </c>
      <c r="P92" s="123"/>
      <c r="R92" s="14"/>
      <c r="S92" s="14"/>
      <c r="T92" s="15"/>
    </row>
    <row r="93" spans="1:20" ht="24.75" thickBot="1" x14ac:dyDescent="0.25">
      <c r="A93" s="108"/>
      <c r="B93" s="463" t="s">
        <v>70</v>
      </c>
      <c r="C93" s="464"/>
      <c r="D93" s="465"/>
      <c r="E93" s="267" t="s">
        <v>407</v>
      </c>
      <c r="F93" s="377" t="s">
        <v>489</v>
      </c>
      <c r="G93" s="90">
        <v>1000000</v>
      </c>
      <c r="H93" s="91">
        <v>5000000</v>
      </c>
      <c r="I93" s="92">
        <v>20000000</v>
      </c>
      <c r="J93" s="91">
        <v>62593750</v>
      </c>
      <c r="K93" s="91">
        <v>250375000</v>
      </c>
      <c r="L93" s="92">
        <v>1608000000</v>
      </c>
      <c r="M93" s="91">
        <v>12531160</v>
      </c>
      <c r="N93" s="91">
        <v>75375000</v>
      </c>
      <c r="O93" s="92">
        <v>250500000</v>
      </c>
      <c r="P93" s="123"/>
      <c r="R93" s="14"/>
      <c r="S93" s="14"/>
      <c r="T93" s="15"/>
    </row>
    <row r="94" spans="1:20" ht="15" customHeight="1" thickBot="1" x14ac:dyDescent="0.25">
      <c r="B94" s="514" t="s">
        <v>71</v>
      </c>
      <c r="C94" s="515"/>
      <c r="D94" s="516"/>
      <c r="E94" s="310" t="s">
        <v>387</v>
      </c>
      <c r="F94" s="404" t="s">
        <v>425</v>
      </c>
      <c r="G94" s="61">
        <f t="shared" ref="G94:O94" si="18">SUM(G92:G93)</f>
        <v>2000000</v>
      </c>
      <c r="H94" s="59">
        <f t="shared" si="18"/>
        <v>8000000</v>
      </c>
      <c r="I94" s="60">
        <f t="shared" si="18"/>
        <v>35100000</v>
      </c>
      <c r="J94" s="59">
        <f t="shared" si="18"/>
        <v>112668750</v>
      </c>
      <c r="K94" s="59">
        <f t="shared" si="18"/>
        <v>395767253</v>
      </c>
      <c r="L94" s="60">
        <f t="shared" si="18"/>
        <v>2495937906</v>
      </c>
      <c r="M94" s="61">
        <f t="shared" si="18"/>
        <v>15106160</v>
      </c>
      <c r="N94" s="59">
        <f t="shared" si="18"/>
        <v>88100000</v>
      </c>
      <c r="O94" s="60">
        <f t="shared" si="18"/>
        <v>426228250</v>
      </c>
      <c r="P94" s="155" t="s">
        <v>99</v>
      </c>
      <c r="R94" s="14"/>
      <c r="S94" s="14"/>
      <c r="T94" s="15"/>
    </row>
    <row r="95" spans="1:20" ht="24.75" thickBot="1" x14ac:dyDescent="0.25">
      <c r="B95" s="517" t="s">
        <v>129</v>
      </c>
      <c r="C95" s="518"/>
      <c r="D95" s="519"/>
      <c r="E95" s="266" t="s">
        <v>408</v>
      </c>
      <c r="F95" s="389" t="s">
        <v>490</v>
      </c>
      <c r="G95" s="254">
        <f>SUM(G12,G18,G91,G94)</f>
        <v>45673600</v>
      </c>
      <c r="H95" s="148">
        <f t="shared" ref="H95:O95" si="19">SUM(H12,H18,H91,H94)</f>
        <v>45673600</v>
      </c>
      <c r="I95" s="255">
        <f t="shared" si="19"/>
        <v>45673600</v>
      </c>
      <c r="J95" s="143">
        <f t="shared" si="19"/>
        <v>2538269349.5</v>
      </c>
      <c r="K95" s="143">
        <f t="shared" si="19"/>
        <v>2538269350</v>
      </c>
      <c r="L95" s="144">
        <f t="shared" si="19"/>
        <v>2538269350</v>
      </c>
      <c r="M95" s="142">
        <f t="shared" si="19"/>
        <v>351176570.5</v>
      </c>
      <c r="N95" s="143">
        <f t="shared" si="19"/>
        <v>351176571</v>
      </c>
      <c r="O95" s="144">
        <f t="shared" si="19"/>
        <v>351176571</v>
      </c>
      <c r="P95" s="155" t="s">
        <v>99</v>
      </c>
      <c r="R95" s="14"/>
      <c r="S95" s="14"/>
      <c r="T95" s="15"/>
    </row>
    <row r="96" spans="1:20" ht="24" x14ac:dyDescent="0.2">
      <c r="A96" s="99"/>
      <c r="B96" s="520" t="s">
        <v>130</v>
      </c>
      <c r="C96" s="523" t="s">
        <v>131</v>
      </c>
      <c r="D96" s="524"/>
      <c r="E96" s="313" t="s">
        <v>409</v>
      </c>
      <c r="F96" s="389" t="s">
        <v>491</v>
      </c>
      <c r="G96" s="28">
        <v>-4750000</v>
      </c>
      <c r="H96" s="29">
        <v>-3750000</v>
      </c>
      <c r="I96" s="30">
        <v>0</v>
      </c>
      <c r="J96" s="29">
        <v>0</v>
      </c>
      <c r="K96" s="29">
        <v>0</v>
      </c>
      <c r="L96" s="30">
        <v>0</v>
      </c>
      <c r="M96" s="28">
        <v>-33750000</v>
      </c>
      <c r="N96" s="29">
        <v>-27500000</v>
      </c>
      <c r="O96" s="30">
        <v>0</v>
      </c>
      <c r="P96" s="123"/>
      <c r="R96" s="14"/>
      <c r="S96" s="14"/>
      <c r="T96" s="15"/>
    </row>
    <row r="97" spans="1:20" ht="24" x14ac:dyDescent="0.2">
      <c r="A97" s="109"/>
      <c r="B97" s="521"/>
      <c r="C97" s="525" t="s">
        <v>72</v>
      </c>
      <c r="D97" s="526"/>
      <c r="E97" s="264" t="s">
        <v>600</v>
      </c>
      <c r="F97" s="375" t="s">
        <v>492</v>
      </c>
      <c r="G97" s="16">
        <v>-250000</v>
      </c>
      <c r="H97" s="17">
        <v>-1250000</v>
      </c>
      <c r="I97" s="18">
        <v>-5000000</v>
      </c>
      <c r="J97" s="17">
        <v>0</v>
      </c>
      <c r="K97" s="17">
        <v>0</v>
      </c>
      <c r="L97" s="18">
        <v>0</v>
      </c>
      <c r="M97" s="16">
        <v>-1250000</v>
      </c>
      <c r="N97" s="17">
        <v>-7500000</v>
      </c>
      <c r="O97" s="18">
        <v>-35000000</v>
      </c>
      <c r="P97" s="123"/>
      <c r="R97" s="14"/>
      <c r="S97" s="14"/>
      <c r="T97" s="15"/>
    </row>
    <row r="98" spans="1:20" ht="24" x14ac:dyDescent="0.2">
      <c r="A98" s="109"/>
      <c r="B98" s="521"/>
      <c r="C98" s="525" t="s">
        <v>73</v>
      </c>
      <c r="D98" s="526"/>
      <c r="E98" s="264" t="s">
        <v>601</v>
      </c>
      <c r="F98" s="375" t="s">
        <v>492</v>
      </c>
      <c r="G98" s="16">
        <v>-50000</v>
      </c>
      <c r="H98" s="17">
        <v>-250000</v>
      </c>
      <c r="I98" s="18">
        <v>-1250000</v>
      </c>
      <c r="J98" s="17">
        <v>0</v>
      </c>
      <c r="K98" s="17">
        <v>0</v>
      </c>
      <c r="L98" s="18">
        <v>0</v>
      </c>
      <c r="M98" s="16">
        <v>-250000</v>
      </c>
      <c r="N98" s="17">
        <v>-1250000</v>
      </c>
      <c r="O98" s="18">
        <v>-7500000</v>
      </c>
      <c r="P98" s="123"/>
      <c r="R98" s="14"/>
      <c r="S98" s="14"/>
      <c r="T98" s="15"/>
    </row>
    <row r="99" spans="1:20" ht="36" x14ac:dyDescent="0.2">
      <c r="A99" s="109"/>
      <c r="B99" s="521"/>
      <c r="C99" s="527" t="s">
        <v>132</v>
      </c>
      <c r="D99" s="528"/>
      <c r="E99" s="399" t="s">
        <v>602</v>
      </c>
      <c r="F99" s="375" t="s">
        <v>452</v>
      </c>
      <c r="G99" s="16">
        <v>0</v>
      </c>
      <c r="H99" s="17">
        <v>0</v>
      </c>
      <c r="I99" s="18">
        <v>0</v>
      </c>
      <c r="J99" s="17">
        <v>0</v>
      </c>
      <c r="K99" s="17">
        <v>0</v>
      </c>
      <c r="L99" s="18">
        <v>0</v>
      </c>
      <c r="M99" s="16">
        <v>0</v>
      </c>
      <c r="N99" s="17">
        <v>0</v>
      </c>
      <c r="O99" s="18">
        <v>0</v>
      </c>
      <c r="P99" s="123"/>
      <c r="R99" s="14"/>
      <c r="S99" s="14"/>
      <c r="T99" s="15"/>
    </row>
    <row r="100" spans="1:20" ht="84" x14ac:dyDescent="0.2">
      <c r="A100" s="109"/>
      <c r="B100" s="521"/>
      <c r="C100" s="314" t="s">
        <v>133</v>
      </c>
      <c r="D100" s="315"/>
      <c r="E100" s="264" t="s">
        <v>593</v>
      </c>
      <c r="F100" s="375" t="s">
        <v>492</v>
      </c>
      <c r="G100" s="33">
        <f>SUM(G97:G98)</f>
        <v>-300000</v>
      </c>
      <c r="H100" s="34">
        <f t="shared" ref="H100:I100" si="20">SUM(H97:H98)</f>
        <v>-1500000</v>
      </c>
      <c r="I100" s="35">
        <f t="shared" si="20"/>
        <v>-6250000</v>
      </c>
      <c r="J100" s="34">
        <f>SUM(J97:J98)</f>
        <v>0</v>
      </c>
      <c r="K100" s="34">
        <f t="shared" ref="K100:L100" si="21">SUM(K97:K98)</f>
        <v>0</v>
      </c>
      <c r="L100" s="35">
        <f t="shared" si="21"/>
        <v>0</v>
      </c>
      <c r="M100" s="33">
        <f>SUM(M97:M98)</f>
        <v>-1500000</v>
      </c>
      <c r="N100" s="34">
        <f t="shared" ref="N100:O100" si="22">SUM(N97:N98)</f>
        <v>-8750000</v>
      </c>
      <c r="O100" s="35">
        <f t="shared" si="22"/>
        <v>-42500000</v>
      </c>
      <c r="P100" s="155" t="s">
        <v>99</v>
      </c>
      <c r="R100" s="14"/>
      <c r="S100" s="14"/>
      <c r="T100" s="15"/>
    </row>
    <row r="101" spans="1:20" ht="24" x14ac:dyDescent="0.2">
      <c r="A101" s="109"/>
      <c r="B101" s="521"/>
      <c r="C101" s="529" t="s">
        <v>134</v>
      </c>
      <c r="D101" s="530"/>
      <c r="E101" s="264" t="s">
        <v>410</v>
      </c>
      <c r="F101" s="375" t="s">
        <v>493</v>
      </c>
      <c r="G101" s="16">
        <v>50000</v>
      </c>
      <c r="H101" s="17">
        <v>250000</v>
      </c>
      <c r="I101" s="18">
        <v>1250000</v>
      </c>
      <c r="J101" s="17">
        <v>0</v>
      </c>
      <c r="K101" s="17">
        <v>0</v>
      </c>
      <c r="L101" s="18">
        <v>0</v>
      </c>
      <c r="M101" s="16">
        <v>250000</v>
      </c>
      <c r="N101" s="17">
        <v>1250000</v>
      </c>
      <c r="O101" s="18">
        <v>7500000</v>
      </c>
      <c r="P101" s="123"/>
      <c r="R101" s="14"/>
      <c r="S101" s="14"/>
      <c r="T101" s="15"/>
    </row>
    <row r="102" spans="1:20" ht="12" customHeight="1" x14ac:dyDescent="0.2">
      <c r="A102" s="109"/>
      <c r="B102" s="521"/>
      <c r="C102" s="529" t="s">
        <v>74</v>
      </c>
      <c r="D102" s="530"/>
      <c r="E102" s="399" t="s">
        <v>450</v>
      </c>
      <c r="F102" s="375" t="s">
        <v>451</v>
      </c>
      <c r="G102" s="16">
        <v>0</v>
      </c>
      <c r="H102" s="17">
        <v>0</v>
      </c>
      <c r="I102" s="18">
        <v>0</v>
      </c>
      <c r="J102" s="17">
        <v>0</v>
      </c>
      <c r="K102" s="17">
        <v>0</v>
      </c>
      <c r="L102" s="18">
        <v>0</v>
      </c>
      <c r="M102" s="16">
        <v>0</v>
      </c>
      <c r="N102" s="17">
        <v>0</v>
      </c>
      <c r="O102" s="18">
        <v>0</v>
      </c>
      <c r="P102" s="123"/>
      <c r="R102" s="14"/>
      <c r="S102" s="14"/>
      <c r="T102" s="15"/>
    </row>
    <row r="103" spans="1:20" ht="36.75" thickBot="1" x14ac:dyDescent="0.25">
      <c r="A103" s="109"/>
      <c r="B103" s="522"/>
      <c r="C103" s="531" t="s">
        <v>135</v>
      </c>
      <c r="D103" s="532"/>
      <c r="E103" s="316" t="s">
        <v>411</v>
      </c>
      <c r="F103" s="380" t="s">
        <v>494</v>
      </c>
      <c r="G103" s="26">
        <f t="shared" ref="G103:O103" si="23">SUM(G96,G100,G101,G102)</f>
        <v>-5000000</v>
      </c>
      <c r="H103" s="25">
        <f t="shared" si="23"/>
        <v>-5000000</v>
      </c>
      <c r="I103" s="27">
        <f t="shared" si="23"/>
        <v>-5000000</v>
      </c>
      <c r="J103" s="25">
        <f t="shared" si="23"/>
        <v>0</v>
      </c>
      <c r="K103" s="25">
        <f t="shared" si="23"/>
        <v>0</v>
      </c>
      <c r="L103" s="27">
        <f t="shared" si="23"/>
        <v>0</v>
      </c>
      <c r="M103" s="26">
        <f t="shared" si="23"/>
        <v>-35000000</v>
      </c>
      <c r="N103" s="25">
        <f t="shared" si="23"/>
        <v>-35000000</v>
      </c>
      <c r="O103" s="27">
        <f t="shared" si="23"/>
        <v>-35000000</v>
      </c>
      <c r="P103" s="155" t="s">
        <v>99</v>
      </c>
      <c r="R103" s="14"/>
      <c r="S103" s="14"/>
      <c r="T103" s="15"/>
    </row>
    <row r="104" spans="1:20" ht="16.5" thickBot="1" x14ac:dyDescent="0.25">
      <c r="B104" s="506" t="s">
        <v>136</v>
      </c>
      <c r="C104" s="507"/>
      <c r="D104" s="508"/>
      <c r="E104" s="398" t="s">
        <v>450</v>
      </c>
      <c r="F104" s="380" t="s">
        <v>449</v>
      </c>
      <c r="G104" s="145">
        <f>G95-G103</f>
        <v>50673600</v>
      </c>
      <c r="H104" s="141">
        <f t="shared" ref="H104:O104" si="24">H95-H103</f>
        <v>50673600</v>
      </c>
      <c r="I104" s="146">
        <f t="shared" si="24"/>
        <v>50673600</v>
      </c>
      <c r="J104" s="143">
        <f t="shared" si="24"/>
        <v>2538269349.5</v>
      </c>
      <c r="K104" s="143">
        <f t="shared" si="24"/>
        <v>2538269350</v>
      </c>
      <c r="L104" s="144">
        <f t="shared" si="24"/>
        <v>2538269350</v>
      </c>
      <c r="M104" s="145">
        <f t="shared" si="24"/>
        <v>386176570.5</v>
      </c>
      <c r="N104" s="141">
        <f t="shared" si="24"/>
        <v>386176571</v>
      </c>
      <c r="O104" s="146">
        <f t="shared" si="24"/>
        <v>386176571</v>
      </c>
      <c r="P104" s="155" t="s">
        <v>99</v>
      </c>
      <c r="R104" s="14"/>
      <c r="S104" s="14"/>
      <c r="T104" s="15"/>
    </row>
    <row r="105" spans="1:20" ht="12.75" x14ac:dyDescent="0.2">
      <c r="B105" s="147"/>
      <c r="C105" s="147"/>
      <c r="D105" s="147"/>
      <c r="E105" s="163"/>
      <c r="F105" s="391"/>
      <c r="G105" s="67"/>
      <c r="H105" s="67"/>
      <c r="I105" s="67"/>
      <c r="J105" s="67"/>
      <c r="K105" s="67"/>
      <c r="L105" s="67"/>
      <c r="M105" s="67"/>
      <c r="N105" s="67"/>
      <c r="O105" s="67"/>
      <c r="P105" s="123"/>
      <c r="R105" s="62"/>
      <c r="S105" s="62"/>
      <c r="T105" s="62"/>
    </row>
    <row r="106" spans="1:20" ht="13.5" thickBot="1" x14ac:dyDescent="0.25">
      <c r="B106" s="147"/>
      <c r="C106" s="147"/>
      <c r="D106" s="147"/>
      <c r="E106" s="163"/>
      <c r="F106" s="391"/>
      <c r="G106" s="67"/>
      <c r="H106" s="67"/>
      <c r="I106" s="67"/>
      <c r="J106" s="67"/>
      <c r="K106" s="67"/>
      <c r="L106" s="67"/>
      <c r="M106" s="67"/>
      <c r="N106" s="67"/>
      <c r="O106" s="67"/>
      <c r="P106" s="123"/>
      <c r="R106" s="62"/>
      <c r="S106" s="62"/>
      <c r="T106" s="62"/>
    </row>
    <row r="107" spans="1:20" s="12" customFormat="1" ht="13.5" thickBot="1" x14ac:dyDescent="0.3">
      <c r="A107" s="110"/>
      <c r="B107" s="492" t="s">
        <v>75</v>
      </c>
      <c r="C107" s="493"/>
      <c r="D107" s="493"/>
      <c r="E107" s="261"/>
      <c r="F107" s="392"/>
      <c r="G107" s="509" t="str">
        <f>G11</f>
        <v>LP #5's Allocation of Total Fund</v>
      </c>
      <c r="H107" s="509"/>
      <c r="I107" s="510"/>
      <c r="J107" s="511" t="str">
        <f>J11</f>
        <v>Total Fund (incl. GP Allocation)</v>
      </c>
      <c r="K107" s="509"/>
      <c r="L107" s="510"/>
      <c r="M107" s="511" t="str">
        <f>M11</f>
        <v>GP's Allocation of Total Fund</v>
      </c>
      <c r="N107" s="509"/>
      <c r="O107" s="510"/>
      <c r="P107" s="123"/>
      <c r="Q107" s="11"/>
      <c r="R107" s="63"/>
      <c r="S107" s="63"/>
      <c r="T107" s="64"/>
    </row>
    <row r="108" spans="1:20" ht="12.75" x14ac:dyDescent="0.2">
      <c r="A108" s="110"/>
      <c r="B108" s="512" t="s">
        <v>76</v>
      </c>
      <c r="C108" s="513"/>
      <c r="D108" s="513"/>
      <c r="E108" s="358" t="s">
        <v>219</v>
      </c>
      <c r="F108" s="396" t="s">
        <v>441</v>
      </c>
      <c r="G108" s="258">
        <v>50000000</v>
      </c>
      <c r="H108" s="65">
        <f>G108</f>
        <v>50000000</v>
      </c>
      <c r="I108" s="66">
        <f>G108</f>
        <v>50000000</v>
      </c>
      <c r="J108" s="137">
        <v>2503750000</v>
      </c>
      <c r="K108" s="65">
        <f>J108</f>
        <v>2503750000</v>
      </c>
      <c r="L108" s="66">
        <f>J108</f>
        <v>2503750000</v>
      </c>
      <c r="M108" s="137">
        <v>3750000</v>
      </c>
      <c r="N108" s="65">
        <f>M108</f>
        <v>3750000</v>
      </c>
      <c r="O108" s="66">
        <f>M108</f>
        <v>3750000</v>
      </c>
      <c r="P108" s="155" t="s">
        <v>99</v>
      </c>
    </row>
    <row r="109" spans="1:20" ht="12.75" x14ac:dyDescent="0.2">
      <c r="A109" s="110"/>
      <c r="B109" s="500" t="s">
        <v>77</v>
      </c>
      <c r="C109" s="501"/>
      <c r="D109" s="501"/>
      <c r="E109" s="360" t="s">
        <v>448</v>
      </c>
      <c r="F109" s="386" t="s">
        <v>442</v>
      </c>
      <c r="G109" s="150">
        <v>18500000</v>
      </c>
      <c r="H109" s="150">
        <v>23500000</v>
      </c>
      <c r="I109" s="151">
        <f>G108</f>
        <v>50000000</v>
      </c>
      <c r="J109" s="149">
        <v>926387500</v>
      </c>
      <c r="K109" s="150">
        <v>1176762500</v>
      </c>
      <c r="L109" s="151">
        <f>J108</f>
        <v>2503750000</v>
      </c>
      <c r="M109" s="149">
        <v>1387500</v>
      </c>
      <c r="N109" s="150">
        <v>1762499.9999999998</v>
      </c>
      <c r="O109" s="151">
        <f>M108</f>
        <v>3750000</v>
      </c>
      <c r="P109" s="155" t="s">
        <v>99</v>
      </c>
    </row>
    <row r="110" spans="1:20" x14ac:dyDescent="0.2">
      <c r="A110" s="110"/>
      <c r="B110" s="502" t="s">
        <v>78</v>
      </c>
      <c r="C110" s="503"/>
      <c r="D110" s="503"/>
      <c r="E110" s="360" t="s">
        <v>219</v>
      </c>
      <c r="F110" s="386" t="s">
        <v>443</v>
      </c>
      <c r="G110" s="17">
        <v>0</v>
      </c>
      <c r="H110" s="17">
        <v>-5000000</v>
      </c>
      <c r="I110" s="18">
        <v>-35000000</v>
      </c>
      <c r="J110" s="16">
        <v>0</v>
      </c>
      <c r="K110" s="17">
        <v>-250375000</v>
      </c>
      <c r="L110" s="18">
        <v>-1752625000</v>
      </c>
      <c r="M110" s="16">
        <v>0</v>
      </c>
      <c r="N110" s="17">
        <v>-375000</v>
      </c>
      <c r="O110" s="18">
        <v>-2625000</v>
      </c>
      <c r="P110" s="123"/>
    </row>
    <row r="111" spans="1:20" x14ac:dyDescent="0.2">
      <c r="A111" s="110"/>
      <c r="B111" s="502" t="s">
        <v>79</v>
      </c>
      <c r="C111" s="503"/>
      <c r="D111" s="503"/>
      <c r="E111" s="360" t="s">
        <v>219</v>
      </c>
      <c r="F111" s="386" t="s">
        <v>444</v>
      </c>
      <c r="G111" s="17">
        <v>0</v>
      </c>
      <c r="H111" s="17">
        <v>0</v>
      </c>
      <c r="I111" s="18">
        <v>4000000</v>
      </c>
      <c r="J111" s="16">
        <v>0</v>
      </c>
      <c r="K111" s="17">
        <v>0</v>
      </c>
      <c r="L111" s="18">
        <v>200300000</v>
      </c>
      <c r="M111" s="16">
        <v>0</v>
      </c>
      <c r="N111" s="17">
        <v>0</v>
      </c>
      <c r="O111" s="18">
        <v>300000</v>
      </c>
      <c r="P111" s="123"/>
    </row>
    <row r="112" spans="1:20" x14ac:dyDescent="0.2">
      <c r="A112" s="110"/>
      <c r="B112" s="502" t="s">
        <v>80</v>
      </c>
      <c r="C112" s="503"/>
      <c r="D112" s="503"/>
      <c r="E112" s="360" t="s">
        <v>219</v>
      </c>
      <c r="F112" s="386" t="s">
        <v>445</v>
      </c>
      <c r="G112" s="17">
        <v>0</v>
      </c>
      <c r="H112" s="17">
        <v>0</v>
      </c>
      <c r="I112" s="18">
        <v>0</v>
      </c>
      <c r="J112" s="16">
        <v>0</v>
      </c>
      <c r="K112" s="17">
        <v>0</v>
      </c>
      <c r="L112" s="18">
        <v>0</v>
      </c>
      <c r="M112" s="16">
        <v>0</v>
      </c>
      <c r="N112" s="17">
        <v>0</v>
      </c>
      <c r="O112" s="18">
        <v>0</v>
      </c>
      <c r="P112" s="123"/>
    </row>
    <row r="113" spans="1:17" x14ac:dyDescent="0.2">
      <c r="A113" s="110"/>
      <c r="B113" s="502" t="s">
        <v>81</v>
      </c>
      <c r="C113" s="503"/>
      <c r="D113" s="503"/>
      <c r="E113" s="360" t="s">
        <v>448</v>
      </c>
      <c r="F113" s="386" t="s">
        <v>446</v>
      </c>
      <c r="G113" s="17">
        <v>0</v>
      </c>
      <c r="H113" s="17">
        <v>0</v>
      </c>
      <c r="I113" s="18">
        <v>-500000</v>
      </c>
      <c r="J113" s="16">
        <v>0</v>
      </c>
      <c r="K113" s="17">
        <v>0</v>
      </c>
      <c r="L113" s="18">
        <v>-25037500</v>
      </c>
      <c r="M113" s="16">
        <v>0</v>
      </c>
      <c r="N113" s="17">
        <v>0</v>
      </c>
      <c r="O113" s="18">
        <v>-37500</v>
      </c>
      <c r="P113" s="123"/>
    </row>
    <row r="114" spans="1:17" ht="13.5" thickBot="1" x14ac:dyDescent="0.25">
      <c r="A114" s="110"/>
      <c r="B114" s="504" t="s">
        <v>82</v>
      </c>
      <c r="C114" s="505"/>
      <c r="D114" s="505"/>
      <c r="E114" s="359" t="s">
        <v>219</v>
      </c>
      <c r="F114" s="397" t="s">
        <v>447</v>
      </c>
      <c r="G114" s="68">
        <f t="shared" ref="G114:O114" si="25">SUM(G109:G113)</f>
        <v>18500000</v>
      </c>
      <c r="H114" s="68">
        <f t="shared" si="25"/>
        <v>18500000</v>
      </c>
      <c r="I114" s="69">
        <f t="shared" si="25"/>
        <v>18500000</v>
      </c>
      <c r="J114" s="70">
        <f t="shared" si="25"/>
        <v>926387500</v>
      </c>
      <c r="K114" s="68">
        <f t="shared" si="25"/>
        <v>926387500</v>
      </c>
      <c r="L114" s="69">
        <f t="shared" si="25"/>
        <v>926387500</v>
      </c>
      <c r="M114" s="70">
        <f t="shared" si="25"/>
        <v>1387500</v>
      </c>
      <c r="N114" s="68">
        <f t="shared" si="25"/>
        <v>1387499.9999999998</v>
      </c>
      <c r="O114" s="69">
        <f t="shared" si="25"/>
        <v>1387500</v>
      </c>
      <c r="P114" s="155" t="s">
        <v>99</v>
      </c>
    </row>
    <row r="115" spans="1:17" s="72" customFormat="1" ht="12.75" x14ac:dyDescent="0.25">
      <c r="A115" s="111"/>
      <c r="B115" s="118"/>
      <c r="C115" s="118"/>
      <c r="D115" s="118"/>
      <c r="E115" s="262"/>
      <c r="F115" s="393"/>
      <c r="G115" s="119"/>
      <c r="H115" s="119"/>
      <c r="I115" s="119"/>
      <c r="J115" s="120"/>
      <c r="K115" s="120"/>
      <c r="L115" s="120"/>
      <c r="M115" s="121"/>
      <c r="N115" s="121"/>
      <c r="O115" s="121"/>
      <c r="P115" s="124"/>
      <c r="Q115" s="71"/>
    </row>
    <row r="116" spans="1:17" ht="14.1" customHeight="1" x14ac:dyDescent="0.2">
      <c r="B116" s="122"/>
      <c r="C116" s="122"/>
      <c r="D116" s="122"/>
      <c r="E116" s="263"/>
      <c r="F116" s="251"/>
      <c r="G116" s="489"/>
      <c r="H116" s="489"/>
      <c r="I116" s="489"/>
      <c r="J116" s="489"/>
      <c r="K116" s="489"/>
      <c r="L116" s="489"/>
      <c r="M116" s="489"/>
      <c r="N116" s="489"/>
      <c r="O116" s="489"/>
      <c r="P116" s="490"/>
    </row>
    <row r="117" spans="1:17" ht="15" thickBot="1" x14ac:dyDescent="0.25">
      <c r="B117" s="491" t="s">
        <v>137</v>
      </c>
      <c r="C117" s="491"/>
      <c r="D117" s="491"/>
      <c r="E117" s="491"/>
      <c r="F117" s="491"/>
      <c r="G117" s="491"/>
      <c r="H117" s="491"/>
      <c r="I117" s="491"/>
      <c r="J117" s="491"/>
      <c r="K117" s="491"/>
      <c r="L117" s="491"/>
      <c r="M117" s="491"/>
      <c r="N117" s="491"/>
      <c r="O117" s="491"/>
      <c r="P117" s="490"/>
    </row>
    <row r="118" spans="1:17" s="74" customFormat="1" ht="39.950000000000003" customHeight="1" thickBot="1" x14ac:dyDescent="0.25">
      <c r="A118" s="99"/>
      <c r="B118" s="492" t="s">
        <v>83</v>
      </c>
      <c r="C118" s="493"/>
      <c r="D118" s="494"/>
      <c r="E118" s="261"/>
      <c r="F118" s="392"/>
      <c r="G118" s="495" t="s">
        <v>9</v>
      </c>
      <c r="H118" s="495"/>
      <c r="I118" s="496"/>
      <c r="J118" s="497" t="s">
        <v>84</v>
      </c>
      <c r="K118" s="498"/>
      <c r="L118" s="499"/>
      <c r="M118" s="497" t="s">
        <v>85</v>
      </c>
      <c r="N118" s="498"/>
      <c r="O118" s="499"/>
      <c r="P118" s="124"/>
      <c r="Q118" s="73"/>
    </row>
    <row r="119" spans="1:17" x14ac:dyDescent="0.2">
      <c r="A119" s="112"/>
      <c r="B119" s="483" t="s">
        <v>138</v>
      </c>
      <c r="C119" s="484"/>
      <c r="D119" s="485"/>
      <c r="E119" s="292" t="s">
        <v>412</v>
      </c>
      <c r="F119" s="385" t="s">
        <v>453</v>
      </c>
      <c r="G119" s="53">
        <v>20000</v>
      </c>
      <c r="H119" s="53">
        <v>90000</v>
      </c>
      <c r="I119" s="54">
        <v>231260</v>
      </c>
      <c r="J119" s="75">
        <v>625000</v>
      </c>
      <c r="K119" s="53">
        <v>2500000</v>
      </c>
      <c r="L119" s="54">
        <v>11328125</v>
      </c>
      <c r="M119" s="75">
        <v>156250</v>
      </c>
      <c r="N119" s="53">
        <v>625000</v>
      </c>
      <c r="O119" s="54">
        <v>2832031</v>
      </c>
      <c r="P119" s="123"/>
    </row>
    <row r="120" spans="1:17" x14ac:dyDescent="0.2">
      <c r="A120" s="112"/>
      <c r="B120" s="486" t="s">
        <v>86</v>
      </c>
      <c r="C120" s="487"/>
      <c r="D120" s="488"/>
      <c r="E120" s="360" t="s">
        <v>219</v>
      </c>
      <c r="F120" s="386" t="s">
        <v>454</v>
      </c>
      <c r="G120" s="53">
        <v>10000</v>
      </c>
      <c r="H120" s="53">
        <v>40000</v>
      </c>
      <c r="I120" s="54">
        <v>171260</v>
      </c>
      <c r="J120" s="75">
        <v>400000</v>
      </c>
      <c r="K120" s="53">
        <v>2000000</v>
      </c>
      <c r="L120" s="54">
        <v>10000000</v>
      </c>
      <c r="M120" s="75">
        <v>100000</v>
      </c>
      <c r="N120" s="53">
        <v>500000</v>
      </c>
      <c r="O120" s="54">
        <v>2500000</v>
      </c>
      <c r="P120" s="123"/>
    </row>
    <row r="121" spans="1:17" x14ac:dyDescent="0.2">
      <c r="A121" s="112"/>
      <c r="B121" s="486" t="s">
        <v>87</v>
      </c>
      <c r="C121" s="487"/>
      <c r="D121" s="488"/>
      <c r="E121" s="360" t="s">
        <v>219</v>
      </c>
      <c r="F121" s="386" t="s">
        <v>455</v>
      </c>
      <c r="G121" s="53">
        <v>5000</v>
      </c>
      <c r="H121" s="53">
        <v>5000</v>
      </c>
      <c r="I121" s="54">
        <v>332520</v>
      </c>
      <c r="J121" s="75">
        <v>487500</v>
      </c>
      <c r="K121" s="53">
        <v>1750000</v>
      </c>
      <c r="L121" s="54">
        <v>7570806</v>
      </c>
      <c r="M121" s="75">
        <v>121875</v>
      </c>
      <c r="N121" s="53">
        <v>437500</v>
      </c>
      <c r="O121" s="54">
        <v>1865234</v>
      </c>
      <c r="P121" s="123"/>
    </row>
    <row r="122" spans="1:17" x14ac:dyDescent="0.2">
      <c r="A122" s="112"/>
      <c r="B122" s="486" t="s">
        <v>88</v>
      </c>
      <c r="C122" s="487"/>
      <c r="D122" s="488"/>
      <c r="E122" s="360" t="s">
        <v>219</v>
      </c>
      <c r="F122" s="386" t="s">
        <v>456</v>
      </c>
      <c r="G122" s="53">
        <v>600</v>
      </c>
      <c r="H122" s="53">
        <v>2500</v>
      </c>
      <c r="I122" s="54">
        <v>37500</v>
      </c>
      <c r="J122" s="75">
        <v>30000</v>
      </c>
      <c r="K122" s="53">
        <v>875000</v>
      </c>
      <c r="L122" s="54">
        <v>6875000</v>
      </c>
      <c r="M122" s="75">
        <v>6600</v>
      </c>
      <c r="N122" s="53">
        <v>192500</v>
      </c>
      <c r="O122" s="54">
        <v>1512500</v>
      </c>
      <c r="P122" s="123"/>
    </row>
    <row r="123" spans="1:17" x14ac:dyDescent="0.2">
      <c r="A123" s="112"/>
      <c r="B123" s="486" t="s">
        <v>89</v>
      </c>
      <c r="C123" s="487"/>
      <c r="D123" s="488"/>
      <c r="E123" s="360" t="s">
        <v>219</v>
      </c>
      <c r="F123" s="386" t="s">
        <v>457</v>
      </c>
      <c r="G123" s="53">
        <v>30000</v>
      </c>
      <c r="H123" s="53">
        <v>135000</v>
      </c>
      <c r="I123" s="54">
        <v>675000</v>
      </c>
      <c r="J123" s="75">
        <v>1500000</v>
      </c>
      <c r="K123" s="53">
        <v>6900000</v>
      </c>
      <c r="L123" s="54">
        <v>34000000</v>
      </c>
      <c r="M123" s="75">
        <v>375000</v>
      </c>
      <c r="N123" s="53">
        <v>1725000</v>
      </c>
      <c r="O123" s="54">
        <v>8500000</v>
      </c>
      <c r="P123" s="123"/>
    </row>
    <row r="124" spans="1:17" x14ac:dyDescent="0.2">
      <c r="A124" s="112"/>
      <c r="B124" s="486" t="s">
        <v>90</v>
      </c>
      <c r="C124" s="487"/>
      <c r="D124" s="488"/>
      <c r="E124" s="360" t="s">
        <v>219</v>
      </c>
      <c r="F124" s="386" t="s">
        <v>458</v>
      </c>
      <c r="G124" s="53">
        <v>15000</v>
      </c>
      <c r="H124" s="53">
        <v>68000</v>
      </c>
      <c r="I124" s="54">
        <v>335000</v>
      </c>
      <c r="J124" s="75">
        <v>750000</v>
      </c>
      <c r="K124" s="53">
        <v>3450000</v>
      </c>
      <c r="L124" s="54">
        <v>16500000</v>
      </c>
      <c r="M124" s="75">
        <v>187500</v>
      </c>
      <c r="N124" s="53">
        <v>862500</v>
      </c>
      <c r="O124" s="54">
        <v>4125000</v>
      </c>
      <c r="P124" s="123"/>
    </row>
    <row r="125" spans="1:17" x14ac:dyDescent="0.2">
      <c r="A125" s="112"/>
      <c r="B125" s="471" t="s">
        <v>91</v>
      </c>
      <c r="C125" s="472"/>
      <c r="D125" s="473"/>
      <c r="E125" s="362" t="s">
        <v>218</v>
      </c>
      <c r="F125" s="395" t="s">
        <v>425</v>
      </c>
      <c r="G125" s="53">
        <v>0</v>
      </c>
      <c r="H125" s="53">
        <v>0</v>
      </c>
      <c r="I125" s="54">
        <v>0</v>
      </c>
      <c r="J125" s="75">
        <v>0</v>
      </c>
      <c r="K125" s="53">
        <v>0</v>
      </c>
      <c r="L125" s="54">
        <v>0</v>
      </c>
      <c r="M125" s="75">
        <v>0</v>
      </c>
      <c r="N125" s="53">
        <v>0</v>
      </c>
      <c r="O125" s="54">
        <v>0</v>
      </c>
      <c r="P125" s="123"/>
    </row>
    <row r="126" spans="1:17" x14ac:dyDescent="0.2">
      <c r="A126" s="112"/>
      <c r="B126" s="471" t="s">
        <v>92</v>
      </c>
      <c r="C126" s="472"/>
      <c r="D126" s="473"/>
      <c r="E126" s="362" t="s">
        <v>218</v>
      </c>
      <c r="F126" s="395" t="s">
        <v>425</v>
      </c>
      <c r="G126" s="53">
        <v>10000</v>
      </c>
      <c r="H126" s="53">
        <v>25000</v>
      </c>
      <c r="I126" s="54">
        <v>50000</v>
      </c>
      <c r="J126" s="75">
        <v>500000</v>
      </c>
      <c r="K126" s="53">
        <v>1250000</v>
      </c>
      <c r="L126" s="54">
        <v>2500000</v>
      </c>
      <c r="M126" s="75">
        <v>0</v>
      </c>
      <c r="N126" s="53">
        <v>0</v>
      </c>
      <c r="O126" s="54">
        <v>0</v>
      </c>
      <c r="P126" s="123"/>
    </row>
    <row r="127" spans="1:17" ht="13.5" x14ac:dyDescent="0.2">
      <c r="A127" s="112"/>
      <c r="B127" s="474" t="s">
        <v>93</v>
      </c>
      <c r="C127" s="475"/>
      <c r="D127" s="476"/>
      <c r="E127" s="360" t="s">
        <v>219</v>
      </c>
      <c r="F127" s="386" t="s">
        <v>459</v>
      </c>
      <c r="G127" s="53">
        <v>0</v>
      </c>
      <c r="H127" s="53">
        <v>0</v>
      </c>
      <c r="I127" s="54">
        <v>0</v>
      </c>
      <c r="J127" s="75">
        <v>0</v>
      </c>
      <c r="K127" s="53">
        <v>0</v>
      </c>
      <c r="L127" s="54">
        <v>0</v>
      </c>
      <c r="M127" s="75">
        <v>0</v>
      </c>
      <c r="N127" s="53">
        <v>0</v>
      </c>
      <c r="O127" s="54">
        <v>0</v>
      </c>
      <c r="P127" s="123"/>
    </row>
    <row r="128" spans="1:17" ht="12" customHeight="1" x14ac:dyDescent="0.2">
      <c r="A128" s="99"/>
      <c r="B128" s="471" t="s">
        <v>139</v>
      </c>
      <c r="C128" s="472"/>
      <c r="D128" s="473"/>
      <c r="E128" s="362" t="s">
        <v>218</v>
      </c>
      <c r="F128" s="403" t="s">
        <v>425</v>
      </c>
      <c r="G128" s="51">
        <v>0</v>
      </c>
      <c r="H128" s="53">
        <v>0</v>
      </c>
      <c r="I128" s="54">
        <v>0</v>
      </c>
      <c r="J128" s="51">
        <v>0</v>
      </c>
      <c r="K128" s="53">
        <v>0</v>
      </c>
      <c r="L128" s="54">
        <v>0</v>
      </c>
      <c r="M128" s="51">
        <v>0</v>
      </c>
      <c r="N128" s="53">
        <v>0</v>
      </c>
      <c r="O128" s="54">
        <v>0</v>
      </c>
      <c r="P128" s="123"/>
    </row>
    <row r="129" spans="1:20" ht="12" customHeight="1" x14ac:dyDescent="0.2">
      <c r="A129" s="99"/>
      <c r="B129" s="477" t="s">
        <v>95</v>
      </c>
      <c r="C129" s="478"/>
      <c r="D129" s="479"/>
      <c r="E129" s="401" t="s">
        <v>450</v>
      </c>
      <c r="F129" s="385" t="s">
        <v>462</v>
      </c>
      <c r="G129" s="57">
        <f>SUM(G119:G128)</f>
        <v>90600</v>
      </c>
      <c r="H129" s="57">
        <f t="shared" ref="H129:O129" si="26">SUM(H119:H128)</f>
        <v>365500</v>
      </c>
      <c r="I129" s="57">
        <f t="shared" si="26"/>
        <v>1832540</v>
      </c>
      <c r="J129" s="56">
        <f t="shared" si="26"/>
        <v>4292500</v>
      </c>
      <c r="K129" s="57">
        <f t="shared" si="26"/>
        <v>18725000</v>
      </c>
      <c r="L129" s="57">
        <f t="shared" si="26"/>
        <v>88773931</v>
      </c>
      <c r="M129" s="56">
        <f t="shared" si="26"/>
        <v>947225</v>
      </c>
      <c r="N129" s="57">
        <f t="shared" si="26"/>
        <v>4342500</v>
      </c>
      <c r="O129" s="58">
        <f t="shared" si="26"/>
        <v>21334765</v>
      </c>
      <c r="P129" s="155" t="s">
        <v>99</v>
      </c>
    </row>
    <row r="130" spans="1:20" ht="12.6" customHeight="1" thickBot="1" x14ac:dyDescent="0.25">
      <c r="A130" s="112"/>
      <c r="B130" s="480" t="s">
        <v>94</v>
      </c>
      <c r="C130" s="481"/>
      <c r="D130" s="482"/>
      <c r="E130" s="361" t="s">
        <v>219</v>
      </c>
      <c r="F130" s="400" t="s">
        <v>460</v>
      </c>
      <c r="G130" s="82">
        <v>5000</v>
      </c>
      <c r="H130" s="82">
        <v>15000</v>
      </c>
      <c r="I130" s="83">
        <v>62200</v>
      </c>
      <c r="J130" s="81">
        <v>200000</v>
      </c>
      <c r="K130" s="82">
        <v>600000</v>
      </c>
      <c r="L130" s="83">
        <v>248800</v>
      </c>
      <c r="M130" s="81">
        <v>8000</v>
      </c>
      <c r="N130" s="82">
        <v>19500</v>
      </c>
      <c r="O130" s="83">
        <v>88500</v>
      </c>
      <c r="P130" s="155"/>
    </row>
    <row r="131" spans="1:20" s="12" customFormat="1" ht="24.75" thickBot="1" x14ac:dyDescent="0.3">
      <c r="A131" s="113"/>
      <c r="B131" s="463" t="s">
        <v>140</v>
      </c>
      <c r="C131" s="464"/>
      <c r="D131" s="465"/>
      <c r="E131" s="304" t="s">
        <v>413</v>
      </c>
      <c r="F131" s="377" t="s">
        <v>495</v>
      </c>
      <c r="G131" s="135">
        <f>SUM(G129:G130)</f>
        <v>95600</v>
      </c>
      <c r="H131" s="135">
        <f t="shared" ref="H131:O131" si="27">SUM(H129:H130)</f>
        <v>380500</v>
      </c>
      <c r="I131" s="135">
        <f t="shared" si="27"/>
        <v>1894740</v>
      </c>
      <c r="J131" s="134">
        <f t="shared" si="27"/>
        <v>4492500</v>
      </c>
      <c r="K131" s="135">
        <f t="shared" si="27"/>
        <v>19325000</v>
      </c>
      <c r="L131" s="135">
        <f t="shared" si="27"/>
        <v>89022731</v>
      </c>
      <c r="M131" s="134">
        <f t="shared" si="27"/>
        <v>955225</v>
      </c>
      <c r="N131" s="135">
        <f t="shared" si="27"/>
        <v>4362000</v>
      </c>
      <c r="O131" s="136">
        <f t="shared" si="27"/>
        <v>21423265</v>
      </c>
      <c r="P131" s="155" t="s">
        <v>99</v>
      </c>
      <c r="Q131" s="11"/>
    </row>
    <row r="132" spans="1:20" s="12" customFormat="1" ht="12.75" x14ac:dyDescent="0.25">
      <c r="A132" s="100"/>
      <c r="B132" s="147"/>
      <c r="C132" s="147"/>
      <c r="D132" s="147"/>
      <c r="E132" s="163"/>
      <c r="F132" s="391"/>
      <c r="G132" s="67"/>
      <c r="H132" s="67"/>
      <c r="I132" s="67"/>
      <c r="J132" s="67"/>
      <c r="K132" s="67"/>
      <c r="L132" s="100"/>
      <c r="M132" s="67"/>
      <c r="N132" s="67"/>
      <c r="O132" s="67"/>
      <c r="P132" s="123"/>
      <c r="Q132" s="11"/>
    </row>
    <row r="133" spans="1:20" s="12" customFormat="1" x14ac:dyDescent="0.2">
      <c r="A133" s="100"/>
      <c r="B133" s="466" t="s">
        <v>141</v>
      </c>
      <c r="C133" s="466"/>
      <c r="D133" s="466"/>
      <c r="E133" s="466"/>
      <c r="F133" s="466"/>
      <c r="G133" s="466"/>
      <c r="H133" s="466"/>
      <c r="I133" s="466"/>
      <c r="J133" s="466"/>
      <c r="K133" s="466"/>
      <c r="L133" s="466"/>
      <c r="M133" s="466"/>
      <c r="N133" s="466"/>
      <c r="O133" s="466"/>
      <c r="P133" s="123"/>
      <c r="Q133" s="11"/>
    </row>
    <row r="134" spans="1:20" x14ac:dyDescent="0.2">
      <c r="A134" s="111"/>
      <c r="B134" s="466" t="s">
        <v>142</v>
      </c>
      <c r="C134" s="466"/>
      <c r="D134" s="466"/>
      <c r="E134" s="466"/>
      <c r="F134" s="466"/>
      <c r="G134" s="466"/>
      <c r="H134" s="466"/>
      <c r="I134" s="466"/>
      <c r="J134" s="466"/>
      <c r="K134" s="466"/>
      <c r="L134" s="466"/>
      <c r="M134" s="466"/>
      <c r="N134" s="466"/>
      <c r="O134" s="466"/>
      <c r="P134" s="123"/>
      <c r="Q134" s="11"/>
    </row>
    <row r="135" spans="1:20" s="78" customFormat="1" x14ac:dyDescent="0.2">
      <c r="A135" s="100"/>
      <c r="B135" s="466" t="s">
        <v>143</v>
      </c>
      <c r="C135" s="466"/>
      <c r="D135" s="466"/>
      <c r="E135" s="466"/>
      <c r="F135" s="466"/>
      <c r="G135" s="466"/>
      <c r="H135" s="466"/>
      <c r="I135" s="466"/>
      <c r="J135" s="466"/>
      <c r="K135" s="466"/>
      <c r="L135" s="466"/>
      <c r="M135" s="466"/>
      <c r="N135" s="466"/>
      <c r="O135" s="466"/>
      <c r="P135" s="125"/>
      <c r="Q135" s="76"/>
    </row>
    <row r="136" spans="1:20" s="77" customFormat="1" ht="41.25" customHeight="1" x14ac:dyDescent="0.2">
      <c r="A136" s="98"/>
      <c r="B136" s="467" t="s">
        <v>144</v>
      </c>
      <c r="C136" s="467"/>
      <c r="D136" s="467"/>
      <c r="E136" s="467"/>
      <c r="F136" s="467"/>
      <c r="G136" s="467"/>
      <c r="H136" s="467"/>
      <c r="I136" s="467"/>
      <c r="J136" s="467"/>
      <c r="K136" s="467"/>
      <c r="L136" s="467"/>
      <c r="M136" s="467"/>
      <c r="N136" s="467"/>
      <c r="O136" s="467"/>
      <c r="P136" s="125"/>
      <c r="Q136" s="79"/>
    </row>
    <row r="137" spans="1:20" s="77" customFormat="1" x14ac:dyDescent="0.2">
      <c r="A137" s="98"/>
      <c r="B137" s="466" t="s">
        <v>145</v>
      </c>
      <c r="C137" s="466"/>
      <c r="D137" s="466"/>
      <c r="E137" s="466"/>
      <c r="F137" s="466"/>
      <c r="G137" s="466"/>
      <c r="H137" s="466"/>
      <c r="I137" s="466"/>
      <c r="J137" s="466"/>
      <c r="K137" s="466"/>
      <c r="L137" s="466"/>
      <c r="M137" s="466"/>
      <c r="N137" s="466"/>
      <c r="O137" s="466"/>
      <c r="P137" s="125"/>
      <c r="Q137" s="79"/>
    </row>
    <row r="138" spans="1:20" x14ac:dyDescent="0.2">
      <c r="B138" s="98"/>
      <c r="C138" s="98"/>
      <c r="D138" s="98"/>
      <c r="E138" s="98"/>
      <c r="F138" s="423"/>
      <c r="G138" s="98"/>
      <c r="H138" s="98"/>
      <c r="I138" s="98"/>
      <c r="J138" s="98"/>
      <c r="K138" s="98"/>
      <c r="L138" s="98"/>
      <c r="M138" s="98"/>
      <c r="N138" s="98"/>
      <c r="O138" s="98"/>
      <c r="P138" s="123"/>
    </row>
    <row r="139" spans="1:20" x14ac:dyDescent="0.2">
      <c r="B139" s="98"/>
      <c r="C139" s="98"/>
      <c r="D139" s="98"/>
      <c r="E139" s="98"/>
      <c r="F139" s="423"/>
      <c r="G139" s="98"/>
      <c r="H139" s="98"/>
      <c r="I139" s="98"/>
      <c r="J139" s="98"/>
      <c r="K139" s="98"/>
      <c r="L139" s="98"/>
      <c r="M139" s="98"/>
      <c r="N139" s="98"/>
      <c r="O139" s="98"/>
      <c r="P139" s="123"/>
    </row>
    <row r="140" spans="1:20" s="2" customFormat="1" ht="12.75" thickBot="1" x14ac:dyDescent="0.25">
      <c r="A140" s="98"/>
      <c r="B140" s="98"/>
      <c r="C140" s="98"/>
      <c r="D140" s="98"/>
      <c r="E140" s="98"/>
      <c r="F140" s="423"/>
      <c r="G140" s="98"/>
      <c r="H140" s="98"/>
      <c r="I140" s="98"/>
      <c r="J140" s="98"/>
      <c r="K140" s="98"/>
      <c r="L140" s="98"/>
      <c r="M140" s="98"/>
      <c r="N140" s="98"/>
      <c r="O140" s="98"/>
      <c r="P140" s="123"/>
      <c r="R140" s="1"/>
      <c r="S140" s="1"/>
      <c r="T140" s="1"/>
    </row>
    <row r="141" spans="1:20" s="2" customFormat="1" x14ac:dyDescent="0.2">
      <c r="A141" s="98"/>
      <c r="B141" s="468" t="s">
        <v>146</v>
      </c>
      <c r="C141" s="469"/>
      <c r="D141" s="469"/>
      <c r="E141" s="469"/>
      <c r="F141" s="469"/>
      <c r="G141" s="469"/>
      <c r="H141" s="469"/>
      <c r="I141" s="469"/>
      <c r="J141" s="469"/>
      <c r="K141" s="469"/>
      <c r="L141" s="469"/>
      <c r="M141" s="469"/>
      <c r="N141" s="469"/>
      <c r="O141" s="470"/>
      <c r="P141" s="123"/>
      <c r="R141" s="1"/>
      <c r="S141" s="1"/>
      <c r="T141" s="1"/>
    </row>
    <row r="142" spans="1:20" s="2" customFormat="1" x14ac:dyDescent="0.2">
      <c r="A142" s="98"/>
      <c r="B142" s="454"/>
      <c r="C142" s="455"/>
      <c r="D142" s="455"/>
      <c r="E142" s="455"/>
      <c r="F142" s="455"/>
      <c r="G142" s="455"/>
      <c r="H142" s="455"/>
      <c r="I142" s="455"/>
      <c r="J142" s="455"/>
      <c r="K142" s="455"/>
      <c r="L142" s="455"/>
      <c r="M142" s="455"/>
      <c r="N142" s="455"/>
      <c r="O142" s="456"/>
      <c r="P142" s="123"/>
      <c r="R142" s="1"/>
      <c r="S142" s="1"/>
      <c r="T142" s="1"/>
    </row>
    <row r="143" spans="1:20" s="2" customFormat="1" x14ac:dyDescent="0.2">
      <c r="A143" s="98"/>
      <c r="B143" s="457"/>
      <c r="C143" s="458"/>
      <c r="D143" s="458"/>
      <c r="E143" s="458"/>
      <c r="F143" s="458"/>
      <c r="G143" s="458"/>
      <c r="H143" s="458"/>
      <c r="I143" s="458"/>
      <c r="J143" s="458"/>
      <c r="K143" s="458"/>
      <c r="L143" s="458"/>
      <c r="M143" s="458"/>
      <c r="N143" s="458"/>
      <c r="O143" s="459"/>
      <c r="P143" s="123"/>
      <c r="R143" s="1"/>
      <c r="S143" s="1"/>
      <c r="T143" s="1"/>
    </row>
    <row r="144" spans="1:20" s="2" customFormat="1" x14ac:dyDescent="0.2">
      <c r="A144" s="98"/>
      <c r="B144" s="457"/>
      <c r="C144" s="458"/>
      <c r="D144" s="458"/>
      <c r="E144" s="458"/>
      <c r="F144" s="458"/>
      <c r="G144" s="458"/>
      <c r="H144" s="458"/>
      <c r="I144" s="458"/>
      <c r="J144" s="458"/>
      <c r="K144" s="458"/>
      <c r="L144" s="458"/>
      <c r="M144" s="458"/>
      <c r="N144" s="458"/>
      <c r="O144" s="459"/>
      <c r="P144" s="123"/>
      <c r="R144" s="1"/>
      <c r="S144" s="1"/>
      <c r="T144" s="1"/>
    </row>
    <row r="145" spans="1:20" s="2" customFormat="1" x14ac:dyDescent="0.2">
      <c r="A145" s="98"/>
      <c r="B145" s="454"/>
      <c r="C145" s="455"/>
      <c r="D145" s="455"/>
      <c r="E145" s="455"/>
      <c r="F145" s="455"/>
      <c r="G145" s="455"/>
      <c r="H145" s="455"/>
      <c r="I145" s="455"/>
      <c r="J145" s="455"/>
      <c r="K145" s="455"/>
      <c r="L145" s="455"/>
      <c r="M145" s="455"/>
      <c r="N145" s="455"/>
      <c r="O145" s="456"/>
      <c r="P145" s="123"/>
      <c r="R145" s="1"/>
      <c r="S145" s="1"/>
      <c r="T145" s="1"/>
    </row>
    <row r="146" spans="1:20" s="2" customFormat="1" ht="12.75" thickBot="1" x14ac:dyDescent="0.25">
      <c r="A146" s="98"/>
      <c r="B146" s="460"/>
      <c r="C146" s="461"/>
      <c r="D146" s="461"/>
      <c r="E146" s="461"/>
      <c r="F146" s="461"/>
      <c r="G146" s="461"/>
      <c r="H146" s="461"/>
      <c r="I146" s="461"/>
      <c r="J146" s="461"/>
      <c r="K146" s="461"/>
      <c r="L146" s="461"/>
      <c r="M146" s="461"/>
      <c r="N146" s="461"/>
      <c r="O146" s="462"/>
      <c r="P146" s="123"/>
      <c r="R146" s="1"/>
      <c r="S146" s="1"/>
      <c r="T146" s="1"/>
    </row>
    <row r="147" spans="1:20" x14ac:dyDescent="0.2">
      <c r="B147" s="98"/>
      <c r="C147" s="98"/>
      <c r="D147" s="98"/>
      <c r="E147" s="98"/>
      <c r="F147" s="423"/>
      <c r="G147" s="98"/>
      <c r="H147" s="98"/>
      <c r="I147" s="98"/>
      <c r="J147" s="98"/>
      <c r="K147" s="98"/>
      <c r="L147" s="98"/>
      <c r="M147" s="98"/>
      <c r="N147" s="98"/>
      <c r="O147" s="98"/>
      <c r="P147" s="123"/>
    </row>
    <row r="148" spans="1:20" x14ac:dyDescent="0.2">
      <c r="B148" s="97" t="s">
        <v>148</v>
      </c>
      <c r="C148" s="98"/>
      <c r="D148" s="98"/>
      <c r="E148" s="98"/>
      <c r="F148" s="423"/>
      <c r="G148" s="98"/>
      <c r="H148" s="98"/>
      <c r="I148" s="98"/>
      <c r="J148" s="98"/>
      <c r="K148" s="98"/>
      <c r="L148" s="98"/>
      <c r="M148" s="98"/>
      <c r="N148" s="98"/>
      <c r="O148" s="98"/>
      <c r="P148" s="123"/>
    </row>
    <row r="153" spans="1:20" s="2" customFormat="1" x14ac:dyDescent="0.2">
      <c r="A153" s="98"/>
      <c r="B153" s="1"/>
      <c r="C153" s="1"/>
      <c r="D153" s="1"/>
      <c r="E153" s="1"/>
      <c r="F153" s="422"/>
      <c r="G153" s="1"/>
      <c r="H153" s="1"/>
      <c r="I153" s="1"/>
      <c r="J153" s="1"/>
      <c r="K153" s="1"/>
      <c r="L153" s="1"/>
      <c r="M153" s="1"/>
      <c r="N153" s="1"/>
      <c r="O153" s="1"/>
      <c r="P153" s="11"/>
      <c r="R153" s="1"/>
      <c r="S153" s="1"/>
      <c r="T153" s="1"/>
    </row>
    <row r="159" spans="1:20" x14ac:dyDescent="0.2">
      <c r="A159" s="99"/>
    </row>
    <row r="166" spans="2:3" ht="14.25" x14ac:dyDescent="0.2">
      <c r="B166" s="440"/>
      <c r="C166" s="440"/>
    </row>
    <row r="167" spans="2:3" ht="14.25" x14ac:dyDescent="0.2">
      <c r="B167" s="440"/>
      <c r="C167" s="440"/>
    </row>
    <row r="168" spans="2:3" ht="14.25" x14ac:dyDescent="0.2">
      <c r="B168" s="441"/>
      <c r="C168" s="441"/>
    </row>
    <row r="169" spans="2:3" ht="14.25" x14ac:dyDescent="0.2">
      <c r="B169" s="441"/>
      <c r="C169" s="441"/>
    </row>
    <row r="170" spans="2:3" ht="14.25" x14ac:dyDescent="0.2">
      <c r="B170" s="440"/>
      <c r="C170" s="440"/>
    </row>
  </sheetData>
  <mergeCells count="183">
    <mergeCell ref="F2:F4"/>
    <mergeCell ref="G63:I63"/>
    <mergeCell ref="J63:L63"/>
    <mergeCell ref="M63:O63"/>
    <mergeCell ref="G86:I86"/>
    <mergeCell ref="J86:L86"/>
    <mergeCell ref="M86:O86"/>
    <mergeCell ref="M5:O5"/>
    <mergeCell ref="B10:D10"/>
    <mergeCell ref="B11:D11"/>
    <mergeCell ref="G11:I11"/>
    <mergeCell ref="J11:L11"/>
    <mergeCell ref="M11:O11"/>
    <mergeCell ref="B21:D21"/>
    <mergeCell ref="B22:D22"/>
    <mergeCell ref="B23:D23"/>
    <mergeCell ref="B24:D24"/>
    <mergeCell ref="B25:D25"/>
    <mergeCell ref="B26:D26"/>
    <mergeCell ref="B30:D30"/>
    <mergeCell ref="B31:D31"/>
    <mergeCell ref="B32:D32"/>
    <mergeCell ref="B33:D33"/>
    <mergeCell ref="B34:D34"/>
    <mergeCell ref="D2:D4"/>
    <mergeCell ref="G5:I5"/>
    <mergeCell ref="J5:L5"/>
    <mergeCell ref="G2:H2"/>
    <mergeCell ref="G3:H3"/>
    <mergeCell ref="G4:H4"/>
    <mergeCell ref="M19:O19"/>
    <mergeCell ref="B20:D20"/>
    <mergeCell ref="G20:I20"/>
    <mergeCell ref="J20:L20"/>
    <mergeCell ref="M20:O20"/>
    <mergeCell ref="B12:D12"/>
    <mergeCell ref="B13:D13"/>
    <mergeCell ref="B14:D14"/>
    <mergeCell ref="B15:D15"/>
    <mergeCell ref="B17:D17"/>
    <mergeCell ref="B18:D18"/>
    <mergeCell ref="B16:D16"/>
    <mergeCell ref="B19:D19"/>
    <mergeCell ref="G19:I19"/>
    <mergeCell ref="J19:L19"/>
    <mergeCell ref="E2:E4"/>
    <mergeCell ref="B6:C8"/>
    <mergeCell ref="D6:D8"/>
    <mergeCell ref="B35:D35"/>
    <mergeCell ref="G26:I26"/>
    <mergeCell ref="J26:L26"/>
    <mergeCell ref="M26:O26"/>
    <mergeCell ref="B27:D27"/>
    <mergeCell ref="B28:D28"/>
    <mergeCell ref="B29:D29"/>
    <mergeCell ref="M35:O35"/>
    <mergeCell ref="J35:L35"/>
    <mergeCell ref="G35:I35"/>
    <mergeCell ref="B41:D41"/>
    <mergeCell ref="B44:D44"/>
    <mergeCell ref="B45:D45"/>
    <mergeCell ref="B46:D46"/>
    <mergeCell ref="B36:D36"/>
    <mergeCell ref="B37:D37"/>
    <mergeCell ref="B38:D38"/>
    <mergeCell ref="B39:D39"/>
    <mergeCell ref="B40:D40"/>
    <mergeCell ref="B42:D42"/>
    <mergeCell ref="B43:D43"/>
    <mergeCell ref="B53:D53"/>
    <mergeCell ref="B54:D54"/>
    <mergeCell ref="B55:D55"/>
    <mergeCell ref="B56:D56"/>
    <mergeCell ref="B57:D57"/>
    <mergeCell ref="B58:D58"/>
    <mergeCell ref="B47:D47"/>
    <mergeCell ref="B48:D48"/>
    <mergeCell ref="B49:D49"/>
    <mergeCell ref="B50:D50"/>
    <mergeCell ref="B51:D51"/>
    <mergeCell ref="B52:D52"/>
    <mergeCell ref="B65:C65"/>
    <mergeCell ref="B66:C66"/>
    <mergeCell ref="B67:C67"/>
    <mergeCell ref="B68:C68"/>
    <mergeCell ref="B69:C69"/>
    <mergeCell ref="B70:C70"/>
    <mergeCell ref="B59:D59"/>
    <mergeCell ref="B60:D60"/>
    <mergeCell ref="B61:D61"/>
    <mergeCell ref="B62:D62"/>
    <mergeCell ref="B63:C63"/>
    <mergeCell ref="B64:C64"/>
    <mergeCell ref="B77:D77"/>
    <mergeCell ref="B78:B81"/>
    <mergeCell ref="C78:D78"/>
    <mergeCell ref="C79:D79"/>
    <mergeCell ref="C80:D80"/>
    <mergeCell ref="C81:D81"/>
    <mergeCell ref="B71:C71"/>
    <mergeCell ref="B72:C72"/>
    <mergeCell ref="B73:C73"/>
    <mergeCell ref="B74:C74"/>
    <mergeCell ref="B75:C75"/>
    <mergeCell ref="B76:D76"/>
    <mergeCell ref="B88:D88"/>
    <mergeCell ref="B89:D89"/>
    <mergeCell ref="B90:D90"/>
    <mergeCell ref="B91:D91"/>
    <mergeCell ref="B92:D92"/>
    <mergeCell ref="B93:D93"/>
    <mergeCell ref="B82:D82"/>
    <mergeCell ref="B83:D83"/>
    <mergeCell ref="B84:D84"/>
    <mergeCell ref="B85:D85"/>
    <mergeCell ref="B86:D86"/>
    <mergeCell ref="B87:D87"/>
    <mergeCell ref="J107:L107"/>
    <mergeCell ref="M107:O107"/>
    <mergeCell ref="B108:D108"/>
    <mergeCell ref="B94:D94"/>
    <mergeCell ref="B95:D95"/>
    <mergeCell ref="B96:B103"/>
    <mergeCell ref="C96:D96"/>
    <mergeCell ref="C97:D97"/>
    <mergeCell ref="C98:D98"/>
    <mergeCell ref="C99:D99"/>
    <mergeCell ref="C101:D101"/>
    <mergeCell ref="C102:D102"/>
    <mergeCell ref="C103:D103"/>
    <mergeCell ref="B109:D109"/>
    <mergeCell ref="B110:D110"/>
    <mergeCell ref="B111:D111"/>
    <mergeCell ref="B112:D112"/>
    <mergeCell ref="B113:D113"/>
    <mergeCell ref="B114:D114"/>
    <mergeCell ref="B104:D104"/>
    <mergeCell ref="B107:D107"/>
    <mergeCell ref="G107:I107"/>
    <mergeCell ref="G116:I116"/>
    <mergeCell ref="J116:L116"/>
    <mergeCell ref="M116:O116"/>
    <mergeCell ref="P116:P117"/>
    <mergeCell ref="B117:O117"/>
    <mergeCell ref="B118:D118"/>
    <mergeCell ref="G118:I118"/>
    <mergeCell ref="J118:L118"/>
    <mergeCell ref="M118:O118"/>
    <mergeCell ref="B126:D126"/>
    <mergeCell ref="B127:D127"/>
    <mergeCell ref="B128:D128"/>
    <mergeCell ref="B129:D129"/>
    <mergeCell ref="B130:D130"/>
    <mergeCell ref="B119:D119"/>
    <mergeCell ref="B120:D120"/>
    <mergeCell ref="B121:D121"/>
    <mergeCell ref="B122:D122"/>
    <mergeCell ref="B123:D123"/>
    <mergeCell ref="B124:D124"/>
    <mergeCell ref="B167:C167"/>
    <mergeCell ref="B168:C168"/>
    <mergeCell ref="B169:C169"/>
    <mergeCell ref="B170:C170"/>
    <mergeCell ref="M2:N2"/>
    <mergeCell ref="M3:N3"/>
    <mergeCell ref="M4:N4"/>
    <mergeCell ref="J2:K2"/>
    <mergeCell ref="J3:K3"/>
    <mergeCell ref="J4:K4"/>
    <mergeCell ref="B142:O142"/>
    <mergeCell ref="B143:O143"/>
    <mergeCell ref="B144:O144"/>
    <mergeCell ref="B145:O145"/>
    <mergeCell ref="B146:O146"/>
    <mergeCell ref="B166:C166"/>
    <mergeCell ref="B131:D131"/>
    <mergeCell ref="B134:O134"/>
    <mergeCell ref="B135:O135"/>
    <mergeCell ref="B136:O136"/>
    <mergeCell ref="B137:O137"/>
    <mergeCell ref="B141:O141"/>
    <mergeCell ref="B133:O133"/>
    <mergeCell ref="B125:D125"/>
  </mergeCells>
  <pageMargins left="0.2" right="0.2" top="0.5" bottom="0.3" header="0.15" footer="0.3"/>
  <pageSetup scale="40" fitToHeight="0" orientation="landscape" r:id="rId1"/>
  <headerFooter>
    <oddHeader>&amp;L&amp;G&amp;CChanges Overview - ILPA Reporting Template (v. 2.0) - Updated ILPA Reporting Template relative to 2016 ILPA Reporting Template - Detailed</oddHeader>
  </headerFooter>
  <rowBreaks count="1" manualBreakCount="1">
    <brk id="104" min="1" max="19"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482B2-7054-4BCC-B349-4BC35434D4F2}">
  <dimension ref="A1:T170"/>
  <sheetViews>
    <sheetView showGridLines="0" zoomScale="80" zoomScaleNormal="80" workbookViewId="0">
      <pane xSplit="6" ySplit="11" topLeftCell="G12" activePane="bottomRight" state="frozen"/>
      <selection pane="topRight" activeCell="G1" sqref="G1"/>
      <selection pane="bottomLeft" activeCell="A12" sqref="A12"/>
      <selection pane="bottomRight" activeCell="A2" sqref="A2"/>
    </sheetView>
  </sheetViews>
  <sheetFormatPr defaultColWidth="9.28515625" defaultRowHeight="12" x14ac:dyDescent="0.2"/>
  <cols>
    <col min="1" max="1" width="2.140625" style="98" customWidth="1"/>
    <col min="2" max="2" width="37.5703125" style="1" customWidth="1"/>
    <col min="3" max="3" width="51.5703125" style="1" customWidth="1"/>
    <col min="4" max="4" width="24.5703125" style="1" customWidth="1"/>
    <col min="5" max="5" width="72.85546875" style="1" customWidth="1"/>
    <col min="6" max="6" width="22.85546875" style="422" customWidth="1"/>
    <col min="7" max="8" width="14.5703125" style="1" customWidth="1"/>
    <col min="9" max="9" width="16.7109375" style="1" customWidth="1"/>
    <col min="10" max="12" width="17.7109375" style="1" customWidth="1"/>
    <col min="13" max="14" width="15.42578125" style="1" customWidth="1"/>
    <col min="15" max="15" width="16.7109375" style="1" customWidth="1"/>
    <col min="16" max="16" width="5.140625" style="11" bestFit="1" customWidth="1"/>
    <col min="17" max="17" width="7.7109375" style="2" customWidth="1"/>
    <col min="18" max="20" width="12.28515625" style="1" customWidth="1"/>
    <col min="21" max="16384" width="9.28515625" style="1"/>
  </cols>
  <sheetData>
    <row r="1" spans="1:20" ht="1.5" customHeight="1" thickBot="1" x14ac:dyDescent="0.25">
      <c r="B1" s="98"/>
      <c r="C1" s="98"/>
      <c r="D1" s="98"/>
      <c r="E1" s="98"/>
      <c r="F1" s="423"/>
      <c r="G1" s="98"/>
      <c r="H1" s="98"/>
      <c r="I1" s="98"/>
      <c r="J1" s="98"/>
      <c r="K1" s="98"/>
      <c r="L1" s="98"/>
      <c r="M1" s="98"/>
      <c r="N1" s="98"/>
      <c r="O1" s="98"/>
    </row>
    <row r="2" spans="1:20" ht="15" customHeight="1" x14ac:dyDescent="0.2">
      <c r="B2" s="98"/>
      <c r="C2" s="98"/>
      <c r="D2" s="601" t="s">
        <v>0</v>
      </c>
      <c r="E2" s="626" t="s">
        <v>381</v>
      </c>
      <c r="F2" s="626" t="s">
        <v>424</v>
      </c>
      <c r="G2" s="605" t="s">
        <v>96</v>
      </c>
      <c r="H2" s="606"/>
      <c r="I2" s="283">
        <v>44615</v>
      </c>
      <c r="J2" s="448" t="s">
        <v>97</v>
      </c>
      <c r="K2" s="449"/>
      <c r="L2" s="279">
        <v>44696</v>
      </c>
      <c r="M2" s="442" t="s">
        <v>12</v>
      </c>
      <c r="N2" s="443"/>
      <c r="O2" s="294">
        <v>46023</v>
      </c>
      <c r="P2" s="123"/>
    </row>
    <row r="3" spans="1:20" ht="15" customHeight="1" x14ac:dyDescent="0.2">
      <c r="B3" s="98"/>
      <c r="C3" s="98"/>
      <c r="D3" s="602"/>
      <c r="E3" s="627"/>
      <c r="F3" s="627"/>
      <c r="G3" s="450" t="s">
        <v>4</v>
      </c>
      <c r="H3" s="451"/>
      <c r="I3" s="281">
        <v>44696</v>
      </c>
      <c r="J3" s="450" t="s">
        <v>6</v>
      </c>
      <c r="K3" s="451"/>
      <c r="L3" s="281">
        <v>46660</v>
      </c>
      <c r="M3" s="444" t="s">
        <v>13</v>
      </c>
      <c r="N3" s="445"/>
      <c r="O3" s="295">
        <v>46113</v>
      </c>
      <c r="P3" s="123"/>
    </row>
    <row r="4" spans="1:20" ht="15.75" customHeight="1" thickBot="1" x14ac:dyDescent="0.25">
      <c r="A4" s="99"/>
      <c r="B4" s="98"/>
      <c r="C4" s="98"/>
      <c r="D4" s="603"/>
      <c r="E4" s="628"/>
      <c r="F4" s="628"/>
      <c r="G4" s="452" t="s">
        <v>5</v>
      </c>
      <c r="H4" s="453"/>
      <c r="I4" s="282">
        <v>44834</v>
      </c>
      <c r="J4" s="452" t="s">
        <v>8</v>
      </c>
      <c r="K4" s="453"/>
      <c r="L4" s="282">
        <v>48487</v>
      </c>
      <c r="M4" s="446" t="s">
        <v>14</v>
      </c>
      <c r="N4" s="447"/>
      <c r="O4" s="296">
        <v>46203</v>
      </c>
      <c r="P4" s="123"/>
    </row>
    <row r="5" spans="1:20" ht="6.75" customHeight="1" thickBot="1" x14ac:dyDescent="0.25">
      <c r="B5" s="114"/>
      <c r="C5" s="114"/>
      <c r="D5" s="363"/>
      <c r="E5" s="364"/>
      <c r="F5" s="424"/>
      <c r="G5" s="604"/>
      <c r="H5" s="604"/>
      <c r="I5" s="604"/>
      <c r="J5" s="604"/>
      <c r="K5" s="604"/>
      <c r="L5" s="604"/>
      <c r="M5" s="604"/>
      <c r="N5" s="604"/>
      <c r="O5" s="604"/>
      <c r="P5" s="123"/>
    </row>
    <row r="6" spans="1:20" ht="32.25" customHeight="1" x14ac:dyDescent="0.2">
      <c r="B6" s="629" t="s">
        <v>1</v>
      </c>
      <c r="C6" s="630"/>
      <c r="D6" s="635" t="s">
        <v>414</v>
      </c>
      <c r="E6" s="367" t="s">
        <v>577</v>
      </c>
      <c r="F6" s="857" t="s">
        <v>570</v>
      </c>
      <c r="G6" s="298" t="s">
        <v>2</v>
      </c>
      <c r="H6" s="298" t="s">
        <v>3</v>
      </c>
      <c r="I6" s="284" t="s">
        <v>98</v>
      </c>
      <c r="J6" s="297" t="s">
        <v>2</v>
      </c>
      <c r="K6" s="298" t="s">
        <v>3</v>
      </c>
      <c r="L6" s="284" t="s">
        <v>98</v>
      </c>
      <c r="M6" s="297" t="s">
        <v>2</v>
      </c>
      <c r="N6" s="298" t="s">
        <v>3</v>
      </c>
      <c r="O6" s="284" t="s">
        <v>98</v>
      </c>
      <c r="P6" s="123"/>
      <c r="R6" s="3"/>
    </row>
    <row r="7" spans="1:20" ht="12" customHeight="1" x14ac:dyDescent="0.2">
      <c r="B7" s="631"/>
      <c r="C7" s="632"/>
      <c r="D7" s="635"/>
      <c r="E7" s="368" t="s">
        <v>578</v>
      </c>
      <c r="F7" s="855" t="s">
        <v>555</v>
      </c>
      <c r="G7" s="5">
        <f>O3</f>
        <v>46113</v>
      </c>
      <c r="H7" s="5">
        <f>O2</f>
        <v>46023</v>
      </c>
      <c r="I7" s="6">
        <f>I2</f>
        <v>44615</v>
      </c>
      <c r="J7" s="4">
        <f>O3</f>
        <v>46113</v>
      </c>
      <c r="K7" s="5">
        <f>O2</f>
        <v>46023</v>
      </c>
      <c r="L7" s="6">
        <f>I2</f>
        <v>44615</v>
      </c>
      <c r="M7" s="4">
        <f>O3</f>
        <v>46113</v>
      </c>
      <c r="N7" s="5">
        <f>O2</f>
        <v>46023</v>
      </c>
      <c r="O7" s="6">
        <f>I2</f>
        <v>44615</v>
      </c>
      <c r="P7" s="155" t="s">
        <v>99</v>
      </c>
      <c r="Q7" s="7"/>
      <c r="R7" s="3"/>
    </row>
    <row r="8" spans="1:20" ht="12.75" customHeight="1" thickBot="1" x14ac:dyDescent="0.25">
      <c r="B8" s="633"/>
      <c r="C8" s="634"/>
      <c r="D8" s="635"/>
      <c r="E8" s="369" t="s">
        <v>579</v>
      </c>
      <c r="F8" s="858" t="s">
        <v>555</v>
      </c>
      <c r="G8" s="9">
        <f t="shared" ref="G8:O8" si="0">$O$4</f>
        <v>46203</v>
      </c>
      <c r="H8" s="9">
        <f t="shared" si="0"/>
        <v>46203</v>
      </c>
      <c r="I8" s="10">
        <f t="shared" si="0"/>
        <v>46203</v>
      </c>
      <c r="J8" s="8">
        <f t="shared" si="0"/>
        <v>46203</v>
      </c>
      <c r="K8" s="9">
        <f t="shared" si="0"/>
        <v>46203</v>
      </c>
      <c r="L8" s="10">
        <f t="shared" si="0"/>
        <v>46203</v>
      </c>
      <c r="M8" s="8">
        <f t="shared" si="0"/>
        <v>46203</v>
      </c>
      <c r="N8" s="9">
        <f t="shared" si="0"/>
        <v>46203</v>
      </c>
      <c r="O8" s="10">
        <f t="shared" si="0"/>
        <v>46203</v>
      </c>
      <c r="P8" s="155" t="s">
        <v>99</v>
      </c>
      <c r="Q8" s="7"/>
      <c r="R8" s="3"/>
    </row>
    <row r="9" spans="1:20" ht="7.5" customHeight="1" x14ac:dyDescent="0.2">
      <c r="B9" s="115"/>
      <c r="C9" s="115"/>
      <c r="D9" s="365"/>
      <c r="E9" s="366"/>
      <c r="F9" s="251"/>
      <c r="G9" s="126"/>
      <c r="H9" s="116"/>
      <c r="I9" s="116"/>
      <c r="J9" s="116"/>
      <c r="K9" s="116"/>
      <c r="L9" s="116"/>
      <c r="M9" s="116"/>
      <c r="N9" s="116"/>
      <c r="O9" s="128"/>
      <c r="P9" s="123"/>
      <c r="R9" s="3"/>
    </row>
    <row r="10" spans="1:20" ht="15" thickBot="1" x14ac:dyDescent="0.25">
      <c r="B10" s="639" t="s">
        <v>7</v>
      </c>
      <c r="C10" s="639"/>
      <c r="D10" s="639"/>
      <c r="E10" s="259"/>
      <c r="F10" s="376"/>
      <c r="G10" s="127"/>
      <c r="H10" s="117"/>
      <c r="I10" s="117"/>
      <c r="J10" s="117"/>
      <c r="K10" s="117"/>
      <c r="L10" s="117"/>
      <c r="M10" s="117"/>
      <c r="N10" s="117"/>
      <c r="O10" s="129"/>
      <c r="P10" s="123"/>
      <c r="R10" s="3"/>
    </row>
    <row r="11" spans="1:20" s="12" customFormat="1" ht="39.950000000000003" customHeight="1" thickBot="1" x14ac:dyDescent="0.3">
      <c r="A11" s="100"/>
      <c r="B11" s="640" t="s">
        <v>100</v>
      </c>
      <c r="C11" s="641"/>
      <c r="D11" s="642"/>
      <c r="E11" s="881" t="s">
        <v>595</v>
      </c>
      <c r="F11" s="377" t="s">
        <v>463</v>
      </c>
      <c r="G11" s="511" t="s">
        <v>9</v>
      </c>
      <c r="H11" s="509"/>
      <c r="I11" s="510"/>
      <c r="J11" s="643" t="s">
        <v>10</v>
      </c>
      <c r="K11" s="644"/>
      <c r="L11" s="645"/>
      <c r="M11" s="509" t="s">
        <v>11</v>
      </c>
      <c r="N11" s="509"/>
      <c r="O11" s="510"/>
      <c r="P11" s="123"/>
      <c r="Q11" s="11"/>
    </row>
    <row r="12" spans="1:20" ht="15.75" x14ac:dyDescent="0.2">
      <c r="B12" s="610" t="s">
        <v>101</v>
      </c>
      <c r="C12" s="611"/>
      <c r="D12" s="612"/>
      <c r="E12" s="882" t="s">
        <v>595</v>
      </c>
      <c r="F12" s="378" t="s">
        <v>464</v>
      </c>
      <c r="G12" s="139">
        <v>45067000</v>
      </c>
      <c r="H12" s="138">
        <v>38196000</v>
      </c>
      <c r="I12" s="140">
        <v>0</v>
      </c>
      <c r="J12" s="138">
        <v>2495281787</v>
      </c>
      <c r="K12" s="138">
        <v>2163081300</v>
      </c>
      <c r="L12" s="140">
        <v>0</v>
      </c>
      <c r="M12" s="138">
        <v>338710198</v>
      </c>
      <c r="N12" s="138">
        <v>275725401</v>
      </c>
      <c r="O12" s="140">
        <v>0</v>
      </c>
      <c r="P12" s="156"/>
      <c r="Q12" s="13"/>
      <c r="R12" s="14"/>
      <c r="S12" s="14"/>
      <c r="T12" s="15"/>
    </row>
    <row r="13" spans="1:20" x14ac:dyDescent="0.2">
      <c r="B13" s="613" t="s">
        <v>102</v>
      </c>
      <c r="C13" s="614"/>
      <c r="D13" s="615"/>
      <c r="E13" s="399" t="s">
        <v>596</v>
      </c>
      <c r="F13" s="375" t="s">
        <v>465</v>
      </c>
      <c r="G13" s="16">
        <v>0</v>
      </c>
      <c r="H13" s="17">
        <v>5000000</v>
      </c>
      <c r="I13" s="18">
        <v>35000000</v>
      </c>
      <c r="J13" s="17">
        <v>0</v>
      </c>
      <c r="K13" s="17">
        <v>250375000</v>
      </c>
      <c r="L13" s="18">
        <v>1752625000</v>
      </c>
      <c r="M13" s="17">
        <v>0</v>
      </c>
      <c r="N13" s="17">
        <v>375000</v>
      </c>
      <c r="O13" s="18">
        <v>2625000</v>
      </c>
      <c r="P13" s="123"/>
      <c r="R13" s="14"/>
      <c r="S13" s="14"/>
      <c r="T13" s="15"/>
    </row>
    <row r="14" spans="1:20" x14ac:dyDescent="0.2">
      <c r="B14" s="613" t="s">
        <v>103</v>
      </c>
      <c r="C14" s="614"/>
      <c r="D14" s="615"/>
      <c r="E14" s="399" t="s">
        <v>596</v>
      </c>
      <c r="F14" s="375" t="s">
        <v>466</v>
      </c>
      <c r="G14" s="252">
        <v>-1250000</v>
      </c>
      <c r="H14" s="19">
        <v>-5000000</v>
      </c>
      <c r="I14" s="20">
        <v>-19000000</v>
      </c>
      <c r="J14" s="17">
        <v>-62593750</v>
      </c>
      <c r="K14" s="17">
        <v>-250375000</v>
      </c>
      <c r="L14" s="18">
        <v>-1452175000</v>
      </c>
      <c r="M14" s="19">
        <v>-2593750</v>
      </c>
      <c r="N14" s="19">
        <v>-12875000</v>
      </c>
      <c r="O14" s="20">
        <v>-77175000</v>
      </c>
      <c r="P14" s="123"/>
      <c r="R14" s="14"/>
      <c r="S14" s="14"/>
      <c r="T14" s="15"/>
    </row>
    <row r="15" spans="1:20" x14ac:dyDescent="0.2">
      <c r="B15" s="616" t="s">
        <v>15</v>
      </c>
      <c r="C15" s="617"/>
      <c r="D15" s="618"/>
      <c r="E15" s="354" t="s">
        <v>218</v>
      </c>
      <c r="F15" s="379" t="s">
        <v>425</v>
      </c>
      <c r="G15" s="252">
        <v>0</v>
      </c>
      <c r="H15" s="19">
        <v>0</v>
      </c>
      <c r="I15" s="20">
        <v>0</v>
      </c>
      <c r="J15" s="17">
        <v>0</v>
      </c>
      <c r="K15" s="17">
        <v>0</v>
      </c>
      <c r="L15" s="18">
        <v>0</v>
      </c>
      <c r="M15" s="19">
        <v>0</v>
      </c>
      <c r="N15" s="19">
        <v>0</v>
      </c>
      <c r="O15" s="20">
        <v>0</v>
      </c>
      <c r="P15" s="123"/>
      <c r="R15" s="14"/>
      <c r="S15" s="14"/>
      <c r="T15" s="15"/>
    </row>
    <row r="16" spans="1:20" x14ac:dyDescent="0.2">
      <c r="B16" s="613" t="s">
        <v>16</v>
      </c>
      <c r="C16" s="614"/>
      <c r="D16" s="615"/>
      <c r="E16" s="399" t="s">
        <v>450</v>
      </c>
      <c r="F16" s="375" t="s">
        <v>426</v>
      </c>
      <c r="G16" s="252">
        <v>0</v>
      </c>
      <c r="H16" s="19">
        <v>0</v>
      </c>
      <c r="I16" s="20">
        <v>-40000</v>
      </c>
      <c r="J16" s="17">
        <v>0</v>
      </c>
      <c r="K16" s="17">
        <v>0</v>
      </c>
      <c r="L16" s="18">
        <v>-2000000</v>
      </c>
      <c r="M16" s="19">
        <v>0</v>
      </c>
      <c r="N16" s="19">
        <v>0</v>
      </c>
      <c r="O16" s="20">
        <v>0</v>
      </c>
      <c r="P16" s="123"/>
      <c r="R16" s="14"/>
      <c r="S16" s="14"/>
      <c r="T16" s="15"/>
    </row>
    <row r="17" spans="1:20" x14ac:dyDescent="0.2">
      <c r="A17" s="99"/>
      <c r="B17" s="616" t="s">
        <v>17</v>
      </c>
      <c r="C17" s="617"/>
      <c r="D17" s="618"/>
      <c r="E17" s="354" t="s">
        <v>218</v>
      </c>
      <c r="F17" s="379" t="s">
        <v>425</v>
      </c>
      <c r="G17" s="252">
        <v>0</v>
      </c>
      <c r="H17" s="19">
        <v>0</v>
      </c>
      <c r="I17" s="20">
        <v>0</v>
      </c>
      <c r="J17" s="17">
        <v>0</v>
      </c>
      <c r="K17" s="17">
        <v>0</v>
      </c>
      <c r="L17" s="18">
        <v>0</v>
      </c>
      <c r="M17" s="19">
        <v>0</v>
      </c>
      <c r="N17" s="19">
        <v>0</v>
      </c>
      <c r="O17" s="20">
        <v>0</v>
      </c>
      <c r="P17" s="123"/>
      <c r="R17" s="14"/>
      <c r="S17" s="14"/>
      <c r="T17" s="15"/>
    </row>
    <row r="18" spans="1:20" ht="13.5" thickBot="1" x14ac:dyDescent="0.25">
      <c r="B18" s="619" t="s">
        <v>18</v>
      </c>
      <c r="C18" s="620"/>
      <c r="D18" s="621"/>
      <c r="E18" s="399" t="s">
        <v>596</v>
      </c>
      <c r="F18" s="380" t="s">
        <v>467</v>
      </c>
      <c r="G18" s="21">
        <f t="shared" ref="G18:O18" si="1">SUM(G13:G17)</f>
        <v>-1250000</v>
      </c>
      <c r="H18" s="22">
        <f t="shared" si="1"/>
        <v>0</v>
      </c>
      <c r="I18" s="23">
        <f t="shared" si="1"/>
        <v>15960000</v>
      </c>
      <c r="J18" s="22">
        <f t="shared" si="1"/>
        <v>-62593750</v>
      </c>
      <c r="K18" s="22">
        <f t="shared" si="1"/>
        <v>0</v>
      </c>
      <c r="L18" s="23">
        <f t="shared" si="1"/>
        <v>298450000</v>
      </c>
      <c r="M18" s="22">
        <f t="shared" si="1"/>
        <v>-2593750</v>
      </c>
      <c r="N18" s="22">
        <f t="shared" si="1"/>
        <v>-12500000</v>
      </c>
      <c r="O18" s="23">
        <f t="shared" si="1"/>
        <v>-74550000</v>
      </c>
      <c r="P18" s="155" t="s">
        <v>99</v>
      </c>
      <c r="R18" s="14"/>
      <c r="S18" s="14"/>
      <c r="T18" s="15"/>
    </row>
    <row r="19" spans="1:20" ht="15" customHeight="1" thickBot="1" x14ac:dyDescent="0.25">
      <c r="B19" s="622" t="s">
        <v>19</v>
      </c>
      <c r="C19" s="623"/>
      <c r="D19" s="624"/>
      <c r="E19" s="260"/>
      <c r="F19" s="381"/>
      <c r="G19" s="625"/>
      <c r="H19" s="596"/>
      <c r="I19" s="597"/>
      <c r="J19" s="596"/>
      <c r="K19" s="596"/>
      <c r="L19" s="596"/>
      <c r="M19" s="596"/>
      <c r="N19" s="596"/>
      <c r="O19" s="597"/>
      <c r="P19" s="123"/>
      <c r="R19" s="14"/>
      <c r="S19" s="14"/>
      <c r="T19" s="15"/>
    </row>
    <row r="20" spans="1:20" ht="15" customHeight="1" thickBot="1" x14ac:dyDescent="0.25">
      <c r="A20" s="101"/>
      <c r="B20" s="554" t="s">
        <v>20</v>
      </c>
      <c r="C20" s="555"/>
      <c r="D20" s="556"/>
      <c r="E20" s="256"/>
      <c r="F20" s="382"/>
      <c r="G20" s="607"/>
      <c r="H20" s="608"/>
      <c r="I20" s="609"/>
      <c r="J20" s="608"/>
      <c r="K20" s="608"/>
      <c r="L20" s="608"/>
      <c r="M20" s="608"/>
      <c r="N20" s="608"/>
      <c r="O20" s="609"/>
      <c r="P20" s="123"/>
      <c r="R20" s="14"/>
      <c r="S20" s="14"/>
      <c r="T20" s="15"/>
    </row>
    <row r="21" spans="1:20" ht="12" customHeight="1" thickBot="1" x14ac:dyDescent="0.25">
      <c r="A21" s="102"/>
      <c r="B21" s="646" t="s">
        <v>21</v>
      </c>
      <c r="C21" s="647"/>
      <c r="D21" s="648"/>
      <c r="E21" s="355" t="s">
        <v>219</v>
      </c>
      <c r="F21" s="396" t="s">
        <v>468</v>
      </c>
      <c r="G21" s="16">
        <v>-187500</v>
      </c>
      <c r="H21" s="17">
        <v>-750000</v>
      </c>
      <c r="I21" s="18">
        <v>-6625000</v>
      </c>
      <c r="J21" s="17">
        <v>-9375000</v>
      </c>
      <c r="K21" s="17">
        <v>-37500000</v>
      </c>
      <c r="L21" s="18">
        <v>-331250000</v>
      </c>
      <c r="M21" s="16">
        <v>0</v>
      </c>
      <c r="N21" s="17">
        <v>0</v>
      </c>
      <c r="O21" s="18">
        <v>0</v>
      </c>
      <c r="P21" s="123"/>
      <c r="R21" s="14"/>
      <c r="S21" s="14"/>
      <c r="T21" s="15"/>
    </row>
    <row r="22" spans="1:20" ht="12" customHeight="1" x14ac:dyDescent="0.2">
      <c r="A22" s="101"/>
      <c r="B22" s="649" t="s">
        <v>22</v>
      </c>
      <c r="C22" s="650"/>
      <c r="D22" s="651"/>
      <c r="E22" s="355" t="s">
        <v>219</v>
      </c>
      <c r="F22" s="386" t="s">
        <v>469</v>
      </c>
      <c r="G22" s="16">
        <v>0</v>
      </c>
      <c r="H22" s="17">
        <v>0</v>
      </c>
      <c r="I22" s="18">
        <v>0</v>
      </c>
      <c r="J22" s="17">
        <v>0</v>
      </c>
      <c r="K22" s="17">
        <v>0</v>
      </c>
      <c r="L22" s="18">
        <v>0</v>
      </c>
      <c r="M22" s="16">
        <v>0</v>
      </c>
      <c r="N22" s="17">
        <v>0</v>
      </c>
      <c r="O22" s="18">
        <v>0</v>
      </c>
      <c r="P22" s="123"/>
      <c r="R22" s="14"/>
      <c r="S22" s="14"/>
      <c r="T22" s="15"/>
    </row>
    <row r="23" spans="1:20" x14ac:dyDescent="0.2">
      <c r="A23" s="101"/>
      <c r="B23" s="527" t="s">
        <v>23</v>
      </c>
      <c r="C23" s="652"/>
      <c r="D23" s="528"/>
      <c r="E23" s="399" t="s">
        <v>450</v>
      </c>
      <c r="F23" s="375" t="s">
        <v>470</v>
      </c>
      <c r="G23" s="16">
        <v>0</v>
      </c>
      <c r="H23" s="17">
        <v>7500</v>
      </c>
      <c r="I23" s="18">
        <v>25000</v>
      </c>
      <c r="J23" s="17">
        <v>0</v>
      </c>
      <c r="K23" s="17">
        <v>375000</v>
      </c>
      <c r="L23" s="18">
        <v>1250000</v>
      </c>
      <c r="M23" s="16">
        <v>0</v>
      </c>
      <c r="N23" s="17">
        <v>0</v>
      </c>
      <c r="O23" s="18">
        <v>0</v>
      </c>
      <c r="P23" s="123"/>
      <c r="R23" s="14"/>
      <c r="S23" s="14"/>
      <c r="T23" s="15"/>
    </row>
    <row r="24" spans="1:20" ht="24" customHeight="1" x14ac:dyDescent="0.2">
      <c r="A24" s="101"/>
      <c r="B24" s="527" t="s">
        <v>24</v>
      </c>
      <c r="C24" s="652"/>
      <c r="D24" s="528"/>
      <c r="E24" s="399" t="s">
        <v>597</v>
      </c>
      <c r="F24" s="375" t="s">
        <v>429</v>
      </c>
      <c r="G24" s="16">
        <v>82600</v>
      </c>
      <c r="H24" s="17">
        <v>346500</v>
      </c>
      <c r="I24" s="18">
        <v>1538521</v>
      </c>
      <c r="J24" s="17">
        <v>4140600</v>
      </c>
      <c r="K24" s="17">
        <v>19227400</v>
      </c>
      <c r="L24" s="18">
        <v>82424249</v>
      </c>
      <c r="M24" s="16">
        <v>0</v>
      </c>
      <c r="N24" s="17">
        <v>0</v>
      </c>
      <c r="O24" s="18">
        <v>0</v>
      </c>
      <c r="P24" s="123"/>
      <c r="R24" s="14"/>
      <c r="S24" s="14"/>
      <c r="T24" s="15"/>
    </row>
    <row r="25" spans="1:20" ht="12.75" thickBot="1" x14ac:dyDescent="0.25">
      <c r="A25" s="101"/>
      <c r="B25" s="525" t="s">
        <v>104</v>
      </c>
      <c r="C25" s="653"/>
      <c r="D25" s="526"/>
      <c r="E25" s="399" t="s">
        <v>597</v>
      </c>
      <c r="F25" s="380" t="s">
        <v>471</v>
      </c>
      <c r="G25" s="26">
        <f t="shared" ref="G25:O25" si="2">SUM(G21:G24)</f>
        <v>-104900</v>
      </c>
      <c r="H25" s="25">
        <f t="shared" si="2"/>
        <v>-396000</v>
      </c>
      <c r="I25" s="27">
        <f t="shared" si="2"/>
        <v>-5061479</v>
      </c>
      <c r="J25" s="25">
        <f t="shared" si="2"/>
        <v>-5234400</v>
      </c>
      <c r="K25" s="25">
        <f t="shared" si="2"/>
        <v>-17897600</v>
      </c>
      <c r="L25" s="27">
        <f t="shared" si="2"/>
        <v>-247575751</v>
      </c>
      <c r="M25" s="26">
        <f t="shared" si="2"/>
        <v>0</v>
      </c>
      <c r="N25" s="25">
        <f t="shared" si="2"/>
        <v>0</v>
      </c>
      <c r="O25" s="27">
        <f t="shared" si="2"/>
        <v>0</v>
      </c>
      <c r="P25" s="155" t="s">
        <v>99</v>
      </c>
      <c r="R25" s="14"/>
      <c r="S25" s="14"/>
      <c r="T25" s="15"/>
    </row>
    <row r="26" spans="1:20" ht="15" customHeight="1" thickBot="1" x14ac:dyDescent="0.25">
      <c r="A26" s="99"/>
      <c r="B26" s="554" t="s">
        <v>25</v>
      </c>
      <c r="C26" s="555"/>
      <c r="D26" s="556"/>
      <c r="E26" s="257"/>
      <c r="F26" s="383"/>
      <c r="G26" s="593"/>
      <c r="H26" s="594"/>
      <c r="I26" s="595"/>
      <c r="J26" s="596"/>
      <c r="K26" s="596"/>
      <c r="L26" s="596"/>
      <c r="M26" s="596"/>
      <c r="N26" s="596"/>
      <c r="O26" s="597"/>
      <c r="P26" s="123"/>
      <c r="R26" s="14"/>
      <c r="S26" s="14"/>
      <c r="T26" s="15"/>
    </row>
    <row r="27" spans="1:20" x14ac:dyDescent="0.2">
      <c r="A27" s="103"/>
      <c r="B27" s="590" t="s">
        <v>105</v>
      </c>
      <c r="C27" s="591"/>
      <c r="D27" s="592"/>
      <c r="E27" s="883" t="s">
        <v>218</v>
      </c>
      <c r="F27" s="852" t="s">
        <v>472</v>
      </c>
      <c r="G27" s="16">
        <v>-500</v>
      </c>
      <c r="H27" s="17">
        <v>-1000</v>
      </c>
      <c r="I27" s="18">
        <v>-7000</v>
      </c>
      <c r="J27" s="29">
        <v>-25000</v>
      </c>
      <c r="K27" s="29">
        <v>-50000</v>
      </c>
      <c r="L27" s="30">
        <v>-350000</v>
      </c>
      <c r="M27" s="29">
        <v>0</v>
      </c>
      <c r="N27" s="29">
        <v>0</v>
      </c>
      <c r="O27" s="30">
        <v>0</v>
      </c>
      <c r="P27" s="123"/>
      <c r="R27" s="14"/>
      <c r="S27" s="14"/>
      <c r="T27" s="15"/>
    </row>
    <row r="28" spans="1:20" x14ac:dyDescent="0.2">
      <c r="A28" s="103"/>
      <c r="B28" s="590" t="s">
        <v>106</v>
      </c>
      <c r="C28" s="591"/>
      <c r="D28" s="592"/>
      <c r="E28" s="356" t="s">
        <v>218</v>
      </c>
      <c r="F28" s="853" t="s">
        <v>472</v>
      </c>
      <c r="G28" s="16">
        <v>-250</v>
      </c>
      <c r="H28" s="17">
        <v>-500</v>
      </c>
      <c r="I28" s="18">
        <v>-3500</v>
      </c>
      <c r="J28" s="17">
        <v>-12500</v>
      </c>
      <c r="K28" s="17">
        <v>-25000</v>
      </c>
      <c r="L28" s="18">
        <v>-175000</v>
      </c>
      <c r="M28" s="17">
        <v>0</v>
      </c>
      <c r="N28" s="17">
        <v>0</v>
      </c>
      <c r="O28" s="18">
        <v>0</v>
      </c>
      <c r="P28" s="123"/>
      <c r="R28" s="14"/>
      <c r="S28" s="14"/>
      <c r="T28" s="15"/>
    </row>
    <row r="29" spans="1:20" x14ac:dyDescent="0.2">
      <c r="A29" s="103"/>
      <c r="B29" s="590" t="s">
        <v>107</v>
      </c>
      <c r="C29" s="591"/>
      <c r="D29" s="592"/>
      <c r="E29" s="356" t="s">
        <v>218</v>
      </c>
      <c r="F29" s="853" t="s">
        <v>473</v>
      </c>
      <c r="G29" s="16">
        <v>-250</v>
      </c>
      <c r="H29" s="17">
        <v>-500</v>
      </c>
      <c r="I29" s="18">
        <v>-3500</v>
      </c>
      <c r="J29" s="17">
        <v>-12500</v>
      </c>
      <c r="K29" s="17">
        <v>-25000</v>
      </c>
      <c r="L29" s="18">
        <v>-175000</v>
      </c>
      <c r="M29" s="17">
        <v>0</v>
      </c>
      <c r="N29" s="17">
        <v>0</v>
      </c>
      <c r="O29" s="18">
        <v>0</v>
      </c>
      <c r="P29" s="123"/>
      <c r="R29" s="14"/>
      <c r="S29" s="14"/>
      <c r="T29" s="15"/>
    </row>
    <row r="30" spans="1:20" x14ac:dyDescent="0.2">
      <c r="A30" s="103"/>
      <c r="B30" s="590" t="s">
        <v>108</v>
      </c>
      <c r="C30" s="591"/>
      <c r="D30" s="592"/>
      <c r="E30" s="356" t="s">
        <v>218</v>
      </c>
      <c r="F30" s="853" t="s">
        <v>476</v>
      </c>
      <c r="G30" s="16">
        <v>-250</v>
      </c>
      <c r="H30" s="17">
        <v>-500</v>
      </c>
      <c r="I30" s="18">
        <v>-3500</v>
      </c>
      <c r="J30" s="17">
        <v>-12500</v>
      </c>
      <c r="K30" s="17">
        <v>-25000</v>
      </c>
      <c r="L30" s="18">
        <v>-175000</v>
      </c>
      <c r="M30" s="17">
        <v>0</v>
      </c>
      <c r="N30" s="17">
        <v>0</v>
      </c>
      <c r="O30" s="18">
        <v>0</v>
      </c>
      <c r="P30" s="123"/>
      <c r="R30" s="14"/>
      <c r="S30" s="14"/>
      <c r="T30" s="15"/>
    </row>
    <row r="31" spans="1:20" x14ac:dyDescent="0.2">
      <c r="A31" s="103"/>
      <c r="B31" s="587" t="s">
        <v>109</v>
      </c>
      <c r="C31" s="588"/>
      <c r="D31" s="589"/>
      <c r="E31" s="356" t="s">
        <v>218</v>
      </c>
      <c r="F31" s="853" t="s">
        <v>481</v>
      </c>
      <c r="G31" s="16">
        <v>0</v>
      </c>
      <c r="H31" s="17">
        <v>0</v>
      </c>
      <c r="I31" s="18">
        <v>0</v>
      </c>
      <c r="J31" s="17">
        <v>0</v>
      </c>
      <c r="K31" s="17">
        <v>0</v>
      </c>
      <c r="L31" s="18">
        <v>0</v>
      </c>
      <c r="M31" s="17">
        <v>0</v>
      </c>
      <c r="N31" s="17">
        <v>0</v>
      </c>
      <c r="O31" s="18">
        <v>0</v>
      </c>
      <c r="P31" s="123"/>
      <c r="R31" s="14"/>
      <c r="S31" s="14"/>
      <c r="T31" s="15"/>
    </row>
    <row r="32" spans="1:20" x14ac:dyDescent="0.2">
      <c r="A32" s="103"/>
      <c r="B32" s="525" t="s">
        <v>26</v>
      </c>
      <c r="C32" s="653"/>
      <c r="D32" s="526"/>
      <c r="E32" s="884" t="s">
        <v>597</v>
      </c>
      <c r="F32" s="385" t="s">
        <v>571</v>
      </c>
      <c r="G32" s="33">
        <f t="shared" ref="G32:O32" si="3">SUM(G27:G31)</f>
        <v>-1250</v>
      </c>
      <c r="H32" s="34">
        <f t="shared" si="3"/>
        <v>-2500</v>
      </c>
      <c r="I32" s="35">
        <f t="shared" si="3"/>
        <v>-17500</v>
      </c>
      <c r="J32" s="34">
        <f t="shared" si="3"/>
        <v>-62500</v>
      </c>
      <c r="K32" s="34">
        <f t="shared" si="3"/>
        <v>-125000</v>
      </c>
      <c r="L32" s="35">
        <f t="shared" si="3"/>
        <v>-875000</v>
      </c>
      <c r="M32" s="34">
        <f t="shared" si="3"/>
        <v>0</v>
      </c>
      <c r="N32" s="34">
        <f t="shared" si="3"/>
        <v>0</v>
      </c>
      <c r="O32" s="35">
        <f t="shared" si="3"/>
        <v>0</v>
      </c>
      <c r="P32" s="155" t="s">
        <v>99</v>
      </c>
      <c r="R32" s="14"/>
      <c r="S32" s="14"/>
      <c r="T32" s="15"/>
    </row>
    <row r="33" spans="1:20" x14ac:dyDescent="0.2">
      <c r="A33" s="103"/>
      <c r="B33" s="536" t="s">
        <v>27</v>
      </c>
      <c r="C33" s="537"/>
      <c r="D33" s="538"/>
      <c r="E33" s="399" t="s">
        <v>597</v>
      </c>
      <c r="F33" s="426" t="s">
        <v>429</v>
      </c>
      <c r="G33" s="16">
        <v>0</v>
      </c>
      <c r="H33" s="17">
        <v>0</v>
      </c>
      <c r="I33" s="18">
        <v>0</v>
      </c>
      <c r="J33" s="17">
        <v>0</v>
      </c>
      <c r="K33" s="17">
        <v>0</v>
      </c>
      <c r="L33" s="18">
        <v>0</v>
      </c>
      <c r="M33" s="17">
        <v>0</v>
      </c>
      <c r="N33" s="17">
        <v>0</v>
      </c>
      <c r="O33" s="18">
        <v>0</v>
      </c>
      <c r="P33" s="123"/>
      <c r="R33" s="14"/>
      <c r="S33" s="14"/>
      <c r="T33" s="15"/>
    </row>
    <row r="34" spans="1:20" ht="12.75" thickBot="1" x14ac:dyDescent="0.25">
      <c r="A34" s="103"/>
      <c r="B34" s="654" t="s">
        <v>110</v>
      </c>
      <c r="C34" s="655"/>
      <c r="D34" s="656"/>
      <c r="E34" s="356" t="s">
        <v>218</v>
      </c>
      <c r="F34" s="402" t="s">
        <v>425</v>
      </c>
      <c r="G34" s="26">
        <f t="shared" ref="G34:O34" si="4">SUM(G32:G33)</f>
        <v>-1250</v>
      </c>
      <c r="H34" s="25">
        <f t="shared" si="4"/>
        <v>-2500</v>
      </c>
      <c r="I34" s="27">
        <f t="shared" si="4"/>
        <v>-17500</v>
      </c>
      <c r="J34" s="25">
        <f t="shared" si="4"/>
        <v>-62500</v>
      </c>
      <c r="K34" s="25">
        <f t="shared" si="4"/>
        <v>-125000</v>
      </c>
      <c r="L34" s="27">
        <f t="shared" si="4"/>
        <v>-875000</v>
      </c>
      <c r="M34" s="25">
        <f t="shared" si="4"/>
        <v>0</v>
      </c>
      <c r="N34" s="25">
        <f t="shared" si="4"/>
        <v>0</v>
      </c>
      <c r="O34" s="27">
        <f t="shared" si="4"/>
        <v>0</v>
      </c>
      <c r="P34" s="155" t="s">
        <v>99</v>
      </c>
      <c r="R34" s="14"/>
      <c r="S34" s="14"/>
      <c r="T34" s="15"/>
    </row>
    <row r="35" spans="1:20" s="24" customFormat="1" ht="15" customHeight="1" thickBot="1" x14ac:dyDescent="0.25">
      <c r="A35" s="99"/>
      <c r="B35" s="554" t="s">
        <v>111</v>
      </c>
      <c r="C35" s="555"/>
      <c r="D35" s="556"/>
      <c r="E35" s="257"/>
      <c r="F35" s="383"/>
      <c r="G35" s="598"/>
      <c r="H35" s="599"/>
      <c r="I35" s="600"/>
      <c r="J35" s="594"/>
      <c r="K35" s="594"/>
      <c r="L35" s="594"/>
      <c r="M35" s="594"/>
      <c r="N35" s="594"/>
      <c r="O35" s="595"/>
      <c r="P35" s="123"/>
      <c r="Q35" s="2"/>
      <c r="R35" s="36"/>
      <c r="S35" s="36"/>
      <c r="T35" s="37"/>
    </row>
    <row r="36" spans="1:20" s="24" customFormat="1" x14ac:dyDescent="0.2">
      <c r="A36" s="103"/>
      <c r="B36" s="574" t="s">
        <v>112</v>
      </c>
      <c r="C36" s="575"/>
      <c r="D36" s="576"/>
      <c r="E36" s="884" t="s">
        <v>596</v>
      </c>
      <c r="F36" s="384" t="s">
        <v>472</v>
      </c>
      <c r="G36" s="38">
        <v>-1000</v>
      </c>
      <c r="H36" s="31">
        <v>-2500</v>
      </c>
      <c r="I36" s="32">
        <v>-27000</v>
      </c>
      <c r="J36" s="31">
        <v>-50000</v>
      </c>
      <c r="K36" s="31">
        <v>-125000</v>
      </c>
      <c r="L36" s="31">
        <v>-1350000</v>
      </c>
      <c r="M36" s="93">
        <v>-1000</v>
      </c>
      <c r="N36" s="94">
        <v>-2500</v>
      </c>
      <c r="O36" s="95">
        <v>-27000</v>
      </c>
      <c r="P36" s="123"/>
      <c r="Q36" s="2"/>
      <c r="R36" s="36"/>
      <c r="S36" s="36"/>
      <c r="T36" s="37"/>
    </row>
    <row r="37" spans="1:20" s="24" customFormat="1" x14ac:dyDescent="0.2">
      <c r="A37" s="103"/>
      <c r="B37" s="590" t="s">
        <v>28</v>
      </c>
      <c r="C37" s="591"/>
      <c r="D37" s="592"/>
      <c r="E37" s="356" t="s">
        <v>218</v>
      </c>
      <c r="F37" s="851" t="s">
        <v>472</v>
      </c>
      <c r="G37" s="38">
        <v>-2000</v>
      </c>
      <c r="H37" s="31">
        <v>-5000</v>
      </c>
      <c r="I37" s="32">
        <v>-58000</v>
      </c>
      <c r="J37" s="31">
        <v>-100000</v>
      </c>
      <c r="K37" s="31">
        <v>-200000</v>
      </c>
      <c r="L37" s="31">
        <v>-2600000</v>
      </c>
      <c r="M37" s="38">
        <v>-2000</v>
      </c>
      <c r="N37" s="31">
        <v>-5000</v>
      </c>
      <c r="O37" s="32">
        <v>-58000</v>
      </c>
      <c r="P37" s="123"/>
      <c r="Q37" s="2"/>
      <c r="R37" s="36"/>
      <c r="S37" s="36"/>
      <c r="T37" s="37"/>
    </row>
    <row r="38" spans="1:20" s="24" customFormat="1" x14ac:dyDescent="0.2">
      <c r="A38" s="103"/>
      <c r="B38" s="574" t="s">
        <v>29</v>
      </c>
      <c r="C38" s="575"/>
      <c r="D38" s="576"/>
      <c r="E38" s="884" t="s">
        <v>596</v>
      </c>
      <c r="F38" s="385" t="s">
        <v>472</v>
      </c>
      <c r="G38" s="38">
        <v>0</v>
      </c>
      <c r="H38" s="31">
        <v>0</v>
      </c>
      <c r="I38" s="32">
        <v>0</v>
      </c>
      <c r="J38" s="31">
        <v>0</v>
      </c>
      <c r="K38" s="31">
        <v>0</v>
      </c>
      <c r="L38" s="31">
        <v>0</v>
      </c>
      <c r="M38" s="38">
        <v>0</v>
      </c>
      <c r="N38" s="31">
        <v>0</v>
      </c>
      <c r="O38" s="32">
        <v>0</v>
      </c>
      <c r="P38" s="123"/>
      <c r="Q38" s="2"/>
      <c r="R38" s="36"/>
      <c r="S38" s="36"/>
      <c r="T38" s="37"/>
    </row>
    <row r="39" spans="1:20" s="24" customFormat="1" x14ac:dyDescent="0.2">
      <c r="A39" s="103"/>
      <c r="B39" s="574" t="s">
        <v>113</v>
      </c>
      <c r="C39" s="575"/>
      <c r="D39" s="576"/>
      <c r="E39" s="884" t="s">
        <v>596</v>
      </c>
      <c r="F39" s="385" t="s">
        <v>473</v>
      </c>
      <c r="G39" s="38">
        <v>-12500</v>
      </c>
      <c r="H39" s="31">
        <v>-37500</v>
      </c>
      <c r="I39" s="32">
        <v>-55000</v>
      </c>
      <c r="J39" s="31">
        <v>-625000</v>
      </c>
      <c r="K39" s="31">
        <v>-1000000</v>
      </c>
      <c r="L39" s="31">
        <v>-2750000</v>
      </c>
      <c r="M39" s="38">
        <v>-12500</v>
      </c>
      <c r="N39" s="31">
        <v>-37500</v>
      </c>
      <c r="O39" s="32">
        <v>-55000</v>
      </c>
      <c r="P39" s="123"/>
      <c r="Q39" s="2"/>
      <c r="R39" s="36"/>
      <c r="S39" s="36"/>
      <c r="T39" s="37"/>
    </row>
    <row r="40" spans="1:20" s="24" customFormat="1" x14ac:dyDescent="0.2">
      <c r="A40" s="103"/>
      <c r="B40" s="590" t="s">
        <v>114</v>
      </c>
      <c r="C40" s="591"/>
      <c r="D40" s="592"/>
      <c r="E40" s="356" t="s">
        <v>218</v>
      </c>
      <c r="F40" s="403" t="s">
        <v>425</v>
      </c>
      <c r="G40" s="38">
        <v>-11750</v>
      </c>
      <c r="H40" s="31">
        <v>-50000</v>
      </c>
      <c r="I40" s="32">
        <v>-95000</v>
      </c>
      <c r="J40" s="31">
        <v>-516250</v>
      </c>
      <c r="K40" s="31">
        <v>-1250000</v>
      </c>
      <c r="L40" s="31">
        <v>-2750000</v>
      </c>
      <c r="M40" s="38">
        <v>-11750</v>
      </c>
      <c r="N40" s="31">
        <v>-50000</v>
      </c>
      <c r="O40" s="32">
        <v>-95000</v>
      </c>
      <c r="P40" s="123"/>
      <c r="Q40" s="2"/>
      <c r="R40" s="36"/>
      <c r="S40" s="36"/>
      <c r="T40" s="37"/>
    </row>
    <row r="41" spans="1:20" s="24" customFormat="1" x14ac:dyDescent="0.2">
      <c r="A41" s="103"/>
      <c r="B41" s="574" t="s">
        <v>30</v>
      </c>
      <c r="C41" s="575"/>
      <c r="D41" s="576"/>
      <c r="E41" s="884" t="s">
        <v>596</v>
      </c>
      <c r="F41" s="385" t="s">
        <v>475</v>
      </c>
      <c r="G41" s="38">
        <v>0</v>
      </c>
      <c r="H41" s="31">
        <v>-5000</v>
      </c>
      <c r="I41" s="32">
        <v>-42500</v>
      </c>
      <c r="J41" s="31">
        <v>0</v>
      </c>
      <c r="K41" s="31">
        <v>-221000</v>
      </c>
      <c r="L41" s="31">
        <v>-2125000</v>
      </c>
      <c r="M41" s="38">
        <v>0</v>
      </c>
      <c r="N41" s="31">
        <v>-5000</v>
      </c>
      <c r="O41" s="32">
        <v>-42500</v>
      </c>
      <c r="P41" s="123"/>
      <c r="Q41" s="2"/>
      <c r="R41" s="36"/>
      <c r="S41" s="36"/>
      <c r="T41" s="37"/>
    </row>
    <row r="42" spans="1:20" s="24" customFormat="1" x14ac:dyDescent="0.2">
      <c r="A42" s="103"/>
      <c r="B42" s="574" t="s">
        <v>115</v>
      </c>
      <c r="C42" s="575"/>
      <c r="D42" s="576"/>
      <c r="E42" s="884" t="s">
        <v>598</v>
      </c>
      <c r="F42" s="385" t="s">
        <v>475</v>
      </c>
      <c r="G42" s="38">
        <v>-10000</v>
      </c>
      <c r="H42" s="31">
        <v>-25000</v>
      </c>
      <c r="I42" s="32">
        <v>-50000</v>
      </c>
      <c r="J42" s="31">
        <v>-500000</v>
      </c>
      <c r="K42" s="31">
        <v>-1250000</v>
      </c>
      <c r="L42" s="31">
        <v>-2600000</v>
      </c>
      <c r="M42" s="38">
        <v>-10000</v>
      </c>
      <c r="N42" s="31">
        <v>-25000</v>
      </c>
      <c r="O42" s="32">
        <v>-50000</v>
      </c>
      <c r="P42" s="123"/>
      <c r="Q42" s="2"/>
      <c r="R42" s="36"/>
      <c r="S42" s="36"/>
      <c r="T42" s="37"/>
    </row>
    <row r="43" spans="1:20" s="24" customFormat="1" x14ac:dyDescent="0.2">
      <c r="A43" s="103"/>
      <c r="B43" s="574" t="s">
        <v>31</v>
      </c>
      <c r="C43" s="575"/>
      <c r="D43" s="576"/>
      <c r="E43" s="884" t="s">
        <v>596</v>
      </c>
      <c r="F43" s="385" t="s">
        <v>476</v>
      </c>
      <c r="G43" s="38">
        <v>0</v>
      </c>
      <c r="H43" s="31">
        <v>0</v>
      </c>
      <c r="I43" s="32">
        <v>-7500</v>
      </c>
      <c r="J43" s="31">
        <v>0</v>
      </c>
      <c r="K43" s="31">
        <v>0</v>
      </c>
      <c r="L43" s="31">
        <v>-375000</v>
      </c>
      <c r="M43" s="38">
        <v>0</v>
      </c>
      <c r="N43" s="31">
        <v>0</v>
      </c>
      <c r="O43" s="32">
        <v>-7500</v>
      </c>
      <c r="P43" s="123"/>
      <c r="Q43" s="2"/>
      <c r="R43" s="36"/>
      <c r="S43" s="36"/>
      <c r="T43" s="37"/>
    </row>
    <row r="44" spans="1:20" s="24" customFormat="1" x14ac:dyDescent="0.2">
      <c r="A44" s="103"/>
      <c r="B44" s="590" t="s">
        <v>32</v>
      </c>
      <c r="C44" s="591"/>
      <c r="D44" s="592"/>
      <c r="E44" s="356" t="s">
        <v>218</v>
      </c>
      <c r="F44" s="403" t="s">
        <v>425</v>
      </c>
      <c r="G44" s="38">
        <v>0</v>
      </c>
      <c r="H44" s="31">
        <v>0</v>
      </c>
      <c r="I44" s="32">
        <v>0</v>
      </c>
      <c r="J44" s="31">
        <v>0</v>
      </c>
      <c r="K44" s="31">
        <v>0</v>
      </c>
      <c r="L44" s="31">
        <v>0</v>
      </c>
      <c r="M44" s="38">
        <v>0</v>
      </c>
      <c r="N44" s="31">
        <v>0</v>
      </c>
      <c r="O44" s="32">
        <v>0</v>
      </c>
      <c r="P44" s="123"/>
      <c r="Q44" s="2"/>
      <c r="R44" s="36"/>
      <c r="S44" s="36"/>
      <c r="T44" s="37"/>
    </row>
    <row r="45" spans="1:20" s="24" customFormat="1" x14ac:dyDescent="0.2">
      <c r="A45" s="103"/>
      <c r="B45" s="574" t="s">
        <v>33</v>
      </c>
      <c r="C45" s="575"/>
      <c r="D45" s="576"/>
      <c r="E45" s="884" t="s">
        <v>596</v>
      </c>
      <c r="F45" s="385" t="s">
        <v>477</v>
      </c>
      <c r="G45" s="38">
        <v>-5000</v>
      </c>
      <c r="H45" s="31">
        <v>-5000</v>
      </c>
      <c r="I45" s="32">
        <v>-40000</v>
      </c>
      <c r="J45" s="31">
        <v>-250000</v>
      </c>
      <c r="K45" s="31">
        <v>-250000</v>
      </c>
      <c r="L45" s="31">
        <v>-2000000</v>
      </c>
      <c r="M45" s="38">
        <v>-5000</v>
      </c>
      <c r="N45" s="31">
        <v>-5000</v>
      </c>
      <c r="O45" s="32">
        <v>-40000</v>
      </c>
      <c r="P45" s="123"/>
      <c r="Q45" s="2"/>
      <c r="R45" s="36"/>
      <c r="S45" s="36"/>
      <c r="T45" s="37"/>
    </row>
    <row r="46" spans="1:20" s="24" customFormat="1" x14ac:dyDescent="0.2">
      <c r="A46" s="103"/>
      <c r="B46" s="590" t="s">
        <v>116</v>
      </c>
      <c r="C46" s="591"/>
      <c r="D46" s="592"/>
      <c r="E46" s="356" t="s">
        <v>218</v>
      </c>
      <c r="F46" s="851" t="s">
        <v>477</v>
      </c>
      <c r="G46" s="38">
        <v>-2500</v>
      </c>
      <c r="H46" s="31">
        <v>-10005</v>
      </c>
      <c r="I46" s="32">
        <v>-12444</v>
      </c>
      <c r="J46" s="31">
        <v>-125000</v>
      </c>
      <c r="K46" s="31">
        <v>-350303</v>
      </c>
      <c r="L46" s="31">
        <v>-622805</v>
      </c>
      <c r="M46" s="38">
        <v>-2500</v>
      </c>
      <c r="N46" s="31">
        <v>-10005</v>
      </c>
      <c r="O46" s="32">
        <v>-12444</v>
      </c>
      <c r="P46" s="123"/>
      <c r="Q46" s="2"/>
      <c r="R46" s="36"/>
      <c r="S46" s="36"/>
      <c r="T46" s="37"/>
    </row>
    <row r="47" spans="1:20" s="24" customFormat="1" x14ac:dyDescent="0.2">
      <c r="A47" s="103"/>
      <c r="B47" s="590" t="s">
        <v>117</v>
      </c>
      <c r="C47" s="591"/>
      <c r="D47" s="592"/>
      <c r="E47" s="356" t="s">
        <v>218</v>
      </c>
      <c r="F47" s="851" t="s">
        <v>548</v>
      </c>
      <c r="G47" s="38">
        <v>0</v>
      </c>
      <c r="H47" s="31">
        <v>-1275</v>
      </c>
      <c r="I47" s="32">
        <v>-3985</v>
      </c>
      <c r="J47" s="31">
        <v>0</v>
      </c>
      <c r="K47" s="31">
        <v>-13750</v>
      </c>
      <c r="L47" s="31">
        <v>-49250</v>
      </c>
      <c r="M47" s="38">
        <v>0</v>
      </c>
      <c r="N47" s="31">
        <v>-1275</v>
      </c>
      <c r="O47" s="32">
        <v>-3985</v>
      </c>
      <c r="P47" s="123"/>
      <c r="Q47" s="2"/>
      <c r="R47" s="36"/>
      <c r="S47" s="36"/>
      <c r="T47" s="37"/>
    </row>
    <row r="48" spans="1:20" s="24" customFormat="1" x14ac:dyDescent="0.2">
      <c r="A48" s="103"/>
      <c r="B48" s="590" t="s">
        <v>118</v>
      </c>
      <c r="C48" s="591"/>
      <c r="D48" s="592"/>
      <c r="E48" s="356" t="s">
        <v>218</v>
      </c>
      <c r="F48" s="851" t="s">
        <v>477</v>
      </c>
      <c r="G48" s="38">
        <v>0</v>
      </c>
      <c r="H48" s="31">
        <v>0</v>
      </c>
      <c r="I48" s="32">
        <v>-50000</v>
      </c>
      <c r="J48" s="31">
        <v>0</v>
      </c>
      <c r="K48" s="31">
        <v>0</v>
      </c>
      <c r="L48" s="31">
        <v>-2500000</v>
      </c>
      <c r="M48" s="38">
        <v>0</v>
      </c>
      <c r="N48" s="31">
        <v>0</v>
      </c>
      <c r="O48" s="32">
        <v>-50000</v>
      </c>
      <c r="P48" s="123"/>
      <c r="Q48" s="2"/>
      <c r="R48" s="36"/>
      <c r="S48" s="36"/>
      <c r="T48" s="37"/>
    </row>
    <row r="49" spans="1:20" s="24" customFormat="1" x14ac:dyDescent="0.2">
      <c r="A49" s="103"/>
      <c r="B49" s="590" t="s">
        <v>119</v>
      </c>
      <c r="C49" s="591"/>
      <c r="D49" s="592"/>
      <c r="E49" s="356" t="s">
        <v>218</v>
      </c>
      <c r="F49" s="851" t="s">
        <v>548</v>
      </c>
      <c r="G49" s="38">
        <v>0</v>
      </c>
      <c r="H49" s="31">
        <v>0</v>
      </c>
      <c r="I49" s="32">
        <v>-6000</v>
      </c>
      <c r="J49" s="31">
        <v>0</v>
      </c>
      <c r="K49" s="31">
        <v>0</v>
      </c>
      <c r="L49" s="31">
        <v>-300000</v>
      </c>
      <c r="M49" s="38">
        <v>0</v>
      </c>
      <c r="N49" s="31">
        <v>0</v>
      </c>
      <c r="O49" s="32">
        <v>-6000</v>
      </c>
      <c r="P49" s="123"/>
      <c r="Q49" s="2"/>
      <c r="R49" s="36"/>
      <c r="S49" s="36"/>
      <c r="T49" s="37"/>
    </row>
    <row r="50" spans="1:20" s="24" customFormat="1" ht="12" customHeight="1" x14ac:dyDescent="0.2">
      <c r="A50" s="103"/>
      <c r="B50" s="590" t="s">
        <v>120</v>
      </c>
      <c r="C50" s="591"/>
      <c r="D50" s="592"/>
      <c r="E50" s="356" t="s">
        <v>218</v>
      </c>
      <c r="F50" s="403" t="s">
        <v>425</v>
      </c>
      <c r="G50" s="38">
        <v>0</v>
      </c>
      <c r="H50" s="31">
        <v>0</v>
      </c>
      <c r="I50" s="32">
        <v>0</v>
      </c>
      <c r="J50" s="31">
        <v>0</v>
      </c>
      <c r="K50" s="31">
        <v>0</v>
      </c>
      <c r="L50" s="31">
        <v>0</v>
      </c>
      <c r="M50" s="38">
        <v>0</v>
      </c>
      <c r="N50" s="31">
        <v>0</v>
      </c>
      <c r="O50" s="32">
        <v>0</v>
      </c>
      <c r="P50" s="123"/>
      <c r="Q50" s="2"/>
      <c r="R50" s="36"/>
      <c r="S50" s="36"/>
      <c r="T50" s="37"/>
    </row>
    <row r="51" spans="1:20" s="24" customFormat="1" x14ac:dyDescent="0.2">
      <c r="A51" s="103"/>
      <c r="B51" s="533" t="s">
        <v>34</v>
      </c>
      <c r="C51" s="534"/>
      <c r="D51" s="535"/>
      <c r="E51" s="355" t="s">
        <v>219</v>
      </c>
      <c r="F51" s="386" t="s">
        <v>427</v>
      </c>
      <c r="G51" s="38">
        <v>0</v>
      </c>
      <c r="H51" s="31">
        <v>0</v>
      </c>
      <c r="I51" s="32">
        <v>0</v>
      </c>
      <c r="J51" s="31">
        <v>0</v>
      </c>
      <c r="K51" s="31">
        <v>0</v>
      </c>
      <c r="L51" s="31">
        <v>0</v>
      </c>
      <c r="M51" s="38">
        <v>0</v>
      </c>
      <c r="N51" s="31">
        <v>0</v>
      </c>
      <c r="O51" s="32">
        <v>0</v>
      </c>
      <c r="P51" s="123"/>
      <c r="Q51" s="2"/>
      <c r="R51" s="36"/>
      <c r="S51" s="36"/>
      <c r="T51" s="37"/>
    </row>
    <row r="52" spans="1:20" s="24" customFormat="1" x14ac:dyDescent="0.2">
      <c r="A52" s="103"/>
      <c r="B52" s="536" t="s">
        <v>35</v>
      </c>
      <c r="C52" s="537"/>
      <c r="D52" s="538"/>
      <c r="E52" s="884" t="s">
        <v>596</v>
      </c>
      <c r="F52" s="385" t="s">
        <v>479</v>
      </c>
      <c r="G52" s="96">
        <v>-2000</v>
      </c>
      <c r="H52" s="17">
        <v>-10000</v>
      </c>
      <c r="I52" s="18">
        <v>-40000</v>
      </c>
      <c r="J52" s="31">
        <v>-100000</v>
      </c>
      <c r="K52" s="31">
        <v>-150000</v>
      </c>
      <c r="L52" s="31">
        <v>-2000000</v>
      </c>
      <c r="M52" s="96">
        <v>-2000</v>
      </c>
      <c r="N52" s="17">
        <v>-10000</v>
      </c>
      <c r="O52" s="18">
        <v>-40000</v>
      </c>
      <c r="P52" s="123"/>
      <c r="Q52" s="2"/>
      <c r="R52" s="36"/>
      <c r="S52" s="36"/>
      <c r="T52" s="37"/>
    </row>
    <row r="53" spans="1:20" s="24" customFormat="1" x14ac:dyDescent="0.2">
      <c r="A53" s="103"/>
      <c r="B53" s="587" t="s">
        <v>36</v>
      </c>
      <c r="C53" s="588"/>
      <c r="D53" s="589"/>
      <c r="E53" s="356" t="s">
        <v>218</v>
      </c>
      <c r="F53" s="851" t="s">
        <v>479</v>
      </c>
      <c r="G53" s="38">
        <v>0</v>
      </c>
      <c r="H53" s="31">
        <v>-1000</v>
      </c>
      <c r="I53" s="32">
        <v>-8000</v>
      </c>
      <c r="J53" s="31">
        <v>0</v>
      </c>
      <c r="K53" s="31">
        <v>-50000</v>
      </c>
      <c r="L53" s="31">
        <v>-400000</v>
      </c>
      <c r="M53" s="38">
        <v>0</v>
      </c>
      <c r="N53" s="31">
        <v>-1000</v>
      </c>
      <c r="O53" s="32">
        <v>-8000</v>
      </c>
      <c r="P53" s="123"/>
      <c r="Q53" s="2"/>
      <c r="R53" s="36"/>
      <c r="S53" s="36"/>
      <c r="T53" s="37"/>
    </row>
    <row r="54" spans="1:20" s="24" customFormat="1" x14ac:dyDescent="0.2">
      <c r="A54" s="103"/>
      <c r="B54" s="574" t="s">
        <v>37</v>
      </c>
      <c r="C54" s="575"/>
      <c r="D54" s="576"/>
      <c r="E54" s="884" t="s">
        <v>595</v>
      </c>
      <c r="F54" s="385" t="s">
        <v>480</v>
      </c>
      <c r="G54" s="38">
        <v>0</v>
      </c>
      <c r="H54" s="31">
        <v>0</v>
      </c>
      <c r="I54" s="32">
        <v>0</v>
      </c>
      <c r="J54" s="31">
        <v>0</v>
      </c>
      <c r="K54" s="31">
        <v>0</v>
      </c>
      <c r="L54" s="31">
        <v>0</v>
      </c>
      <c r="M54" s="38">
        <v>0</v>
      </c>
      <c r="N54" s="31">
        <v>0</v>
      </c>
      <c r="O54" s="32">
        <v>0</v>
      </c>
      <c r="P54" s="123"/>
      <c r="Q54" s="2"/>
      <c r="R54" s="36"/>
      <c r="S54" s="36"/>
      <c r="T54" s="37"/>
    </row>
    <row r="55" spans="1:20" s="24" customFormat="1" x14ac:dyDescent="0.2">
      <c r="A55" s="103"/>
      <c r="B55" s="590" t="s">
        <v>38</v>
      </c>
      <c r="C55" s="591"/>
      <c r="D55" s="592"/>
      <c r="E55" s="356" t="s">
        <v>218</v>
      </c>
      <c r="F55" s="403" t="s">
        <v>425</v>
      </c>
      <c r="G55" s="38">
        <v>0</v>
      </c>
      <c r="H55" s="31">
        <v>0</v>
      </c>
      <c r="I55" s="32">
        <v>-35500</v>
      </c>
      <c r="J55" s="31">
        <v>0</v>
      </c>
      <c r="K55" s="31">
        <v>0</v>
      </c>
      <c r="L55" s="31">
        <v>-1775000</v>
      </c>
      <c r="M55" s="38">
        <v>0</v>
      </c>
      <c r="N55" s="31">
        <v>0</v>
      </c>
      <c r="O55" s="32">
        <v>-35500</v>
      </c>
      <c r="P55" s="123"/>
      <c r="Q55" s="2"/>
      <c r="R55" s="36"/>
      <c r="S55" s="36"/>
      <c r="T55" s="37"/>
    </row>
    <row r="56" spans="1:20" s="24" customFormat="1" x14ac:dyDescent="0.2">
      <c r="A56" s="103"/>
      <c r="B56" s="590" t="s">
        <v>121</v>
      </c>
      <c r="C56" s="591"/>
      <c r="D56" s="592"/>
      <c r="E56" s="356" t="s">
        <v>218</v>
      </c>
      <c r="F56" s="403" t="s">
        <v>425</v>
      </c>
      <c r="G56" s="38">
        <v>0</v>
      </c>
      <c r="H56" s="31">
        <v>0</v>
      </c>
      <c r="I56" s="32">
        <v>0</v>
      </c>
      <c r="J56" s="31">
        <v>0</v>
      </c>
      <c r="K56" s="31">
        <v>0</v>
      </c>
      <c r="L56" s="31">
        <v>0</v>
      </c>
      <c r="M56" s="38">
        <v>0</v>
      </c>
      <c r="N56" s="31">
        <v>0</v>
      </c>
      <c r="O56" s="32">
        <v>0</v>
      </c>
      <c r="P56" s="123"/>
      <c r="Q56" s="2"/>
      <c r="R56" s="36"/>
      <c r="S56" s="36"/>
      <c r="T56" s="37"/>
    </row>
    <row r="57" spans="1:20" s="24" customFormat="1" ht="12" customHeight="1" x14ac:dyDescent="0.2">
      <c r="A57" s="103"/>
      <c r="B57" s="574" t="s">
        <v>39</v>
      </c>
      <c r="C57" s="575"/>
      <c r="D57" s="576"/>
      <c r="E57" s="884" t="s">
        <v>596</v>
      </c>
      <c r="F57" s="385" t="s">
        <v>481</v>
      </c>
      <c r="G57" s="38">
        <v>0</v>
      </c>
      <c r="H57" s="31">
        <v>0</v>
      </c>
      <c r="I57" s="32">
        <v>0</v>
      </c>
      <c r="J57" s="31">
        <v>0</v>
      </c>
      <c r="K57" s="31">
        <v>0</v>
      </c>
      <c r="L57" s="31">
        <v>0</v>
      </c>
      <c r="M57" s="38">
        <v>0</v>
      </c>
      <c r="N57" s="31">
        <v>0</v>
      </c>
      <c r="O57" s="32">
        <v>0</v>
      </c>
      <c r="P57" s="123"/>
      <c r="Q57" s="2"/>
      <c r="R57" s="36"/>
      <c r="S57" s="36"/>
      <c r="T57" s="37"/>
    </row>
    <row r="58" spans="1:20" s="24" customFormat="1" x14ac:dyDescent="0.2">
      <c r="A58" s="99"/>
      <c r="B58" s="587" t="s">
        <v>122</v>
      </c>
      <c r="C58" s="588"/>
      <c r="D58" s="589"/>
      <c r="E58" s="354" t="s">
        <v>218</v>
      </c>
      <c r="F58" s="854" t="s">
        <v>425</v>
      </c>
      <c r="G58" s="38">
        <v>0</v>
      </c>
      <c r="H58" s="31">
        <v>0</v>
      </c>
      <c r="I58" s="32">
        <v>0</v>
      </c>
      <c r="J58" s="31">
        <v>0</v>
      </c>
      <c r="K58" s="31">
        <v>0</v>
      </c>
      <c r="L58" s="31">
        <v>0</v>
      </c>
      <c r="M58" s="38">
        <v>0</v>
      </c>
      <c r="N58" s="31">
        <v>0</v>
      </c>
      <c r="O58" s="32">
        <v>0</v>
      </c>
      <c r="P58" s="123"/>
      <c r="Q58" s="2"/>
      <c r="R58" s="36"/>
      <c r="S58" s="36"/>
      <c r="T58" s="37"/>
    </row>
    <row r="59" spans="1:20" s="24" customFormat="1" x14ac:dyDescent="0.2">
      <c r="A59" s="101"/>
      <c r="B59" s="571" t="s">
        <v>40</v>
      </c>
      <c r="C59" s="572"/>
      <c r="D59" s="573"/>
      <c r="E59" s="356" t="s">
        <v>218</v>
      </c>
      <c r="F59" s="853" t="s">
        <v>428</v>
      </c>
      <c r="G59" s="40">
        <f t="shared" ref="G59:O59" si="5">SUM(G36:G58)</f>
        <v>-46750</v>
      </c>
      <c r="H59" s="39">
        <f t="shared" si="5"/>
        <v>-152280</v>
      </c>
      <c r="I59" s="41">
        <f t="shared" si="5"/>
        <v>-530929</v>
      </c>
      <c r="J59" s="39">
        <f t="shared" si="5"/>
        <v>-2266250</v>
      </c>
      <c r="K59" s="39">
        <f t="shared" si="5"/>
        <v>-4860053</v>
      </c>
      <c r="L59" s="39">
        <f t="shared" si="5"/>
        <v>-24197055</v>
      </c>
      <c r="M59" s="40">
        <f t="shared" si="5"/>
        <v>-46750</v>
      </c>
      <c r="N59" s="39">
        <f t="shared" si="5"/>
        <v>-152280</v>
      </c>
      <c r="O59" s="41">
        <f t="shared" si="5"/>
        <v>-530929</v>
      </c>
      <c r="P59" s="155" t="s">
        <v>99</v>
      </c>
      <c r="Q59" s="2"/>
      <c r="R59" s="36"/>
      <c r="S59" s="36"/>
      <c r="T59" s="37"/>
    </row>
    <row r="60" spans="1:20" s="24" customFormat="1" x14ac:dyDescent="0.2">
      <c r="A60" s="101"/>
      <c r="B60" s="574" t="s">
        <v>41</v>
      </c>
      <c r="C60" s="575"/>
      <c r="D60" s="576"/>
      <c r="E60" s="399" t="s">
        <v>597</v>
      </c>
      <c r="F60" s="426" t="s">
        <v>429</v>
      </c>
      <c r="G60" s="38">
        <v>0</v>
      </c>
      <c r="H60" s="31">
        <v>0</v>
      </c>
      <c r="I60" s="32">
        <v>0</v>
      </c>
      <c r="J60" s="31">
        <v>0</v>
      </c>
      <c r="K60" s="31">
        <v>0</v>
      </c>
      <c r="L60" s="31">
        <v>0</v>
      </c>
      <c r="M60" s="38">
        <v>0</v>
      </c>
      <c r="N60" s="31">
        <v>0</v>
      </c>
      <c r="O60" s="32">
        <v>0</v>
      </c>
      <c r="P60" s="123"/>
      <c r="Q60" s="2"/>
      <c r="R60" s="36"/>
      <c r="S60" s="36"/>
      <c r="T60" s="37"/>
    </row>
    <row r="61" spans="1:20" s="24" customFormat="1" ht="12.75" thickBot="1" x14ac:dyDescent="0.25">
      <c r="A61" s="101"/>
      <c r="B61" s="577" t="s">
        <v>42</v>
      </c>
      <c r="C61" s="578"/>
      <c r="D61" s="579"/>
      <c r="E61" s="885" t="s">
        <v>218</v>
      </c>
      <c r="F61" s="402" t="s">
        <v>425</v>
      </c>
      <c r="G61" s="42">
        <f t="shared" ref="G61:O61" si="6">SUM(G59:G60)</f>
        <v>-46750</v>
      </c>
      <c r="H61" s="43">
        <f t="shared" si="6"/>
        <v>-152280</v>
      </c>
      <c r="I61" s="44">
        <f t="shared" si="6"/>
        <v>-530929</v>
      </c>
      <c r="J61" s="43">
        <f t="shared" si="6"/>
        <v>-2266250</v>
      </c>
      <c r="K61" s="43">
        <f t="shared" si="6"/>
        <v>-4860053</v>
      </c>
      <c r="L61" s="43">
        <f t="shared" si="6"/>
        <v>-24197055</v>
      </c>
      <c r="M61" s="42">
        <f t="shared" si="6"/>
        <v>-46750</v>
      </c>
      <c r="N61" s="43">
        <f t="shared" si="6"/>
        <v>-152280</v>
      </c>
      <c r="O61" s="44">
        <f t="shared" si="6"/>
        <v>-530929</v>
      </c>
      <c r="P61" s="155" t="s">
        <v>99</v>
      </c>
      <c r="Q61" s="2"/>
      <c r="R61" s="36"/>
      <c r="S61" s="36"/>
      <c r="T61" s="37"/>
    </row>
    <row r="62" spans="1:20" s="24" customFormat="1" ht="12.75" thickBot="1" x14ac:dyDescent="0.25">
      <c r="A62" s="104"/>
      <c r="B62" s="580" t="s">
        <v>123</v>
      </c>
      <c r="C62" s="581"/>
      <c r="D62" s="582"/>
      <c r="E62" s="881" t="s">
        <v>598</v>
      </c>
      <c r="F62" s="405" t="s">
        <v>428</v>
      </c>
      <c r="G62" s="87">
        <f t="shared" ref="G62:O62" si="7">SUM(G34,G61)</f>
        <v>-48000</v>
      </c>
      <c r="H62" s="88">
        <f t="shared" si="7"/>
        <v>-154780</v>
      </c>
      <c r="I62" s="89">
        <f t="shared" si="7"/>
        <v>-548429</v>
      </c>
      <c r="J62" s="88">
        <f t="shared" si="7"/>
        <v>-2328750</v>
      </c>
      <c r="K62" s="88">
        <f t="shared" si="7"/>
        <v>-4985053</v>
      </c>
      <c r="L62" s="88">
        <f t="shared" si="7"/>
        <v>-25072055</v>
      </c>
      <c r="M62" s="87">
        <f t="shared" si="7"/>
        <v>-46750</v>
      </c>
      <c r="N62" s="88">
        <f t="shared" si="7"/>
        <v>-152280</v>
      </c>
      <c r="O62" s="89">
        <f t="shared" si="7"/>
        <v>-530929</v>
      </c>
      <c r="P62" s="155" t="s">
        <v>99</v>
      </c>
      <c r="Q62" s="2"/>
      <c r="R62" s="36"/>
      <c r="S62" s="36"/>
      <c r="T62" s="37"/>
    </row>
    <row r="63" spans="1:20" ht="15" customHeight="1" thickBot="1" x14ac:dyDescent="0.25">
      <c r="A63" s="99"/>
      <c r="B63" s="583" t="s">
        <v>43</v>
      </c>
      <c r="C63" s="584"/>
      <c r="D63" s="130" t="s">
        <v>44</v>
      </c>
      <c r="E63" s="290"/>
      <c r="F63" s="290"/>
      <c r="G63" s="636"/>
      <c r="H63" s="637"/>
      <c r="I63" s="638"/>
      <c r="J63" s="637"/>
      <c r="K63" s="637"/>
      <c r="L63" s="637"/>
      <c r="M63" s="637"/>
      <c r="N63" s="637"/>
      <c r="O63" s="638"/>
      <c r="P63" s="123"/>
      <c r="R63" s="14"/>
      <c r="S63" s="14"/>
      <c r="T63" s="15"/>
    </row>
    <row r="64" spans="1:20" x14ac:dyDescent="0.2">
      <c r="B64" s="585" t="s">
        <v>124</v>
      </c>
      <c r="C64" s="586"/>
      <c r="D64" s="320">
        <v>0.8</v>
      </c>
      <c r="E64" s="886" t="s">
        <v>595</v>
      </c>
      <c r="F64" s="387" t="s">
        <v>430</v>
      </c>
      <c r="G64" s="45">
        <v>16000</v>
      </c>
      <c r="H64" s="46">
        <v>72000</v>
      </c>
      <c r="I64" s="47">
        <v>185007</v>
      </c>
      <c r="J64" s="46">
        <v>500000</v>
      </c>
      <c r="K64" s="46">
        <v>2000000</v>
      </c>
      <c r="L64" s="47">
        <v>9062500</v>
      </c>
      <c r="M64" s="48">
        <v>0</v>
      </c>
      <c r="N64" s="48">
        <v>0</v>
      </c>
      <c r="O64" s="49">
        <v>0</v>
      </c>
      <c r="P64" s="123"/>
      <c r="R64" s="14"/>
      <c r="S64" s="14"/>
      <c r="T64" s="15"/>
    </row>
    <row r="65" spans="1:20" x14ac:dyDescent="0.2">
      <c r="B65" s="569" t="s">
        <v>45</v>
      </c>
      <c r="C65" s="570"/>
      <c r="D65" s="319">
        <v>0.8</v>
      </c>
      <c r="E65" s="355" t="s">
        <v>219</v>
      </c>
      <c r="F65" s="386" t="s">
        <v>431</v>
      </c>
      <c r="G65" s="50">
        <v>8000</v>
      </c>
      <c r="H65" s="51">
        <v>32000</v>
      </c>
      <c r="I65" s="52">
        <v>137007</v>
      </c>
      <c r="J65" s="51">
        <v>320000</v>
      </c>
      <c r="K65" s="51">
        <v>1600000</v>
      </c>
      <c r="L65" s="52">
        <v>8000000</v>
      </c>
      <c r="M65" s="53">
        <v>0</v>
      </c>
      <c r="N65" s="53">
        <v>0</v>
      </c>
      <c r="O65" s="54">
        <v>0</v>
      </c>
      <c r="P65" s="123"/>
      <c r="R65" s="14"/>
      <c r="S65" s="14"/>
      <c r="T65" s="15"/>
    </row>
    <row r="66" spans="1:20" x14ac:dyDescent="0.2">
      <c r="B66" s="569" t="s">
        <v>46</v>
      </c>
      <c r="C66" s="570"/>
      <c r="D66" s="319">
        <v>0.8</v>
      </c>
      <c r="E66" s="355" t="s">
        <v>219</v>
      </c>
      <c r="F66" s="386" t="s">
        <v>432</v>
      </c>
      <c r="G66" s="50">
        <v>4000</v>
      </c>
      <c r="H66" s="51">
        <v>12000</v>
      </c>
      <c r="I66" s="52">
        <v>129007</v>
      </c>
      <c r="J66" s="51">
        <v>390000</v>
      </c>
      <c r="K66" s="51">
        <v>1400000</v>
      </c>
      <c r="L66" s="52">
        <v>5968749</v>
      </c>
      <c r="M66" s="53">
        <v>0</v>
      </c>
      <c r="N66" s="53">
        <v>0</v>
      </c>
      <c r="O66" s="54">
        <v>0</v>
      </c>
      <c r="P66" s="123"/>
      <c r="R66" s="14"/>
      <c r="S66" s="14"/>
      <c r="T66" s="15"/>
    </row>
    <row r="67" spans="1:20" x14ac:dyDescent="0.2">
      <c r="B67" s="569" t="s">
        <v>47</v>
      </c>
      <c r="C67" s="570"/>
      <c r="D67" s="319">
        <v>1</v>
      </c>
      <c r="E67" s="355" t="s">
        <v>219</v>
      </c>
      <c r="F67" s="386" t="s">
        <v>433</v>
      </c>
      <c r="G67" s="50">
        <v>600</v>
      </c>
      <c r="H67" s="51">
        <v>2500</v>
      </c>
      <c r="I67" s="52">
        <v>37500</v>
      </c>
      <c r="J67" s="51">
        <v>30000</v>
      </c>
      <c r="K67" s="51">
        <v>875000</v>
      </c>
      <c r="L67" s="52">
        <v>6875000</v>
      </c>
      <c r="M67" s="53">
        <v>0</v>
      </c>
      <c r="N67" s="53">
        <v>0</v>
      </c>
      <c r="O67" s="54">
        <v>0</v>
      </c>
      <c r="P67" s="157"/>
      <c r="Q67" s="55"/>
      <c r="R67" s="14"/>
      <c r="S67" s="14"/>
      <c r="T67" s="15"/>
    </row>
    <row r="68" spans="1:20" x14ac:dyDescent="0.2">
      <c r="B68" s="569" t="s">
        <v>48</v>
      </c>
      <c r="C68" s="570"/>
      <c r="D68" s="319">
        <v>1</v>
      </c>
      <c r="E68" s="355" t="s">
        <v>219</v>
      </c>
      <c r="F68" s="386" t="s">
        <v>434</v>
      </c>
      <c r="G68" s="50">
        <v>30000</v>
      </c>
      <c r="H68" s="51">
        <v>135000</v>
      </c>
      <c r="I68" s="52">
        <v>675000</v>
      </c>
      <c r="J68" s="51">
        <v>1500000</v>
      </c>
      <c r="K68" s="51">
        <v>6900000</v>
      </c>
      <c r="L68" s="52">
        <v>34000000</v>
      </c>
      <c r="M68" s="53">
        <v>0</v>
      </c>
      <c r="N68" s="53">
        <v>0</v>
      </c>
      <c r="O68" s="54">
        <v>0</v>
      </c>
      <c r="P68" s="123"/>
      <c r="R68" s="14"/>
      <c r="S68" s="14"/>
      <c r="T68" s="15"/>
    </row>
    <row r="69" spans="1:20" x14ac:dyDescent="0.2">
      <c r="B69" s="569" t="s">
        <v>49</v>
      </c>
      <c r="C69" s="570"/>
      <c r="D69" s="319">
        <v>1</v>
      </c>
      <c r="E69" s="355" t="s">
        <v>219</v>
      </c>
      <c r="F69" s="386" t="s">
        <v>435</v>
      </c>
      <c r="G69" s="50">
        <v>15000</v>
      </c>
      <c r="H69" s="51">
        <v>68000</v>
      </c>
      <c r="I69" s="52">
        <v>335000</v>
      </c>
      <c r="J69" s="51">
        <v>750000</v>
      </c>
      <c r="K69" s="51">
        <v>3450000</v>
      </c>
      <c r="L69" s="52">
        <v>16500000</v>
      </c>
      <c r="M69" s="53">
        <v>0</v>
      </c>
      <c r="N69" s="53">
        <v>0</v>
      </c>
      <c r="O69" s="54">
        <v>0</v>
      </c>
      <c r="P69" s="123"/>
      <c r="R69" s="14"/>
      <c r="S69" s="14"/>
      <c r="T69" s="15"/>
    </row>
    <row r="70" spans="1:20" x14ac:dyDescent="0.2">
      <c r="A70" s="103"/>
      <c r="B70" s="567" t="s">
        <v>50</v>
      </c>
      <c r="C70" s="568"/>
      <c r="D70" s="321">
        <v>1</v>
      </c>
      <c r="E70" s="357" t="s">
        <v>218</v>
      </c>
      <c r="F70" s="394" t="s">
        <v>425</v>
      </c>
      <c r="G70" s="50">
        <v>0</v>
      </c>
      <c r="H70" s="51">
        <v>0</v>
      </c>
      <c r="I70" s="52">
        <v>0</v>
      </c>
      <c r="J70" s="51">
        <v>0</v>
      </c>
      <c r="K70" s="51">
        <v>0</v>
      </c>
      <c r="L70" s="52">
        <v>0</v>
      </c>
      <c r="M70" s="53">
        <v>0</v>
      </c>
      <c r="N70" s="53">
        <v>0</v>
      </c>
      <c r="O70" s="54">
        <v>0</v>
      </c>
      <c r="P70" s="123"/>
      <c r="R70" s="14"/>
      <c r="S70" s="14"/>
      <c r="T70" s="15"/>
    </row>
    <row r="71" spans="1:20" x14ac:dyDescent="0.2">
      <c r="A71" s="103"/>
      <c r="B71" s="567" t="s">
        <v>51</v>
      </c>
      <c r="C71" s="568"/>
      <c r="D71" s="321">
        <v>0.8</v>
      </c>
      <c r="E71" s="357" t="s">
        <v>218</v>
      </c>
      <c r="F71" s="394" t="s">
        <v>425</v>
      </c>
      <c r="G71" s="50">
        <v>8000</v>
      </c>
      <c r="H71" s="51">
        <v>20000</v>
      </c>
      <c r="I71" s="52">
        <v>40000</v>
      </c>
      <c r="J71" s="51">
        <v>400600</v>
      </c>
      <c r="K71" s="51">
        <v>502400</v>
      </c>
      <c r="L71" s="52">
        <v>2018000</v>
      </c>
      <c r="M71" s="53">
        <v>0</v>
      </c>
      <c r="N71" s="53">
        <v>0</v>
      </c>
      <c r="O71" s="54">
        <v>0</v>
      </c>
      <c r="P71" s="123"/>
      <c r="R71" s="14"/>
      <c r="S71" s="14"/>
      <c r="T71" s="15"/>
    </row>
    <row r="72" spans="1:20" x14ac:dyDescent="0.2">
      <c r="B72" s="569" t="s">
        <v>52</v>
      </c>
      <c r="C72" s="570"/>
      <c r="D72" s="319">
        <v>1</v>
      </c>
      <c r="E72" s="355" t="s">
        <v>219</v>
      </c>
      <c r="F72" s="386" t="s">
        <v>436</v>
      </c>
      <c r="G72" s="50">
        <v>0</v>
      </c>
      <c r="H72" s="51">
        <v>0</v>
      </c>
      <c r="I72" s="52">
        <v>0</v>
      </c>
      <c r="J72" s="51">
        <v>0</v>
      </c>
      <c r="K72" s="51">
        <v>0</v>
      </c>
      <c r="L72" s="52">
        <v>0</v>
      </c>
      <c r="M72" s="53">
        <v>0</v>
      </c>
      <c r="N72" s="53">
        <v>0</v>
      </c>
      <c r="O72" s="54">
        <v>0</v>
      </c>
      <c r="P72" s="123"/>
      <c r="R72" s="14"/>
      <c r="S72" s="14"/>
      <c r="T72" s="15"/>
    </row>
    <row r="73" spans="1:20" x14ac:dyDescent="0.2">
      <c r="B73" s="569" t="s">
        <v>53</v>
      </c>
      <c r="C73" s="570"/>
      <c r="D73" s="319">
        <v>1</v>
      </c>
      <c r="E73" s="355" t="s">
        <v>219</v>
      </c>
      <c r="F73" s="386" t="s">
        <v>437</v>
      </c>
      <c r="G73" s="50">
        <v>0</v>
      </c>
      <c r="H73" s="51">
        <v>0</v>
      </c>
      <c r="I73" s="52">
        <v>0</v>
      </c>
      <c r="J73" s="51">
        <v>0</v>
      </c>
      <c r="K73" s="51">
        <v>0</v>
      </c>
      <c r="L73" s="52">
        <v>0</v>
      </c>
      <c r="M73" s="53">
        <v>0</v>
      </c>
      <c r="N73" s="53">
        <v>0</v>
      </c>
      <c r="O73" s="54">
        <v>0</v>
      </c>
      <c r="P73" s="123"/>
      <c r="R73" s="14"/>
      <c r="S73" s="14"/>
      <c r="T73" s="15"/>
    </row>
    <row r="74" spans="1:20" x14ac:dyDescent="0.2">
      <c r="B74" s="569" t="s">
        <v>54</v>
      </c>
      <c r="C74" s="570"/>
      <c r="D74" s="319">
        <v>1</v>
      </c>
      <c r="E74" s="355" t="s">
        <v>219</v>
      </c>
      <c r="F74" s="386" t="s">
        <v>438</v>
      </c>
      <c r="G74" s="50">
        <v>0</v>
      </c>
      <c r="H74" s="51">
        <v>0</v>
      </c>
      <c r="I74" s="52">
        <v>0</v>
      </c>
      <c r="J74" s="51">
        <v>0</v>
      </c>
      <c r="K74" s="51">
        <v>0</v>
      </c>
      <c r="L74" s="52">
        <v>0</v>
      </c>
      <c r="M74" s="53">
        <v>0</v>
      </c>
      <c r="N74" s="53">
        <v>0</v>
      </c>
      <c r="O74" s="54">
        <v>0</v>
      </c>
      <c r="P74" s="123"/>
      <c r="R74" s="14"/>
      <c r="S74" s="14"/>
      <c r="T74" s="15"/>
    </row>
    <row r="75" spans="1:20" x14ac:dyDescent="0.2">
      <c r="A75" s="103"/>
      <c r="B75" s="567" t="s">
        <v>125</v>
      </c>
      <c r="C75" s="568"/>
      <c r="D75" s="291">
        <v>1</v>
      </c>
      <c r="E75" s="357" t="s">
        <v>218</v>
      </c>
      <c r="F75" s="394" t="s">
        <v>425</v>
      </c>
      <c r="G75" s="50">
        <v>0</v>
      </c>
      <c r="H75" s="51">
        <v>0</v>
      </c>
      <c r="I75" s="52">
        <v>0</v>
      </c>
      <c r="J75" s="51">
        <v>0</v>
      </c>
      <c r="K75" s="51">
        <v>0</v>
      </c>
      <c r="L75" s="52">
        <v>0</v>
      </c>
      <c r="M75" s="51">
        <v>0</v>
      </c>
      <c r="N75" s="51">
        <v>0</v>
      </c>
      <c r="O75" s="54">
        <v>0</v>
      </c>
      <c r="P75" s="123"/>
      <c r="R75" s="14"/>
      <c r="S75" s="14"/>
      <c r="T75" s="15"/>
    </row>
    <row r="76" spans="1:20" x14ac:dyDescent="0.2">
      <c r="B76" s="471" t="s">
        <v>55</v>
      </c>
      <c r="C76" s="472"/>
      <c r="D76" s="473"/>
      <c r="E76" s="887" t="s">
        <v>218</v>
      </c>
      <c r="F76" s="395" t="s">
        <v>425</v>
      </c>
      <c r="G76" s="56">
        <f t="shared" ref="G76:O76" si="8">SUM(G64:G75)</f>
        <v>81600</v>
      </c>
      <c r="H76" s="57">
        <f t="shared" si="8"/>
        <v>341500</v>
      </c>
      <c r="I76" s="58">
        <f t="shared" si="8"/>
        <v>1538521</v>
      </c>
      <c r="J76" s="57">
        <f t="shared" si="8"/>
        <v>3890600</v>
      </c>
      <c r="K76" s="57">
        <f t="shared" si="8"/>
        <v>16727400</v>
      </c>
      <c r="L76" s="58">
        <f t="shared" si="8"/>
        <v>82424249</v>
      </c>
      <c r="M76" s="57">
        <f t="shared" si="8"/>
        <v>0</v>
      </c>
      <c r="N76" s="57">
        <f t="shared" si="8"/>
        <v>0</v>
      </c>
      <c r="O76" s="58">
        <f t="shared" si="8"/>
        <v>0</v>
      </c>
      <c r="P76" s="155" t="s">
        <v>99</v>
      </c>
      <c r="R76" s="14"/>
      <c r="S76" s="14"/>
      <c r="T76" s="15"/>
    </row>
    <row r="77" spans="1:20" ht="12.75" thickBot="1" x14ac:dyDescent="0.25">
      <c r="B77" s="557" t="s">
        <v>56</v>
      </c>
      <c r="C77" s="558"/>
      <c r="D77" s="559"/>
      <c r="E77" s="887" t="s">
        <v>218</v>
      </c>
      <c r="F77" s="395" t="s">
        <v>425</v>
      </c>
      <c r="G77" s="253">
        <f t="shared" ref="G77:O77" si="9">SUM(G24,G33,G60)</f>
        <v>82600</v>
      </c>
      <c r="H77" s="57">
        <f t="shared" si="9"/>
        <v>346500</v>
      </c>
      <c r="I77" s="58">
        <f t="shared" si="9"/>
        <v>1538521</v>
      </c>
      <c r="J77" s="132">
        <f t="shared" si="9"/>
        <v>4140600</v>
      </c>
      <c r="K77" s="132">
        <f t="shared" si="9"/>
        <v>19227400</v>
      </c>
      <c r="L77" s="133">
        <f t="shared" si="9"/>
        <v>82424249</v>
      </c>
      <c r="M77" s="57">
        <f t="shared" si="9"/>
        <v>0</v>
      </c>
      <c r="N77" s="57">
        <f t="shared" si="9"/>
        <v>0</v>
      </c>
      <c r="O77" s="57">
        <f t="shared" si="9"/>
        <v>0</v>
      </c>
      <c r="P77" s="158" t="s">
        <v>99</v>
      </c>
      <c r="R77" s="14"/>
      <c r="S77" s="14"/>
      <c r="T77" s="15"/>
    </row>
    <row r="78" spans="1:20" x14ac:dyDescent="0.2">
      <c r="B78" s="560" t="s">
        <v>57</v>
      </c>
      <c r="C78" s="563" t="s">
        <v>126</v>
      </c>
      <c r="D78" s="564"/>
      <c r="E78" s="373" t="s">
        <v>219</v>
      </c>
      <c r="F78" s="396" t="s">
        <v>439</v>
      </c>
      <c r="G78" s="45">
        <v>1000</v>
      </c>
      <c r="H78" s="46">
        <v>5000</v>
      </c>
      <c r="I78" s="47">
        <v>0</v>
      </c>
      <c r="J78" s="46">
        <v>250000</v>
      </c>
      <c r="K78" s="46">
        <v>2500000</v>
      </c>
      <c r="L78" s="47">
        <v>0</v>
      </c>
      <c r="M78" s="45">
        <v>0</v>
      </c>
      <c r="N78" s="46">
        <v>0</v>
      </c>
      <c r="O78" s="47">
        <v>0</v>
      </c>
      <c r="P78" s="123"/>
      <c r="R78" s="14"/>
      <c r="S78" s="14"/>
      <c r="T78" s="15"/>
    </row>
    <row r="79" spans="1:20" x14ac:dyDescent="0.2">
      <c r="B79" s="561"/>
      <c r="C79" s="565" t="s">
        <v>58</v>
      </c>
      <c r="D79" s="566"/>
      <c r="E79" s="888" t="s">
        <v>596</v>
      </c>
      <c r="F79" s="375" t="s">
        <v>482</v>
      </c>
      <c r="G79" s="56">
        <f t="shared" ref="G79:O80" si="10">G76</f>
        <v>81600</v>
      </c>
      <c r="H79" s="57">
        <f t="shared" si="10"/>
        <v>341500</v>
      </c>
      <c r="I79" s="58">
        <f t="shared" si="10"/>
        <v>1538521</v>
      </c>
      <c r="J79" s="57">
        <f t="shared" si="10"/>
        <v>3890600</v>
      </c>
      <c r="K79" s="57">
        <f t="shared" si="10"/>
        <v>16727400</v>
      </c>
      <c r="L79" s="58">
        <f t="shared" si="10"/>
        <v>82424249</v>
      </c>
      <c r="M79" s="56">
        <f t="shared" si="10"/>
        <v>0</v>
      </c>
      <c r="N79" s="57">
        <f t="shared" si="10"/>
        <v>0</v>
      </c>
      <c r="O79" s="58">
        <f t="shared" si="10"/>
        <v>0</v>
      </c>
      <c r="P79" s="155" t="s">
        <v>99</v>
      </c>
      <c r="R79" s="14"/>
      <c r="S79" s="14"/>
      <c r="T79" s="15"/>
    </row>
    <row r="80" spans="1:20" x14ac:dyDescent="0.2">
      <c r="B80" s="561"/>
      <c r="C80" s="565" t="s">
        <v>59</v>
      </c>
      <c r="D80" s="566"/>
      <c r="E80" s="888" t="s">
        <v>596</v>
      </c>
      <c r="F80" s="375" t="s">
        <v>483</v>
      </c>
      <c r="G80" s="56">
        <f>G77</f>
        <v>82600</v>
      </c>
      <c r="H80" s="57">
        <f t="shared" si="10"/>
        <v>346500</v>
      </c>
      <c r="I80" s="58">
        <f t="shared" si="10"/>
        <v>1538521</v>
      </c>
      <c r="J80" s="57">
        <f t="shared" si="10"/>
        <v>4140600</v>
      </c>
      <c r="K80" s="57">
        <f t="shared" si="10"/>
        <v>19227400</v>
      </c>
      <c r="L80" s="58">
        <f t="shared" si="10"/>
        <v>82424249</v>
      </c>
      <c r="M80" s="56">
        <f t="shared" si="10"/>
        <v>0</v>
      </c>
      <c r="N80" s="57">
        <f t="shared" si="10"/>
        <v>0</v>
      </c>
      <c r="O80" s="58">
        <f t="shared" si="10"/>
        <v>0</v>
      </c>
      <c r="P80" s="155" t="s">
        <v>99</v>
      </c>
      <c r="R80" s="14"/>
      <c r="S80" s="14"/>
      <c r="T80" s="15"/>
    </row>
    <row r="81" spans="1:20" ht="12.75" thickBot="1" x14ac:dyDescent="0.25">
      <c r="B81" s="562"/>
      <c r="C81" s="481" t="s">
        <v>127</v>
      </c>
      <c r="D81" s="482"/>
      <c r="E81" s="374" t="s">
        <v>219</v>
      </c>
      <c r="F81" s="397" t="s">
        <v>484</v>
      </c>
      <c r="G81" s="131">
        <f t="shared" ref="G81:O81" si="11">SUM(G78:G79)-G80</f>
        <v>0</v>
      </c>
      <c r="H81" s="132">
        <f t="shared" si="11"/>
        <v>0</v>
      </c>
      <c r="I81" s="133">
        <f t="shared" si="11"/>
        <v>0</v>
      </c>
      <c r="J81" s="132">
        <f t="shared" si="11"/>
        <v>0</v>
      </c>
      <c r="K81" s="132">
        <f t="shared" si="11"/>
        <v>0</v>
      </c>
      <c r="L81" s="133">
        <f t="shared" si="11"/>
        <v>0</v>
      </c>
      <c r="M81" s="131">
        <f t="shared" si="11"/>
        <v>0</v>
      </c>
      <c r="N81" s="132">
        <f t="shared" si="11"/>
        <v>0</v>
      </c>
      <c r="O81" s="133">
        <f t="shared" si="11"/>
        <v>0</v>
      </c>
      <c r="P81" s="155" t="s">
        <v>99</v>
      </c>
      <c r="R81" s="14"/>
      <c r="S81" s="14"/>
      <c r="T81" s="15"/>
    </row>
    <row r="82" spans="1:20" ht="15" customHeight="1" thickBot="1" x14ac:dyDescent="0.25">
      <c r="A82" s="101"/>
      <c r="B82" s="545" t="s">
        <v>128</v>
      </c>
      <c r="C82" s="546"/>
      <c r="D82" s="547"/>
      <c r="E82" s="889" t="s">
        <v>218</v>
      </c>
      <c r="F82" s="404" t="s">
        <v>425</v>
      </c>
      <c r="G82" s="61">
        <f t="shared" ref="G82:O82" si="12">SUM(G25,G34,G61)</f>
        <v>-152900</v>
      </c>
      <c r="H82" s="59">
        <f t="shared" si="12"/>
        <v>-550780</v>
      </c>
      <c r="I82" s="60">
        <f t="shared" si="12"/>
        <v>-5609908</v>
      </c>
      <c r="J82" s="59">
        <f t="shared" si="12"/>
        <v>-7563150</v>
      </c>
      <c r="K82" s="59">
        <f t="shared" si="12"/>
        <v>-22882653</v>
      </c>
      <c r="L82" s="60">
        <f t="shared" si="12"/>
        <v>-272647806</v>
      </c>
      <c r="M82" s="61">
        <f t="shared" si="12"/>
        <v>-46750</v>
      </c>
      <c r="N82" s="59">
        <f t="shared" si="12"/>
        <v>-152280</v>
      </c>
      <c r="O82" s="60">
        <f t="shared" si="12"/>
        <v>-530929</v>
      </c>
      <c r="P82" s="155" t="s">
        <v>99</v>
      </c>
      <c r="R82" s="14"/>
      <c r="S82" s="14"/>
      <c r="T82" s="15"/>
    </row>
    <row r="83" spans="1:20" x14ac:dyDescent="0.2">
      <c r="A83" s="101"/>
      <c r="B83" s="548" t="s">
        <v>60</v>
      </c>
      <c r="C83" s="549"/>
      <c r="D83" s="550"/>
      <c r="E83" s="890" t="s">
        <v>218</v>
      </c>
      <c r="F83" s="406" t="s">
        <v>425</v>
      </c>
      <c r="G83" s="33">
        <f t="shared" ref="G83:O83" si="13">SUM(G21,G32,G59)</f>
        <v>-235500</v>
      </c>
      <c r="H83" s="34">
        <f t="shared" si="13"/>
        <v>-904780</v>
      </c>
      <c r="I83" s="35">
        <f t="shared" si="13"/>
        <v>-7173429</v>
      </c>
      <c r="J83" s="34">
        <f t="shared" si="13"/>
        <v>-11703750</v>
      </c>
      <c r="K83" s="34">
        <f t="shared" si="13"/>
        <v>-42485053</v>
      </c>
      <c r="L83" s="35">
        <f t="shared" si="13"/>
        <v>-356322055</v>
      </c>
      <c r="M83" s="33">
        <f t="shared" si="13"/>
        <v>-46750</v>
      </c>
      <c r="N83" s="34">
        <f t="shared" si="13"/>
        <v>-152280</v>
      </c>
      <c r="O83" s="35">
        <f t="shared" si="13"/>
        <v>-530929</v>
      </c>
      <c r="P83" s="155" t="s">
        <v>99</v>
      </c>
      <c r="R83" s="14"/>
      <c r="S83" s="14"/>
      <c r="T83" s="15"/>
    </row>
    <row r="84" spans="1:20" x14ac:dyDescent="0.2">
      <c r="A84" s="101"/>
      <c r="B84" s="551" t="s">
        <v>61</v>
      </c>
      <c r="C84" s="552"/>
      <c r="D84" s="553"/>
      <c r="E84" s="890" t="s">
        <v>218</v>
      </c>
      <c r="F84" s="406" t="s">
        <v>425</v>
      </c>
      <c r="G84" s="33">
        <f t="shared" ref="G84:O84" si="14">SUM(G77,G22,G23)</f>
        <v>82600</v>
      </c>
      <c r="H84" s="34">
        <f t="shared" si="14"/>
        <v>354000</v>
      </c>
      <c r="I84" s="35">
        <f t="shared" si="14"/>
        <v>1563521</v>
      </c>
      <c r="J84" s="34">
        <f t="shared" si="14"/>
        <v>4140600</v>
      </c>
      <c r="K84" s="34">
        <f t="shared" si="14"/>
        <v>19602400</v>
      </c>
      <c r="L84" s="35">
        <f t="shared" si="14"/>
        <v>83674249</v>
      </c>
      <c r="M84" s="33">
        <f t="shared" si="14"/>
        <v>0</v>
      </c>
      <c r="N84" s="34">
        <f t="shared" si="14"/>
        <v>0</v>
      </c>
      <c r="O84" s="35">
        <f t="shared" si="14"/>
        <v>0</v>
      </c>
      <c r="P84" s="155" t="s">
        <v>99</v>
      </c>
      <c r="R84" s="14"/>
      <c r="S84" s="14"/>
      <c r="T84" s="15"/>
    </row>
    <row r="85" spans="1:20" ht="12.75" thickBot="1" x14ac:dyDescent="0.25">
      <c r="A85" s="101"/>
      <c r="B85" s="548" t="s">
        <v>62</v>
      </c>
      <c r="C85" s="549"/>
      <c r="D85" s="550"/>
      <c r="E85" s="890" t="s">
        <v>218</v>
      </c>
      <c r="F85" s="407" t="s">
        <v>425</v>
      </c>
      <c r="G85" s="26">
        <f t="shared" ref="G85:O85" si="15">SUM(G83:G84)</f>
        <v>-152900</v>
      </c>
      <c r="H85" s="25">
        <f t="shared" si="15"/>
        <v>-550780</v>
      </c>
      <c r="I85" s="27">
        <f t="shared" si="15"/>
        <v>-5609908</v>
      </c>
      <c r="J85" s="25">
        <f t="shared" si="15"/>
        <v>-7563150</v>
      </c>
      <c r="K85" s="25">
        <f t="shared" si="15"/>
        <v>-22882653</v>
      </c>
      <c r="L85" s="27">
        <f t="shared" si="15"/>
        <v>-272647806</v>
      </c>
      <c r="M85" s="26">
        <f t="shared" si="15"/>
        <v>-46750</v>
      </c>
      <c r="N85" s="25">
        <f t="shared" si="15"/>
        <v>-152280</v>
      </c>
      <c r="O85" s="27">
        <f t="shared" si="15"/>
        <v>-530929</v>
      </c>
      <c r="P85" s="155" t="s">
        <v>99</v>
      </c>
      <c r="R85" s="14"/>
      <c r="S85" s="14"/>
      <c r="T85" s="15"/>
    </row>
    <row r="86" spans="1:20" ht="15" customHeight="1" thickBot="1" x14ac:dyDescent="0.25">
      <c r="A86" s="105"/>
      <c r="B86" s="554" t="s">
        <v>63</v>
      </c>
      <c r="C86" s="555"/>
      <c r="D86" s="556"/>
      <c r="E86" s="153"/>
      <c r="F86" s="388"/>
      <c r="G86" s="636"/>
      <c r="H86" s="637"/>
      <c r="I86" s="638"/>
      <c r="J86" s="637"/>
      <c r="K86" s="637"/>
      <c r="L86" s="637"/>
      <c r="M86" s="637"/>
      <c r="N86" s="637"/>
      <c r="O86" s="638"/>
      <c r="P86" s="123"/>
      <c r="R86" s="14"/>
      <c r="S86" s="14"/>
      <c r="T86" s="15"/>
    </row>
    <row r="87" spans="1:20" x14ac:dyDescent="0.2">
      <c r="A87" s="105"/>
      <c r="B87" s="536" t="s">
        <v>64</v>
      </c>
      <c r="C87" s="537"/>
      <c r="D87" s="538"/>
      <c r="E87" s="399" t="s">
        <v>596</v>
      </c>
      <c r="F87" s="389" t="s">
        <v>485</v>
      </c>
      <c r="G87" s="28">
        <v>500</v>
      </c>
      <c r="H87" s="29">
        <v>1000</v>
      </c>
      <c r="I87" s="30">
        <v>10000</v>
      </c>
      <c r="J87" s="17">
        <v>25037.5</v>
      </c>
      <c r="K87" s="17">
        <v>50075</v>
      </c>
      <c r="L87" s="18">
        <v>500750</v>
      </c>
      <c r="M87" s="16">
        <v>37.5</v>
      </c>
      <c r="N87" s="17">
        <v>75</v>
      </c>
      <c r="O87" s="18">
        <v>750</v>
      </c>
      <c r="P87" s="123"/>
      <c r="R87" s="14"/>
      <c r="S87" s="14"/>
      <c r="T87" s="15"/>
    </row>
    <row r="88" spans="1:20" x14ac:dyDescent="0.2">
      <c r="A88" s="105"/>
      <c r="B88" s="533" t="s">
        <v>65</v>
      </c>
      <c r="C88" s="534"/>
      <c r="D88" s="535"/>
      <c r="E88" s="355" t="s">
        <v>219</v>
      </c>
      <c r="F88" s="386" t="s">
        <v>440</v>
      </c>
      <c r="G88" s="16">
        <v>8000</v>
      </c>
      <c r="H88" s="17">
        <v>24380</v>
      </c>
      <c r="I88" s="18">
        <v>193508</v>
      </c>
      <c r="J88" s="17">
        <v>400600</v>
      </c>
      <c r="K88" s="17">
        <v>2103150</v>
      </c>
      <c r="L88" s="18">
        <v>15027000</v>
      </c>
      <c r="M88" s="16">
        <v>600</v>
      </c>
      <c r="N88" s="17">
        <v>3150</v>
      </c>
      <c r="O88" s="18">
        <v>27000</v>
      </c>
      <c r="P88" s="123"/>
      <c r="R88" s="14"/>
      <c r="S88" s="14"/>
      <c r="T88" s="15"/>
    </row>
    <row r="89" spans="1:20" x14ac:dyDescent="0.2">
      <c r="A89" s="105"/>
      <c r="B89" s="536" t="s">
        <v>66</v>
      </c>
      <c r="C89" s="537"/>
      <c r="D89" s="538"/>
      <c r="E89" s="886" t="s">
        <v>595</v>
      </c>
      <c r="F89" s="390" t="s">
        <v>486</v>
      </c>
      <c r="G89" s="16">
        <v>1000</v>
      </c>
      <c r="H89" s="17">
        <v>3000</v>
      </c>
      <c r="I89" s="18">
        <v>20000</v>
      </c>
      <c r="J89" s="17">
        <v>50075</v>
      </c>
      <c r="K89" s="17">
        <v>150225</v>
      </c>
      <c r="L89" s="18">
        <v>1001500</v>
      </c>
      <c r="M89" s="16">
        <v>75</v>
      </c>
      <c r="N89" s="17">
        <v>224.99999999999997</v>
      </c>
      <c r="O89" s="18">
        <v>1500</v>
      </c>
      <c r="P89" s="123"/>
      <c r="R89" s="14"/>
      <c r="S89" s="14"/>
      <c r="T89" s="15"/>
    </row>
    <row r="90" spans="1:20" ht="12.75" thickBot="1" x14ac:dyDescent="0.25">
      <c r="A90" s="105"/>
      <c r="B90" s="539" t="s">
        <v>67</v>
      </c>
      <c r="C90" s="540"/>
      <c r="D90" s="541"/>
      <c r="E90" s="891" t="s">
        <v>218</v>
      </c>
      <c r="F90" s="408" t="s">
        <v>425</v>
      </c>
      <c r="G90" s="26">
        <f t="shared" ref="G90:O90" si="16">SUM(G87:G89)</f>
        <v>9500</v>
      </c>
      <c r="H90" s="25">
        <f t="shared" si="16"/>
        <v>28380</v>
      </c>
      <c r="I90" s="27">
        <f t="shared" si="16"/>
        <v>223508</v>
      </c>
      <c r="J90" s="25">
        <f t="shared" si="16"/>
        <v>475712.5</v>
      </c>
      <c r="K90" s="25">
        <f t="shared" si="16"/>
        <v>2303450</v>
      </c>
      <c r="L90" s="27">
        <f t="shared" si="16"/>
        <v>16529250</v>
      </c>
      <c r="M90" s="26">
        <f t="shared" si="16"/>
        <v>712.5</v>
      </c>
      <c r="N90" s="25">
        <f t="shared" si="16"/>
        <v>3450</v>
      </c>
      <c r="O90" s="27">
        <f t="shared" si="16"/>
        <v>29250</v>
      </c>
      <c r="P90" s="155" t="s">
        <v>99</v>
      </c>
      <c r="R90" s="14"/>
      <c r="S90" s="14"/>
      <c r="T90" s="15"/>
    </row>
    <row r="91" spans="1:20" ht="15" customHeight="1" thickBot="1" x14ac:dyDescent="0.25">
      <c r="A91" s="106"/>
      <c r="B91" s="463" t="s">
        <v>68</v>
      </c>
      <c r="C91" s="464"/>
      <c r="D91" s="465"/>
      <c r="E91" s="881" t="s">
        <v>596</v>
      </c>
      <c r="F91" s="377" t="s">
        <v>487</v>
      </c>
      <c r="G91" s="61">
        <f t="shared" ref="G91:O91" si="17">SUM(G82,G90)</f>
        <v>-143400</v>
      </c>
      <c r="H91" s="59">
        <f t="shared" si="17"/>
        <v>-522400</v>
      </c>
      <c r="I91" s="60">
        <f t="shared" si="17"/>
        <v>-5386400</v>
      </c>
      <c r="J91" s="59">
        <f t="shared" si="17"/>
        <v>-7087437.5</v>
      </c>
      <c r="K91" s="59">
        <f t="shared" si="17"/>
        <v>-20579203</v>
      </c>
      <c r="L91" s="60">
        <f t="shared" si="17"/>
        <v>-256118556</v>
      </c>
      <c r="M91" s="61">
        <f t="shared" si="17"/>
        <v>-46037.5</v>
      </c>
      <c r="N91" s="59">
        <f t="shared" si="17"/>
        <v>-148830</v>
      </c>
      <c r="O91" s="60">
        <f t="shared" si="17"/>
        <v>-501679</v>
      </c>
      <c r="P91" s="155" t="s">
        <v>99</v>
      </c>
      <c r="R91" s="14"/>
      <c r="S91" s="14"/>
      <c r="T91" s="15"/>
    </row>
    <row r="92" spans="1:20" ht="15" customHeight="1" thickBot="1" x14ac:dyDescent="0.25">
      <c r="A92" s="107"/>
      <c r="B92" s="542" t="s">
        <v>69</v>
      </c>
      <c r="C92" s="543"/>
      <c r="D92" s="544"/>
      <c r="E92" s="399" t="s">
        <v>595</v>
      </c>
      <c r="F92" s="375" t="s">
        <v>488</v>
      </c>
      <c r="G92" s="86">
        <v>1000000</v>
      </c>
      <c r="H92" s="84">
        <v>3000000</v>
      </c>
      <c r="I92" s="85">
        <v>15100000</v>
      </c>
      <c r="J92" s="84">
        <v>50075000</v>
      </c>
      <c r="K92" s="84">
        <v>145392253</v>
      </c>
      <c r="L92" s="85">
        <v>887937906</v>
      </c>
      <c r="M92" s="84">
        <v>2575000</v>
      </c>
      <c r="N92" s="84">
        <v>12725000</v>
      </c>
      <c r="O92" s="85">
        <v>175728250</v>
      </c>
      <c r="P92" s="123"/>
      <c r="R92" s="14"/>
      <c r="S92" s="14"/>
      <c r="T92" s="15"/>
    </row>
    <row r="93" spans="1:20" ht="13.5" thickBot="1" x14ac:dyDescent="0.25">
      <c r="A93" s="108"/>
      <c r="B93" s="463" t="s">
        <v>70</v>
      </c>
      <c r="C93" s="464"/>
      <c r="D93" s="465"/>
      <c r="E93" s="881" t="s">
        <v>595</v>
      </c>
      <c r="F93" s="377" t="s">
        <v>489</v>
      </c>
      <c r="G93" s="90">
        <v>1000000</v>
      </c>
      <c r="H93" s="91">
        <v>5000000</v>
      </c>
      <c r="I93" s="92">
        <v>20000000</v>
      </c>
      <c r="J93" s="91">
        <v>62593750</v>
      </c>
      <c r="K93" s="91">
        <v>250375000</v>
      </c>
      <c r="L93" s="92">
        <v>1608000000</v>
      </c>
      <c r="M93" s="91">
        <v>12531160</v>
      </c>
      <c r="N93" s="91">
        <v>75375000</v>
      </c>
      <c r="O93" s="92">
        <v>250500000</v>
      </c>
      <c r="P93" s="123"/>
      <c r="R93" s="14"/>
      <c r="S93" s="14"/>
      <c r="T93" s="15"/>
    </row>
    <row r="94" spans="1:20" ht="15" customHeight="1" thickBot="1" x14ac:dyDescent="0.25">
      <c r="B94" s="514" t="s">
        <v>71</v>
      </c>
      <c r="C94" s="515"/>
      <c r="D94" s="516"/>
      <c r="E94" s="889" t="s">
        <v>218</v>
      </c>
      <c r="F94" s="404" t="s">
        <v>425</v>
      </c>
      <c r="G94" s="61">
        <f t="shared" ref="G94:O94" si="18">SUM(G92:G93)</f>
        <v>2000000</v>
      </c>
      <c r="H94" s="59">
        <f t="shared" si="18"/>
        <v>8000000</v>
      </c>
      <c r="I94" s="60">
        <f t="shared" si="18"/>
        <v>35100000</v>
      </c>
      <c r="J94" s="59">
        <f t="shared" si="18"/>
        <v>112668750</v>
      </c>
      <c r="K94" s="59">
        <f t="shared" si="18"/>
        <v>395767253</v>
      </c>
      <c r="L94" s="60">
        <f t="shared" si="18"/>
        <v>2495937906</v>
      </c>
      <c r="M94" s="61">
        <f t="shared" si="18"/>
        <v>15106160</v>
      </c>
      <c r="N94" s="59">
        <f t="shared" si="18"/>
        <v>88100000</v>
      </c>
      <c r="O94" s="60">
        <f t="shared" si="18"/>
        <v>426228250</v>
      </c>
      <c r="P94" s="155" t="s">
        <v>99</v>
      </c>
      <c r="R94" s="14"/>
      <c r="S94" s="14"/>
      <c r="T94" s="15"/>
    </row>
    <row r="95" spans="1:20" ht="16.5" thickBot="1" x14ac:dyDescent="0.25">
      <c r="B95" s="517" t="s">
        <v>129</v>
      </c>
      <c r="C95" s="518"/>
      <c r="D95" s="519"/>
      <c r="E95" s="882" t="s">
        <v>595</v>
      </c>
      <c r="F95" s="389" t="s">
        <v>490</v>
      </c>
      <c r="G95" s="254">
        <f>SUM(G12,G18,G91,G94)</f>
        <v>45673600</v>
      </c>
      <c r="H95" s="148">
        <f t="shared" ref="H95:O95" si="19">SUM(H12,H18,H91,H94)</f>
        <v>45673600</v>
      </c>
      <c r="I95" s="255">
        <f t="shared" si="19"/>
        <v>45673600</v>
      </c>
      <c r="J95" s="143">
        <f t="shared" si="19"/>
        <v>2538269349.5</v>
      </c>
      <c r="K95" s="143">
        <f t="shared" si="19"/>
        <v>2538269350</v>
      </c>
      <c r="L95" s="144">
        <f t="shared" si="19"/>
        <v>2538269350</v>
      </c>
      <c r="M95" s="142">
        <f t="shared" si="19"/>
        <v>351176570.5</v>
      </c>
      <c r="N95" s="143">
        <f t="shared" si="19"/>
        <v>351176571</v>
      </c>
      <c r="O95" s="144">
        <f t="shared" si="19"/>
        <v>351176571</v>
      </c>
      <c r="P95" s="155" t="s">
        <v>99</v>
      </c>
      <c r="R95" s="14"/>
      <c r="S95" s="14"/>
      <c r="T95" s="15"/>
    </row>
    <row r="96" spans="1:20" x14ac:dyDescent="0.2">
      <c r="A96" s="99"/>
      <c r="B96" s="520" t="s">
        <v>130</v>
      </c>
      <c r="C96" s="523" t="s">
        <v>131</v>
      </c>
      <c r="D96" s="524"/>
      <c r="E96" s="892" t="s">
        <v>595</v>
      </c>
      <c r="F96" s="389" t="s">
        <v>491</v>
      </c>
      <c r="G96" s="28">
        <v>-4750000</v>
      </c>
      <c r="H96" s="29">
        <v>-3750000</v>
      </c>
      <c r="I96" s="30">
        <v>0</v>
      </c>
      <c r="J96" s="29">
        <v>0</v>
      </c>
      <c r="K96" s="29">
        <v>0</v>
      </c>
      <c r="L96" s="30">
        <v>0</v>
      </c>
      <c r="M96" s="28">
        <v>-33750000</v>
      </c>
      <c r="N96" s="29">
        <v>-27500000</v>
      </c>
      <c r="O96" s="30">
        <v>0</v>
      </c>
      <c r="P96" s="123"/>
      <c r="R96" s="14"/>
      <c r="S96" s="14"/>
      <c r="T96" s="15"/>
    </row>
    <row r="97" spans="1:20" x14ac:dyDescent="0.2">
      <c r="A97" s="109"/>
      <c r="B97" s="521"/>
      <c r="C97" s="525" t="s">
        <v>72</v>
      </c>
      <c r="D97" s="526"/>
      <c r="E97" s="399" t="s">
        <v>596</v>
      </c>
      <c r="F97" s="375" t="s">
        <v>492</v>
      </c>
      <c r="G97" s="16">
        <v>-250000</v>
      </c>
      <c r="H97" s="17">
        <v>-1250000</v>
      </c>
      <c r="I97" s="18">
        <v>-5000000</v>
      </c>
      <c r="J97" s="17">
        <v>0</v>
      </c>
      <c r="K97" s="17">
        <v>0</v>
      </c>
      <c r="L97" s="18">
        <v>0</v>
      </c>
      <c r="M97" s="16">
        <v>-1250000</v>
      </c>
      <c r="N97" s="17">
        <v>-7500000</v>
      </c>
      <c r="O97" s="18">
        <v>-35000000</v>
      </c>
      <c r="P97" s="123"/>
      <c r="R97" s="14"/>
      <c r="S97" s="14"/>
      <c r="T97" s="15"/>
    </row>
    <row r="98" spans="1:20" x14ac:dyDescent="0.2">
      <c r="A98" s="109"/>
      <c r="B98" s="521"/>
      <c r="C98" s="525" t="s">
        <v>73</v>
      </c>
      <c r="D98" s="526"/>
      <c r="E98" s="399" t="s">
        <v>596</v>
      </c>
      <c r="F98" s="375" t="s">
        <v>492</v>
      </c>
      <c r="G98" s="16">
        <v>-50000</v>
      </c>
      <c r="H98" s="17">
        <v>-250000</v>
      </c>
      <c r="I98" s="18">
        <v>-1250000</v>
      </c>
      <c r="J98" s="17">
        <v>0</v>
      </c>
      <c r="K98" s="17">
        <v>0</v>
      </c>
      <c r="L98" s="18">
        <v>0</v>
      </c>
      <c r="M98" s="16">
        <v>-250000</v>
      </c>
      <c r="N98" s="17">
        <v>-1250000</v>
      </c>
      <c r="O98" s="18">
        <v>-7500000</v>
      </c>
      <c r="P98" s="123"/>
      <c r="R98" s="14"/>
      <c r="S98" s="14"/>
      <c r="T98" s="15"/>
    </row>
    <row r="99" spans="1:20" x14ac:dyDescent="0.2">
      <c r="A99" s="109"/>
      <c r="B99" s="521"/>
      <c r="C99" s="527" t="s">
        <v>132</v>
      </c>
      <c r="D99" s="528"/>
      <c r="E99" s="399" t="s">
        <v>603</v>
      </c>
      <c r="F99" s="375" t="s">
        <v>452</v>
      </c>
      <c r="G99" s="16">
        <v>0</v>
      </c>
      <c r="H99" s="17">
        <v>0</v>
      </c>
      <c r="I99" s="18">
        <v>0</v>
      </c>
      <c r="J99" s="17">
        <v>0</v>
      </c>
      <c r="K99" s="17">
        <v>0</v>
      </c>
      <c r="L99" s="18">
        <v>0</v>
      </c>
      <c r="M99" s="16">
        <v>0</v>
      </c>
      <c r="N99" s="17">
        <v>0</v>
      </c>
      <c r="O99" s="18">
        <v>0</v>
      </c>
      <c r="P99" s="123"/>
      <c r="R99" s="14"/>
      <c r="S99" s="14"/>
      <c r="T99" s="15"/>
    </row>
    <row r="100" spans="1:20" x14ac:dyDescent="0.2">
      <c r="A100" s="109"/>
      <c r="B100" s="521"/>
      <c r="C100" s="314" t="s">
        <v>133</v>
      </c>
      <c r="D100" s="315"/>
      <c r="E100" s="399" t="s">
        <v>598</v>
      </c>
      <c r="F100" s="375" t="s">
        <v>492</v>
      </c>
      <c r="G100" s="33">
        <f>SUM(G97:G98)</f>
        <v>-300000</v>
      </c>
      <c r="H100" s="34">
        <f t="shared" ref="H100:I100" si="20">SUM(H97:H98)</f>
        <v>-1500000</v>
      </c>
      <c r="I100" s="35">
        <f t="shared" si="20"/>
        <v>-6250000</v>
      </c>
      <c r="J100" s="34">
        <f>SUM(J97:J98)</f>
        <v>0</v>
      </c>
      <c r="K100" s="34">
        <f t="shared" ref="K100:L100" si="21">SUM(K97:K98)</f>
        <v>0</v>
      </c>
      <c r="L100" s="35">
        <f t="shared" si="21"/>
        <v>0</v>
      </c>
      <c r="M100" s="33">
        <f>SUM(M97:M98)</f>
        <v>-1500000</v>
      </c>
      <c r="N100" s="34">
        <f t="shared" ref="N100:O100" si="22">SUM(N97:N98)</f>
        <v>-8750000</v>
      </c>
      <c r="O100" s="35">
        <f t="shared" si="22"/>
        <v>-42500000</v>
      </c>
      <c r="P100" s="155" t="s">
        <v>99</v>
      </c>
      <c r="R100" s="14"/>
      <c r="S100" s="14"/>
      <c r="T100" s="15"/>
    </row>
    <row r="101" spans="1:20" x14ac:dyDescent="0.2">
      <c r="A101" s="109"/>
      <c r="B101" s="521"/>
      <c r="C101" s="529" t="s">
        <v>134</v>
      </c>
      <c r="D101" s="530"/>
      <c r="E101" s="399" t="s">
        <v>595</v>
      </c>
      <c r="F101" s="375" t="s">
        <v>493</v>
      </c>
      <c r="G101" s="16">
        <v>50000</v>
      </c>
      <c r="H101" s="17">
        <v>250000</v>
      </c>
      <c r="I101" s="18">
        <v>1250000</v>
      </c>
      <c r="J101" s="17">
        <v>0</v>
      </c>
      <c r="K101" s="17">
        <v>0</v>
      </c>
      <c r="L101" s="18">
        <v>0</v>
      </c>
      <c r="M101" s="16">
        <v>250000</v>
      </c>
      <c r="N101" s="17">
        <v>1250000</v>
      </c>
      <c r="O101" s="18">
        <v>7500000</v>
      </c>
      <c r="P101" s="123"/>
      <c r="R101" s="14"/>
      <c r="S101" s="14"/>
      <c r="T101" s="15"/>
    </row>
    <row r="102" spans="1:20" ht="12" customHeight="1" x14ac:dyDescent="0.2">
      <c r="A102" s="109"/>
      <c r="B102" s="521"/>
      <c r="C102" s="529" t="s">
        <v>74</v>
      </c>
      <c r="D102" s="530"/>
      <c r="E102" s="399" t="s">
        <v>450</v>
      </c>
      <c r="F102" s="375" t="s">
        <v>451</v>
      </c>
      <c r="G102" s="16">
        <v>0</v>
      </c>
      <c r="H102" s="17">
        <v>0</v>
      </c>
      <c r="I102" s="18">
        <v>0</v>
      </c>
      <c r="J102" s="17">
        <v>0</v>
      </c>
      <c r="K102" s="17">
        <v>0</v>
      </c>
      <c r="L102" s="18">
        <v>0</v>
      </c>
      <c r="M102" s="16">
        <v>0</v>
      </c>
      <c r="N102" s="17">
        <v>0</v>
      </c>
      <c r="O102" s="18">
        <v>0</v>
      </c>
      <c r="P102" s="123"/>
      <c r="R102" s="14"/>
      <c r="S102" s="14"/>
      <c r="T102" s="15"/>
    </row>
    <row r="103" spans="1:20" ht="12.75" thickBot="1" x14ac:dyDescent="0.25">
      <c r="A103" s="109"/>
      <c r="B103" s="522"/>
      <c r="C103" s="531" t="s">
        <v>135</v>
      </c>
      <c r="D103" s="532"/>
      <c r="E103" s="398" t="s">
        <v>595</v>
      </c>
      <c r="F103" s="380" t="s">
        <v>494</v>
      </c>
      <c r="G103" s="26">
        <f t="shared" ref="G103:O103" si="23">SUM(G96,G100,G101,G102)</f>
        <v>-5000000</v>
      </c>
      <c r="H103" s="25">
        <f t="shared" si="23"/>
        <v>-5000000</v>
      </c>
      <c r="I103" s="27">
        <f t="shared" si="23"/>
        <v>-5000000</v>
      </c>
      <c r="J103" s="25">
        <f t="shared" si="23"/>
        <v>0</v>
      </c>
      <c r="K103" s="25">
        <f t="shared" si="23"/>
        <v>0</v>
      </c>
      <c r="L103" s="27">
        <f t="shared" si="23"/>
        <v>0</v>
      </c>
      <c r="M103" s="26">
        <f t="shared" si="23"/>
        <v>-35000000</v>
      </c>
      <c r="N103" s="25">
        <f t="shared" si="23"/>
        <v>-35000000</v>
      </c>
      <c r="O103" s="27">
        <f t="shared" si="23"/>
        <v>-35000000</v>
      </c>
      <c r="P103" s="155" t="s">
        <v>99</v>
      </c>
      <c r="R103" s="14"/>
      <c r="S103" s="14"/>
      <c r="T103" s="15"/>
    </row>
    <row r="104" spans="1:20" ht="16.5" thickBot="1" x14ac:dyDescent="0.25">
      <c r="B104" s="506" t="s">
        <v>136</v>
      </c>
      <c r="C104" s="507"/>
      <c r="D104" s="508"/>
      <c r="E104" s="398" t="s">
        <v>450</v>
      </c>
      <c r="F104" s="380" t="s">
        <v>449</v>
      </c>
      <c r="G104" s="145">
        <f>G95-G103</f>
        <v>50673600</v>
      </c>
      <c r="H104" s="141">
        <f t="shared" ref="H104:O104" si="24">H95-H103</f>
        <v>50673600</v>
      </c>
      <c r="I104" s="146">
        <f t="shared" si="24"/>
        <v>50673600</v>
      </c>
      <c r="J104" s="143">
        <f t="shared" si="24"/>
        <v>2538269349.5</v>
      </c>
      <c r="K104" s="143">
        <f t="shared" si="24"/>
        <v>2538269350</v>
      </c>
      <c r="L104" s="144">
        <f t="shared" si="24"/>
        <v>2538269350</v>
      </c>
      <c r="M104" s="145">
        <f t="shared" si="24"/>
        <v>386176570.5</v>
      </c>
      <c r="N104" s="141">
        <f t="shared" si="24"/>
        <v>386176571</v>
      </c>
      <c r="O104" s="146">
        <f t="shared" si="24"/>
        <v>386176571</v>
      </c>
      <c r="P104" s="155" t="s">
        <v>99</v>
      </c>
      <c r="R104" s="14"/>
      <c r="S104" s="14"/>
      <c r="T104" s="15"/>
    </row>
    <row r="105" spans="1:20" ht="12.75" x14ac:dyDescent="0.2">
      <c r="B105" s="147"/>
      <c r="C105" s="147"/>
      <c r="D105" s="147"/>
      <c r="E105" s="163"/>
      <c r="F105" s="391"/>
      <c r="G105" s="67"/>
      <c r="H105" s="67"/>
      <c r="I105" s="67"/>
      <c r="J105" s="67"/>
      <c r="K105" s="67"/>
      <c r="L105" s="67"/>
      <c r="M105" s="67"/>
      <c r="N105" s="67"/>
      <c r="O105" s="67"/>
      <c r="P105" s="123"/>
      <c r="R105" s="62"/>
      <c r="S105" s="62"/>
      <c r="T105" s="62"/>
    </row>
    <row r="106" spans="1:20" ht="13.5" thickBot="1" x14ac:dyDescent="0.25">
      <c r="B106" s="147"/>
      <c r="C106" s="147"/>
      <c r="D106" s="147"/>
      <c r="E106" s="163"/>
      <c r="F106" s="391"/>
      <c r="G106" s="67"/>
      <c r="H106" s="67"/>
      <c r="I106" s="67"/>
      <c r="J106" s="67"/>
      <c r="K106" s="67"/>
      <c r="L106" s="67"/>
      <c r="M106" s="67"/>
      <c r="N106" s="67"/>
      <c r="O106" s="67"/>
      <c r="P106" s="123"/>
      <c r="R106" s="62"/>
      <c r="S106" s="62"/>
      <c r="T106" s="62"/>
    </row>
    <row r="107" spans="1:20" s="12" customFormat="1" ht="13.5" thickBot="1" x14ac:dyDescent="0.3">
      <c r="A107" s="110"/>
      <c r="B107" s="492" t="s">
        <v>75</v>
      </c>
      <c r="C107" s="493"/>
      <c r="D107" s="493"/>
      <c r="E107" s="261"/>
      <c r="F107" s="392"/>
      <c r="G107" s="509" t="str">
        <f>G11</f>
        <v>LP #5's Allocation of Total Fund</v>
      </c>
      <c r="H107" s="509"/>
      <c r="I107" s="510"/>
      <c r="J107" s="511" t="str">
        <f>J11</f>
        <v>Total Fund (incl. GP Allocation)</v>
      </c>
      <c r="K107" s="509"/>
      <c r="L107" s="510"/>
      <c r="M107" s="511" t="str">
        <f>M11</f>
        <v>GP's Allocation of Total Fund</v>
      </c>
      <c r="N107" s="509"/>
      <c r="O107" s="510"/>
      <c r="P107" s="123"/>
      <c r="Q107" s="11"/>
      <c r="R107" s="63"/>
      <c r="S107" s="63"/>
      <c r="T107" s="64"/>
    </row>
    <row r="108" spans="1:20" ht="12.75" x14ac:dyDescent="0.2">
      <c r="A108" s="110"/>
      <c r="B108" s="512" t="s">
        <v>76</v>
      </c>
      <c r="C108" s="513"/>
      <c r="D108" s="513"/>
      <c r="E108" s="358" t="s">
        <v>219</v>
      </c>
      <c r="F108" s="396" t="s">
        <v>441</v>
      </c>
      <c r="G108" s="258">
        <v>50000000</v>
      </c>
      <c r="H108" s="65">
        <f>G108</f>
        <v>50000000</v>
      </c>
      <c r="I108" s="66">
        <f>G108</f>
        <v>50000000</v>
      </c>
      <c r="J108" s="137">
        <v>2503750000</v>
      </c>
      <c r="K108" s="65">
        <f>J108</f>
        <v>2503750000</v>
      </c>
      <c r="L108" s="66">
        <f>J108</f>
        <v>2503750000</v>
      </c>
      <c r="M108" s="137">
        <v>3750000</v>
      </c>
      <c r="N108" s="65">
        <f>M108</f>
        <v>3750000</v>
      </c>
      <c r="O108" s="66">
        <f>M108</f>
        <v>3750000</v>
      </c>
      <c r="P108" s="155" t="s">
        <v>99</v>
      </c>
    </row>
    <row r="109" spans="1:20" ht="12.75" x14ac:dyDescent="0.2">
      <c r="A109" s="110"/>
      <c r="B109" s="500" t="s">
        <v>77</v>
      </c>
      <c r="C109" s="501"/>
      <c r="D109" s="501"/>
      <c r="E109" s="360" t="s">
        <v>448</v>
      </c>
      <c r="F109" s="386" t="s">
        <v>442</v>
      </c>
      <c r="G109" s="150">
        <v>18500000</v>
      </c>
      <c r="H109" s="150">
        <v>23500000</v>
      </c>
      <c r="I109" s="151">
        <f>G108</f>
        <v>50000000</v>
      </c>
      <c r="J109" s="149">
        <v>926387500</v>
      </c>
      <c r="K109" s="150">
        <v>1176762500</v>
      </c>
      <c r="L109" s="151">
        <f>J108</f>
        <v>2503750000</v>
      </c>
      <c r="M109" s="149">
        <v>1387500</v>
      </c>
      <c r="N109" s="150">
        <v>1762499.9999999998</v>
      </c>
      <c r="O109" s="151">
        <f>M108</f>
        <v>3750000</v>
      </c>
      <c r="P109" s="155" t="s">
        <v>99</v>
      </c>
    </row>
    <row r="110" spans="1:20" x14ac:dyDescent="0.2">
      <c r="A110" s="110"/>
      <c r="B110" s="502" t="s">
        <v>78</v>
      </c>
      <c r="C110" s="503"/>
      <c r="D110" s="503"/>
      <c r="E110" s="360" t="s">
        <v>219</v>
      </c>
      <c r="F110" s="386" t="s">
        <v>443</v>
      </c>
      <c r="G110" s="17">
        <v>0</v>
      </c>
      <c r="H110" s="17">
        <v>-5000000</v>
      </c>
      <c r="I110" s="18">
        <v>-35000000</v>
      </c>
      <c r="J110" s="16">
        <v>0</v>
      </c>
      <c r="K110" s="17">
        <v>-250375000</v>
      </c>
      <c r="L110" s="18">
        <v>-1752625000</v>
      </c>
      <c r="M110" s="16">
        <v>0</v>
      </c>
      <c r="N110" s="17">
        <v>-375000</v>
      </c>
      <c r="O110" s="18">
        <v>-2625000</v>
      </c>
      <c r="P110" s="123"/>
    </row>
    <row r="111" spans="1:20" x14ac:dyDescent="0.2">
      <c r="A111" s="110"/>
      <c r="B111" s="502" t="s">
        <v>79</v>
      </c>
      <c r="C111" s="503"/>
      <c r="D111" s="503"/>
      <c r="E111" s="360" t="s">
        <v>219</v>
      </c>
      <c r="F111" s="386" t="s">
        <v>444</v>
      </c>
      <c r="G111" s="17">
        <v>0</v>
      </c>
      <c r="H111" s="17">
        <v>0</v>
      </c>
      <c r="I111" s="18">
        <v>4000000</v>
      </c>
      <c r="J111" s="16">
        <v>0</v>
      </c>
      <c r="K111" s="17">
        <v>0</v>
      </c>
      <c r="L111" s="18">
        <v>200300000</v>
      </c>
      <c r="M111" s="16">
        <v>0</v>
      </c>
      <c r="N111" s="17">
        <v>0</v>
      </c>
      <c r="O111" s="18">
        <v>300000</v>
      </c>
      <c r="P111" s="123"/>
    </row>
    <row r="112" spans="1:20" x14ac:dyDescent="0.2">
      <c r="A112" s="110"/>
      <c r="B112" s="502" t="s">
        <v>80</v>
      </c>
      <c r="C112" s="503"/>
      <c r="D112" s="503"/>
      <c r="E112" s="360" t="s">
        <v>219</v>
      </c>
      <c r="F112" s="386" t="s">
        <v>445</v>
      </c>
      <c r="G112" s="17">
        <v>0</v>
      </c>
      <c r="H112" s="17">
        <v>0</v>
      </c>
      <c r="I112" s="18">
        <v>0</v>
      </c>
      <c r="J112" s="16">
        <v>0</v>
      </c>
      <c r="K112" s="17">
        <v>0</v>
      </c>
      <c r="L112" s="18">
        <v>0</v>
      </c>
      <c r="M112" s="16">
        <v>0</v>
      </c>
      <c r="N112" s="17">
        <v>0</v>
      </c>
      <c r="O112" s="18">
        <v>0</v>
      </c>
      <c r="P112" s="123"/>
    </row>
    <row r="113" spans="1:17" x14ac:dyDescent="0.2">
      <c r="A113" s="110"/>
      <c r="B113" s="502" t="s">
        <v>81</v>
      </c>
      <c r="C113" s="503"/>
      <c r="D113" s="503"/>
      <c r="E113" s="360" t="s">
        <v>448</v>
      </c>
      <c r="F113" s="386" t="s">
        <v>446</v>
      </c>
      <c r="G113" s="17">
        <v>0</v>
      </c>
      <c r="H113" s="17">
        <v>0</v>
      </c>
      <c r="I113" s="18">
        <v>-500000</v>
      </c>
      <c r="J113" s="16">
        <v>0</v>
      </c>
      <c r="K113" s="17">
        <v>0</v>
      </c>
      <c r="L113" s="18">
        <v>-25037500</v>
      </c>
      <c r="M113" s="16">
        <v>0</v>
      </c>
      <c r="N113" s="17">
        <v>0</v>
      </c>
      <c r="O113" s="18">
        <v>-37500</v>
      </c>
      <c r="P113" s="123"/>
    </row>
    <row r="114" spans="1:17" ht="13.5" thickBot="1" x14ac:dyDescent="0.25">
      <c r="A114" s="110"/>
      <c r="B114" s="504" t="s">
        <v>82</v>
      </c>
      <c r="C114" s="505"/>
      <c r="D114" s="505"/>
      <c r="E114" s="359" t="s">
        <v>219</v>
      </c>
      <c r="F114" s="397" t="s">
        <v>447</v>
      </c>
      <c r="G114" s="68">
        <f t="shared" ref="G114:O114" si="25">SUM(G109:G113)</f>
        <v>18500000</v>
      </c>
      <c r="H114" s="68">
        <f t="shared" si="25"/>
        <v>18500000</v>
      </c>
      <c r="I114" s="69">
        <f t="shared" si="25"/>
        <v>18500000</v>
      </c>
      <c r="J114" s="70">
        <f t="shared" si="25"/>
        <v>926387500</v>
      </c>
      <c r="K114" s="68">
        <f t="shared" si="25"/>
        <v>926387500</v>
      </c>
      <c r="L114" s="69">
        <f t="shared" si="25"/>
        <v>926387500</v>
      </c>
      <c r="M114" s="70">
        <f t="shared" si="25"/>
        <v>1387500</v>
      </c>
      <c r="N114" s="68">
        <f t="shared" si="25"/>
        <v>1387499.9999999998</v>
      </c>
      <c r="O114" s="69">
        <f t="shared" si="25"/>
        <v>1387500</v>
      </c>
      <c r="P114" s="155" t="s">
        <v>99</v>
      </c>
    </row>
    <row r="115" spans="1:17" s="72" customFormat="1" ht="12.75" x14ac:dyDescent="0.25">
      <c r="A115" s="111"/>
      <c r="B115" s="118"/>
      <c r="C115" s="118"/>
      <c r="D115" s="118"/>
      <c r="E115" s="262"/>
      <c r="F115" s="393"/>
      <c r="G115" s="119"/>
      <c r="H115" s="119"/>
      <c r="I115" s="119"/>
      <c r="J115" s="120"/>
      <c r="K115" s="120"/>
      <c r="L115" s="120"/>
      <c r="M115" s="121"/>
      <c r="N115" s="121"/>
      <c r="O115" s="121"/>
      <c r="P115" s="124"/>
      <c r="Q115" s="71"/>
    </row>
    <row r="116" spans="1:17" ht="14.1" customHeight="1" x14ac:dyDescent="0.2">
      <c r="B116" s="122"/>
      <c r="C116" s="122"/>
      <c r="D116" s="122"/>
      <c r="E116" s="263"/>
      <c r="F116" s="251"/>
      <c r="G116" s="489"/>
      <c r="H116" s="489"/>
      <c r="I116" s="489"/>
      <c r="J116" s="489"/>
      <c r="K116" s="489"/>
      <c r="L116" s="489"/>
      <c r="M116" s="489"/>
      <c r="N116" s="489"/>
      <c r="O116" s="489"/>
      <c r="P116" s="490"/>
    </row>
    <row r="117" spans="1:17" ht="15" thickBot="1" x14ac:dyDescent="0.25">
      <c r="B117" s="491" t="s">
        <v>137</v>
      </c>
      <c r="C117" s="491"/>
      <c r="D117" s="491"/>
      <c r="E117" s="491"/>
      <c r="F117" s="491"/>
      <c r="G117" s="491"/>
      <c r="H117" s="491"/>
      <c r="I117" s="491"/>
      <c r="J117" s="491"/>
      <c r="K117" s="491"/>
      <c r="L117" s="491"/>
      <c r="M117" s="491"/>
      <c r="N117" s="491"/>
      <c r="O117" s="491"/>
      <c r="P117" s="490"/>
    </row>
    <row r="118" spans="1:17" s="74" customFormat="1" ht="39.950000000000003" customHeight="1" thickBot="1" x14ac:dyDescent="0.25">
      <c r="A118" s="99"/>
      <c r="B118" s="492" t="s">
        <v>83</v>
      </c>
      <c r="C118" s="493"/>
      <c r="D118" s="494"/>
      <c r="E118" s="261"/>
      <c r="F118" s="392"/>
      <c r="G118" s="495" t="s">
        <v>9</v>
      </c>
      <c r="H118" s="495"/>
      <c r="I118" s="496"/>
      <c r="J118" s="497" t="s">
        <v>84</v>
      </c>
      <c r="K118" s="498"/>
      <c r="L118" s="499"/>
      <c r="M118" s="497" t="s">
        <v>85</v>
      </c>
      <c r="N118" s="498"/>
      <c r="O118" s="499"/>
      <c r="P118" s="124"/>
      <c r="Q118" s="73"/>
    </row>
    <row r="119" spans="1:17" x14ac:dyDescent="0.2">
      <c r="A119" s="112"/>
      <c r="B119" s="483" t="s">
        <v>138</v>
      </c>
      <c r="C119" s="484"/>
      <c r="D119" s="485"/>
      <c r="E119" s="401" t="s">
        <v>595</v>
      </c>
      <c r="F119" s="385" t="s">
        <v>453</v>
      </c>
      <c r="G119" s="53">
        <v>20000</v>
      </c>
      <c r="H119" s="53">
        <v>90000</v>
      </c>
      <c r="I119" s="54">
        <v>231260</v>
      </c>
      <c r="J119" s="75">
        <v>625000</v>
      </c>
      <c r="K119" s="53">
        <v>2500000</v>
      </c>
      <c r="L119" s="54">
        <v>11328125</v>
      </c>
      <c r="M119" s="75">
        <v>156250</v>
      </c>
      <c r="N119" s="53">
        <v>625000</v>
      </c>
      <c r="O119" s="54">
        <v>2832031</v>
      </c>
      <c r="P119" s="123"/>
    </row>
    <row r="120" spans="1:17" x14ac:dyDescent="0.2">
      <c r="A120" s="112"/>
      <c r="B120" s="486" t="s">
        <v>86</v>
      </c>
      <c r="C120" s="487"/>
      <c r="D120" s="488"/>
      <c r="E120" s="360" t="s">
        <v>219</v>
      </c>
      <c r="F120" s="386" t="s">
        <v>454</v>
      </c>
      <c r="G120" s="53">
        <v>10000</v>
      </c>
      <c r="H120" s="53">
        <v>40000</v>
      </c>
      <c r="I120" s="54">
        <v>171260</v>
      </c>
      <c r="J120" s="75">
        <v>400000</v>
      </c>
      <c r="K120" s="53">
        <v>2000000</v>
      </c>
      <c r="L120" s="54">
        <v>10000000</v>
      </c>
      <c r="M120" s="75">
        <v>100000</v>
      </c>
      <c r="N120" s="53">
        <v>500000</v>
      </c>
      <c r="O120" s="54">
        <v>2500000</v>
      </c>
      <c r="P120" s="123"/>
    </row>
    <row r="121" spans="1:17" x14ac:dyDescent="0.2">
      <c r="A121" s="112"/>
      <c r="B121" s="486" t="s">
        <v>87</v>
      </c>
      <c r="C121" s="487"/>
      <c r="D121" s="488"/>
      <c r="E121" s="360" t="s">
        <v>219</v>
      </c>
      <c r="F121" s="386" t="s">
        <v>455</v>
      </c>
      <c r="G121" s="53">
        <v>5000</v>
      </c>
      <c r="H121" s="53">
        <v>5000</v>
      </c>
      <c r="I121" s="54">
        <v>332520</v>
      </c>
      <c r="J121" s="75">
        <v>487500</v>
      </c>
      <c r="K121" s="53">
        <v>1750000</v>
      </c>
      <c r="L121" s="54">
        <v>7570806</v>
      </c>
      <c r="M121" s="75">
        <v>121875</v>
      </c>
      <c r="N121" s="53">
        <v>437500</v>
      </c>
      <c r="O121" s="54">
        <v>1865234</v>
      </c>
      <c r="P121" s="123"/>
    </row>
    <row r="122" spans="1:17" x14ac:dyDescent="0.2">
      <c r="A122" s="112"/>
      <c r="B122" s="486" t="s">
        <v>88</v>
      </c>
      <c r="C122" s="487"/>
      <c r="D122" s="488"/>
      <c r="E122" s="360" t="s">
        <v>219</v>
      </c>
      <c r="F122" s="386" t="s">
        <v>456</v>
      </c>
      <c r="G122" s="53">
        <v>600</v>
      </c>
      <c r="H122" s="53">
        <v>2500</v>
      </c>
      <c r="I122" s="54">
        <v>37500</v>
      </c>
      <c r="J122" s="75">
        <v>30000</v>
      </c>
      <c r="K122" s="53">
        <v>875000</v>
      </c>
      <c r="L122" s="54">
        <v>6875000</v>
      </c>
      <c r="M122" s="75">
        <v>6600</v>
      </c>
      <c r="N122" s="53">
        <v>192500</v>
      </c>
      <c r="O122" s="54">
        <v>1512500</v>
      </c>
      <c r="P122" s="123"/>
    </row>
    <row r="123" spans="1:17" x14ac:dyDescent="0.2">
      <c r="A123" s="112"/>
      <c r="B123" s="486" t="s">
        <v>89</v>
      </c>
      <c r="C123" s="487"/>
      <c r="D123" s="488"/>
      <c r="E123" s="360" t="s">
        <v>219</v>
      </c>
      <c r="F123" s="386" t="s">
        <v>457</v>
      </c>
      <c r="G123" s="53">
        <v>30000</v>
      </c>
      <c r="H123" s="53">
        <v>135000</v>
      </c>
      <c r="I123" s="54">
        <v>675000</v>
      </c>
      <c r="J123" s="75">
        <v>1500000</v>
      </c>
      <c r="K123" s="53">
        <v>6900000</v>
      </c>
      <c r="L123" s="54">
        <v>34000000</v>
      </c>
      <c r="M123" s="75">
        <v>375000</v>
      </c>
      <c r="N123" s="53">
        <v>1725000</v>
      </c>
      <c r="O123" s="54">
        <v>8500000</v>
      </c>
      <c r="P123" s="123"/>
    </row>
    <row r="124" spans="1:17" x14ac:dyDescent="0.2">
      <c r="A124" s="112"/>
      <c r="B124" s="486" t="s">
        <v>90</v>
      </c>
      <c r="C124" s="487"/>
      <c r="D124" s="488"/>
      <c r="E124" s="360" t="s">
        <v>219</v>
      </c>
      <c r="F124" s="386" t="s">
        <v>458</v>
      </c>
      <c r="G124" s="53">
        <v>15000</v>
      </c>
      <c r="H124" s="53">
        <v>68000</v>
      </c>
      <c r="I124" s="54">
        <v>335000</v>
      </c>
      <c r="J124" s="75">
        <v>750000</v>
      </c>
      <c r="K124" s="53">
        <v>3450000</v>
      </c>
      <c r="L124" s="54">
        <v>16500000</v>
      </c>
      <c r="M124" s="75">
        <v>187500</v>
      </c>
      <c r="N124" s="53">
        <v>862500</v>
      </c>
      <c r="O124" s="54">
        <v>4125000</v>
      </c>
      <c r="P124" s="123"/>
    </row>
    <row r="125" spans="1:17" x14ac:dyDescent="0.2">
      <c r="A125" s="112"/>
      <c r="B125" s="471" t="s">
        <v>91</v>
      </c>
      <c r="C125" s="472"/>
      <c r="D125" s="473"/>
      <c r="E125" s="362" t="s">
        <v>218</v>
      </c>
      <c r="F125" s="395" t="s">
        <v>425</v>
      </c>
      <c r="G125" s="53">
        <v>0</v>
      </c>
      <c r="H125" s="53">
        <v>0</v>
      </c>
      <c r="I125" s="54">
        <v>0</v>
      </c>
      <c r="J125" s="75">
        <v>0</v>
      </c>
      <c r="K125" s="53">
        <v>0</v>
      </c>
      <c r="L125" s="54">
        <v>0</v>
      </c>
      <c r="M125" s="75">
        <v>0</v>
      </c>
      <c r="N125" s="53">
        <v>0</v>
      </c>
      <c r="O125" s="54">
        <v>0</v>
      </c>
      <c r="P125" s="123"/>
    </row>
    <row r="126" spans="1:17" x14ac:dyDescent="0.2">
      <c r="A126" s="112"/>
      <c r="B126" s="471" t="s">
        <v>92</v>
      </c>
      <c r="C126" s="472"/>
      <c r="D126" s="473"/>
      <c r="E126" s="362" t="s">
        <v>218</v>
      </c>
      <c r="F126" s="395" t="s">
        <v>425</v>
      </c>
      <c r="G126" s="53">
        <v>10000</v>
      </c>
      <c r="H126" s="53">
        <v>25000</v>
      </c>
      <c r="I126" s="54">
        <v>50000</v>
      </c>
      <c r="J126" s="75">
        <v>500000</v>
      </c>
      <c r="K126" s="53">
        <v>1250000</v>
      </c>
      <c r="L126" s="54">
        <v>2500000</v>
      </c>
      <c r="M126" s="75">
        <v>0</v>
      </c>
      <c r="N126" s="53">
        <v>0</v>
      </c>
      <c r="O126" s="54">
        <v>0</v>
      </c>
      <c r="P126" s="123"/>
    </row>
    <row r="127" spans="1:17" ht="13.5" x14ac:dyDescent="0.2">
      <c r="A127" s="112"/>
      <c r="B127" s="474" t="s">
        <v>93</v>
      </c>
      <c r="C127" s="475"/>
      <c r="D127" s="476"/>
      <c r="E127" s="360" t="s">
        <v>219</v>
      </c>
      <c r="F127" s="386" t="s">
        <v>459</v>
      </c>
      <c r="G127" s="53">
        <v>0</v>
      </c>
      <c r="H127" s="53">
        <v>0</v>
      </c>
      <c r="I127" s="54">
        <v>0</v>
      </c>
      <c r="J127" s="75">
        <v>0</v>
      </c>
      <c r="K127" s="53">
        <v>0</v>
      </c>
      <c r="L127" s="54">
        <v>0</v>
      </c>
      <c r="M127" s="75">
        <v>0</v>
      </c>
      <c r="N127" s="53">
        <v>0</v>
      </c>
      <c r="O127" s="54">
        <v>0</v>
      </c>
      <c r="P127" s="123"/>
    </row>
    <row r="128" spans="1:17" ht="12" customHeight="1" x14ac:dyDescent="0.2">
      <c r="A128" s="99"/>
      <c r="B128" s="471" t="s">
        <v>139</v>
      </c>
      <c r="C128" s="472"/>
      <c r="D128" s="473"/>
      <c r="E128" s="362" t="s">
        <v>218</v>
      </c>
      <c r="F128" s="403" t="s">
        <v>425</v>
      </c>
      <c r="G128" s="51">
        <v>0</v>
      </c>
      <c r="H128" s="53">
        <v>0</v>
      </c>
      <c r="I128" s="54">
        <v>0</v>
      </c>
      <c r="J128" s="51">
        <v>0</v>
      </c>
      <c r="K128" s="53">
        <v>0</v>
      </c>
      <c r="L128" s="54">
        <v>0</v>
      </c>
      <c r="M128" s="51">
        <v>0</v>
      </c>
      <c r="N128" s="53">
        <v>0</v>
      </c>
      <c r="O128" s="54">
        <v>0</v>
      </c>
      <c r="P128" s="123"/>
    </row>
    <row r="129" spans="1:20" ht="12" customHeight="1" x14ac:dyDescent="0.2">
      <c r="A129" s="99"/>
      <c r="B129" s="477" t="s">
        <v>95</v>
      </c>
      <c r="C129" s="478"/>
      <c r="D129" s="479"/>
      <c r="E129" s="401" t="s">
        <v>450</v>
      </c>
      <c r="F129" s="385" t="s">
        <v>462</v>
      </c>
      <c r="G129" s="57">
        <f>SUM(G119:G128)</f>
        <v>90600</v>
      </c>
      <c r="H129" s="57">
        <f t="shared" ref="H129:O129" si="26">SUM(H119:H128)</f>
        <v>365500</v>
      </c>
      <c r="I129" s="57">
        <f t="shared" si="26"/>
        <v>1832540</v>
      </c>
      <c r="J129" s="56">
        <f t="shared" si="26"/>
        <v>4292500</v>
      </c>
      <c r="K129" s="57">
        <f t="shared" si="26"/>
        <v>18725000</v>
      </c>
      <c r="L129" s="57">
        <f t="shared" si="26"/>
        <v>88773931</v>
      </c>
      <c r="M129" s="56">
        <f t="shared" si="26"/>
        <v>947225</v>
      </c>
      <c r="N129" s="57">
        <f t="shared" si="26"/>
        <v>4342500</v>
      </c>
      <c r="O129" s="58">
        <f t="shared" si="26"/>
        <v>21334765</v>
      </c>
      <c r="P129" s="155" t="s">
        <v>99</v>
      </c>
    </row>
    <row r="130" spans="1:20" ht="12.6" customHeight="1" thickBot="1" x14ac:dyDescent="0.25">
      <c r="A130" s="112"/>
      <c r="B130" s="480" t="s">
        <v>94</v>
      </c>
      <c r="C130" s="481"/>
      <c r="D130" s="482"/>
      <c r="E130" s="361" t="s">
        <v>219</v>
      </c>
      <c r="F130" s="400" t="s">
        <v>460</v>
      </c>
      <c r="G130" s="82">
        <v>5000</v>
      </c>
      <c r="H130" s="82">
        <v>15000</v>
      </c>
      <c r="I130" s="83">
        <v>62200</v>
      </c>
      <c r="J130" s="81">
        <v>200000</v>
      </c>
      <c r="K130" s="82">
        <v>600000</v>
      </c>
      <c r="L130" s="83">
        <v>248800</v>
      </c>
      <c r="M130" s="81">
        <v>8000</v>
      </c>
      <c r="N130" s="82">
        <v>19500</v>
      </c>
      <c r="O130" s="83">
        <v>88500</v>
      </c>
      <c r="P130" s="155"/>
    </row>
    <row r="131" spans="1:20" s="12" customFormat="1" ht="13.5" thickBot="1" x14ac:dyDescent="0.3">
      <c r="A131" s="113"/>
      <c r="B131" s="463" t="s">
        <v>140</v>
      </c>
      <c r="C131" s="464"/>
      <c r="D131" s="465"/>
      <c r="E131" s="893" t="s">
        <v>596</v>
      </c>
      <c r="F131" s="377" t="s">
        <v>495</v>
      </c>
      <c r="G131" s="135">
        <f>SUM(G129:G130)</f>
        <v>95600</v>
      </c>
      <c r="H131" s="135">
        <f t="shared" ref="H131:O131" si="27">SUM(H129:H130)</f>
        <v>380500</v>
      </c>
      <c r="I131" s="135">
        <f t="shared" si="27"/>
        <v>1894740</v>
      </c>
      <c r="J131" s="134">
        <f t="shared" si="27"/>
        <v>4492500</v>
      </c>
      <c r="K131" s="135">
        <f t="shared" si="27"/>
        <v>19325000</v>
      </c>
      <c r="L131" s="135">
        <f t="shared" si="27"/>
        <v>89022731</v>
      </c>
      <c r="M131" s="134">
        <f t="shared" si="27"/>
        <v>955225</v>
      </c>
      <c r="N131" s="135">
        <f t="shared" si="27"/>
        <v>4362000</v>
      </c>
      <c r="O131" s="136">
        <f t="shared" si="27"/>
        <v>21423265</v>
      </c>
      <c r="P131" s="155" t="s">
        <v>99</v>
      </c>
      <c r="Q131" s="11"/>
    </row>
    <row r="132" spans="1:20" s="12" customFormat="1" ht="12.75" x14ac:dyDescent="0.25">
      <c r="A132" s="100"/>
      <c r="B132" s="147"/>
      <c r="C132" s="147"/>
      <c r="D132" s="147"/>
      <c r="E132" s="163"/>
      <c r="F132" s="391"/>
      <c r="G132" s="67"/>
      <c r="H132" s="67"/>
      <c r="I132" s="67"/>
      <c r="J132" s="67"/>
      <c r="K132" s="67"/>
      <c r="L132" s="100"/>
      <c r="M132" s="67"/>
      <c r="N132" s="67"/>
      <c r="O132" s="67"/>
      <c r="P132" s="123"/>
      <c r="Q132" s="11"/>
    </row>
    <row r="133" spans="1:20" s="12" customFormat="1" x14ac:dyDescent="0.2">
      <c r="A133" s="100"/>
      <c r="B133" s="466" t="s">
        <v>141</v>
      </c>
      <c r="C133" s="466"/>
      <c r="D133" s="466"/>
      <c r="E133" s="466"/>
      <c r="F133" s="466"/>
      <c r="G133" s="466"/>
      <c r="H133" s="466"/>
      <c r="I133" s="466"/>
      <c r="J133" s="466"/>
      <c r="K133" s="466"/>
      <c r="L133" s="466"/>
      <c r="M133" s="466"/>
      <c r="N133" s="466"/>
      <c r="O133" s="466"/>
      <c r="P133" s="123"/>
      <c r="Q133" s="11"/>
    </row>
    <row r="134" spans="1:20" x14ac:dyDescent="0.2">
      <c r="A134" s="111"/>
      <c r="B134" s="466" t="s">
        <v>142</v>
      </c>
      <c r="C134" s="466"/>
      <c r="D134" s="466"/>
      <c r="E134" s="466"/>
      <c r="F134" s="466"/>
      <c r="G134" s="466"/>
      <c r="H134" s="466"/>
      <c r="I134" s="466"/>
      <c r="J134" s="466"/>
      <c r="K134" s="466"/>
      <c r="L134" s="466"/>
      <c r="M134" s="466"/>
      <c r="N134" s="466"/>
      <c r="O134" s="466"/>
      <c r="P134" s="123"/>
      <c r="Q134" s="11"/>
    </row>
    <row r="135" spans="1:20" s="78" customFormat="1" x14ac:dyDescent="0.2">
      <c r="A135" s="100"/>
      <c r="B135" s="466" t="s">
        <v>143</v>
      </c>
      <c r="C135" s="466"/>
      <c r="D135" s="466"/>
      <c r="E135" s="466"/>
      <c r="F135" s="466"/>
      <c r="G135" s="466"/>
      <c r="H135" s="466"/>
      <c r="I135" s="466"/>
      <c r="J135" s="466"/>
      <c r="K135" s="466"/>
      <c r="L135" s="466"/>
      <c r="M135" s="466"/>
      <c r="N135" s="466"/>
      <c r="O135" s="466"/>
      <c r="P135" s="125"/>
      <c r="Q135" s="76"/>
    </row>
    <row r="136" spans="1:20" s="77" customFormat="1" ht="41.25" customHeight="1" x14ac:dyDescent="0.2">
      <c r="A136" s="98"/>
      <c r="B136" s="467" t="s">
        <v>144</v>
      </c>
      <c r="C136" s="467"/>
      <c r="D136" s="467"/>
      <c r="E136" s="467"/>
      <c r="F136" s="467"/>
      <c r="G136" s="467"/>
      <c r="H136" s="467"/>
      <c r="I136" s="467"/>
      <c r="J136" s="467"/>
      <c r="K136" s="467"/>
      <c r="L136" s="467"/>
      <c r="M136" s="467"/>
      <c r="N136" s="467"/>
      <c r="O136" s="467"/>
      <c r="P136" s="125"/>
      <c r="Q136" s="79"/>
    </row>
    <row r="137" spans="1:20" s="77" customFormat="1" x14ac:dyDescent="0.2">
      <c r="A137" s="98"/>
      <c r="B137" s="466" t="s">
        <v>145</v>
      </c>
      <c r="C137" s="466"/>
      <c r="D137" s="466"/>
      <c r="E137" s="466"/>
      <c r="F137" s="466"/>
      <c r="G137" s="466"/>
      <c r="H137" s="466"/>
      <c r="I137" s="466"/>
      <c r="J137" s="466"/>
      <c r="K137" s="466"/>
      <c r="L137" s="466"/>
      <c r="M137" s="466"/>
      <c r="N137" s="466"/>
      <c r="O137" s="466"/>
      <c r="P137" s="125"/>
      <c r="Q137" s="79"/>
    </row>
    <row r="138" spans="1:20" x14ac:dyDescent="0.2">
      <c r="B138" s="98"/>
      <c r="C138" s="98"/>
      <c r="D138" s="98"/>
      <c r="E138" s="98"/>
      <c r="F138" s="423"/>
      <c r="G138" s="98"/>
      <c r="H138" s="98"/>
      <c r="I138" s="98"/>
      <c r="J138" s="98"/>
      <c r="K138" s="98"/>
      <c r="L138" s="98"/>
      <c r="M138" s="98"/>
      <c r="N138" s="98"/>
      <c r="O138" s="98"/>
      <c r="P138" s="123"/>
    </row>
    <row r="139" spans="1:20" x14ac:dyDescent="0.2">
      <c r="B139" s="98"/>
      <c r="C139" s="98"/>
      <c r="D139" s="98"/>
      <c r="E139" s="98"/>
      <c r="F139" s="423"/>
      <c r="G139" s="98"/>
      <c r="H139" s="98"/>
      <c r="I139" s="98"/>
      <c r="J139" s="98"/>
      <c r="K139" s="98"/>
      <c r="L139" s="98"/>
      <c r="M139" s="98"/>
      <c r="N139" s="98"/>
      <c r="O139" s="98"/>
      <c r="P139" s="123"/>
    </row>
    <row r="140" spans="1:20" s="2" customFormat="1" ht="12.75" thickBot="1" x14ac:dyDescent="0.25">
      <c r="A140" s="98"/>
      <c r="B140" s="98"/>
      <c r="C140" s="98"/>
      <c r="D140" s="98"/>
      <c r="E140" s="98"/>
      <c r="F140" s="423"/>
      <c r="G140" s="98"/>
      <c r="H140" s="98"/>
      <c r="I140" s="98"/>
      <c r="J140" s="98"/>
      <c r="K140" s="98"/>
      <c r="L140" s="98"/>
      <c r="M140" s="98"/>
      <c r="N140" s="98"/>
      <c r="O140" s="98"/>
      <c r="P140" s="123"/>
      <c r="R140" s="1"/>
      <c r="S140" s="1"/>
      <c r="T140" s="1"/>
    </row>
    <row r="141" spans="1:20" s="2" customFormat="1" x14ac:dyDescent="0.2">
      <c r="A141" s="98"/>
      <c r="B141" s="468" t="s">
        <v>146</v>
      </c>
      <c r="C141" s="469"/>
      <c r="D141" s="469"/>
      <c r="E141" s="469"/>
      <c r="F141" s="469"/>
      <c r="G141" s="469"/>
      <c r="H141" s="469"/>
      <c r="I141" s="469"/>
      <c r="J141" s="469"/>
      <c r="K141" s="469"/>
      <c r="L141" s="469"/>
      <c r="M141" s="469"/>
      <c r="N141" s="469"/>
      <c r="O141" s="470"/>
      <c r="P141" s="123"/>
      <c r="R141" s="1"/>
      <c r="S141" s="1"/>
      <c r="T141" s="1"/>
    </row>
    <row r="142" spans="1:20" s="2" customFormat="1" x14ac:dyDescent="0.2">
      <c r="A142" s="98"/>
      <c r="B142" s="454"/>
      <c r="C142" s="455"/>
      <c r="D142" s="455"/>
      <c r="E142" s="455"/>
      <c r="F142" s="455"/>
      <c r="G142" s="455"/>
      <c r="H142" s="455"/>
      <c r="I142" s="455"/>
      <c r="J142" s="455"/>
      <c r="K142" s="455"/>
      <c r="L142" s="455"/>
      <c r="M142" s="455"/>
      <c r="N142" s="455"/>
      <c r="O142" s="456"/>
      <c r="P142" s="123"/>
      <c r="R142" s="1"/>
      <c r="S142" s="1"/>
      <c r="T142" s="1"/>
    </row>
    <row r="143" spans="1:20" s="2" customFormat="1" x14ac:dyDescent="0.2">
      <c r="A143" s="98"/>
      <c r="B143" s="457"/>
      <c r="C143" s="458"/>
      <c r="D143" s="458"/>
      <c r="E143" s="458"/>
      <c r="F143" s="458"/>
      <c r="G143" s="458"/>
      <c r="H143" s="458"/>
      <c r="I143" s="458"/>
      <c r="J143" s="458"/>
      <c r="K143" s="458"/>
      <c r="L143" s="458"/>
      <c r="M143" s="458"/>
      <c r="N143" s="458"/>
      <c r="O143" s="459"/>
      <c r="P143" s="123"/>
      <c r="R143" s="1"/>
      <c r="S143" s="1"/>
      <c r="T143" s="1"/>
    </row>
    <row r="144" spans="1:20" s="2" customFormat="1" x14ac:dyDescent="0.2">
      <c r="A144" s="98"/>
      <c r="B144" s="457"/>
      <c r="C144" s="458"/>
      <c r="D144" s="458"/>
      <c r="E144" s="458"/>
      <c r="F144" s="458"/>
      <c r="G144" s="458"/>
      <c r="H144" s="458"/>
      <c r="I144" s="458"/>
      <c r="J144" s="458"/>
      <c r="K144" s="458"/>
      <c r="L144" s="458"/>
      <c r="M144" s="458"/>
      <c r="N144" s="458"/>
      <c r="O144" s="459"/>
      <c r="P144" s="123"/>
      <c r="R144" s="1"/>
      <c r="S144" s="1"/>
      <c r="T144" s="1"/>
    </row>
    <row r="145" spans="1:20" s="2" customFormat="1" x14ac:dyDescent="0.2">
      <c r="A145" s="98"/>
      <c r="B145" s="454"/>
      <c r="C145" s="455"/>
      <c r="D145" s="455"/>
      <c r="E145" s="455"/>
      <c r="F145" s="455"/>
      <c r="G145" s="455"/>
      <c r="H145" s="455"/>
      <c r="I145" s="455"/>
      <c r="J145" s="455"/>
      <c r="K145" s="455"/>
      <c r="L145" s="455"/>
      <c r="M145" s="455"/>
      <c r="N145" s="455"/>
      <c r="O145" s="456"/>
      <c r="P145" s="123"/>
      <c r="R145" s="1"/>
      <c r="S145" s="1"/>
      <c r="T145" s="1"/>
    </row>
    <row r="146" spans="1:20" s="2" customFormat="1" ht="12.75" thickBot="1" x14ac:dyDescent="0.25">
      <c r="A146" s="98"/>
      <c r="B146" s="460"/>
      <c r="C146" s="461"/>
      <c r="D146" s="461"/>
      <c r="E146" s="461"/>
      <c r="F146" s="461"/>
      <c r="G146" s="461"/>
      <c r="H146" s="461"/>
      <c r="I146" s="461"/>
      <c r="J146" s="461"/>
      <c r="K146" s="461"/>
      <c r="L146" s="461"/>
      <c r="M146" s="461"/>
      <c r="N146" s="461"/>
      <c r="O146" s="462"/>
      <c r="P146" s="123"/>
      <c r="R146" s="1"/>
      <c r="S146" s="1"/>
      <c r="T146" s="1"/>
    </row>
    <row r="147" spans="1:20" x14ac:dyDescent="0.2">
      <c r="B147" s="98"/>
      <c r="C147" s="98"/>
      <c r="D147" s="98"/>
      <c r="E147" s="98"/>
      <c r="F147" s="423"/>
      <c r="G147" s="98"/>
      <c r="H147" s="98"/>
      <c r="I147" s="98"/>
      <c r="J147" s="98"/>
      <c r="K147" s="98"/>
      <c r="L147" s="98"/>
      <c r="M147" s="98"/>
      <c r="N147" s="98"/>
      <c r="O147" s="98"/>
      <c r="P147" s="123"/>
    </row>
    <row r="148" spans="1:20" x14ac:dyDescent="0.2">
      <c r="B148" s="97" t="s">
        <v>148</v>
      </c>
      <c r="C148" s="98"/>
      <c r="D148" s="98"/>
      <c r="E148" s="98"/>
      <c r="F148" s="423"/>
      <c r="G148" s="98"/>
      <c r="H148" s="98"/>
      <c r="I148" s="98"/>
      <c r="J148" s="98"/>
      <c r="K148" s="98"/>
      <c r="L148" s="98"/>
      <c r="M148" s="98"/>
      <c r="N148" s="98"/>
      <c r="O148" s="98"/>
      <c r="P148" s="123"/>
    </row>
    <row r="153" spans="1:20" s="2" customFormat="1" x14ac:dyDescent="0.2">
      <c r="A153" s="98"/>
      <c r="B153" s="1"/>
      <c r="C153" s="1"/>
      <c r="D153" s="1"/>
      <c r="E153" s="1"/>
      <c r="F153" s="422"/>
      <c r="G153" s="1"/>
      <c r="H153" s="1"/>
      <c r="I153" s="1"/>
      <c r="J153" s="1"/>
      <c r="K153" s="1"/>
      <c r="L153" s="1"/>
      <c r="M153" s="1"/>
      <c r="N153" s="1"/>
      <c r="O153" s="1"/>
      <c r="P153" s="11"/>
      <c r="R153" s="1"/>
      <c r="S153" s="1"/>
      <c r="T153" s="1"/>
    </row>
    <row r="159" spans="1:20" x14ac:dyDescent="0.2">
      <c r="A159" s="99"/>
    </row>
    <row r="166" spans="2:3" ht="14.25" x14ac:dyDescent="0.2">
      <c r="B166" s="440"/>
      <c r="C166" s="440"/>
    </row>
    <row r="167" spans="2:3" ht="14.25" x14ac:dyDescent="0.2">
      <c r="B167" s="440"/>
      <c r="C167" s="440"/>
    </row>
    <row r="168" spans="2:3" ht="14.25" x14ac:dyDescent="0.2">
      <c r="B168" s="441"/>
      <c r="C168" s="441"/>
    </row>
    <row r="169" spans="2:3" ht="14.25" x14ac:dyDescent="0.2">
      <c r="B169" s="441"/>
      <c r="C169" s="441"/>
    </row>
    <row r="170" spans="2:3" ht="14.25" x14ac:dyDescent="0.2">
      <c r="B170" s="440"/>
      <c r="C170" s="440"/>
    </row>
  </sheetData>
  <mergeCells count="183">
    <mergeCell ref="B168:C168"/>
    <mergeCell ref="B169:C169"/>
    <mergeCell ref="B170:C170"/>
    <mergeCell ref="B143:O143"/>
    <mergeCell ref="B144:O144"/>
    <mergeCell ref="B145:O145"/>
    <mergeCell ref="B146:O146"/>
    <mergeCell ref="B166:C166"/>
    <mergeCell ref="B167:C167"/>
    <mergeCell ref="B134:O134"/>
    <mergeCell ref="B135:O135"/>
    <mergeCell ref="B136:O136"/>
    <mergeCell ref="B137:O137"/>
    <mergeCell ref="B141:O141"/>
    <mergeCell ref="B142:O142"/>
    <mergeCell ref="B127:D127"/>
    <mergeCell ref="B128:D128"/>
    <mergeCell ref="B129:D129"/>
    <mergeCell ref="B130:D130"/>
    <mergeCell ref="B131:D131"/>
    <mergeCell ref="B133:O133"/>
    <mergeCell ref="B121:D121"/>
    <mergeCell ref="B122:D122"/>
    <mergeCell ref="B123:D123"/>
    <mergeCell ref="B124:D124"/>
    <mergeCell ref="B125:D125"/>
    <mergeCell ref="B126:D126"/>
    <mergeCell ref="B118:D118"/>
    <mergeCell ref="G118:I118"/>
    <mergeCell ref="J118:L118"/>
    <mergeCell ref="M118:O118"/>
    <mergeCell ref="B119:D119"/>
    <mergeCell ref="B120:D120"/>
    <mergeCell ref="B113:D113"/>
    <mergeCell ref="B114:D114"/>
    <mergeCell ref="G116:I116"/>
    <mergeCell ref="J116:L116"/>
    <mergeCell ref="M116:O116"/>
    <mergeCell ref="P116:P117"/>
    <mergeCell ref="B117:O117"/>
    <mergeCell ref="M107:O107"/>
    <mergeCell ref="B108:D108"/>
    <mergeCell ref="B109:D109"/>
    <mergeCell ref="B110:D110"/>
    <mergeCell ref="B111:D111"/>
    <mergeCell ref="B112:D112"/>
    <mergeCell ref="C102:D102"/>
    <mergeCell ref="C103:D103"/>
    <mergeCell ref="B104:D104"/>
    <mergeCell ref="B107:D107"/>
    <mergeCell ref="G107:I107"/>
    <mergeCell ref="J107:L107"/>
    <mergeCell ref="B92:D92"/>
    <mergeCell ref="B93:D93"/>
    <mergeCell ref="B94:D94"/>
    <mergeCell ref="B95:D95"/>
    <mergeCell ref="B96:B103"/>
    <mergeCell ref="C96:D96"/>
    <mergeCell ref="C97:D97"/>
    <mergeCell ref="C98:D98"/>
    <mergeCell ref="C99:D99"/>
    <mergeCell ref="C101:D101"/>
    <mergeCell ref="M86:O86"/>
    <mergeCell ref="B87:D87"/>
    <mergeCell ref="B88:D88"/>
    <mergeCell ref="B89:D89"/>
    <mergeCell ref="B90:D90"/>
    <mergeCell ref="B91:D91"/>
    <mergeCell ref="B83:D83"/>
    <mergeCell ref="B84:D84"/>
    <mergeCell ref="B85:D85"/>
    <mergeCell ref="B86:D86"/>
    <mergeCell ref="G86:I86"/>
    <mergeCell ref="J86:L86"/>
    <mergeCell ref="B78:B81"/>
    <mergeCell ref="C78:D78"/>
    <mergeCell ref="C79:D79"/>
    <mergeCell ref="C80:D80"/>
    <mergeCell ref="C81:D81"/>
    <mergeCell ref="B82:D82"/>
    <mergeCell ref="B72:C72"/>
    <mergeCell ref="B73:C73"/>
    <mergeCell ref="B74:C74"/>
    <mergeCell ref="B75:C75"/>
    <mergeCell ref="B76:D76"/>
    <mergeCell ref="B77:D77"/>
    <mergeCell ref="B66:C66"/>
    <mergeCell ref="B67:C67"/>
    <mergeCell ref="B68:C68"/>
    <mergeCell ref="B69:C69"/>
    <mergeCell ref="B70:C70"/>
    <mergeCell ref="B71:C71"/>
    <mergeCell ref="B63:C63"/>
    <mergeCell ref="G63:I63"/>
    <mergeCell ref="J63:L63"/>
    <mergeCell ref="M63:O63"/>
    <mergeCell ref="B64:C64"/>
    <mergeCell ref="B65:C65"/>
    <mergeCell ref="B57:D57"/>
    <mergeCell ref="B58:D58"/>
    <mergeCell ref="B59:D59"/>
    <mergeCell ref="B60:D60"/>
    <mergeCell ref="B61:D61"/>
    <mergeCell ref="B62:D62"/>
    <mergeCell ref="B51:D51"/>
    <mergeCell ref="B52:D52"/>
    <mergeCell ref="B53:D53"/>
    <mergeCell ref="B54:D54"/>
    <mergeCell ref="B55:D55"/>
    <mergeCell ref="B56:D56"/>
    <mergeCell ref="B45:D45"/>
    <mergeCell ref="B46:D46"/>
    <mergeCell ref="B47:D47"/>
    <mergeCell ref="B48:D48"/>
    <mergeCell ref="B49:D49"/>
    <mergeCell ref="B50:D50"/>
    <mergeCell ref="B39:D39"/>
    <mergeCell ref="B40:D40"/>
    <mergeCell ref="B41:D41"/>
    <mergeCell ref="B42:D42"/>
    <mergeCell ref="B43:D43"/>
    <mergeCell ref="B44:D44"/>
    <mergeCell ref="G35:I35"/>
    <mergeCell ref="J35:L35"/>
    <mergeCell ref="M35:O35"/>
    <mergeCell ref="B36:D36"/>
    <mergeCell ref="B37:D37"/>
    <mergeCell ref="B38:D38"/>
    <mergeCell ref="B30:D30"/>
    <mergeCell ref="B31:D31"/>
    <mergeCell ref="B32:D32"/>
    <mergeCell ref="B33:D33"/>
    <mergeCell ref="B34:D34"/>
    <mergeCell ref="B35:D35"/>
    <mergeCell ref="G26:I26"/>
    <mergeCell ref="J26:L26"/>
    <mergeCell ref="M26:O26"/>
    <mergeCell ref="B27:D27"/>
    <mergeCell ref="B28:D28"/>
    <mergeCell ref="B29:D29"/>
    <mergeCell ref="B21:D21"/>
    <mergeCell ref="B22:D22"/>
    <mergeCell ref="B23:D23"/>
    <mergeCell ref="B24:D24"/>
    <mergeCell ref="B25:D25"/>
    <mergeCell ref="B26:D26"/>
    <mergeCell ref="B19:D19"/>
    <mergeCell ref="G19:I19"/>
    <mergeCell ref="J19:L19"/>
    <mergeCell ref="M19:O19"/>
    <mergeCell ref="B20:D20"/>
    <mergeCell ref="G20:I20"/>
    <mergeCell ref="J20:L20"/>
    <mergeCell ref="M20:O20"/>
    <mergeCell ref="B13:D13"/>
    <mergeCell ref="B14:D14"/>
    <mergeCell ref="B15:D15"/>
    <mergeCell ref="B16:D16"/>
    <mergeCell ref="B17:D17"/>
    <mergeCell ref="B18:D18"/>
    <mergeCell ref="B10:D10"/>
    <mergeCell ref="B11:D11"/>
    <mergeCell ref="G11:I11"/>
    <mergeCell ref="J11:L11"/>
    <mergeCell ref="M11:O11"/>
    <mergeCell ref="B12:D12"/>
    <mergeCell ref="J4:K4"/>
    <mergeCell ref="M4:N4"/>
    <mergeCell ref="G5:I5"/>
    <mergeCell ref="J5:L5"/>
    <mergeCell ref="M5:O5"/>
    <mergeCell ref="B6:C8"/>
    <mergeCell ref="D6:D8"/>
    <mergeCell ref="D2:D4"/>
    <mergeCell ref="E2:E4"/>
    <mergeCell ref="F2:F4"/>
    <mergeCell ref="G2:H2"/>
    <mergeCell ref="J2:K2"/>
    <mergeCell ref="M2:N2"/>
    <mergeCell ref="G3:H3"/>
    <mergeCell ref="J3:K3"/>
    <mergeCell ref="M3:N3"/>
    <mergeCell ref="G4:H4"/>
  </mergeCells>
  <pageMargins left="0.2" right="0.2" top="0.5" bottom="0.3" header="0.15" footer="0.3"/>
  <pageSetup scale="40" fitToHeight="0" orientation="landscape" r:id="rId1"/>
  <headerFooter>
    <oddHeader>&amp;L&amp;G&amp;CChanges Overview - ILPA Reporting Template (v. 2.0) - Updated ILPA Reporting Template relative to 2016 ILPA Reporting Template - Simple</oddHeader>
  </headerFooter>
  <rowBreaks count="1" manualBreakCount="1">
    <brk id="104" min="1" max="19" man="1"/>
  </row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12D8F-B6AD-4879-A72B-16A7EA0467F8}">
  <dimension ref="B1:U106"/>
  <sheetViews>
    <sheetView showGridLines="0" zoomScale="80" zoomScaleNormal="80" workbookViewId="0">
      <pane xSplit="6" ySplit="8" topLeftCell="G9" activePane="bottomRight" state="frozen"/>
      <selection pane="topRight" activeCell="G1" sqref="G1"/>
      <selection pane="bottomLeft" activeCell="A9" sqref="A9"/>
      <selection pane="bottomRight"/>
    </sheetView>
  </sheetViews>
  <sheetFormatPr defaultColWidth="9.28515625" defaultRowHeight="12" outlineLevelRow="1" x14ac:dyDescent="0.2"/>
  <cols>
    <col min="1" max="1" width="2.7109375" style="1" customWidth="1"/>
    <col min="2" max="2" width="25.7109375" style="1" customWidth="1"/>
    <col min="3" max="3" width="40.7109375" style="1" customWidth="1"/>
    <col min="4" max="4" width="16.7109375" style="1" customWidth="1"/>
    <col min="5" max="5" width="72.85546875" style="1" customWidth="1"/>
    <col min="6" max="6" width="17" style="422" customWidth="1"/>
    <col min="7" max="8" width="14.7109375" style="1" customWidth="1"/>
    <col min="9" max="9" width="16.85546875" style="1" customWidth="1"/>
    <col min="10" max="12" width="18.140625" style="1" bestFit="1" customWidth="1"/>
    <col min="13" max="14" width="14.7109375" style="1" customWidth="1"/>
    <col min="15" max="15" width="18.42578125" style="1" customWidth="1"/>
    <col min="16" max="16" width="20.42578125" style="2" customWidth="1"/>
    <col min="17" max="17" width="17.42578125" style="1" bestFit="1" customWidth="1"/>
    <col min="18" max="18" width="10.42578125" style="1" customWidth="1"/>
    <col min="19" max="21" width="12.28515625" style="1" bestFit="1" customWidth="1"/>
    <col min="22" max="16384" width="9.28515625" style="1"/>
  </cols>
  <sheetData>
    <row r="1" spans="2:21" ht="15" customHeight="1" thickBot="1" x14ac:dyDescent="0.25"/>
    <row r="2" spans="2:21" ht="14.1" customHeight="1" thickBot="1" x14ac:dyDescent="0.25">
      <c r="B2" s="662" t="s">
        <v>199</v>
      </c>
      <c r="C2" s="662"/>
      <c r="D2" s="662"/>
      <c r="E2" s="662"/>
      <c r="F2" s="662"/>
      <c r="G2" s="662"/>
      <c r="H2" s="662"/>
      <c r="I2" s="662"/>
      <c r="J2" s="662"/>
      <c r="K2" s="662"/>
      <c r="L2" s="662"/>
      <c r="M2" s="662"/>
      <c r="N2" s="662"/>
      <c r="O2" s="662"/>
      <c r="Q2" s="288" t="s">
        <v>200</v>
      </c>
      <c r="R2" s="289">
        <v>39138</v>
      </c>
    </row>
    <row r="3" spans="2:21" ht="21" customHeight="1" x14ac:dyDescent="0.2">
      <c r="B3" s="629" t="s">
        <v>1</v>
      </c>
      <c r="C3" s="630"/>
      <c r="D3" s="663"/>
      <c r="E3" s="626" t="s">
        <v>382</v>
      </c>
      <c r="F3" s="626" t="s">
        <v>423</v>
      </c>
      <c r="G3" s="297" t="s">
        <v>2</v>
      </c>
      <c r="H3" s="298" t="s">
        <v>3</v>
      </c>
      <c r="I3" s="284" t="s">
        <v>201</v>
      </c>
      <c r="J3" s="297" t="s">
        <v>2</v>
      </c>
      <c r="K3" s="298" t="s">
        <v>3</v>
      </c>
      <c r="L3" s="284" t="s">
        <v>201</v>
      </c>
      <c r="M3" s="297" t="s">
        <v>2</v>
      </c>
      <c r="N3" s="298" t="s">
        <v>3</v>
      </c>
      <c r="O3" s="284" t="s">
        <v>201</v>
      </c>
      <c r="Q3" s="299" t="s">
        <v>12</v>
      </c>
      <c r="R3" s="300">
        <v>42005</v>
      </c>
    </row>
    <row r="4" spans="2:21" ht="14.1" customHeight="1" x14ac:dyDescent="0.2">
      <c r="B4" s="631"/>
      <c r="C4" s="632"/>
      <c r="D4" s="664"/>
      <c r="E4" s="627"/>
      <c r="F4" s="627"/>
      <c r="G4" s="164">
        <f>R4</f>
        <v>42278</v>
      </c>
      <c r="H4" s="165">
        <f>R3</f>
        <v>42005</v>
      </c>
      <c r="I4" s="166">
        <f>R2</f>
        <v>39138</v>
      </c>
      <c r="J4" s="164">
        <f>R4</f>
        <v>42278</v>
      </c>
      <c r="K4" s="165">
        <f>R3</f>
        <v>42005</v>
      </c>
      <c r="L4" s="166">
        <f>R2</f>
        <v>39138</v>
      </c>
      <c r="M4" s="164">
        <f>R4</f>
        <v>42278</v>
      </c>
      <c r="N4" s="165">
        <f>R3</f>
        <v>42005</v>
      </c>
      <c r="O4" s="166">
        <f>R2</f>
        <v>39138</v>
      </c>
      <c r="P4" s="2" t="s">
        <v>202</v>
      </c>
      <c r="Q4" s="301" t="s">
        <v>13</v>
      </c>
      <c r="R4" s="300">
        <v>42278</v>
      </c>
    </row>
    <row r="5" spans="2:21" ht="15.75" customHeight="1" thickBot="1" x14ac:dyDescent="0.25">
      <c r="B5" s="633"/>
      <c r="C5" s="634"/>
      <c r="D5" s="665"/>
      <c r="E5" s="627"/>
      <c r="F5" s="628"/>
      <c r="G5" s="167">
        <f t="shared" ref="G5:O5" si="0">$R$5</f>
        <v>42369</v>
      </c>
      <c r="H5" s="168">
        <f t="shared" si="0"/>
        <v>42369</v>
      </c>
      <c r="I5" s="169">
        <f t="shared" si="0"/>
        <v>42369</v>
      </c>
      <c r="J5" s="167">
        <f t="shared" si="0"/>
        <v>42369</v>
      </c>
      <c r="K5" s="168">
        <f t="shared" si="0"/>
        <v>42369</v>
      </c>
      <c r="L5" s="169">
        <f t="shared" si="0"/>
        <v>42369</v>
      </c>
      <c r="M5" s="167">
        <f t="shared" si="0"/>
        <v>42369</v>
      </c>
      <c r="N5" s="168">
        <f t="shared" si="0"/>
        <v>42369</v>
      </c>
      <c r="O5" s="169">
        <f t="shared" si="0"/>
        <v>42369</v>
      </c>
      <c r="P5" s="2" t="s">
        <v>202</v>
      </c>
      <c r="Q5" s="302" t="s">
        <v>14</v>
      </c>
      <c r="R5" s="303">
        <v>42369</v>
      </c>
    </row>
    <row r="6" spans="2:21" ht="14.1" customHeight="1" x14ac:dyDescent="0.2">
      <c r="B6" s="7"/>
      <c r="C6" s="152"/>
      <c r="D6" s="152"/>
      <c r="E6" s="863" t="s">
        <v>561</v>
      </c>
      <c r="F6" s="409"/>
      <c r="G6" s="152"/>
      <c r="H6" s="152"/>
      <c r="I6" s="152"/>
      <c r="J6" s="152"/>
      <c r="K6" s="152"/>
      <c r="L6" s="152"/>
      <c r="M6" s="152"/>
      <c r="N6" s="152"/>
      <c r="O6" s="152"/>
    </row>
    <row r="7" spans="2:21" ht="14.1" customHeight="1" thickBot="1" x14ac:dyDescent="0.25">
      <c r="B7" s="666" t="s">
        <v>7</v>
      </c>
      <c r="C7" s="666"/>
      <c r="D7" s="666"/>
      <c r="E7" s="666"/>
      <c r="F7" s="666"/>
      <c r="G7" s="666"/>
      <c r="H7" s="666"/>
      <c r="I7" s="666"/>
      <c r="J7" s="666"/>
      <c r="K7" s="666"/>
      <c r="L7" s="666"/>
      <c r="M7" s="666"/>
      <c r="N7" s="666"/>
      <c r="O7" s="666"/>
      <c r="R7" s="14"/>
    </row>
    <row r="8" spans="2:21" s="12" customFormat="1" ht="53.25" customHeight="1" thickBot="1" x14ac:dyDescent="0.3">
      <c r="B8" s="640" t="s">
        <v>149</v>
      </c>
      <c r="C8" s="641"/>
      <c r="D8" s="642"/>
      <c r="E8" s="304" t="s">
        <v>418</v>
      </c>
      <c r="F8" s="377" t="s">
        <v>466</v>
      </c>
      <c r="G8" s="509" t="s">
        <v>9</v>
      </c>
      <c r="H8" s="509"/>
      <c r="I8" s="510"/>
      <c r="J8" s="509" t="s">
        <v>10</v>
      </c>
      <c r="K8" s="509"/>
      <c r="L8" s="510"/>
      <c r="M8" s="509" t="s">
        <v>11</v>
      </c>
      <c r="N8" s="509"/>
      <c r="O8" s="510"/>
      <c r="P8" s="11"/>
      <c r="Q8" s="635" t="s">
        <v>414</v>
      </c>
      <c r="R8" s="862" t="s">
        <v>558</v>
      </c>
      <c r="S8" s="862"/>
      <c r="T8" s="859" t="s">
        <v>554</v>
      </c>
    </row>
    <row r="9" spans="2:21" ht="54" customHeight="1" x14ac:dyDescent="0.2">
      <c r="B9" s="542" t="s">
        <v>150</v>
      </c>
      <c r="C9" s="543"/>
      <c r="D9" s="544"/>
      <c r="E9" s="323" t="s">
        <v>419</v>
      </c>
      <c r="F9" s="389" t="s">
        <v>467</v>
      </c>
      <c r="G9" s="170">
        <v>45067000</v>
      </c>
      <c r="H9" s="170">
        <v>38196000</v>
      </c>
      <c r="I9" s="171">
        <v>0</v>
      </c>
      <c r="J9" s="172">
        <v>2495281787</v>
      </c>
      <c r="K9" s="170">
        <v>2163081300</v>
      </c>
      <c r="L9" s="171">
        <v>0</v>
      </c>
      <c r="M9" s="170">
        <v>339194377</v>
      </c>
      <c r="N9" s="170">
        <v>276104050</v>
      </c>
      <c r="O9" s="171">
        <v>0</v>
      </c>
      <c r="P9" s="13"/>
      <c r="Q9" s="635"/>
      <c r="R9" s="860" t="s">
        <v>559</v>
      </c>
      <c r="S9" s="860"/>
      <c r="T9" s="855" t="s">
        <v>555</v>
      </c>
      <c r="U9" s="15"/>
    </row>
    <row r="10" spans="2:21" ht="34.5" customHeight="1" x14ac:dyDescent="0.2">
      <c r="B10" s="613" t="s">
        <v>151</v>
      </c>
      <c r="C10" s="614"/>
      <c r="D10" s="615"/>
      <c r="E10" s="305" t="s">
        <v>420</v>
      </c>
      <c r="F10" s="375" t="s">
        <v>496</v>
      </c>
      <c r="G10" s="173">
        <v>0</v>
      </c>
      <c r="H10" s="173">
        <v>5000000</v>
      </c>
      <c r="I10" s="174">
        <v>35000000</v>
      </c>
      <c r="J10" s="175">
        <v>0</v>
      </c>
      <c r="K10" s="173">
        <v>250375000</v>
      </c>
      <c r="L10" s="174">
        <v>1752625000</v>
      </c>
      <c r="M10" s="173">
        <v>0</v>
      </c>
      <c r="N10" s="173">
        <v>375000</v>
      </c>
      <c r="O10" s="174">
        <v>2625000</v>
      </c>
      <c r="Q10" s="635"/>
      <c r="R10" s="861" t="s">
        <v>560</v>
      </c>
      <c r="S10" s="861"/>
      <c r="T10" s="856" t="s">
        <v>555</v>
      </c>
      <c r="U10" s="15"/>
    </row>
    <row r="11" spans="2:21" ht="36" x14ac:dyDescent="0.2">
      <c r="B11" s="613" t="s">
        <v>152</v>
      </c>
      <c r="C11" s="614"/>
      <c r="D11" s="615"/>
      <c r="E11" s="305" t="s">
        <v>421</v>
      </c>
      <c r="F11" s="375" t="s">
        <v>468</v>
      </c>
      <c r="G11" s="176">
        <v>1250000</v>
      </c>
      <c r="H11" s="176">
        <v>5000000</v>
      </c>
      <c r="I11" s="177">
        <v>19000000</v>
      </c>
      <c r="J11" s="178">
        <v>62593750</v>
      </c>
      <c r="K11" s="179">
        <v>250375000</v>
      </c>
      <c r="L11" s="180">
        <v>1452175000</v>
      </c>
      <c r="M11" s="176">
        <v>2593750</v>
      </c>
      <c r="N11" s="176">
        <v>12875000</v>
      </c>
      <c r="O11" s="177">
        <v>77175000</v>
      </c>
      <c r="S11" s="14"/>
      <c r="T11" s="14"/>
      <c r="U11" s="15"/>
    </row>
    <row r="12" spans="2:21" ht="24" x14ac:dyDescent="0.2">
      <c r="B12" s="619" t="s">
        <v>153</v>
      </c>
      <c r="C12" s="620"/>
      <c r="D12" s="621"/>
      <c r="E12" s="305" t="s">
        <v>422</v>
      </c>
      <c r="F12" s="375" t="s">
        <v>475</v>
      </c>
      <c r="G12" s="22">
        <f t="shared" ref="G12:O12" si="1">G10-G11</f>
        <v>-1250000</v>
      </c>
      <c r="H12" s="22">
        <f t="shared" si="1"/>
        <v>0</v>
      </c>
      <c r="I12" s="23">
        <f t="shared" si="1"/>
        <v>16000000</v>
      </c>
      <c r="J12" s="21">
        <f t="shared" si="1"/>
        <v>-62593750</v>
      </c>
      <c r="K12" s="22">
        <f t="shared" si="1"/>
        <v>0</v>
      </c>
      <c r="L12" s="23">
        <f t="shared" si="1"/>
        <v>300450000</v>
      </c>
      <c r="M12" s="22">
        <f t="shared" si="1"/>
        <v>-2593750</v>
      </c>
      <c r="N12" s="22">
        <f t="shared" si="1"/>
        <v>-12500000</v>
      </c>
      <c r="O12" s="23">
        <f t="shared" si="1"/>
        <v>-74550000</v>
      </c>
      <c r="P12" s="2" t="s">
        <v>202</v>
      </c>
      <c r="S12" s="14"/>
      <c r="T12" s="14"/>
      <c r="U12" s="15"/>
    </row>
    <row r="13" spans="2:21" ht="14.1" customHeight="1" x14ac:dyDescent="0.2">
      <c r="B13" s="657" t="s">
        <v>154</v>
      </c>
      <c r="C13" s="658"/>
      <c r="D13" s="659"/>
      <c r="E13" s="285"/>
      <c r="F13" s="410"/>
      <c r="G13" s="660"/>
      <c r="H13" s="660"/>
      <c r="I13" s="661"/>
      <c r="J13" s="669"/>
      <c r="K13" s="660"/>
      <c r="L13" s="661"/>
      <c r="M13" s="669"/>
      <c r="N13" s="660"/>
      <c r="O13" s="661"/>
      <c r="S13" s="14"/>
      <c r="T13" s="14"/>
      <c r="U13" s="15"/>
    </row>
    <row r="14" spans="2:21" ht="14.1" customHeight="1" x14ac:dyDescent="0.2">
      <c r="B14" s="864" t="s">
        <v>155</v>
      </c>
      <c r="C14" s="865"/>
      <c r="D14" s="866"/>
      <c r="E14" s="360" t="s">
        <v>219</v>
      </c>
      <c r="F14" s="386" t="s">
        <v>479</v>
      </c>
      <c r="G14" s="17">
        <v>-187500</v>
      </c>
      <c r="H14" s="17">
        <v>-750000</v>
      </c>
      <c r="I14" s="18">
        <v>-6625000</v>
      </c>
      <c r="J14" s="16">
        <v>-9375000</v>
      </c>
      <c r="K14" s="17">
        <v>-37500000</v>
      </c>
      <c r="L14" s="18">
        <v>-331250000</v>
      </c>
      <c r="M14" s="17">
        <v>0</v>
      </c>
      <c r="N14" s="17">
        <v>0</v>
      </c>
      <c r="O14" s="18">
        <v>0</v>
      </c>
      <c r="S14" s="14"/>
      <c r="T14" s="14"/>
      <c r="U14" s="15"/>
    </row>
    <row r="15" spans="2:21" ht="14.1" customHeight="1" x14ac:dyDescent="0.2">
      <c r="B15" s="864" t="s">
        <v>147</v>
      </c>
      <c r="C15" s="865"/>
      <c r="D15" s="866"/>
      <c r="E15" s="360" t="s">
        <v>219</v>
      </c>
      <c r="F15" s="386" t="s">
        <v>473</v>
      </c>
      <c r="G15" s="181">
        <v>0</v>
      </c>
      <c r="H15" s="181">
        <v>0</v>
      </c>
      <c r="I15" s="182">
        <v>0</v>
      </c>
      <c r="J15" s="183">
        <v>0</v>
      </c>
      <c r="K15" s="181">
        <v>0</v>
      </c>
      <c r="L15" s="182">
        <v>0</v>
      </c>
      <c r="M15" s="181">
        <v>0</v>
      </c>
      <c r="N15" s="181">
        <v>0</v>
      </c>
      <c r="O15" s="182">
        <v>0</v>
      </c>
      <c r="S15" s="14"/>
      <c r="T15" s="14"/>
      <c r="U15" s="15"/>
    </row>
    <row r="16" spans="2:21" ht="24" x14ac:dyDescent="0.2">
      <c r="B16" s="613" t="s">
        <v>156</v>
      </c>
      <c r="C16" s="614"/>
      <c r="D16" s="615"/>
      <c r="E16" s="305" t="s">
        <v>562</v>
      </c>
      <c r="F16" s="375" t="s">
        <v>444</v>
      </c>
      <c r="G16" s="184">
        <f t="shared" ref="G16:O16" si="2">SUM(G17:G25)</f>
        <v>-48000</v>
      </c>
      <c r="H16" s="184">
        <f t="shared" si="2"/>
        <v>-154780</v>
      </c>
      <c r="I16" s="185">
        <f t="shared" si="2"/>
        <v>-548429</v>
      </c>
      <c r="J16" s="186">
        <f t="shared" si="2"/>
        <v>-2328750</v>
      </c>
      <c r="K16" s="184">
        <f t="shared" si="2"/>
        <v>-4985053</v>
      </c>
      <c r="L16" s="185">
        <f t="shared" si="2"/>
        <v>-25072055</v>
      </c>
      <c r="M16" s="184">
        <f t="shared" si="2"/>
        <v>0</v>
      </c>
      <c r="N16" s="184">
        <f t="shared" si="2"/>
        <v>0</v>
      </c>
      <c r="O16" s="185">
        <f t="shared" si="2"/>
        <v>0</v>
      </c>
      <c r="P16" s="2" t="s">
        <v>202</v>
      </c>
      <c r="S16" s="14"/>
      <c r="T16" s="14"/>
      <c r="U16" s="15"/>
    </row>
    <row r="17" spans="2:21" ht="42.75" customHeight="1" outlineLevel="1" x14ac:dyDescent="0.2">
      <c r="B17" s="867" t="s">
        <v>157</v>
      </c>
      <c r="C17" s="868"/>
      <c r="D17" s="869"/>
      <c r="E17" s="292" t="s">
        <v>563</v>
      </c>
      <c r="F17" s="385" t="s">
        <v>572</v>
      </c>
      <c r="G17" s="187">
        <v>-1000</v>
      </c>
      <c r="H17" s="187">
        <v>-2500</v>
      </c>
      <c r="I17" s="188">
        <v>-27000</v>
      </c>
      <c r="J17" s="189">
        <v>-50000</v>
      </c>
      <c r="K17" s="187">
        <v>-128000</v>
      </c>
      <c r="L17" s="188">
        <v>-1350000</v>
      </c>
      <c r="M17" s="187">
        <v>0</v>
      </c>
      <c r="N17" s="187">
        <v>0</v>
      </c>
      <c r="O17" s="188">
        <v>0</v>
      </c>
      <c r="S17" s="14"/>
      <c r="T17" s="14"/>
      <c r="U17" s="15"/>
    </row>
    <row r="18" spans="2:21" ht="24" outlineLevel="1" x14ac:dyDescent="0.2">
      <c r="B18" s="867" t="s">
        <v>158</v>
      </c>
      <c r="C18" s="868"/>
      <c r="D18" s="869"/>
      <c r="E18" s="292" t="s">
        <v>565</v>
      </c>
      <c r="F18" s="385" t="s">
        <v>573</v>
      </c>
      <c r="G18" s="187">
        <v>-2000</v>
      </c>
      <c r="H18" s="187">
        <v>-5000</v>
      </c>
      <c r="I18" s="188">
        <v>-58000</v>
      </c>
      <c r="J18" s="189">
        <v>-100000</v>
      </c>
      <c r="K18" s="187">
        <v>-250000</v>
      </c>
      <c r="L18" s="188">
        <v>-2600000</v>
      </c>
      <c r="M18" s="187">
        <v>0</v>
      </c>
      <c r="N18" s="187">
        <v>0</v>
      </c>
      <c r="O18" s="188">
        <v>0</v>
      </c>
      <c r="S18" s="14"/>
      <c r="T18" s="14"/>
      <c r="U18" s="15"/>
    </row>
    <row r="19" spans="2:21" ht="36" outlineLevel="1" x14ac:dyDescent="0.2">
      <c r="B19" s="867" t="s">
        <v>33</v>
      </c>
      <c r="C19" s="868"/>
      <c r="D19" s="869"/>
      <c r="E19" s="292" t="s">
        <v>564</v>
      </c>
      <c r="F19" s="385" t="s">
        <v>549</v>
      </c>
      <c r="G19" s="187">
        <v>0</v>
      </c>
      <c r="H19" s="187">
        <v>0</v>
      </c>
      <c r="I19" s="188">
        <v>0</v>
      </c>
      <c r="J19" s="189">
        <v>0</v>
      </c>
      <c r="K19" s="187">
        <v>0</v>
      </c>
      <c r="L19" s="188">
        <v>0</v>
      </c>
      <c r="M19" s="187">
        <v>0</v>
      </c>
      <c r="N19" s="187">
        <v>0</v>
      </c>
      <c r="O19" s="188">
        <v>0</v>
      </c>
      <c r="S19" s="14"/>
      <c r="T19" s="14"/>
      <c r="U19" s="15"/>
    </row>
    <row r="20" spans="2:21" ht="14.1" customHeight="1" outlineLevel="1" x14ac:dyDescent="0.2">
      <c r="B20" s="870" t="s">
        <v>34</v>
      </c>
      <c r="C20" s="871"/>
      <c r="D20" s="872"/>
      <c r="E20" s="361" t="s">
        <v>219</v>
      </c>
      <c r="F20" s="400" t="s">
        <v>490</v>
      </c>
      <c r="G20" s="187">
        <v>-12500</v>
      </c>
      <c r="H20" s="187">
        <v>-27500</v>
      </c>
      <c r="I20" s="188">
        <v>-55000</v>
      </c>
      <c r="J20" s="189">
        <v>-550000</v>
      </c>
      <c r="K20" s="187">
        <v>-695000</v>
      </c>
      <c r="L20" s="188">
        <v>-2900000</v>
      </c>
      <c r="M20" s="187">
        <v>0</v>
      </c>
      <c r="N20" s="187">
        <v>0</v>
      </c>
      <c r="O20" s="188">
        <v>0</v>
      </c>
      <c r="S20" s="14"/>
      <c r="T20" s="14"/>
      <c r="U20" s="15"/>
    </row>
    <row r="21" spans="2:21" ht="24" outlineLevel="1" x14ac:dyDescent="0.2">
      <c r="B21" s="867" t="s">
        <v>35</v>
      </c>
      <c r="C21" s="868"/>
      <c r="D21" s="869"/>
      <c r="E21" s="292" t="s">
        <v>566</v>
      </c>
      <c r="F21" s="385" t="s">
        <v>567</v>
      </c>
      <c r="G21" s="187">
        <v>-20000</v>
      </c>
      <c r="H21" s="187">
        <v>-50000</v>
      </c>
      <c r="I21" s="188">
        <v>-95000</v>
      </c>
      <c r="J21" s="189">
        <v>-1000000</v>
      </c>
      <c r="K21" s="187">
        <v>-1250999</v>
      </c>
      <c r="L21" s="188">
        <v>-2555000</v>
      </c>
      <c r="M21" s="187">
        <v>0</v>
      </c>
      <c r="N21" s="187">
        <v>0</v>
      </c>
      <c r="O21" s="188">
        <v>0</v>
      </c>
      <c r="S21" s="14"/>
      <c r="T21" s="14"/>
      <c r="U21" s="15"/>
    </row>
    <row r="22" spans="2:21" ht="24" outlineLevel="1" x14ac:dyDescent="0.2">
      <c r="B22" s="867" t="s">
        <v>159</v>
      </c>
      <c r="C22" s="868"/>
      <c r="D22" s="869"/>
      <c r="E22" s="292" t="s">
        <v>568</v>
      </c>
      <c r="F22" s="385" t="s">
        <v>574</v>
      </c>
      <c r="G22" s="187">
        <v>0</v>
      </c>
      <c r="H22" s="187">
        <v>-37500</v>
      </c>
      <c r="I22" s="188">
        <v>-250000</v>
      </c>
      <c r="J22" s="189">
        <v>0</v>
      </c>
      <c r="K22" s="187">
        <v>-1875000</v>
      </c>
      <c r="L22" s="188">
        <v>-12500000</v>
      </c>
      <c r="M22" s="187">
        <v>0</v>
      </c>
      <c r="N22" s="187">
        <v>0</v>
      </c>
      <c r="O22" s="188">
        <v>0</v>
      </c>
      <c r="S22" s="14"/>
      <c r="T22" s="14"/>
      <c r="U22" s="15"/>
    </row>
    <row r="23" spans="2:21" ht="24" outlineLevel="1" x14ac:dyDescent="0.2">
      <c r="B23" s="867" t="s">
        <v>160</v>
      </c>
      <c r="C23" s="868"/>
      <c r="D23" s="869"/>
      <c r="E23" s="292" t="s">
        <v>513</v>
      </c>
      <c r="F23" s="385" t="s">
        <v>575</v>
      </c>
      <c r="G23" s="187">
        <v>-10000</v>
      </c>
      <c r="H23" s="187">
        <v>-25000</v>
      </c>
      <c r="I23" s="188">
        <v>-50000</v>
      </c>
      <c r="J23" s="189">
        <v>-500750</v>
      </c>
      <c r="K23" s="187">
        <v>-628000</v>
      </c>
      <c r="L23" s="188">
        <v>-2522500</v>
      </c>
      <c r="M23" s="187">
        <v>0</v>
      </c>
      <c r="N23" s="187">
        <v>0</v>
      </c>
      <c r="O23" s="188">
        <v>0</v>
      </c>
      <c r="S23" s="14"/>
      <c r="T23" s="14"/>
      <c r="U23" s="15"/>
    </row>
    <row r="24" spans="2:21" ht="24" outlineLevel="1" x14ac:dyDescent="0.2">
      <c r="B24" s="867" t="s">
        <v>161</v>
      </c>
      <c r="C24" s="868"/>
      <c r="D24" s="869"/>
      <c r="E24" s="292" t="s">
        <v>514</v>
      </c>
      <c r="F24" s="385" t="s">
        <v>492</v>
      </c>
      <c r="G24" s="187">
        <v>-2500</v>
      </c>
      <c r="H24" s="187">
        <v>-7005</v>
      </c>
      <c r="I24" s="188">
        <v>-12444</v>
      </c>
      <c r="J24" s="189">
        <v>-128000</v>
      </c>
      <c r="K24" s="187">
        <v>-147554</v>
      </c>
      <c r="L24" s="188">
        <v>-599555</v>
      </c>
      <c r="M24" s="187">
        <v>0</v>
      </c>
      <c r="N24" s="187">
        <v>0</v>
      </c>
      <c r="O24" s="188">
        <v>0</v>
      </c>
      <c r="S24" s="14"/>
      <c r="T24" s="14"/>
      <c r="U24" s="15"/>
    </row>
    <row r="25" spans="2:21" ht="24" outlineLevel="1" x14ac:dyDescent="0.2">
      <c r="B25" s="867" t="s">
        <v>162</v>
      </c>
      <c r="C25" s="868"/>
      <c r="D25" s="869"/>
      <c r="E25" s="292" t="s">
        <v>513</v>
      </c>
      <c r="F25" s="385" t="s">
        <v>576</v>
      </c>
      <c r="G25" s="187">
        <v>0</v>
      </c>
      <c r="H25" s="187">
        <v>-275</v>
      </c>
      <c r="I25" s="188">
        <v>-985</v>
      </c>
      <c r="J25" s="189">
        <v>0</v>
      </c>
      <c r="K25" s="187">
        <v>-10500</v>
      </c>
      <c r="L25" s="188">
        <v>-45000</v>
      </c>
      <c r="M25" s="187">
        <v>0</v>
      </c>
      <c r="N25" s="187">
        <v>0</v>
      </c>
      <c r="O25" s="188">
        <v>0</v>
      </c>
      <c r="S25" s="14"/>
      <c r="T25" s="14"/>
      <c r="U25" s="15"/>
    </row>
    <row r="26" spans="2:21" ht="36" x14ac:dyDescent="0.2">
      <c r="B26" s="613" t="s">
        <v>163</v>
      </c>
      <c r="C26" s="614"/>
      <c r="D26" s="615"/>
      <c r="E26" s="305" t="s">
        <v>515</v>
      </c>
      <c r="F26" s="375" t="s">
        <v>569</v>
      </c>
      <c r="G26" s="190">
        <v>82600</v>
      </c>
      <c r="H26" s="190">
        <v>346500</v>
      </c>
      <c r="I26" s="191">
        <v>1538521</v>
      </c>
      <c r="J26" s="192">
        <v>4140600</v>
      </c>
      <c r="K26" s="190">
        <v>19227400</v>
      </c>
      <c r="L26" s="191">
        <v>82424249</v>
      </c>
      <c r="M26" s="190">
        <v>0</v>
      </c>
      <c r="N26" s="190">
        <v>0</v>
      </c>
      <c r="O26" s="191">
        <v>0</v>
      </c>
      <c r="S26" s="14"/>
      <c r="T26" s="14"/>
      <c r="U26" s="15"/>
    </row>
    <row r="27" spans="2:21" ht="21" customHeight="1" outlineLevel="1" x14ac:dyDescent="0.2">
      <c r="B27" s="873" t="s">
        <v>43</v>
      </c>
      <c r="C27" s="874"/>
      <c r="D27" s="875" t="s">
        <v>164</v>
      </c>
      <c r="E27" s="370"/>
      <c r="F27" s="425"/>
      <c r="G27" s="51"/>
      <c r="H27" s="51"/>
      <c r="I27" s="52"/>
      <c r="J27" s="50"/>
      <c r="K27" s="51"/>
      <c r="L27" s="52"/>
      <c r="M27" s="667"/>
      <c r="N27" s="667"/>
      <c r="O27" s="668"/>
      <c r="S27" s="14"/>
      <c r="T27" s="14"/>
      <c r="U27" s="15"/>
    </row>
    <row r="28" spans="2:21" ht="14.1" customHeight="1" outlineLevel="1" x14ac:dyDescent="0.2">
      <c r="B28" s="867" t="s">
        <v>165</v>
      </c>
      <c r="C28" s="868"/>
      <c r="D28" s="317">
        <v>0.8</v>
      </c>
      <c r="E28" s="371" t="s">
        <v>516</v>
      </c>
      <c r="F28" s="411" t="s">
        <v>446</v>
      </c>
      <c r="G28" s="187">
        <v>16000</v>
      </c>
      <c r="H28" s="187">
        <v>72000</v>
      </c>
      <c r="I28" s="187">
        <v>185007</v>
      </c>
      <c r="J28" s="189">
        <v>500000</v>
      </c>
      <c r="K28" s="187">
        <v>2000000</v>
      </c>
      <c r="L28" s="188">
        <v>9062500</v>
      </c>
      <c r="M28" s="193">
        <v>0</v>
      </c>
      <c r="N28" s="193">
        <v>0</v>
      </c>
      <c r="O28" s="194">
        <v>0</v>
      </c>
      <c r="S28" s="14"/>
      <c r="T28" s="14"/>
      <c r="U28" s="15"/>
    </row>
    <row r="29" spans="2:21" ht="14.1" customHeight="1" outlineLevel="1" x14ac:dyDescent="0.2">
      <c r="B29" s="870" t="s">
        <v>45</v>
      </c>
      <c r="C29" s="871"/>
      <c r="D29" s="318">
        <v>0.8</v>
      </c>
      <c r="E29" s="361" t="s">
        <v>219</v>
      </c>
      <c r="F29" s="400" t="s">
        <v>447</v>
      </c>
      <c r="G29" s="187">
        <v>8000</v>
      </c>
      <c r="H29" s="187">
        <v>32000</v>
      </c>
      <c r="I29" s="188">
        <v>137007</v>
      </c>
      <c r="J29" s="189">
        <v>320000</v>
      </c>
      <c r="K29" s="187">
        <v>1600000</v>
      </c>
      <c r="L29" s="188">
        <v>8000000</v>
      </c>
      <c r="M29" s="193">
        <v>0</v>
      </c>
      <c r="N29" s="193">
        <v>0</v>
      </c>
      <c r="O29" s="194">
        <v>0</v>
      </c>
      <c r="S29" s="14"/>
      <c r="T29" s="14"/>
      <c r="U29" s="15"/>
    </row>
    <row r="30" spans="2:21" ht="14.1" customHeight="1" outlineLevel="1" x14ac:dyDescent="0.2">
      <c r="B30" s="870" t="s">
        <v>46</v>
      </c>
      <c r="C30" s="871"/>
      <c r="D30" s="318">
        <v>0.8</v>
      </c>
      <c r="E30" s="361" t="s">
        <v>219</v>
      </c>
      <c r="F30" s="400" t="s">
        <v>497</v>
      </c>
      <c r="G30" s="187">
        <v>4000</v>
      </c>
      <c r="H30" s="187">
        <v>12000</v>
      </c>
      <c r="I30" s="188">
        <v>129007</v>
      </c>
      <c r="J30" s="189">
        <v>390000</v>
      </c>
      <c r="K30" s="187">
        <v>1400000</v>
      </c>
      <c r="L30" s="188">
        <v>5968749</v>
      </c>
      <c r="M30" s="193">
        <v>0</v>
      </c>
      <c r="N30" s="193">
        <v>0</v>
      </c>
      <c r="O30" s="194">
        <v>0</v>
      </c>
      <c r="S30" s="14"/>
      <c r="T30" s="14"/>
      <c r="U30" s="15"/>
    </row>
    <row r="31" spans="2:21" ht="14.1" customHeight="1" outlineLevel="1" x14ac:dyDescent="0.2">
      <c r="B31" s="870" t="s">
        <v>47</v>
      </c>
      <c r="C31" s="871"/>
      <c r="D31" s="318">
        <v>1</v>
      </c>
      <c r="E31" s="361" t="s">
        <v>219</v>
      </c>
      <c r="F31" s="400" t="s">
        <v>498</v>
      </c>
      <c r="G31" s="187">
        <v>600</v>
      </c>
      <c r="H31" s="187">
        <v>2500</v>
      </c>
      <c r="I31" s="188">
        <v>37500</v>
      </c>
      <c r="J31" s="189">
        <v>30000</v>
      </c>
      <c r="K31" s="187">
        <v>875000</v>
      </c>
      <c r="L31" s="188">
        <v>6875000</v>
      </c>
      <c r="M31" s="193">
        <v>0</v>
      </c>
      <c r="N31" s="193">
        <v>0</v>
      </c>
      <c r="O31" s="194">
        <v>0</v>
      </c>
      <c r="P31" s="195"/>
      <c r="S31" s="14"/>
      <c r="T31" s="14"/>
      <c r="U31" s="15"/>
    </row>
    <row r="32" spans="2:21" ht="14.1" customHeight="1" outlineLevel="1" x14ac:dyDescent="0.2">
      <c r="B32" s="870" t="s">
        <v>48</v>
      </c>
      <c r="C32" s="871"/>
      <c r="D32" s="318">
        <v>1</v>
      </c>
      <c r="E32" s="361" t="s">
        <v>219</v>
      </c>
      <c r="F32" s="400" t="s">
        <v>499</v>
      </c>
      <c r="G32" s="187">
        <v>30000</v>
      </c>
      <c r="H32" s="187">
        <v>135000</v>
      </c>
      <c r="I32" s="188">
        <v>675000</v>
      </c>
      <c r="J32" s="189">
        <v>1500000</v>
      </c>
      <c r="K32" s="187">
        <v>6900000</v>
      </c>
      <c r="L32" s="188">
        <v>34000000</v>
      </c>
      <c r="M32" s="193">
        <v>0</v>
      </c>
      <c r="N32" s="193">
        <v>0</v>
      </c>
      <c r="O32" s="194">
        <v>0</v>
      </c>
      <c r="S32" s="14"/>
      <c r="T32" s="14"/>
      <c r="U32" s="15"/>
    </row>
    <row r="33" spans="2:21" ht="14.1" customHeight="1" outlineLevel="1" x14ac:dyDescent="0.2">
      <c r="B33" s="870" t="s">
        <v>49</v>
      </c>
      <c r="C33" s="871"/>
      <c r="D33" s="318">
        <v>1</v>
      </c>
      <c r="E33" s="361" t="s">
        <v>219</v>
      </c>
      <c r="F33" s="400" t="s">
        <v>452</v>
      </c>
      <c r="G33" s="187">
        <v>15000</v>
      </c>
      <c r="H33" s="187">
        <v>68000</v>
      </c>
      <c r="I33" s="188">
        <v>335000</v>
      </c>
      <c r="J33" s="189">
        <v>750000</v>
      </c>
      <c r="K33" s="187">
        <v>3450000</v>
      </c>
      <c r="L33" s="188">
        <v>16500000</v>
      </c>
      <c r="M33" s="193">
        <v>0</v>
      </c>
      <c r="N33" s="193">
        <v>0</v>
      </c>
      <c r="O33" s="194">
        <v>0</v>
      </c>
      <c r="S33" s="14"/>
      <c r="T33" s="14"/>
      <c r="U33" s="15"/>
    </row>
    <row r="34" spans="2:21" ht="14.1" customHeight="1" outlineLevel="1" x14ac:dyDescent="0.2">
      <c r="B34" s="870" t="s">
        <v>52</v>
      </c>
      <c r="C34" s="871"/>
      <c r="D34" s="318">
        <v>0.8</v>
      </c>
      <c r="E34" s="361" t="s">
        <v>219</v>
      </c>
      <c r="F34" s="400" t="s">
        <v>500</v>
      </c>
      <c r="G34" s="187">
        <v>8000</v>
      </c>
      <c r="H34" s="187">
        <v>20000</v>
      </c>
      <c r="I34" s="188">
        <v>40000</v>
      </c>
      <c r="J34" s="189">
        <v>400600</v>
      </c>
      <c r="K34" s="187">
        <v>502400</v>
      </c>
      <c r="L34" s="188">
        <v>2018000</v>
      </c>
      <c r="M34" s="193">
        <v>0</v>
      </c>
      <c r="N34" s="193">
        <v>0</v>
      </c>
      <c r="O34" s="194">
        <v>0</v>
      </c>
      <c r="S34" s="14"/>
      <c r="T34" s="14"/>
      <c r="U34" s="15"/>
    </row>
    <row r="35" spans="2:21" ht="14.1" customHeight="1" outlineLevel="1" x14ac:dyDescent="0.2">
      <c r="B35" s="870" t="s">
        <v>53</v>
      </c>
      <c r="C35" s="871"/>
      <c r="D35" s="318">
        <v>1</v>
      </c>
      <c r="E35" s="361" t="s">
        <v>219</v>
      </c>
      <c r="F35" s="400" t="s">
        <v>501</v>
      </c>
      <c r="G35" s="187">
        <v>0</v>
      </c>
      <c r="H35" s="187">
        <v>0</v>
      </c>
      <c r="I35" s="188">
        <v>0</v>
      </c>
      <c r="J35" s="189">
        <v>0</v>
      </c>
      <c r="K35" s="187">
        <v>0</v>
      </c>
      <c r="L35" s="188">
        <v>0</v>
      </c>
      <c r="M35" s="193">
        <v>0</v>
      </c>
      <c r="N35" s="193">
        <v>0</v>
      </c>
      <c r="O35" s="194">
        <v>0</v>
      </c>
      <c r="S35" s="14"/>
      <c r="T35" s="14"/>
      <c r="U35" s="15"/>
    </row>
    <row r="36" spans="2:21" ht="14.1" customHeight="1" outlineLevel="1" thickBot="1" x14ac:dyDescent="0.25">
      <c r="B36" s="870" t="s">
        <v>166</v>
      </c>
      <c r="C36" s="871"/>
      <c r="D36" s="318">
        <v>0.8</v>
      </c>
      <c r="E36" s="361" t="s">
        <v>219</v>
      </c>
      <c r="F36" s="400" t="s">
        <v>502</v>
      </c>
      <c r="G36" s="187">
        <v>0</v>
      </c>
      <c r="H36" s="187">
        <v>0</v>
      </c>
      <c r="I36" s="188">
        <v>0</v>
      </c>
      <c r="J36" s="189">
        <v>0</v>
      </c>
      <c r="K36" s="187">
        <v>0</v>
      </c>
      <c r="L36" s="188">
        <v>0</v>
      </c>
      <c r="M36" s="193">
        <v>0</v>
      </c>
      <c r="N36" s="193">
        <v>0</v>
      </c>
      <c r="O36" s="194">
        <v>0</v>
      </c>
      <c r="S36" s="14"/>
      <c r="T36" s="14"/>
      <c r="U36" s="15"/>
    </row>
    <row r="37" spans="2:21" ht="14.1" customHeight="1" outlineLevel="1" x14ac:dyDescent="0.2">
      <c r="B37" s="674" t="s">
        <v>57</v>
      </c>
      <c r="C37" s="677" t="s">
        <v>167</v>
      </c>
      <c r="D37" s="678"/>
      <c r="E37" s="430" t="s">
        <v>219</v>
      </c>
      <c r="F37" s="427" t="s">
        <v>474</v>
      </c>
      <c r="G37" s="196">
        <v>1000</v>
      </c>
      <c r="H37" s="196">
        <v>5000</v>
      </c>
      <c r="I37" s="197">
        <v>0</v>
      </c>
      <c r="J37" s="198">
        <v>250000</v>
      </c>
      <c r="K37" s="196">
        <v>2500000</v>
      </c>
      <c r="L37" s="197">
        <v>0</v>
      </c>
      <c r="M37" s="196">
        <v>0</v>
      </c>
      <c r="N37" s="196">
        <v>0</v>
      </c>
      <c r="O37" s="197">
        <v>0</v>
      </c>
      <c r="S37" s="14"/>
      <c r="T37" s="14"/>
      <c r="U37" s="15"/>
    </row>
    <row r="38" spans="2:21" ht="14.1" customHeight="1" outlineLevel="1" x14ac:dyDescent="0.2">
      <c r="B38" s="675"/>
      <c r="C38" s="679" t="s">
        <v>168</v>
      </c>
      <c r="D38" s="680"/>
      <c r="E38" s="372" t="s">
        <v>517</v>
      </c>
      <c r="F38" s="385" t="s">
        <v>503</v>
      </c>
      <c r="G38" s="199">
        <f>SUM(G28:G36)</f>
        <v>81600</v>
      </c>
      <c r="H38" s="199">
        <f t="shared" ref="H38:O38" si="3">SUM(H28:H36)</f>
        <v>341500</v>
      </c>
      <c r="I38" s="200">
        <f t="shared" si="3"/>
        <v>1538521</v>
      </c>
      <c r="J38" s="201">
        <f t="shared" si="3"/>
        <v>3890600</v>
      </c>
      <c r="K38" s="199">
        <f t="shared" si="3"/>
        <v>16727400</v>
      </c>
      <c r="L38" s="200">
        <f t="shared" si="3"/>
        <v>82424249</v>
      </c>
      <c r="M38" s="199">
        <f t="shared" si="3"/>
        <v>0</v>
      </c>
      <c r="N38" s="199">
        <f t="shared" si="3"/>
        <v>0</v>
      </c>
      <c r="O38" s="200">
        <f t="shared" si="3"/>
        <v>0</v>
      </c>
      <c r="P38" s="2" t="s">
        <v>202</v>
      </c>
      <c r="S38" s="14"/>
      <c r="T38" s="14"/>
      <c r="U38" s="15"/>
    </row>
    <row r="39" spans="2:21" ht="14.1" customHeight="1" outlineLevel="1" x14ac:dyDescent="0.2">
      <c r="B39" s="675"/>
      <c r="C39" s="679" t="s">
        <v>169</v>
      </c>
      <c r="D39" s="680"/>
      <c r="E39" s="372" t="s">
        <v>517</v>
      </c>
      <c r="F39" s="385" t="s">
        <v>504</v>
      </c>
      <c r="G39" s="199">
        <f>G26</f>
        <v>82600</v>
      </c>
      <c r="H39" s="199">
        <f t="shared" ref="H39:O39" si="4">H26</f>
        <v>346500</v>
      </c>
      <c r="I39" s="200">
        <f t="shared" si="4"/>
        <v>1538521</v>
      </c>
      <c r="J39" s="201">
        <f t="shared" si="4"/>
        <v>4140600</v>
      </c>
      <c r="K39" s="199">
        <f t="shared" si="4"/>
        <v>19227400</v>
      </c>
      <c r="L39" s="200">
        <f t="shared" si="4"/>
        <v>82424249</v>
      </c>
      <c r="M39" s="202">
        <f t="shared" si="4"/>
        <v>0</v>
      </c>
      <c r="N39" s="202">
        <f t="shared" si="4"/>
        <v>0</v>
      </c>
      <c r="O39" s="203">
        <f t="shared" si="4"/>
        <v>0</v>
      </c>
      <c r="P39" s="2" t="s">
        <v>202</v>
      </c>
      <c r="S39" s="14"/>
      <c r="T39" s="14"/>
      <c r="U39" s="15"/>
    </row>
    <row r="40" spans="2:21" ht="14.1" customHeight="1" outlineLevel="1" thickBot="1" x14ac:dyDescent="0.25">
      <c r="B40" s="676"/>
      <c r="C40" s="681" t="s">
        <v>170</v>
      </c>
      <c r="D40" s="682"/>
      <c r="E40" s="431" t="s">
        <v>219</v>
      </c>
      <c r="F40" s="428" t="s">
        <v>505</v>
      </c>
      <c r="G40" s="204">
        <f>G37+G38-G39</f>
        <v>0</v>
      </c>
      <c r="H40" s="204">
        <f>H37+H38-H39</f>
        <v>0</v>
      </c>
      <c r="I40" s="205">
        <f t="shared" ref="I40:O40" si="5">I37+I38-I39</f>
        <v>0</v>
      </c>
      <c r="J40" s="206">
        <f t="shared" si="5"/>
        <v>0</v>
      </c>
      <c r="K40" s="204">
        <f>K37+K38-K39</f>
        <v>0</v>
      </c>
      <c r="L40" s="205">
        <f>L37+L38-L39</f>
        <v>0</v>
      </c>
      <c r="M40" s="207">
        <f t="shared" si="5"/>
        <v>0</v>
      </c>
      <c r="N40" s="207">
        <f t="shared" si="5"/>
        <v>0</v>
      </c>
      <c r="O40" s="208">
        <f t="shared" si="5"/>
        <v>0</v>
      </c>
      <c r="P40" s="2" t="s">
        <v>202</v>
      </c>
      <c r="S40" s="14"/>
      <c r="T40" s="14"/>
      <c r="U40" s="15"/>
    </row>
    <row r="41" spans="2:21" ht="14.1" customHeight="1" x14ac:dyDescent="0.2">
      <c r="B41" s="671" t="s">
        <v>171</v>
      </c>
      <c r="C41" s="672"/>
      <c r="D41" s="673"/>
      <c r="E41" s="432" t="s">
        <v>185</v>
      </c>
      <c r="F41" s="429" t="s">
        <v>425</v>
      </c>
      <c r="G41" s="269">
        <f>G14+G15+G16+G26</f>
        <v>-152900</v>
      </c>
      <c r="H41" s="269">
        <f t="shared" ref="H41:O41" si="6">H14+H15+H16+H26</f>
        <v>-558280</v>
      </c>
      <c r="I41" s="270">
        <f t="shared" si="6"/>
        <v>-5634908</v>
      </c>
      <c r="J41" s="271">
        <f t="shared" si="6"/>
        <v>-7563150</v>
      </c>
      <c r="K41" s="269">
        <f t="shared" si="6"/>
        <v>-23257653</v>
      </c>
      <c r="L41" s="270">
        <f t="shared" si="6"/>
        <v>-273897806</v>
      </c>
      <c r="M41" s="269">
        <f t="shared" si="6"/>
        <v>0</v>
      </c>
      <c r="N41" s="269">
        <f t="shared" si="6"/>
        <v>0</v>
      </c>
      <c r="O41" s="270">
        <f t="shared" si="6"/>
        <v>0</v>
      </c>
      <c r="P41" s="2" t="s">
        <v>202</v>
      </c>
      <c r="S41" s="14"/>
      <c r="T41" s="14"/>
      <c r="U41" s="15"/>
    </row>
    <row r="42" spans="2:21" ht="14.1" customHeight="1" x14ac:dyDescent="0.2">
      <c r="B42" s="525" t="s">
        <v>172</v>
      </c>
      <c r="C42" s="653"/>
      <c r="D42" s="526"/>
      <c r="E42" s="877" t="s">
        <v>450</v>
      </c>
      <c r="F42" s="390" t="s">
        <v>476</v>
      </c>
      <c r="G42" s="179">
        <v>0</v>
      </c>
      <c r="H42" s="179">
        <v>7500</v>
      </c>
      <c r="I42" s="180">
        <v>25000</v>
      </c>
      <c r="J42" s="178">
        <v>0</v>
      </c>
      <c r="K42" s="179">
        <v>375000</v>
      </c>
      <c r="L42" s="180">
        <v>1250000</v>
      </c>
      <c r="M42" s="179">
        <v>0</v>
      </c>
      <c r="N42" s="179">
        <v>0</v>
      </c>
      <c r="O42" s="180">
        <v>0</v>
      </c>
      <c r="S42" s="14"/>
      <c r="T42" s="14"/>
      <c r="U42" s="15"/>
    </row>
    <row r="43" spans="2:21" ht="14.1" customHeight="1" x14ac:dyDescent="0.2">
      <c r="B43" s="525" t="s">
        <v>64</v>
      </c>
      <c r="C43" s="653"/>
      <c r="D43" s="526"/>
      <c r="E43" s="322" t="s">
        <v>586</v>
      </c>
      <c r="F43" s="390" t="s">
        <v>457</v>
      </c>
      <c r="G43" s="179">
        <v>500</v>
      </c>
      <c r="H43" s="179">
        <v>1000</v>
      </c>
      <c r="I43" s="180">
        <v>10000</v>
      </c>
      <c r="J43" s="178">
        <v>25037.5</v>
      </c>
      <c r="K43" s="179">
        <v>50075</v>
      </c>
      <c r="L43" s="180">
        <v>500750</v>
      </c>
      <c r="M43" s="179">
        <v>37.5</v>
      </c>
      <c r="N43" s="179">
        <v>75</v>
      </c>
      <c r="O43" s="180">
        <v>750</v>
      </c>
      <c r="S43" s="14"/>
      <c r="T43" s="14"/>
      <c r="U43" s="15"/>
    </row>
    <row r="44" spans="2:21" ht="14.1" customHeight="1" x14ac:dyDescent="0.2">
      <c r="B44" s="502" t="s">
        <v>65</v>
      </c>
      <c r="C44" s="503"/>
      <c r="D44" s="670"/>
      <c r="E44" s="360" t="s">
        <v>219</v>
      </c>
      <c r="F44" s="386" t="s">
        <v>458</v>
      </c>
      <c r="G44" s="179">
        <v>10000</v>
      </c>
      <c r="H44" s="179">
        <v>32380</v>
      </c>
      <c r="I44" s="180">
        <v>233508</v>
      </c>
      <c r="J44" s="178">
        <v>500750</v>
      </c>
      <c r="K44" s="179">
        <v>2503750</v>
      </c>
      <c r="L44" s="180">
        <v>17030000</v>
      </c>
      <c r="M44" s="179">
        <v>750</v>
      </c>
      <c r="N44" s="179">
        <v>3749.9999999999995</v>
      </c>
      <c r="O44" s="180">
        <v>29999.999999999996</v>
      </c>
      <c r="S44" s="14"/>
      <c r="T44" s="14"/>
      <c r="U44" s="15"/>
    </row>
    <row r="45" spans="2:21" ht="14.1" customHeight="1" x14ac:dyDescent="0.2">
      <c r="B45" s="525" t="s">
        <v>173</v>
      </c>
      <c r="C45" s="653"/>
      <c r="D45" s="526"/>
      <c r="E45" s="322" t="s">
        <v>587</v>
      </c>
      <c r="F45" s="390" t="s">
        <v>457</v>
      </c>
      <c r="G45" s="272">
        <v>-2000</v>
      </c>
      <c r="H45" s="179">
        <v>-8000</v>
      </c>
      <c r="I45" s="180">
        <v>-40000</v>
      </c>
      <c r="J45" s="178">
        <v>-100150</v>
      </c>
      <c r="K45" s="179">
        <v>-400600</v>
      </c>
      <c r="L45" s="180">
        <v>-2003000</v>
      </c>
      <c r="M45" s="179">
        <v>-150</v>
      </c>
      <c r="N45" s="179">
        <v>-600</v>
      </c>
      <c r="O45" s="180">
        <v>-3000</v>
      </c>
      <c r="S45" s="14"/>
      <c r="T45" s="14"/>
      <c r="U45" s="15"/>
    </row>
    <row r="46" spans="2:21" ht="24" x14ac:dyDescent="0.2">
      <c r="B46" s="525" t="s">
        <v>174</v>
      </c>
      <c r="C46" s="653"/>
      <c r="D46" s="526"/>
      <c r="E46" s="322" t="s">
        <v>518</v>
      </c>
      <c r="F46" s="390" t="s">
        <v>459</v>
      </c>
      <c r="G46" s="179">
        <v>1000</v>
      </c>
      <c r="H46" s="179">
        <v>3000</v>
      </c>
      <c r="I46" s="180">
        <v>20000</v>
      </c>
      <c r="J46" s="178">
        <v>50075</v>
      </c>
      <c r="K46" s="179">
        <v>150225</v>
      </c>
      <c r="L46" s="180">
        <v>1001500</v>
      </c>
      <c r="M46" s="179">
        <v>75</v>
      </c>
      <c r="N46" s="179">
        <v>224.99999999999997</v>
      </c>
      <c r="O46" s="180">
        <v>1500</v>
      </c>
      <c r="S46" s="14"/>
      <c r="T46" s="14"/>
      <c r="U46" s="15"/>
    </row>
    <row r="47" spans="2:21" ht="14.1" customHeight="1" x14ac:dyDescent="0.2">
      <c r="B47" s="619" t="s">
        <v>68</v>
      </c>
      <c r="C47" s="620"/>
      <c r="D47" s="621"/>
      <c r="E47" s="265" t="s">
        <v>517</v>
      </c>
      <c r="F47" s="375" t="s">
        <v>495</v>
      </c>
      <c r="G47" s="22">
        <f t="shared" ref="G47:O47" si="7">SUM(G41:G46)</f>
        <v>-143400</v>
      </c>
      <c r="H47" s="22">
        <f t="shared" si="7"/>
        <v>-522400</v>
      </c>
      <c r="I47" s="23">
        <f t="shared" si="7"/>
        <v>-5386400</v>
      </c>
      <c r="J47" s="21">
        <f t="shared" si="7"/>
        <v>-7087437.5</v>
      </c>
      <c r="K47" s="22">
        <f t="shared" si="7"/>
        <v>-20579203</v>
      </c>
      <c r="L47" s="23">
        <f t="shared" si="7"/>
        <v>-256118556</v>
      </c>
      <c r="M47" s="22">
        <f t="shared" si="7"/>
        <v>712.5</v>
      </c>
      <c r="N47" s="22">
        <f t="shared" si="7"/>
        <v>3449.9999999999995</v>
      </c>
      <c r="O47" s="23">
        <f t="shared" si="7"/>
        <v>29249.999999999996</v>
      </c>
      <c r="P47" s="2" t="s">
        <v>202</v>
      </c>
      <c r="S47" s="14"/>
      <c r="T47" s="14"/>
      <c r="U47" s="15"/>
    </row>
    <row r="48" spans="2:21" ht="14.1" customHeight="1" x14ac:dyDescent="0.2">
      <c r="B48" s="619" t="s">
        <v>175</v>
      </c>
      <c r="C48" s="620"/>
      <c r="D48" s="621"/>
      <c r="E48" s="876" t="s">
        <v>450</v>
      </c>
      <c r="F48" s="375" t="s">
        <v>428</v>
      </c>
      <c r="G48" s="273">
        <v>0</v>
      </c>
      <c r="H48" s="273">
        <v>0</v>
      </c>
      <c r="I48" s="274">
        <v>-40000</v>
      </c>
      <c r="J48" s="275">
        <v>0</v>
      </c>
      <c r="K48" s="273">
        <v>0</v>
      </c>
      <c r="L48" s="274">
        <v>-2000000</v>
      </c>
      <c r="M48" s="273">
        <v>0</v>
      </c>
      <c r="N48" s="273">
        <v>0</v>
      </c>
      <c r="O48" s="274">
        <v>0</v>
      </c>
      <c r="S48" s="14"/>
      <c r="T48" s="14"/>
      <c r="U48" s="15"/>
    </row>
    <row r="49" spans="2:21" ht="14.1" customHeight="1" x14ac:dyDescent="0.2">
      <c r="B49" s="619" t="s">
        <v>176</v>
      </c>
      <c r="C49" s="620"/>
      <c r="D49" s="621"/>
      <c r="E49" s="265" t="s">
        <v>519</v>
      </c>
      <c r="F49" s="375" t="s">
        <v>506</v>
      </c>
      <c r="G49" s="273">
        <v>1000000</v>
      </c>
      <c r="H49" s="273">
        <v>3000000</v>
      </c>
      <c r="I49" s="274">
        <v>15100000</v>
      </c>
      <c r="J49" s="275">
        <v>50075000</v>
      </c>
      <c r="K49" s="273">
        <v>145392253</v>
      </c>
      <c r="L49" s="274">
        <v>887937906</v>
      </c>
      <c r="M49" s="273">
        <v>2575000</v>
      </c>
      <c r="N49" s="273">
        <v>12725000</v>
      </c>
      <c r="O49" s="274">
        <v>175728250</v>
      </c>
      <c r="S49" s="14"/>
      <c r="T49" s="14"/>
      <c r="U49" s="15"/>
    </row>
    <row r="50" spans="2:21" ht="24" x14ac:dyDescent="0.2">
      <c r="B50" s="619" t="s">
        <v>203</v>
      </c>
      <c r="C50" s="620"/>
      <c r="D50" s="621"/>
      <c r="E50" s="305" t="s">
        <v>520</v>
      </c>
      <c r="F50" s="375" t="s">
        <v>507</v>
      </c>
      <c r="G50" s="273">
        <v>1000000</v>
      </c>
      <c r="H50" s="273">
        <v>5000000</v>
      </c>
      <c r="I50" s="274">
        <v>20000000</v>
      </c>
      <c r="J50" s="275">
        <v>62593750</v>
      </c>
      <c r="K50" s="273">
        <v>250375000</v>
      </c>
      <c r="L50" s="274">
        <v>1608000000</v>
      </c>
      <c r="M50" s="273">
        <v>12531160</v>
      </c>
      <c r="N50" s="273">
        <v>75375000</v>
      </c>
      <c r="O50" s="274">
        <v>250500000</v>
      </c>
      <c r="S50" s="14"/>
      <c r="T50" s="14"/>
      <c r="U50" s="15"/>
    </row>
    <row r="51" spans="2:21" ht="36.75" customHeight="1" thickBot="1" x14ac:dyDescent="0.25">
      <c r="B51" s="684" t="s">
        <v>204</v>
      </c>
      <c r="C51" s="685"/>
      <c r="D51" s="686"/>
      <c r="E51" s="305" t="s">
        <v>521</v>
      </c>
      <c r="F51" s="380" t="s">
        <v>508</v>
      </c>
      <c r="G51" s="276">
        <f>G9+G12+G47+G48+G49+G50</f>
        <v>45673600</v>
      </c>
      <c r="H51" s="276">
        <f t="shared" ref="H51:O51" si="8">H9+H12+H47+H48+H49+H50</f>
        <v>45673600</v>
      </c>
      <c r="I51" s="151">
        <f t="shared" si="8"/>
        <v>45673600</v>
      </c>
      <c r="J51" s="277">
        <f t="shared" si="8"/>
        <v>2538269349.5</v>
      </c>
      <c r="K51" s="276">
        <f t="shared" si="8"/>
        <v>2538269350</v>
      </c>
      <c r="L51" s="151">
        <f t="shared" si="8"/>
        <v>2538269350</v>
      </c>
      <c r="M51" s="276">
        <f t="shared" si="8"/>
        <v>351707499.5</v>
      </c>
      <c r="N51" s="276">
        <f t="shared" si="8"/>
        <v>351707500</v>
      </c>
      <c r="O51" s="151">
        <f t="shared" si="8"/>
        <v>351707500</v>
      </c>
      <c r="P51" s="2" t="s">
        <v>202</v>
      </c>
      <c r="S51" s="14"/>
      <c r="T51" s="14"/>
      <c r="U51" s="15"/>
    </row>
    <row r="52" spans="2:21" ht="24" x14ac:dyDescent="0.2">
      <c r="B52" s="687" t="s">
        <v>177</v>
      </c>
      <c r="C52" s="689" t="s">
        <v>205</v>
      </c>
      <c r="D52" s="690"/>
      <c r="E52" s="323" t="s">
        <v>522</v>
      </c>
      <c r="F52" s="375" t="s">
        <v>509</v>
      </c>
      <c r="G52" s="212">
        <v>-4750000</v>
      </c>
      <c r="H52" s="212">
        <v>-3750000</v>
      </c>
      <c r="I52" s="213">
        <v>0</v>
      </c>
      <c r="J52" s="214">
        <v>0</v>
      </c>
      <c r="K52" s="212">
        <v>0</v>
      </c>
      <c r="L52" s="213">
        <v>0</v>
      </c>
      <c r="M52" s="212">
        <v>337500000</v>
      </c>
      <c r="N52" s="212">
        <v>275000000</v>
      </c>
      <c r="O52" s="213">
        <v>0</v>
      </c>
      <c r="S52" s="62"/>
      <c r="T52" s="62"/>
      <c r="U52" s="62"/>
    </row>
    <row r="53" spans="2:21" ht="24" x14ac:dyDescent="0.2">
      <c r="B53" s="687"/>
      <c r="C53" s="691" t="s">
        <v>206</v>
      </c>
      <c r="D53" s="692"/>
      <c r="E53" s="305" t="s">
        <v>523</v>
      </c>
      <c r="F53" s="375" t="s">
        <v>510</v>
      </c>
      <c r="G53" s="179">
        <v>50000</v>
      </c>
      <c r="H53" s="179">
        <v>250000</v>
      </c>
      <c r="I53" s="180">
        <v>1250000</v>
      </c>
      <c r="J53" s="178">
        <v>0</v>
      </c>
      <c r="K53" s="179">
        <v>0</v>
      </c>
      <c r="L53" s="180">
        <v>0</v>
      </c>
      <c r="M53" s="179">
        <v>-2500000</v>
      </c>
      <c r="N53" s="179">
        <v>-12500000</v>
      </c>
      <c r="O53" s="180">
        <v>-75000000</v>
      </c>
      <c r="S53" s="62"/>
      <c r="T53" s="62"/>
      <c r="U53" s="62"/>
    </row>
    <row r="54" spans="2:21" ht="82.5" customHeight="1" x14ac:dyDescent="0.2">
      <c r="B54" s="687"/>
      <c r="C54" s="691" t="s">
        <v>194</v>
      </c>
      <c r="D54" s="692"/>
      <c r="E54" s="305" t="s">
        <v>591</v>
      </c>
      <c r="F54" s="375" t="s">
        <v>550</v>
      </c>
      <c r="G54" s="179">
        <v>-300000</v>
      </c>
      <c r="H54" s="179">
        <v>-1500000</v>
      </c>
      <c r="I54" s="180">
        <v>-6250000</v>
      </c>
      <c r="J54" s="178">
        <v>0</v>
      </c>
      <c r="K54" s="179">
        <v>0</v>
      </c>
      <c r="L54" s="180">
        <v>0</v>
      </c>
      <c r="M54" s="179">
        <v>15000000</v>
      </c>
      <c r="N54" s="179">
        <v>87500000</v>
      </c>
      <c r="O54" s="180">
        <v>425000000</v>
      </c>
      <c r="S54" s="62"/>
      <c r="T54" s="62"/>
      <c r="U54" s="62"/>
    </row>
    <row r="55" spans="2:21" ht="24" x14ac:dyDescent="0.2">
      <c r="B55" s="687"/>
      <c r="C55" s="689" t="s">
        <v>207</v>
      </c>
      <c r="D55" s="690"/>
      <c r="E55" s="305" t="s">
        <v>524</v>
      </c>
      <c r="F55" s="375" t="s">
        <v>511</v>
      </c>
      <c r="G55" s="34">
        <f>SUM(G52:G54)</f>
        <v>-5000000</v>
      </c>
      <c r="H55" s="34">
        <f t="shared" ref="H55:O55" si="9">SUM(H52:H54)</f>
        <v>-5000000</v>
      </c>
      <c r="I55" s="35">
        <f t="shared" si="9"/>
        <v>-5000000</v>
      </c>
      <c r="J55" s="33">
        <f t="shared" si="9"/>
        <v>0</v>
      </c>
      <c r="K55" s="34">
        <f t="shared" si="9"/>
        <v>0</v>
      </c>
      <c r="L55" s="35">
        <f t="shared" si="9"/>
        <v>0</v>
      </c>
      <c r="M55" s="34">
        <f t="shared" si="9"/>
        <v>350000000</v>
      </c>
      <c r="N55" s="34">
        <f t="shared" si="9"/>
        <v>350000000</v>
      </c>
      <c r="O55" s="35">
        <f t="shared" si="9"/>
        <v>350000000</v>
      </c>
      <c r="P55" s="2" t="s">
        <v>202</v>
      </c>
      <c r="S55" s="62"/>
      <c r="T55" s="62"/>
      <c r="U55" s="62"/>
    </row>
    <row r="56" spans="2:21" ht="14.1" customHeight="1" thickBot="1" x14ac:dyDescent="0.25">
      <c r="B56" s="688"/>
      <c r="C56" s="695" t="s">
        <v>208</v>
      </c>
      <c r="D56" s="696"/>
      <c r="E56" s="879" t="s">
        <v>450</v>
      </c>
      <c r="F56" s="380" t="s">
        <v>512</v>
      </c>
      <c r="G56" s="215">
        <f>G51-G55</f>
        <v>50673600</v>
      </c>
      <c r="H56" s="215">
        <f t="shared" ref="H56:O56" si="10">H51-H55</f>
        <v>50673600</v>
      </c>
      <c r="I56" s="216">
        <f t="shared" si="10"/>
        <v>50673600</v>
      </c>
      <c r="J56" s="217">
        <f t="shared" si="10"/>
        <v>2538269349.5</v>
      </c>
      <c r="K56" s="215">
        <f t="shared" si="10"/>
        <v>2538269350</v>
      </c>
      <c r="L56" s="216">
        <f t="shared" si="10"/>
        <v>2538269350</v>
      </c>
      <c r="M56" s="215">
        <f t="shared" si="10"/>
        <v>1707499.5</v>
      </c>
      <c r="N56" s="215">
        <f t="shared" si="10"/>
        <v>1707500</v>
      </c>
      <c r="O56" s="216">
        <f t="shared" si="10"/>
        <v>1707500</v>
      </c>
      <c r="P56" s="2" t="s">
        <v>202</v>
      </c>
      <c r="S56" s="62"/>
      <c r="T56" s="62"/>
      <c r="U56" s="62"/>
    </row>
    <row r="57" spans="2:21" ht="14.1" customHeight="1" thickBot="1" x14ac:dyDescent="0.25">
      <c r="B57" s="159"/>
      <c r="C57" s="160"/>
      <c r="D57" s="161"/>
      <c r="E57" s="162"/>
      <c r="F57" s="412"/>
      <c r="G57" s="218"/>
      <c r="H57" s="218"/>
      <c r="I57" s="218"/>
      <c r="J57" s="218"/>
      <c r="K57" s="218"/>
      <c r="L57" s="218"/>
      <c r="M57" s="218"/>
      <c r="N57" s="218"/>
      <c r="O57" s="218"/>
      <c r="S57" s="62"/>
      <c r="T57" s="62"/>
      <c r="U57" s="62"/>
    </row>
    <row r="58" spans="2:21" s="12" customFormat="1" ht="16.149999999999999" customHeight="1" thickBot="1" x14ac:dyDescent="0.3">
      <c r="B58" s="492" t="s">
        <v>178</v>
      </c>
      <c r="C58" s="493"/>
      <c r="D58" s="494"/>
      <c r="E58" s="154"/>
      <c r="F58" s="325"/>
      <c r="G58" s="511" t="str">
        <f>G8</f>
        <v>LP #5's Allocation of Total Fund</v>
      </c>
      <c r="H58" s="509"/>
      <c r="I58" s="510"/>
      <c r="J58" s="511" t="str">
        <f>J8</f>
        <v>Total Fund (incl. GP Allocation)</v>
      </c>
      <c r="K58" s="509"/>
      <c r="L58" s="510"/>
      <c r="M58" s="511" t="str">
        <f>M8</f>
        <v>GP's Allocation of Total Fund</v>
      </c>
      <c r="N58" s="509"/>
      <c r="O58" s="510"/>
      <c r="P58" s="11"/>
      <c r="S58" s="63"/>
      <c r="T58" s="63"/>
      <c r="U58" s="64"/>
    </row>
    <row r="59" spans="2:21" ht="14.1" customHeight="1" x14ac:dyDescent="0.2">
      <c r="B59" s="512" t="s">
        <v>76</v>
      </c>
      <c r="C59" s="513"/>
      <c r="D59" s="683"/>
      <c r="E59" s="358" t="s">
        <v>219</v>
      </c>
      <c r="F59" s="413" t="s">
        <v>527</v>
      </c>
      <c r="G59" s="172">
        <v>50000000</v>
      </c>
      <c r="H59" s="219">
        <f>G59</f>
        <v>50000000</v>
      </c>
      <c r="I59" s="220">
        <f>G59</f>
        <v>50000000</v>
      </c>
      <c r="J59" s="172">
        <v>2503750000</v>
      </c>
      <c r="K59" s="219">
        <f>J59</f>
        <v>2503750000</v>
      </c>
      <c r="L59" s="220">
        <f>J59</f>
        <v>2503750000</v>
      </c>
      <c r="M59" s="172">
        <v>3750000</v>
      </c>
      <c r="N59" s="219">
        <f>M59</f>
        <v>3750000</v>
      </c>
      <c r="O59" s="220">
        <f>M59</f>
        <v>3750000</v>
      </c>
      <c r="P59" s="2" t="s">
        <v>202</v>
      </c>
    </row>
    <row r="60" spans="2:21" ht="14.1" customHeight="1" x14ac:dyDescent="0.2">
      <c r="B60" s="500" t="s">
        <v>179</v>
      </c>
      <c r="C60" s="501"/>
      <c r="D60" s="693"/>
      <c r="E60" s="360" t="s">
        <v>219</v>
      </c>
      <c r="F60" s="414" t="s">
        <v>528</v>
      </c>
      <c r="G60" s="221">
        <v>18500000</v>
      </c>
      <c r="H60" s="222">
        <v>23500000</v>
      </c>
      <c r="I60" s="223">
        <f>G59</f>
        <v>50000000</v>
      </c>
      <c r="J60" s="221">
        <v>926387500</v>
      </c>
      <c r="K60" s="222">
        <v>1176762500</v>
      </c>
      <c r="L60" s="223">
        <f>J59</f>
        <v>2503750000</v>
      </c>
      <c r="M60" s="211">
        <v>1387500</v>
      </c>
      <c r="N60" s="210">
        <v>1762499.9999999998</v>
      </c>
      <c r="O60" s="209">
        <f>M59</f>
        <v>3750000</v>
      </c>
      <c r="P60" s="2" t="s">
        <v>202</v>
      </c>
    </row>
    <row r="61" spans="2:21" ht="14.1" customHeight="1" x14ac:dyDescent="0.2">
      <c r="B61" s="502" t="s">
        <v>78</v>
      </c>
      <c r="C61" s="503"/>
      <c r="D61" s="670"/>
      <c r="E61" s="360" t="s">
        <v>219</v>
      </c>
      <c r="F61" s="414" t="s">
        <v>529</v>
      </c>
      <c r="G61" s="175">
        <v>0</v>
      </c>
      <c r="H61" s="173">
        <v>-5000000</v>
      </c>
      <c r="I61" s="174">
        <v>-35000000</v>
      </c>
      <c r="J61" s="175">
        <v>0</v>
      </c>
      <c r="K61" s="173">
        <v>-250375000</v>
      </c>
      <c r="L61" s="174">
        <v>-1752625000</v>
      </c>
      <c r="M61" s="175">
        <v>0</v>
      </c>
      <c r="N61" s="173">
        <v>-375000</v>
      </c>
      <c r="O61" s="174">
        <v>-2625000</v>
      </c>
    </row>
    <row r="62" spans="2:21" ht="14.1" customHeight="1" x14ac:dyDescent="0.2">
      <c r="B62" s="502" t="s">
        <v>79</v>
      </c>
      <c r="C62" s="503"/>
      <c r="D62" s="670"/>
      <c r="E62" s="360" t="s">
        <v>219</v>
      </c>
      <c r="F62" s="414" t="s">
        <v>530</v>
      </c>
      <c r="G62" s="175">
        <v>0</v>
      </c>
      <c r="H62" s="173">
        <v>0</v>
      </c>
      <c r="I62" s="174">
        <v>4000000</v>
      </c>
      <c r="J62" s="175">
        <v>0</v>
      </c>
      <c r="K62" s="173">
        <v>0</v>
      </c>
      <c r="L62" s="174">
        <v>200300000</v>
      </c>
      <c r="M62" s="175">
        <v>0</v>
      </c>
      <c r="N62" s="173">
        <v>0</v>
      </c>
      <c r="O62" s="174">
        <v>300000</v>
      </c>
    </row>
    <row r="63" spans="2:21" ht="14.1" customHeight="1" x14ac:dyDescent="0.2">
      <c r="B63" s="502" t="s">
        <v>80</v>
      </c>
      <c r="C63" s="503"/>
      <c r="D63" s="670"/>
      <c r="E63" s="360" t="s">
        <v>219</v>
      </c>
      <c r="F63" s="414" t="s">
        <v>531</v>
      </c>
      <c r="G63" s="175">
        <v>0</v>
      </c>
      <c r="H63" s="173">
        <v>0</v>
      </c>
      <c r="I63" s="174">
        <v>0</v>
      </c>
      <c r="J63" s="175">
        <v>0</v>
      </c>
      <c r="K63" s="173">
        <v>0</v>
      </c>
      <c r="L63" s="174">
        <v>0</v>
      </c>
      <c r="M63" s="175">
        <v>0</v>
      </c>
      <c r="N63" s="173">
        <v>0</v>
      </c>
      <c r="O63" s="174">
        <v>0</v>
      </c>
    </row>
    <row r="64" spans="2:21" ht="14.1" customHeight="1" x14ac:dyDescent="0.2">
      <c r="B64" s="502" t="s">
        <v>81</v>
      </c>
      <c r="C64" s="503"/>
      <c r="D64" s="670"/>
      <c r="E64" s="360" t="s">
        <v>219</v>
      </c>
      <c r="F64" s="414" t="s">
        <v>532</v>
      </c>
      <c r="G64" s="175">
        <v>0</v>
      </c>
      <c r="H64" s="173">
        <v>0</v>
      </c>
      <c r="I64" s="174">
        <v>-500000</v>
      </c>
      <c r="J64" s="175">
        <v>0</v>
      </c>
      <c r="K64" s="173">
        <v>0</v>
      </c>
      <c r="L64" s="174">
        <v>-25037500</v>
      </c>
      <c r="M64" s="175">
        <v>0</v>
      </c>
      <c r="N64" s="173">
        <v>0</v>
      </c>
      <c r="O64" s="174">
        <v>-37500</v>
      </c>
      <c r="Q64" s="7"/>
      <c r="R64" s="7"/>
    </row>
    <row r="65" spans="2:18" ht="14.1" customHeight="1" thickBot="1" x14ac:dyDescent="0.25">
      <c r="B65" s="504" t="s">
        <v>82</v>
      </c>
      <c r="C65" s="505"/>
      <c r="D65" s="694"/>
      <c r="E65" s="359" t="s">
        <v>219</v>
      </c>
      <c r="F65" s="415" t="s">
        <v>533</v>
      </c>
      <c r="G65" s="224">
        <f t="shared" ref="G65:O65" si="11">SUM(G60:G64)</f>
        <v>18500000</v>
      </c>
      <c r="H65" s="225">
        <f>SUM(H60:H64)</f>
        <v>18500000</v>
      </c>
      <c r="I65" s="226">
        <f>SUM(I60:I64)</f>
        <v>18500000</v>
      </c>
      <c r="J65" s="224">
        <f t="shared" si="11"/>
        <v>926387500</v>
      </c>
      <c r="K65" s="225">
        <f t="shared" si="11"/>
        <v>926387500</v>
      </c>
      <c r="L65" s="226">
        <f t="shared" si="11"/>
        <v>926387500</v>
      </c>
      <c r="M65" s="224">
        <f t="shared" si="11"/>
        <v>1387500</v>
      </c>
      <c r="N65" s="225">
        <f t="shared" si="11"/>
        <v>1387499.9999999998</v>
      </c>
      <c r="O65" s="226">
        <f t="shared" si="11"/>
        <v>1387500</v>
      </c>
      <c r="P65" s="2" t="s">
        <v>202</v>
      </c>
      <c r="Q65" s="7"/>
      <c r="R65" s="7"/>
    </row>
    <row r="66" spans="2:18" ht="14.1" customHeight="1" thickBot="1" x14ac:dyDescent="0.25">
      <c r="B66" s="162"/>
      <c r="C66" s="162"/>
      <c r="D66" s="162"/>
      <c r="E66" s="162"/>
      <c r="F66" s="412"/>
      <c r="G66" s="218"/>
      <c r="H66" s="218"/>
      <c r="I66" s="218"/>
      <c r="J66" s="218"/>
      <c r="K66" s="218"/>
      <c r="L66" s="218"/>
      <c r="M66" s="218"/>
      <c r="N66" s="218"/>
      <c r="O66" s="218"/>
      <c r="Q66" s="7"/>
      <c r="R66" s="7"/>
    </row>
    <row r="67" spans="2:18" s="12" customFormat="1" ht="16.149999999999999" customHeight="1" thickBot="1" x14ac:dyDescent="0.3">
      <c r="B67" s="712" t="s">
        <v>180</v>
      </c>
      <c r="C67" s="713"/>
      <c r="D67" s="714"/>
      <c r="E67" s="286"/>
      <c r="F67" s="416"/>
      <c r="G67" s="715" t="str">
        <f>G8</f>
        <v>LP #5's Allocation of Total Fund</v>
      </c>
      <c r="H67" s="715"/>
      <c r="I67" s="716"/>
      <c r="J67" s="717" t="str">
        <f>J8</f>
        <v>Total Fund (incl. GP Allocation)</v>
      </c>
      <c r="K67" s="715"/>
      <c r="L67" s="716"/>
      <c r="M67" s="717" t="str">
        <f>M8</f>
        <v>GP's Allocation of Total Fund</v>
      </c>
      <c r="N67" s="715"/>
      <c r="O67" s="716"/>
      <c r="P67" s="11"/>
    </row>
    <row r="68" spans="2:18" s="12" customFormat="1" ht="57.75" customHeight="1" x14ac:dyDescent="0.25">
      <c r="B68" s="697" t="s">
        <v>181</v>
      </c>
      <c r="C68" s="698"/>
      <c r="D68" s="699"/>
      <c r="E68" s="323" t="s">
        <v>588</v>
      </c>
      <c r="F68" s="375" t="s">
        <v>534</v>
      </c>
      <c r="G68" s="230">
        <v>1250000</v>
      </c>
      <c r="H68" s="228">
        <f>G68</f>
        <v>1250000</v>
      </c>
      <c r="I68" s="229">
        <f>G68</f>
        <v>1250000</v>
      </c>
      <c r="J68" s="227">
        <v>0</v>
      </c>
      <c r="K68" s="228">
        <f>J68</f>
        <v>0</v>
      </c>
      <c r="L68" s="229">
        <f>J68</f>
        <v>0</v>
      </c>
      <c r="M68" s="227">
        <v>75000000</v>
      </c>
      <c r="N68" s="228">
        <f>M68</f>
        <v>75000000</v>
      </c>
      <c r="O68" s="229">
        <f>M68</f>
        <v>75000000</v>
      </c>
      <c r="P68" s="11" t="s">
        <v>202</v>
      </c>
    </row>
    <row r="69" spans="2:18" s="12" customFormat="1" ht="48" x14ac:dyDescent="0.25">
      <c r="B69" s="697" t="s">
        <v>182</v>
      </c>
      <c r="C69" s="698"/>
      <c r="D69" s="699"/>
      <c r="E69" s="305" t="s">
        <v>589</v>
      </c>
      <c r="F69" s="375" t="s">
        <v>535</v>
      </c>
      <c r="G69" s="230">
        <v>250000</v>
      </c>
      <c r="H69" s="228">
        <f>G69</f>
        <v>250000</v>
      </c>
      <c r="I69" s="229">
        <f>G69</f>
        <v>250000</v>
      </c>
      <c r="J69" s="227">
        <v>0</v>
      </c>
      <c r="K69" s="228">
        <f>J69</f>
        <v>0</v>
      </c>
      <c r="L69" s="229">
        <v>0</v>
      </c>
      <c r="M69" s="227">
        <v>15000000</v>
      </c>
      <c r="N69" s="228">
        <f>M69</f>
        <v>15000000</v>
      </c>
      <c r="O69" s="229">
        <f>M69</f>
        <v>15000000</v>
      </c>
      <c r="P69" s="11"/>
    </row>
    <row r="70" spans="2:18" s="12" customFormat="1" ht="14.1" customHeight="1" x14ac:dyDescent="0.25">
      <c r="B70" s="697" t="s">
        <v>183</v>
      </c>
      <c r="C70" s="698"/>
      <c r="D70" s="699"/>
      <c r="E70" s="880" t="s">
        <v>450</v>
      </c>
      <c r="F70" s="375" t="s">
        <v>536</v>
      </c>
      <c r="G70" s="230">
        <v>0</v>
      </c>
      <c r="H70" s="230">
        <v>0</v>
      </c>
      <c r="I70" s="231">
        <v>0</v>
      </c>
      <c r="J70" s="227">
        <v>0</v>
      </c>
      <c r="K70" s="230">
        <v>0</v>
      </c>
      <c r="L70" s="231">
        <v>0</v>
      </c>
      <c r="M70" s="227">
        <v>0</v>
      </c>
      <c r="N70" s="230">
        <v>0</v>
      </c>
      <c r="O70" s="231">
        <v>0</v>
      </c>
      <c r="P70" s="11"/>
    </row>
    <row r="71" spans="2:18" s="12" customFormat="1" ht="14.1" customHeight="1" x14ac:dyDescent="0.25">
      <c r="B71" s="700" t="s">
        <v>184</v>
      </c>
      <c r="C71" s="701"/>
      <c r="D71" s="702"/>
      <c r="E71" s="433" t="s">
        <v>185</v>
      </c>
      <c r="F71" s="435" t="s">
        <v>425</v>
      </c>
      <c r="G71" s="230">
        <v>50000</v>
      </c>
      <c r="H71" s="230">
        <v>200000</v>
      </c>
      <c r="I71" s="231">
        <v>1000000</v>
      </c>
      <c r="J71" s="227">
        <v>2503750</v>
      </c>
      <c r="K71" s="230">
        <v>10015000</v>
      </c>
      <c r="L71" s="231">
        <v>50075000</v>
      </c>
      <c r="M71" s="703"/>
      <c r="N71" s="704"/>
      <c r="O71" s="705"/>
      <c r="P71" s="11"/>
    </row>
    <row r="72" spans="2:18" s="12" customFormat="1" ht="14.1" customHeight="1" x14ac:dyDescent="0.25">
      <c r="B72" s="700" t="s">
        <v>186</v>
      </c>
      <c r="C72" s="701"/>
      <c r="D72" s="702"/>
      <c r="E72" s="433" t="s">
        <v>185</v>
      </c>
      <c r="F72" s="435" t="s">
        <v>425</v>
      </c>
      <c r="G72" s="233">
        <v>2500</v>
      </c>
      <c r="H72" s="233">
        <v>10000</v>
      </c>
      <c r="I72" s="234">
        <v>58000</v>
      </c>
      <c r="J72" s="232">
        <v>125187.5</v>
      </c>
      <c r="K72" s="233">
        <v>500750</v>
      </c>
      <c r="L72" s="234">
        <v>2904350</v>
      </c>
      <c r="M72" s="703"/>
      <c r="N72" s="704"/>
      <c r="O72" s="705"/>
      <c r="P72" s="11"/>
    </row>
    <row r="73" spans="2:18" s="12" customFormat="1" ht="14.1" customHeight="1" thickBot="1" x14ac:dyDescent="0.3">
      <c r="B73" s="709" t="s">
        <v>187</v>
      </c>
      <c r="C73" s="710"/>
      <c r="D73" s="711"/>
      <c r="E73" s="434" t="s">
        <v>185</v>
      </c>
      <c r="F73" s="436" t="s">
        <v>425</v>
      </c>
      <c r="G73" s="215">
        <f>J73*G59/J59</f>
        <v>1951.4658512231651</v>
      </c>
      <c r="H73" s="215">
        <f>K73*G59/J59</f>
        <v>7805.8634048926606</v>
      </c>
      <c r="I73" s="216">
        <f>L73*G59/J59</f>
        <v>24626.28477284074</v>
      </c>
      <c r="J73" s="217">
        <v>97719.652499999997</v>
      </c>
      <c r="K73" s="215">
        <v>390878.61</v>
      </c>
      <c r="L73" s="216">
        <v>1233161.21</v>
      </c>
      <c r="M73" s="706"/>
      <c r="N73" s="707"/>
      <c r="O73" s="708"/>
      <c r="P73" s="11" t="s">
        <v>202</v>
      </c>
    </row>
    <row r="74" spans="2:18" ht="14.1" customHeight="1" x14ac:dyDescent="0.2">
      <c r="B74" s="666" t="s">
        <v>209</v>
      </c>
      <c r="C74" s="666"/>
      <c r="D74" s="666"/>
      <c r="E74" s="666"/>
      <c r="F74" s="666"/>
      <c r="G74" s="666"/>
      <c r="H74" s="666"/>
      <c r="I74" s="666"/>
      <c r="J74" s="666"/>
      <c r="K74" s="666"/>
      <c r="L74" s="666"/>
      <c r="M74" s="666"/>
      <c r="N74" s="666"/>
      <c r="O74" s="666"/>
      <c r="P74" s="720"/>
      <c r="Q74" s="7"/>
      <c r="R74" s="7"/>
    </row>
    <row r="75" spans="2:18" ht="16.149999999999999" customHeight="1" thickBot="1" x14ac:dyDescent="0.25">
      <c r="B75" s="666"/>
      <c r="C75" s="666"/>
      <c r="D75" s="666"/>
      <c r="E75" s="666"/>
      <c r="F75" s="666"/>
      <c r="G75" s="666"/>
      <c r="H75" s="666"/>
      <c r="I75" s="666"/>
      <c r="J75" s="666"/>
      <c r="K75" s="666"/>
      <c r="L75" s="666"/>
      <c r="M75" s="666"/>
      <c r="N75" s="666"/>
      <c r="O75" s="666"/>
      <c r="P75" s="720"/>
    </row>
    <row r="76" spans="2:18" s="12" customFormat="1" ht="16.149999999999999" customHeight="1" thickBot="1" x14ac:dyDescent="0.3">
      <c r="B76" s="492" t="s">
        <v>188</v>
      </c>
      <c r="C76" s="721"/>
      <c r="D76" s="721"/>
      <c r="E76" s="287"/>
      <c r="F76" s="417"/>
      <c r="G76" s="722" t="s">
        <v>9</v>
      </c>
      <c r="H76" s="723"/>
      <c r="I76" s="724"/>
      <c r="J76" s="725" t="s">
        <v>84</v>
      </c>
      <c r="K76" s="726"/>
      <c r="L76" s="727"/>
      <c r="M76" s="725" t="s">
        <v>85</v>
      </c>
      <c r="N76" s="726"/>
      <c r="O76" s="727"/>
      <c r="P76" s="11"/>
    </row>
    <row r="77" spans="2:18" x14ac:dyDescent="0.2">
      <c r="B77" s="728" t="s">
        <v>189</v>
      </c>
      <c r="C77" s="730" t="s">
        <v>190</v>
      </c>
      <c r="D77" s="731"/>
      <c r="E77" s="432" t="s">
        <v>185</v>
      </c>
      <c r="F77" s="437" t="s">
        <v>425</v>
      </c>
      <c r="G77" s="235">
        <f>-(G14+G15)</f>
        <v>187500</v>
      </c>
      <c r="H77" s="236">
        <f>-(H14+H15)</f>
        <v>750000</v>
      </c>
      <c r="I77" s="236">
        <f>-(I14+I15)</f>
        <v>6625000</v>
      </c>
      <c r="J77" s="235">
        <f>-(J14+J15-M14-M15)</f>
        <v>9375000</v>
      </c>
      <c r="K77" s="236">
        <f>-(K14+K15-N14-N15)</f>
        <v>37500000</v>
      </c>
      <c r="L77" s="237">
        <f>-(L14+L15-O14-O15)</f>
        <v>331250000</v>
      </c>
      <c r="M77" s="732"/>
      <c r="N77" s="732"/>
      <c r="O77" s="733"/>
      <c r="P77" s="2" t="s">
        <v>202</v>
      </c>
    </row>
    <row r="78" spans="2:18" ht="24" x14ac:dyDescent="0.2">
      <c r="B78" s="728"/>
      <c r="C78" s="613" t="s">
        <v>191</v>
      </c>
      <c r="D78" s="614"/>
      <c r="E78" s="305" t="s">
        <v>590</v>
      </c>
      <c r="F78" s="418" t="s">
        <v>434</v>
      </c>
      <c r="G78" s="178">
        <v>1000</v>
      </c>
      <c r="H78" s="179">
        <v>4000</v>
      </c>
      <c r="I78" s="179">
        <v>30000</v>
      </c>
      <c r="J78" s="178">
        <v>50075</v>
      </c>
      <c r="K78" s="179">
        <v>200300</v>
      </c>
      <c r="L78" s="180">
        <v>1502250</v>
      </c>
      <c r="M78" s="704"/>
      <c r="N78" s="704"/>
      <c r="O78" s="705"/>
    </row>
    <row r="79" spans="2:18" ht="14.1" customHeight="1" x14ac:dyDescent="0.2">
      <c r="B79" s="728"/>
      <c r="C79" s="613" t="s">
        <v>192</v>
      </c>
      <c r="D79" s="614"/>
      <c r="E79" s="305" t="s">
        <v>592</v>
      </c>
      <c r="F79" s="418" t="s">
        <v>504</v>
      </c>
      <c r="G79" s="33">
        <f t="shared" ref="G79:L79" si="12">-G26</f>
        <v>-82600</v>
      </c>
      <c r="H79" s="34">
        <f t="shared" si="12"/>
        <v>-346500</v>
      </c>
      <c r="I79" s="34">
        <f t="shared" si="12"/>
        <v>-1538521</v>
      </c>
      <c r="J79" s="33">
        <f t="shared" si="12"/>
        <v>-4140600</v>
      </c>
      <c r="K79" s="34">
        <f t="shared" si="12"/>
        <v>-19227400</v>
      </c>
      <c r="L79" s="35">
        <f t="shared" si="12"/>
        <v>-82424249</v>
      </c>
      <c r="M79" s="704"/>
      <c r="N79" s="704"/>
      <c r="O79" s="705"/>
      <c r="P79" s="2" t="s">
        <v>202</v>
      </c>
    </row>
    <row r="80" spans="2:18" ht="14.1" customHeight="1" x14ac:dyDescent="0.2">
      <c r="B80" s="728"/>
      <c r="C80" s="740" t="s">
        <v>193</v>
      </c>
      <c r="D80" s="741"/>
      <c r="E80" s="433" t="s">
        <v>185</v>
      </c>
      <c r="F80" s="438" t="s">
        <v>425</v>
      </c>
      <c r="G80" s="175">
        <v>0</v>
      </c>
      <c r="H80" s="173">
        <v>0</v>
      </c>
      <c r="I80" s="173">
        <v>0</v>
      </c>
      <c r="J80" s="175">
        <v>0</v>
      </c>
      <c r="K80" s="173">
        <v>0</v>
      </c>
      <c r="L80" s="174">
        <v>0</v>
      </c>
      <c r="M80" s="704"/>
      <c r="N80" s="704"/>
      <c r="O80" s="705"/>
    </row>
    <row r="81" spans="2:16" ht="24.75" thickBot="1" x14ac:dyDescent="0.25">
      <c r="B81" s="729"/>
      <c r="C81" s="531" t="s">
        <v>194</v>
      </c>
      <c r="D81" s="742"/>
      <c r="E81" s="324" t="s">
        <v>594</v>
      </c>
      <c r="F81" s="419" t="s">
        <v>537</v>
      </c>
      <c r="G81" s="238">
        <f>-G54</f>
        <v>300000</v>
      </c>
      <c r="H81" s="239">
        <f>-H54</f>
        <v>1500000</v>
      </c>
      <c r="I81" s="239">
        <f>-I54</f>
        <v>6250000</v>
      </c>
      <c r="J81" s="238">
        <f>M54</f>
        <v>15000000</v>
      </c>
      <c r="K81" s="239">
        <f>N54</f>
        <v>87500000</v>
      </c>
      <c r="L81" s="240">
        <f>O54</f>
        <v>425000000</v>
      </c>
      <c r="M81" s="707"/>
      <c r="N81" s="707"/>
      <c r="O81" s="708"/>
      <c r="P81" s="2" t="s">
        <v>202</v>
      </c>
    </row>
    <row r="82" spans="2:16" ht="13.5" customHeight="1" x14ac:dyDescent="0.2">
      <c r="B82" s="728" t="s">
        <v>195</v>
      </c>
      <c r="C82" s="743" t="s">
        <v>196</v>
      </c>
      <c r="D82" s="744"/>
      <c r="E82" s="439" t="s">
        <v>450</v>
      </c>
      <c r="F82" s="418" t="s">
        <v>538</v>
      </c>
      <c r="G82" s="186">
        <f>SUM(G83:G89)</f>
        <v>80600</v>
      </c>
      <c r="H82" s="184">
        <f t="shared" ref="H82:O82" si="13">SUM(H83:H89)</f>
        <v>350500</v>
      </c>
      <c r="I82" s="184">
        <f t="shared" si="13"/>
        <v>1611277</v>
      </c>
      <c r="J82" s="186">
        <f t="shared" si="13"/>
        <v>3792500</v>
      </c>
      <c r="K82" s="184">
        <f t="shared" si="13"/>
        <v>17475000</v>
      </c>
      <c r="L82" s="185">
        <f t="shared" si="13"/>
        <v>86164062</v>
      </c>
      <c r="M82" s="241">
        <f t="shared" si="13"/>
        <v>947225</v>
      </c>
      <c r="N82" s="242">
        <f t="shared" si="13"/>
        <v>4342500</v>
      </c>
      <c r="O82" s="243">
        <f t="shared" si="13"/>
        <v>21334765</v>
      </c>
      <c r="P82" s="2" t="s">
        <v>202</v>
      </c>
    </row>
    <row r="83" spans="2:16" ht="13.5" customHeight="1" outlineLevel="1" x14ac:dyDescent="0.2">
      <c r="B83" s="728"/>
      <c r="C83" s="745" t="s">
        <v>197</v>
      </c>
      <c r="D83" s="679"/>
      <c r="E83" s="292" t="s">
        <v>525</v>
      </c>
      <c r="F83" s="420" t="s">
        <v>539</v>
      </c>
      <c r="G83" s="244">
        <v>20000</v>
      </c>
      <c r="H83" s="245">
        <v>90000</v>
      </c>
      <c r="I83" s="245">
        <v>231259</v>
      </c>
      <c r="J83" s="244">
        <v>625000</v>
      </c>
      <c r="K83" s="245">
        <v>2500000</v>
      </c>
      <c r="L83" s="246">
        <v>11328125</v>
      </c>
      <c r="M83" s="244">
        <v>156250</v>
      </c>
      <c r="N83" s="245">
        <v>625000</v>
      </c>
      <c r="O83" s="246">
        <v>2832031</v>
      </c>
    </row>
    <row r="84" spans="2:16" ht="14.1" customHeight="1" outlineLevel="1" x14ac:dyDescent="0.2">
      <c r="B84" s="728"/>
      <c r="C84" s="718" t="s">
        <v>86</v>
      </c>
      <c r="D84" s="719"/>
      <c r="E84" s="361" t="s">
        <v>219</v>
      </c>
      <c r="F84" s="421" t="s">
        <v>540</v>
      </c>
      <c r="G84" s="244">
        <v>10000</v>
      </c>
      <c r="H84" s="245">
        <v>40000</v>
      </c>
      <c r="I84" s="245">
        <v>171259</v>
      </c>
      <c r="J84" s="244">
        <v>400000</v>
      </c>
      <c r="K84" s="245">
        <v>2000000</v>
      </c>
      <c r="L84" s="246">
        <v>10000000</v>
      </c>
      <c r="M84" s="244">
        <v>100000</v>
      </c>
      <c r="N84" s="245">
        <v>500000</v>
      </c>
      <c r="O84" s="246">
        <v>2500000</v>
      </c>
    </row>
    <row r="85" spans="2:16" ht="14.1" customHeight="1" outlineLevel="1" x14ac:dyDescent="0.2">
      <c r="B85" s="728"/>
      <c r="C85" s="718" t="s">
        <v>87</v>
      </c>
      <c r="D85" s="719"/>
      <c r="E85" s="361" t="s">
        <v>219</v>
      </c>
      <c r="F85" s="421" t="s">
        <v>541</v>
      </c>
      <c r="G85" s="244">
        <v>5000</v>
      </c>
      <c r="H85" s="245">
        <v>15000</v>
      </c>
      <c r="I85" s="245">
        <v>161259</v>
      </c>
      <c r="J85" s="244">
        <v>487500</v>
      </c>
      <c r="K85" s="245">
        <v>1750000</v>
      </c>
      <c r="L85" s="246">
        <v>7460937</v>
      </c>
      <c r="M85" s="244">
        <v>121875</v>
      </c>
      <c r="N85" s="245">
        <v>437500</v>
      </c>
      <c r="O85" s="246">
        <v>1865234</v>
      </c>
    </row>
    <row r="86" spans="2:16" ht="14.1" customHeight="1" outlineLevel="1" x14ac:dyDescent="0.2">
      <c r="B86" s="728"/>
      <c r="C86" s="718" t="s">
        <v>88</v>
      </c>
      <c r="D86" s="719"/>
      <c r="E86" s="361" t="s">
        <v>219</v>
      </c>
      <c r="F86" s="421" t="s">
        <v>542</v>
      </c>
      <c r="G86" s="244">
        <v>600</v>
      </c>
      <c r="H86" s="245">
        <v>2500</v>
      </c>
      <c r="I86" s="245">
        <v>37500</v>
      </c>
      <c r="J86" s="244">
        <v>30000</v>
      </c>
      <c r="K86" s="245">
        <v>875000</v>
      </c>
      <c r="L86" s="246">
        <v>6875000</v>
      </c>
      <c r="M86" s="244">
        <v>6600</v>
      </c>
      <c r="N86" s="245">
        <v>192500</v>
      </c>
      <c r="O86" s="246">
        <v>1512500</v>
      </c>
    </row>
    <row r="87" spans="2:16" ht="14.1" customHeight="1" outlineLevel="1" x14ac:dyDescent="0.2">
      <c r="B87" s="728"/>
      <c r="C87" s="718" t="s">
        <v>89</v>
      </c>
      <c r="D87" s="719"/>
      <c r="E87" s="361" t="s">
        <v>219</v>
      </c>
      <c r="F87" s="421" t="s">
        <v>543</v>
      </c>
      <c r="G87" s="244">
        <v>30000</v>
      </c>
      <c r="H87" s="245">
        <v>135000</v>
      </c>
      <c r="I87" s="245">
        <v>675000</v>
      </c>
      <c r="J87" s="244">
        <v>1500000</v>
      </c>
      <c r="K87" s="245">
        <v>6900000</v>
      </c>
      <c r="L87" s="246">
        <v>34000000</v>
      </c>
      <c r="M87" s="244">
        <v>375000</v>
      </c>
      <c r="N87" s="245">
        <v>1725000</v>
      </c>
      <c r="O87" s="246">
        <v>8500000</v>
      </c>
    </row>
    <row r="88" spans="2:16" ht="14.1" customHeight="1" outlineLevel="1" x14ac:dyDescent="0.2">
      <c r="B88" s="728"/>
      <c r="C88" s="718" t="s">
        <v>90</v>
      </c>
      <c r="D88" s="719"/>
      <c r="E88" s="361" t="s">
        <v>219</v>
      </c>
      <c r="F88" s="421" t="s">
        <v>545</v>
      </c>
      <c r="G88" s="244">
        <v>15000</v>
      </c>
      <c r="H88" s="245">
        <v>68000</v>
      </c>
      <c r="I88" s="245">
        <v>335000</v>
      </c>
      <c r="J88" s="244">
        <v>750000</v>
      </c>
      <c r="K88" s="245">
        <v>3450000</v>
      </c>
      <c r="L88" s="246">
        <v>16500000</v>
      </c>
      <c r="M88" s="244">
        <v>187500</v>
      </c>
      <c r="N88" s="245">
        <v>862500</v>
      </c>
      <c r="O88" s="246">
        <v>4125000</v>
      </c>
    </row>
    <row r="89" spans="2:16" ht="14.1" customHeight="1" outlineLevel="1" x14ac:dyDescent="0.2">
      <c r="B89" s="728"/>
      <c r="C89" s="718" t="s">
        <v>198</v>
      </c>
      <c r="D89" s="719"/>
      <c r="E89" s="361" t="s">
        <v>219</v>
      </c>
      <c r="F89" s="421" t="s">
        <v>544</v>
      </c>
      <c r="G89" s="244">
        <v>0</v>
      </c>
      <c r="H89" s="245">
        <v>0</v>
      </c>
      <c r="I89" s="245">
        <v>0</v>
      </c>
      <c r="J89" s="244">
        <v>0</v>
      </c>
      <c r="K89" s="245">
        <v>0</v>
      </c>
      <c r="L89" s="246">
        <v>0</v>
      </c>
      <c r="M89" s="244">
        <v>0</v>
      </c>
      <c r="N89" s="245">
        <v>0</v>
      </c>
      <c r="O89" s="246">
        <v>0</v>
      </c>
    </row>
    <row r="90" spans="2:16" ht="14.1" customHeight="1" thickBot="1" x14ac:dyDescent="0.25">
      <c r="B90" s="729"/>
      <c r="C90" s="737" t="s">
        <v>94</v>
      </c>
      <c r="D90" s="738"/>
      <c r="E90" s="359" t="s">
        <v>219</v>
      </c>
      <c r="F90" s="415" t="s">
        <v>546</v>
      </c>
      <c r="G90" s="247">
        <v>5000</v>
      </c>
      <c r="H90" s="248">
        <v>15000</v>
      </c>
      <c r="I90" s="248">
        <v>62200</v>
      </c>
      <c r="J90" s="247">
        <v>200000</v>
      </c>
      <c r="K90" s="248">
        <v>600000</v>
      </c>
      <c r="L90" s="248">
        <v>248800</v>
      </c>
      <c r="M90" s="247">
        <v>8000</v>
      </c>
      <c r="N90" s="248">
        <v>19500</v>
      </c>
      <c r="O90" s="249">
        <v>88500</v>
      </c>
    </row>
    <row r="91" spans="2:16" s="12" customFormat="1" ht="36.75" thickBot="1" x14ac:dyDescent="0.3">
      <c r="B91" s="463" t="s">
        <v>210</v>
      </c>
      <c r="C91" s="464"/>
      <c r="D91" s="464"/>
      <c r="E91" s="304" t="s">
        <v>526</v>
      </c>
      <c r="F91" s="419" t="s">
        <v>547</v>
      </c>
      <c r="G91" s="224">
        <f t="shared" ref="G91:O91" si="14">SUM(G77:G82, G90)</f>
        <v>491500</v>
      </c>
      <c r="H91" s="225">
        <f t="shared" si="14"/>
        <v>2273000</v>
      </c>
      <c r="I91" s="226">
        <f t="shared" si="14"/>
        <v>13039956</v>
      </c>
      <c r="J91" s="224">
        <f t="shared" si="14"/>
        <v>24276975</v>
      </c>
      <c r="K91" s="225">
        <f t="shared" si="14"/>
        <v>124047900</v>
      </c>
      <c r="L91" s="226">
        <f t="shared" si="14"/>
        <v>761740863</v>
      </c>
      <c r="M91" s="224">
        <f t="shared" si="14"/>
        <v>955225</v>
      </c>
      <c r="N91" s="225">
        <f t="shared" si="14"/>
        <v>4362000</v>
      </c>
      <c r="O91" s="226">
        <f t="shared" si="14"/>
        <v>21423265</v>
      </c>
      <c r="P91" s="11" t="s">
        <v>202</v>
      </c>
    </row>
    <row r="92" spans="2:16" ht="14.1" customHeight="1" x14ac:dyDescent="0.2">
      <c r="C92" s="12"/>
      <c r="D92" s="12"/>
      <c r="E92" s="12"/>
      <c r="G92" s="250"/>
      <c r="H92" s="250"/>
      <c r="I92" s="250"/>
      <c r="J92" s="250"/>
      <c r="K92" s="250"/>
      <c r="L92" s="250"/>
      <c r="M92" s="250"/>
      <c r="N92" s="250"/>
      <c r="O92" s="250"/>
    </row>
    <row r="93" spans="2:16" s="12" customFormat="1" ht="14.1" customHeight="1" x14ac:dyDescent="0.2">
      <c r="B93" s="455" t="s">
        <v>211</v>
      </c>
      <c r="C93" s="455"/>
      <c r="D93" s="455"/>
      <c r="E93" s="455"/>
      <c r="F93" s="455"/>
      <c r="G93" s="455"/>
      <c r="H93" s="455"/>
      <c r="I93" s="455"/>
      <c r="J93" s="455"/>
      <c r="K93" s="455"/>
      <c r="L93" s="455"/>
      <c r="M93" s="455"/>
      <c r="N93" s="455"/>
      <c r="O93" s="455"/>
      <c r="P93" s="11"/>
    </row>
    <row r="94" spans="2:16" ht="28.15" customHeight="1" x14ac:dyDescent="0.2">
      <c r="B94" s="466" t="s">
        <v>212</v>
      </c>
      <c r="C94" s="466"/>
      <c r="D94" s="466"/>
      <c r="E94" s="466"/>
      <c r="F94" s="466"/>
      <c r="G94" s="466"/>
      <c r="H94" s="466"/>
      <c r="I94" s="466"/>
      <c r="J94" s="466"/>
      <c r="K94" s="466"/>
      <c r="L94" s="466"/>
      <c r="M94" s="466"/>
      <c r="N94" s="466"/>
      <c r="O94" s="466"/>
    </row>
    <row r="95" spans="2:16" ht="42" customHeight="1" x14ac:dyDescent="0.2">
      <c r="B95" s="739" t="s">
        <v>213</v>
      </c>
      <c r="C95" s="739"/>
      <c r="D95" s="739"/>
      <c r="E95" s="739"/>
      <c r="F95" s="739"/>
      <c r="G95" s="739"/>
      <c r="H95" s="739"/>
      <c r="I95" s="739"/>
      <c r="J95" s="739"/>
      <c r="K95" s="739"/>
      <c r="L95" s="739"/>
      <c r="M95" s="739"/>
      <c r="N95" s="739"/>
      <c r="O95" s="739"/>
    </row>
    <row r="96" spans="2:16" ht="17.45" customHeight="1" x14ac:dyDescent="0.2">
      <c r="B96" s="455" t="s">
        <v>145</v>
      </c>
      <c r="C96" s="455"/>
      <c r="D96" s="455"/>
      <c r="E96" s="455"/>
      <c r="F96" s="455"/>
      <c r="G96" s="455"/>
      <c r="H96" s="455"/>
      <c r="I96" s="455"/>
      <c r="J96" s="455"/>
      <c r="K96" s="455"/>
      <c r="L96" s="455"/>
      <c r="M96" s="455"/>
      <c r="N96" s="455"/>
      <c r="O96" s="455"/>
    </row>
    <row r="97" spans="2:15" ht="18.600000000000001" customHeight="1" x14ac:dyDescent="0.2">
      <c r="B97" s="734" t="s">
        <v>214</v>
      </c>
      <c r="C97" s="455"/>
      <c r="D97" s="455"/>
      <c r="E97" s="455"/>
      <c r="F97" s="455"/>
      <c r="G97" s="455"/>
      <c r="H97" s="455"/>
      <c r="I97" s="455"/>
      <c r="J97" s="455"/>
      <c r="K97" s="455"/>
      <c r="L97" s="455"/>
      <c r="M97" s="455"/>
      <c r="N97" s="455"/>
      <c r="O97" s="455"/>
    </row>
    <row r="98" spans="2:15" ht="14.1" customHeight="1" thickBot="1" x14ac:dyDescent="0.25">
      <c r="B98" s="455"/>
      <c r="C98" s="455"/>
      <c r="D98" s="455"/>
      <c r="E98" s="455"/>
      <c r="F98" s="455"/>
      <c r="G98" s="455"/>
      <c r="H98" s="455"/>
      <c r="I98" s="455"/>
      <c r="J98" s="455"/>
      <c r="K98" s="455"/>
      <c r="L98" s="455"/>
      <c r="M98" s="455"/>
      <c r="N98" s="455"/>
      <c r="O98" s="455"/>
    </row>
    <row r="99" spans="2:15" ht="15" customHeight="1" thickBot="1" x14ac:dyDescent="0.25">
      <c r="B99" s="735" t="s">
        <v>215</v>
      </c>
      <c r="C99" s="736"/>
      <c r="D99" s="98"/>
      <c r="E99" s="98"/>
      <c r="F99" s="423"/>
      <c r="G99" s="98"/>
      <c r="H99" s="98"/>
      <c r="I99" s="98"/>
      <c r="J99" s="98"/>
      <c r="K99" s="98"/>
      <c r="L99" s="98"/>
      <c r="M99" s="98"/>
      <c r="N99" s="98"/>
      <c r="O99" s="98"/>
    </row>
    <row r="100" spans="2:15" ht="15" customHeight="1" thickBot="1" x14ac:dyDescent="0.25">
      <c r="B100" s="251"/>
      <c r="C100" s="251"/>
      <c r="D100" s="98"/>
      <c r="E100" s="98"/>
      <c r="F100" s="423"/>
      <c r="G100" s="98"/>
      <c r="H100" s="98"/>
      <c r="I100" s="98"/>
      <c r="J100" s="98"/>
      <c r="K100" s="98"/>
      <c r="L100" s="98"/>
      <c r="M100" s="98"/>
      <c r="N100" s="98"/>
      <c r="O100" s="98"/>
    </row>
    <row r="101" spans="2:15" ht="15.75" customHeight="1" x14ac:dyDescent="0.2">
      <c r="B101" s="468" t="s">
        <v>216</v>
      </c>
      <c r="C101" s="469"/>
      <c r="D101" s="469"/>
      <c r="E101" s="469"/>
      <c r="F101" s="469"/>
      <c r="G101" s="469"/>
      <c r="H101" s="469"/>
      <c r="I101" s="469"/>
      <c r="J101" s="469"/>
      <c r="K101" s="469"/>
      <c r="L101" s="469"/>
      <c r="M101" s="469"/>
      <c r="N101" s="469"/>
      <c r="O101" s="470"/>
    </row>
    <row r="102" spans="2:15" x14ac:dyDescent="0.2">
      <c r="B102" s="454" t="s">
        <v>217</v>
      </c>
      <c r="C102" s="455"/>
      <c r="D102" s="455"/>
      <c r="E102" s="455"/>
      <c r="F102" s="455"/>
      <c r="G102" s="455"/>
      <c r="H102" s="455"/>
      <c r="I102" s="455"/>
      <c r="J102" s="455"/>
      <c r="K102" s="455"/>
      <c r="L102" s="455"/>
      <c r="M102" s="455"/>
      <c r="N102" s="455"/>
      <c r="O102" s="456"/>
    </row>
    <row r="103" spans="2:15" x14ac:dyDescent="0.2">
      <c r="B103" s="457"/>
      <c r="C103" s="458"/>
      <c r="D103" s="458"/>
      <c r="E103" s="458"/>
      <c r="F103" s="458"/>
      <c r="G103" s="458"/>
      <c r="H103" s="458"/>
      <c r="I103" s="458"/>
      <c r="J103" s="458"/>
      <c r="K103" s="458"/>
      <c r="L103" s="458"/>
      <c r="M103" s="458"/>
      <c r="N103" s="458"/>
      <c r="O103" s="459"/>
    </row>
    <row r="104" spans="2:15" x14ac:dyDescent="0.2">
      <c r="B104" s="457"/>
      <c r="C104" s="458"/>
      <c r="D104" s="458"/>
      <c r="E104" s="458"/>
      <c r="F104" s="458"/>
      <c r="G104" s="458"/>
      <c r="H104" s="458"/>
      <c r="I104" s="458"/>
      <c r="J104" s="458"/>
      <c r="K104" s="458"/>
      <c r="L104" s="458"/>
      <c r="M104" s="458"/>
      <c r="N104" s="458"/>
      <c r="O104" s="459"/>
    </row>
    <row r="105" spans="2:15" x14ac:dyDescent="0.2">
      <c r="B105" s="454"/>
      <c r="C105" s="455"/>
      <c r="D105" s="455"/>
      <c r="E105" s="455"/>
      <c r="F105" s="455"/>
      <c r="G105" s="455"/>
      <c r="H105" s="455"/>
      <c r="I105" s="455"/>
      <c r="J105" s="455"/>
      <c r="K105" s="455"/>
      <c r="L105" s="455"/>
      <c r="M105" s="455"/>
      <c r="N105" s="455"/>
      <c r="O105" s="456"/>
    </row>
    <row r="106" spans="2:15" ht="15.75" customHeight="1" thickBot="1" x14ac:dyDescent="0.25">
      <c r="B106" s="460"/>
      <c r="C106" s="461"/>
      <c r="D106" s="461"/>
      <c r="E106" s="461"/>
      <c r="F106" s="461"/>
      <c r="G106" s="461"/>
      <c r="H106" s="461"/>
      <c r="I106" s="461"/>
      <c r="J106" s="461"/>
      <c r="K106" s="461"/>
      <c r="L106" s="461"/>
      <c r="M106" s="461"/>
      <c r="N106" s="461"/>
      <c r="O106" s="462"/>
    </row>
  </sheetData>
  <mergeCells count="126">
    <mergeCell ref="Q8:Q10"/>
    <mergeCell ref="R8:S8"/>
    <mergeCell ref="R9:S9"/>
    <mergeCell ref="R10:S10"/>
    <mergeCell ref="B103:O103"/>
    <mergeCell ref="B104:O104"/>
    <mergeCell ref="B105:O105"/>
    <mergeCell ref="B106:O106"/>
    <mergeCell ref="E3:E5"/>
    <mergeCell ref="B96:O96"/>
    <mergeCell ref="B97:O97"/>
    <mergeCell ref="B98:O98"/>
    <mergeCell ref="B99:C99"/>
    <mergeCell ref="B101:O101"/>
    <mergeCell ref="B102:O102"/>
    <mergeCell ref="C89:D89"/>
    <mergeCell ref="C90:D90"/>
    <mergeCell ref="B91:D91"/>
    <mergeCell ref="B93:O93"/>
    <mergeCell ref="B94:O94"/>
    <mergeCell ref="B95:O95"/>
    <mergeCell ref="C80:D80"/>
    <mergeCell ref="C81:D81"/>
    <mergeCell ref="B82:B90"/>
    <mergeCell ref="C82:D82"/>
    <mergeCell ref="C83:D83"/>
    <mergeCell ref="C84:D84"/>
    <mergeCell ref="C85:D85"/>
    <mergeCell ref="C86:D86"/>
    <mergeCell ref="C87:D87"/>
    <mergeCell ref="C88:D88"/>
    <mergeCell ref="P74:P75"/>
    <mergeCell ref="B76:D76"/>
    <mergeCell ref="G76:I76"/>
    <mergeCell ref="J76:L76"/>
    <mergeCell ref="M76:O76"/>
    <mergeCell ref="B77:B81"/>
    <mergeCell ref="C77:D77"/>
    <mergeCell ref="M77:O81"/>
    <mergeCell ref="C78:D78"/>
    <mergeCell ref="C79:D79"/>
    <mergeCell ref="B70:D70"/>
    <mergeCell ref="B71:D71"/>
    <mergeCell ref="M71:O73"/>
    <mergeCell ref="B72:D72"/>
    <mergeCell ref="B73:D73"/>
    <mergeCell ref="B74:O75"/>
    <mergeCell ref="B67:D67"/>
    <mergeCell ref="G67:I67"/>
    <mergeCell ref="J67:L67"/>
    <mergeCell ref="M67:O67"/>
    <mergeCell ref="B68:D68"/>
    <mergeCell ref="B69:D69"/>
    <mergeCell ref="B60:D60"/>
    <mergeCell ref="B61:D61"/>
    <mergeCell ref="B62:D62"/>
    <mergeCell ref="B63:D63"/>
    <mergeCell ref="B64:D64"/>
    <mergeCell ref="B65:D65"/>
    <mergeCell ref="C56:D56"/>
    <mergeCell ref="B58:D58"/>
    <mergeCell ref="G58:I58"/>
    <mergeCell ref="J58:L58"/>
    <mergeCell ref="M58:O58"/>
    <mergeCell ref="B59:D59"/>
    <mergeCell ref="B47:D47"/>
    <mergeCell ref="B48:D48"/>
    <mergeCell ref="B49:D49"/>
    <mergeCell ref="B50:D50"/>
    <mergeCell ref="B51:D51"/>
    <mergeCell ref="B52:B56"/>
    <mergeCell ref="C52:D52"/>
    <mergeCell ref="C53:D53"/>
    <mergeCell ref="C54:D54"/>
    <mergeCell ref="C55:D55"/>
    <mergeCell ref="B41:D41"/>
    <mergeCell ref="B42:D42"/>
    <mergeCell ref="B43:D43"/>
    <mergeCell ref="B44:D44"/>
    <mergeCell ref="B45:D45"/>
    <mergeCell ref="B46:D46"/>
    <mergeCell ref="B35:C35"/>
    <mergeCell ref="B36:C36"/>
    <mergeCell ref="B37:B40"/>
    <mergeCell ref="C37:D37"/>
    <mergeCell ref="C38:D38"/>
    <mergeCell ref="C39:D39"/>
    <mergeCell ref="C40:D40"/>
    <mergeCell ref="B29:C29"/>
    <mergeCell ref="B30:C30"/>
    <mergeCell ref="B31:C31"/>
    <mergeCell ref="B32:C32"/>
    <mergeCell ref="B33:C33"/>
    <mergeCell ref="B34:C34"/>
    <mergeCell ref="B24:D24"/>
    <mergeCell ref="B25:D25"/>
    <mergeCell ref="B26:D26"/>
    <mergeCell ref="B27:C27"/>
    <mergeCell ref="M27:O27"/>
    <mergeCell ref="B28:C28"/>
    <mergeCell ref="B18:D18"/>
    <mergeCell ref="B19:D19"/>
    <mergeCell ref="B20:D20"/>
    <mergeCell ref="B21:D21"/>
    <mergeCell ref="B22:D22"/>
    <mergeCell ref="B23:D23"/>
    <mergeCell ref="J13:L13"/>
    <mergeCell ref="M13:O13"/>
    <mergeCell ref="B14:D14"/>
    <mergeCell ref="B15:D15"/>
    <mergeCell ref="B16:D16"/>
    <mergeCell ref="B17:D17"/>
    <mergeCell ref="B9:D9"/>
    <mergeCell ref="B10:D10"/>
    <mergeCell ref="B11:D11"/>
    <mergeCell ref="B12:D12"/>
    <mergeCell ref="B13:D13"/>
    <mergeCell ref="G13:I13"/>
    <mergeCell ref="B2:O2"/>
    <mergeCell ref="B3:D5"/>
    <mergeCell ref="B7:O7"/>
    <mergeCell ref="B8:D8"/>
    <mergeCell ref="G8:I8"/>
    <mergeCell ref="J8:L8"/>
    <mergeCell ref="M8:O8"/>
    <mergeCell ref="F3:F5"/>
  </mergeCells>
  <pageMargins left="0.2" right="0.2" top="0.5" bottom="0.3" header="0.1" footer="0.3"/>
  <pageSetup scale="60" fitToHeight="2" orientation="landscape" r:id="rId1"/>
  <headerFooter>
    <oddHeader>&amp;L&amp;G&amp;CChanges Overview - ILPA Reporting Template (v. 2.0) - 2016 ILPA Reporting Template relative to Updated ILPA Reporting Template - Detailed</oddHeader>
  </headerFooter>
  <rowBreaks count="1" manualBreakCount="1">
    <brk id="56" min="1" max="12" man="1"/>
  </row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6C94B-1B05-463B-AA99-06140FD5AE54}">
  <dimension ref="B1:U106"/>
  <sheetViews>
    <sheetView showGridLines="0" zoomScale="80" zoomScaleNormal="80" workbookViewId="0">
      <pane xSplit="6" ySplit="8" topLeftCell="G9" activePane="bottomRight" state="frozen"/>
      <selection pane="topRight" activeCell="G1" sqref="G1"/>
      <selection pane="bottomLeft" activeCell="A9" sqref="A9"/>
      <selection pane="bottomRight"/>
    </sheetView>
  </sheetViews>
  <sheetFormatPr defaultColWidth="9.28515625" defaultRowHeight="12" outlineLevelRow="1" x14ac:dyDescent="0.2"/>
  <cols>
    <col min="1" max="1" width="2.7109375" style="1" customWidth="1"/>
    <col min="2" max="2" width="25.7109375" style="1" customWidth="1"/>
    <col min="3" max="3" width="40.7109375" style="1" customWidth="1"/>
    <col min="4" max="4" width="16.7109375" style="1" customWidth="1"/>
    <col min="5" max="5" width="72.85546875" style="1" customWidth="1"/>
    <col min="6" max="6" width="17" style="422" customWidth="1"/>
    <col min="7" max="8" width="14.7109375" style="1" customWidth="1"/>
    <col min="9" max="9" width="16.85546875" style="1" customWidth="1"/>
    <col min="10" max="12" width="18.140625" style="1" bestFit="1" customWidth="1"/>
    <col min="13" max="14" width="14.7109375" style="1" customWidth="1"/>
    <col min="15" max="15" width="18.42578125" style="1" customWidth="1"/>
    <col min="16" max="16" width="20.42578125" style="2" customWidth="1"/>
    <col min="17" max="17" width="17.42578125" style="1" bestFit="1" customWidth="1"/>
    <col min="18" max="18" width="10.42578125" style="1" customWidth="1"/>
    <col min="19" max="21" width="12.28515625" style="1" bestFit="1" customWidth="1"/>
    <col min="22" max="16384" width="9.28515625" style="1"/>
  </cols>
  <sheetData>
    <row r="1" spans="2:21" ht="15" customHeight="1" thickBot="1" x14ac:dyDescent="0.25"/>
    <row r="2" spans="2:21" ht="14.1" customHeight="1" thickBot="1" x14ac:dyDescent="0.25">
      <c r="B2" s="662" t="s">
        <v>199</v>
      </c>
      <c r="C2" s="662"/>
      <c r="D2" s="662"/>
      <c r="E2" s="662"/>
      <c r="F2" s="662"/>
      <c r="G2" s="662"/>
      <c r="H2" s="662"/>
      <c r="I2" s="662"/>
      <c r="J2" s="662"/>
      <c r="K2" s="662"/>
      <c r="L2" s="662"/>
      <c r="M2" s="662"/>
      <c r="N2" s="662"/>
      <c r="O2" s="662"/>
      <c r="Q2" s="288" t="s">
        <v>200</v>
      </c>
      <c r="R2" s="289">
        <v>39138</v>
      </c>
    </row>
    <row r="3" spans="2:21" ht="21" customHeight="1" x14ac:dyDescent="0.2">
      <c r="B3" s="629" t="s">
        <v>1</v>
      </c>
      <c r="C3" s="630"/>
      <c r="D3" s="663"/>
      <c r="E3" s="626" t="s">
        <v>382</v>
      </c>
      <c r="F3" s="626" t="s">
        <v>423</v>
      </c>
      <c r="G3" s="297" t="s">
        <v>2</v>
      </c>
      <c r="H3" s="298" t="s">
        <v>3</v>
      </c>
      <c r="I3" s="284" t="s">
        <v>201</v>
      </c>
      <c r="J3" s="297" t="s">
        <v>2</v>
      </c>
      <c r="K3" s="298" t="s">
        <v>3</v>
      </c>
      <c r="L3" s="284" t="s">
        <v>201</v>
      </c>
      <c r="M3" s="297" t="s">
        <v>2</v>
      </c>
      <c r="N3" s="298" t="s">
        <v>3</v>
      </c>
      <c r="O3" s="284" t="s">
        <v>201</v>
      </c>
      <c r="Q3" s="299" t="s">
        <v>12</v>
      </c>
      <c r="R3" s="300">
        <v>42005</v>
      </c>
    </row>
    <row r="4" spans="2:21" ht="14.1" customHeight="1" x14ac:dyDescent="0.2">
      <c r="B4" s="631"/>
      <c r="C4" s="632"/>
      <c r="D4" s="664"/>
      <c r="E4" s="627"/>
      <c r="F4" s="627"/>
      <c r="G4" s="164">
        <f>R4</f>
        <v>42278</v>
      </c>
      <c r="H4" s="165">
        <f>R3</f>
        <v>42005</v>
      </c>
      <c r="I4" s="166">
        <f>R2</f>
        <v>39138</v>
      </c>
      <c r="J4" s="164">
        <f>R4</f>
        <v>42278</v>
      </c>
      <c r="K4" s="165">
        <f>R3</f>
        <v>42005</v>
      </c>
      <c r="L4" s="166">
        <f>R2</f>
        <v>39138</v>
      </c>
      <c r="M4" s="164">
        <f>R4</f>
        <v>42278</v>
      </c>
      <c r="N4" s="165">
        <f>R3</f>
        <v>42005</v>
      </c>
      <c r="O4" s="166">
        <f>R2</f>
        <v>39138</v>
      </c>
      <c r="P4" s="2" t="s">
        <v>202</v>
      </c>
      <c r="Q4" s="301" t="s">
        <v>13</v>
      </c>
      <c r="R4" s="300">
        <v>42278</v>
      </c>
    </row>
    <row r="5" spans="2:21" ht="15.75" customHeight="1" thickBot="1" x14ac:dyDescent="0.25">
      <c r="B5" s="633"/>
      <c r="C5" s="634"/>
      <c r="D5" s="665"/>
      <c r="E5" s="627"/>
      <c r="F5" s="628"/>
      <c r="G5" s="167">
        <f t="shared" ref="G5:O5" si="0">$R$5</f>
        <v>42369</v>
      </c>
      <c r="H5" s="168">
        <f t="shared" si="0"/>
        <v>42369</v>
      </c>
      <c r="I5" s="169">
        <f t="shared" si="0"/>
        <v>42369</v>
      </c>
      <c r="J5" s="167">
        <f t="shared" si="0"/>
        <v>42369</v>
      </c>
      <c r="K5" s="168">
        <f t="shared" si="0"/>
        <v>42369</v>
      </c>
      <c r="L5" s="169">
        <f t="shared" si="0"/>
        <v>42369</v>
      </c>
      <c r="M5" s="167">
        <f t="shared" si="0"/>
        <v>42369</v>
      </c>
      <c r="N5" s="168">
        <f t="shared" si="0"/>
        <v>42369</v>
      </c>
      <c r="O5" s="169">
        <f t="shared" si="0"/>
        <v>42369</v>
      </c>
      <c r="P5" s="2" t="s">
        <v>202</v>
      </c>
      <c r="Q5" s="302" t="s">
        <v>14</v>
      </c>
      <c r="R5" s="303">
        <v>42369</v>
      </c>
    </row>
    <row r="6" spans="2:21" ht="14.1" customHeight="1" x14ac:dyDescent="0.2">
      <c r="B6" s="7"/>
      <c r="C6" s="152"/>
      <c r="D6" s="152"/>
      <c r="E6" s="863" t="s">
        <v>561</v>
      </c>
      <c r="F6" s="409"/>
      <c r="G6" s="152"/>
      <c r="H6" s="152"/>
      <c r="I6" s="152"/>
      <c r="J6" s="152"/>
      <c r="K6" s="152"/>
      <c r="L6" s="152"/>
      <c r="M6" s="152"/>
      <c r="N6" s="152"/>
      <c r="O6" s="152"/>
    </row>
    <row r="7" spans="2:21" ht="14.1" customHeight="1" thickBot="1" x14ac:dyDescent="0.25">
      <c r="B7" s="666" t="s">
        <v>7</v>
      </c>
      <c r="C7" s="666"/>
      <c r="D7" s="666"/>
      <c r="E7" s="666"/>
      <c r="F7" s="666"/>
      <c r="G7" s="666"/>
      <c r="H7" s="666"/>
      <c r="I7" s="666"/>
      <c r="J7" s="666"/>
      <c r="K7" s="666"/>
      <c r="L7" s="666"/>
      <c r="M7" s="666"/>
      <c r="N7" s="666"/>
      <c r="O7" s="666"/>
      <c r="R7" s="14"/>
    </row>
    <row r="8" spans="2:21" s="12" customFormat="1" ht="53.25" customHeight="1" thickBot="1" x14ac:dyDescent="0.3">
      <c r="B8" s="640" t="s">
        <v>149</v>
      </c>
      <c r="C8" s="641"/>
      <c r="D8" s="642"/>
      <c r="E8" s="893" t="s">
        <v>595</v>
      </c>
      <c r="F8" s="377" t="s">
        <v>466</v>
      </c>
      <c r="G8" s="509" t="s">
        <v>9</v>
      </c>
      <c r="H8" s="509"/>
      <c r="I8" s="510"/>
      <c r="J8" s="509" t="s">
        <v>10</v>
      </c>
      <c r="K8" s="509"/>
      <c r="L8" s="510"/>
      <c r="M8" s="509" t="s">
        <v>11</v>
      </c>
      <c r="N8" s="509"/>
      <c r="O8" s="510"/>
      <c r="P8" s="11"/>
      <c r="Q8" s="635" t="s">
        <v>414</v>
      </c>
      <c r="R8" s="862" t="s">
        <v>558</v>
      </c>
      <c r="S8" s="862"/>
      <c r="T8" s="859" t="s">
        <v>554</v>
      </c>
    </row>
    <row r="9" spans="2:21" ht="54" customHeight="1" x14ac:dyDescent="0.2">
      <c r="B9" s="542" t="s">
        <v>150</v>
      </c>
      <c r="C9" s="543"/>
      <c r="D9" s="544"/>
      <c r="E9" s="894" t="s">
        <v>595</v>
      </c>
      <c r="F9" s="389" t="s">
        <v>467</v>
      </c>
      <c r="G9" s="170">
        <v>45067000</v>
      </c>
      <c r="H9" s="170">
        <v>38196000</v>
      </c>
      <c r="I9" s="171">
        <v>0</v>
      </c>
      <c r="J9" s="172">
        <v>2495281787</v>
      </c>
      <c r="K9" s="170">
        <v>2163081300</v>
      </c>
      <c r="L9" s="171">
        <v>0</v>
      </c>
      <c r="M9" s="170">
        <v>339194377</v>
      </c>
      <c r="N9" s="170">
        <v>276104050</v>
      </c>
      <c r="O9" s="171">
        <v>0</v>
      </c>
      <c r="P9" s="13"/>
      <c r="Q9" s="635"/>
      <c r="R9" s="860" t="s">
        <v>559</v>
      </c>
      <c r="S9" s="860"/>
      <c r="T9" s="855" t="s">
        <v>555</v>
      </c>
      <c r="U9" s="15"/>
    </row>
    <row r="10" spans="2:21" ht="34.5" customHeight="1" x14ac:dyDescent="0.2">
      <c r="B10" s="613" t="s">
        <v>151</v>
      </c>
      <c r="C10" s="614"/>
      <c r="D10" s="615"/>
      <c r="E10" s="880" t="s">
        <v>596</v>
      </c>
      <c r="F10" s="375" t="s">
        <v>496</v>
      </c>
      <c r="G10" s="173">
        <v>0</v>
      </c>
      <c r="H10" s="173">
        <v>5000000</v>
      </c>
      <c r="I10" s="174">
        <v>35000000</v>
      </c>
      <c r="J10" s="175">
        <v>0</v>
      </c>
      <c r="K10" s="173">
        <v>250375000</v>
      </c>
      <c r="L10" s="174">
        <v>1752625000</v>
      </c>
      <c r="M10" s="173">
        <v>0</v>
      </c>
      <c r="N10" s="173">
        <v>375000</v>
      </c>
      <c r="O10" s="174">
        <v>2625000</v>
      </c>
      <c r="Q10" s="635"/>
      <c r="R10" s="861" t="s">
        <v>560</v>
      </c>
      <c r="S10" s="861"/>
      <c r="T10" s="856" t="s">
        <v>555</v>
      </c>
      <c r="U10" s="15"/>
    </row>
    <row r="11" spans="2:21" x14ac:dyDescent="0.2">
      <c r="B11" s="613" t="s">
        <v>152</v>
      </c>
      <c r="C11" s="614"/>
      <c r="D11" s="615"/>
      <c r="E11" s="880" t="s">
        <v>596</v>
      </c>
      <c r="F11" s="375" t="s">
        <v>468</v>
      </c>
      <c r="G11" s="176">
        <v>1250000</v>
      </c>
      <c r="H11" s="176">
        <v>5000000</v>
      </c>
      <c r="I11" s="177">
        <v>19000000</v>
      </c>
      <c r="J11" s="178">
        <v>62593750</v>
      </c>
      <c r="K11" s="179">
        <v>250375000</v>
      </c>
      <c r="L11" s="180">
        <v>1452175000</v>
      </c>
      <c r="M11" s="176">
        <v>2593750</v>
      </c>
      <c r="N11" s="176">
        <v>12875000</v>
      </c>
      <c r="O11" s="177">
        <v>77175000</v>
      </c>
      <c r="S11" s="14"/>
      <c r="T11" s="14"/>
      <c r="U11" s="15"/>
    </row>
    <row r="12" spans="2:21" ht="12.75" x14ac:dyDescent="0.2">
      <c r="B12" s="619" t="s">
        <v>153</v>
      </c>
      <c r="C12" s="620"/>
      <c r="D12" s="621"/>
      <c r="E12" s="305" t="s">
        <v>604</v>
      </c>
      <c r="F12" s="375" t="s">
        <v>475</v>
      </c>
      <c r="G12" s="22">
        <f t="shared" ref="G12:O12" si="1">G10-G11</f>
        <v>-1250000</v>
      </c>
      <c r="H12" s="22">
        <f t="shared" si="1"/>
        <v>0</v>
      </c>
      <c r="I12" s="23">
        <f t="shared" si="1"/>
        <v>16000000</v>
      </c>
      <c r="J12" s="21">
        <f t="shared" si="1"/>
        <v>-62593750</v>
      </c>
      <c r="K12" s="22">
        <f t="shared" si="1"/>
        <v>0</v>
      </c>
      <c r="L12" s="23">
        <f t="shared" si="1"/>
        <v>300450000</v>
      </c>
      <c r="M12" s="22">
        <f t="shared" si="1"/>
        <v>-2593750</v>
      </c>
      <c r="N12" s="22">
        <f t="shared" si="1"/>
        <v>-12500000</v>
      </c>
      <c r="O12" s="23">
        <f t="shared" si="1"/>
        <v>-74550000</v>
      </c>
      <c r="P12" s="2" t="s">
        <v>202</v>
      </c>
      <c r="S12" s="14"/>
      <c r="T12" s="14"/>
      <c r="U12" s="15"/>
    </row>
    <row r="13" spans="2:21" ht="14.1" customHeight="1" x14ac:dyDescent="0.2">
      <c r="B13" s="657" t="s">
        <v>154</v>
      </c>
      <c r="C13" s="658"/>
      <c r="D13" s="659"/>
      <c r="E13" s="285"/>
      <c r="F13" s="410"/>
      <c r="G13" s="660"/>
      <c r="H13" s="660"/>
      <c r="I13" s="661"/>
      <c r="J13" s="669"/>
      <c r="K13" s="660"/>
      <c r="L13" s="661"/>
      <c r="M13" s="669"/>
      <c r="N13" s="660"/>
      <c r="O13" s="661"/>
      <c r="S13" s="14"/>
      <c r="T13" s="14"/>
      <c r="U13" s="15"/>
    </row>
    <row r="14" spans="2:21" ht="14.1" customHeight="1" x14ac:dyDescent="0.2">
      <c r="B14" s="864" t="s">
        <v>155</v>
      </c>
      <c r="C14" s="865"/>
      <c r="D14" s="866"/>
      <c r="E14" s="360" t="s">
        <v>219</v>
      </c>
      <c r="F14" s="386" t="s">
        <v>479</v>
      </c>
      <c r="G14" s="17">
        <v>-187500</v>
      </c>
      <c r="H14" s="17">
        <v>-750000</v>
      </c>
      <c r="I14" s="18">
        <v>-6625000</v>
      </c>
      <c r="J14" s="16">
        <v>-9375000</v>
      </c>
      <c r="K14" s="17">
        <v>-37500000</v>
      </c>
      <c r="L14" s="18">
        <v>-331250000</v>
      </c>
      <c r="M14" s="17">
        <v>0</v>
      </c>
      <c r="N14" s="17">
        <v>0</v>
      </c>
      <c r="O14" s="18">
        <v>0</v>
      </c>
      <c r="S14" s="14"/>
      <c r="T14" s="14"/>
      <c r="U14" s="15"/>
    </row>
    <row r="15" spans="2:21" ht="14.1" customHeight="1" x14ac:dyDescent="0.2">
      <c r="B15" s="864" t="s">
        <v>147</v>
      </c>
      <c r="C15" s="865"/>
      <c r="D15" s="866"/>
      <c r="E15" s="360" t="s">
        <v>219</v>
      </c>
      <c r="F15" s="386" t="s">
        <v>473</v>
      </c>
      <c r="G15" s="181">
        <v>0</v>
      </c>
      <c r="H15" s="181">
        <v>0</v>
      </c>
      <c r="I15" s="182">
        <v>0</v>
      </c>
      <c r="J15" s="183">
        <v>0</v>
      </c>
      <c r="K15" s="181">
        <v>0</v>
      </c>
      <c r="L15" s="182">
        <v>0</v>
      </c>
      <c r="M15" s="181">
        <v>0</v>
      </c>
      <c r="N15" s="181">
        <v>0</v>
      </c>
      <c r="O15" s="182">
        <v>0</v>
      </c>
      <c r="S15" s="14"/>
      <c r="T15" s="14"/>
      <c r="U15" s="15"/>
    </row>
    <row r="16" spans="2:21" x14ac:dyDescent="0.2">
      <c r="B16" s="613" t="s">
        <v>156</v>
      </c>
      <c r="C16" s="614"/>
      <c r="D16" s="615"/>
      <c r="E16" s="305" t="s">
        <v>604</v>
      </c>
      <c r="F16" s="375" t="s">
        <v>444</v>
      </c>
      <c r="G16" s="184">
        <f t="shared" ref="G16:O16" si="2">SUM(G17:G25)</f>
        <v>-48000</v>
      </c>
      <c r="H16" s="184">
        <f t="shared" si="2"/>
        <v>-154780</v>
      </c>
      <c r="I16" s="185">
        <f t="shared" si="2"/>
        <v>-548429</v>
      </c>
      <c r="J16" s="186">
        <f t="shared" si="2"/>
        <v>-2328750</v>
      </c>
      <c r="K16" s="184">
        <f t="shared" si="2"/>
        <v>-4985053</v>
      </c>
      <c r="L16" s="185">
        <f t="shared" si="2"/>
        <v>-25072055</v>
      </c>
      <c r="M16" s="184">
        <f t="shared" si="2"/>
        <v>0</v>
      </c>
      <c r="N16" s="184">
        <f t="shared" si="2"/>
        <v>0</v>
      </c>
      <c r="O16" s="185">
        <f t="shared" si="2"/>
        <v>0</v>
      </c>
      <c r="P16" s="2" t="s">
        <v>202</v>
      </c>
      <c r="S16" s="14"/>
      <c r="T16" s="14"/>
      <c r="U16" s="15"/>
    </row>
    <row r="17" spans="2:21" ht="42.75" customHeight="1" outlineLevel="1" x14ac:dyDescent="0.2">
      <c r="B17" s="867" t="s">
        <v>157</v>
      </c>
      <c r="C17" s="868"/>
      <c r="D17" s="869"/>
      <c r="E17" s="292" t="s">
        <v>604</v>
      </c>
      <c r="F17" s="385" t="s">
        <v>572</v>
      </c>
      <c r="G17" s="187">
        <v>-1000</v>
      </c>
      <c r="H17" s="187">
        <v>-2500</v>
      </c>
      <c r="I17" s="188">
        <v>-27000</v>
      </c>
      <c r="J17" s="189">
        <v>-50000</v>
      </c>
      <c r="K17" s="187">
        <v>-128000</v>
      </c>
      <c r="L17" s="188">
        <v>-1350000</v>
      </c>
      <c r="M17" s="187">
        <v>0</v>
      </c>
      <c r="N17" s="187">
        <v>0</v>
      </c>
      <c r="O17" s="188">
        <v>0</v>
      </c>
      <c r="S17" s="14"/>
      <c r="T17" s="14"/>
      <c r="U17" s="15"/>
    </row>
    <row r="18" spans="2:21" ht="24" outlineLevel="1" x14ac:dyDescent="0.2">
      <c r="B18" s="867" t="s">
        <v>158</v>
      </c>
      <c r="C18" s="868"/>
      <c r="D18" s="869"/>
      <c r="E18" s="401" t="s">
        <v>596</v>
      </c>
      <c r="F18" s="385" t="s">
        <v>573</v>
      </c>
      <c r="G18" s="187">
        <v>-2000</v>
      </c>
      <c r="H18" s="187">
        <v>-5000</v>
      </c>
      <c r="I18" s="188">
        <v>-58000</v>
      </c>
      <c r="J18" s="189">
        <v>-100000</v>
      </c>
      <c r="K18" s="187">
        <v>-250000</v>
      </c>
      <c r="L18" s="188">
        <v>-2600000</v>
      </c>
      <c r="M18" s="187">
        <v>0</v>
      </c>
      <c r="N18" s="187">
        <v>0</v>
      </c>
      <c r="O18" s="188">
        <v>0</v>
      </c>
      <c r="S18" s="14"/>
      <c r="T18" s="14"/>
      <c r="U18" s="15"/>
    </row>
    <row r="19" spans="2:21" ht="36" outlineLevel="1" x14ac:dyDescent="0.2">
      <c r="B19" s="867" t="s">
        <v>33</v>
      </c>
      <c r="C19" s="868"/>
      <c r="D19" s="869"/>
      <c r="E19" s="401" t="s">
        <v>596</v>
      </c>
      <c r="F19" s="385" t="s">
        <v>549</v>
      </c>
      <c r="G19" s="187">
        <v>0</v>
      </c>
      <c r="H19" s="187">
        <v>0</v>
      </c>
      <c r="I19" s="188">
        <v>0</v>
      </c>
      <c r="J19" s="189">
        <v>0</v>
      </c>
      <c r="K19" s="187">
        <v>0</v>
      </c>
      <c r="L19" s="188">
        <v>0</v>
      </c>
      <c r="M19" s="187">
        <v>0</v>
      </c>
      <c r="N19" s="187">
        <v>0</v>
      </c>
      <c r="O19" s="188">
        <v>0</v>
      </c>
      <c r="S19" s="14"/>
      <c r="T19" s="14"/>
      <c r="U19" s="15"/>
    </row>
    <row r="20" spans="2:21" ht="14.1" customHeight="1" outlineLevel="1" x14ac:dyDescent="0.2">
      <c r="B20" s="870" t="s">
        <v>34</v>
      </c>
      <c r="C20" s="871"/>
      <c r="D20" s="872"/>
      <c r="E20" s="361" t="s">
        <v>219</v>
      </c>
      <c r="F20" s="400" t="s">
        <v>490</v>
      </c>
      <c r="G20" s="187">
        <v>-12500</v>
      </c>
      <c r="H20" s="187">
        <v>-27500</v>
      </c>
      <c r="I20" s="188">
        <v>-55000</v>
      </c>
      <c r="J20" s="189">
        <v>-550000</v>
      </c>
      <c r="K20" s="187">
        <v>-695000</v>
      </c>
      <c r="L20" s="188">
        <v>-2900000</v>
      </c>
      <c r="M20" s="187">
        <v>0</v>
      </c>
      <c r="N20" s="187">
        <v>0</v>
      </c>
      <c r="O20" s="188">
        <v>0</v>
      </c>
      <c r="S20" s="14"/>
      <c r="T20" s="14"/>
      <c r="U20" s="15"/>
    </row>
    <row r="21" spans="2:21" outlineLevel="1" x14ac:dyDescent="0.2">
      <c r="B21" s="867" t="s">
        <v>35</v>
      </c>
      <c r="C21" s="868"/>
      <c r="D21" s="869"/>
      <c r="E21" s="401" t="s">
        <v>596</v>
      </c>
      <c r="F21" s="385" t="s">
        <v>567</v>
      </c>
      <c r="G21" s="187">
        <v>-20000</v>
      </c>
      <c r="H21" s="187">
        <v>-50000</v>
      </c>
      <c r="I21" s="188">
        <v>-95000</v>
      </c>
      <c r="J21" s="189">
        <v>-1000000</v>
      </c>
      <c r="K21" s="187">
        <v>-1250999</v>
      </c>
      <c r="L21" s="188">
        <v>-2555000</v>
      </c>
      <c r="M21" s="187">
        <v>0</v>
      </c>
      <c r="N21" s="187">
        <v>0</v>
      </c>
      <c r="O21" s="188">
        <v>0</v>
      </c>
      <c r="S21" s="14"/>
      <c r="T21" s="14"/>
      <c r="U21" s="15"/>
    </row>
    <row r="22" spans="2:21" outlineLevel="1" x14ac:dyDescent="0.2">
      <c r="B22" s="867" t="s">
        <v>159</v>
      </c>
      <c r="C22" s="868"/>
      <c r="D22" s="869"/>
      <c r="E22" s="401" t="s">
        <v>596</v>
      </c>
      <c r="F22" s="385" t="s">
        <v>574</v>
      </c>
      <c r="G22" s="187">
        <v>0</v>
      </c>
      <c r="H22" s="187">
        <v>-37500</v>
      </c>
      <c r="I22" s="188">
        <v>-250000</v>
      </c>
      <c r="J22" s="189">
        <v>0</v>
      </c>
      <c r="K22" s="187">
        <v>-1875000</v>
      </c>
      <c r="L22" s="188">
        <v>-12500000</v>
      </c>
      <c r="M22" s="187">
        <v>0</v>
      </c>
      <c r="N22" s="187">
        <v>0</v>
      </c>
      <c r="O22" s="188">
        <v>0</v>
      </c>
      <c r="S22" s="14"/>
      <c r="T22" s="14"/>
      <c r="U22" s="15"/>
    </row>
    <row r="23" spans="2:21" outlineLevel="1" x14ac:dyDescent="0.2">
      <c r="B23" s="867" t="s">
        <v>160</v>
      </c>
      <c r="C23" s="868"/>
      <c r="D23" s="869"/>
      <c r="E23" s="401" t="s">
        <v>596</v>
      </c>
      <c r="F23" s="385" t="s">
        <v>575</v>
      </c>
      <c r="G23" s="187">
        <v>-10000</v>
      </c>
      <c r="H23" s="187">
        <v>-25000</v>
      </c>
      <c r="I23" s="188">
        <v>-50000</v>
      </c>
      <c r="J23" s="189">
        <v>-500750</v>
      </c>
      <c r="K23" s="187">
        <v>-628000</v>
      </c>
      <c r="L23" s="188">
        <v>-2522500</v>
      </c>
      <c r="M23" s="187">
        <v>0</v>
      </c>
      <c r="N23" s="187">
        <v>0</v>
      </c>
      <c r="O23" s="188">
        <v>0</v>
      </c>
      <c r="S23" s="14"/>
      <c r="T23" s="14"/>
      <c r="U23" s="15"/>
    </row>
    <row r="24" spans="2:21" outlineLevel="1" x14ac:dyDescent="0.2">
      <c r="B24" s="867" t="s">
        <v>161</v>
      </c>
      <c r="C24" s="868"/>
      <c r="D24" s="869"/>
      <c r="E24" s="401" t="s">
        <v>595</v>
      </c>
      <c r="F24" s="385" t="s">
        <v>492</v>
      </c>
      <c r="G24" s="187">
        <v>-2500</v>
      </c>
      <c r="H24" s="187">
        <v>-7005</v>
      </c>
      <c r="I24" s="188">
        <v>-12444</v>
      </c>
      <c r="J24" s="189">
        <v>-128000</v>
      </c>
      <c r="K24" s="187">
        <v>-147554</v>
      </c>
      <c r="L24" s="188">
        <v>-599555</v>
      </c>
      <c r="M24" s="187">
        <v>0</v>
      </c>
      <c r="N24" s="187">
        <v>0</v>
      </c>
      <c r="O24" s="188">
        <v>0</v>
      </c>
      <c r="S24" s="14"/>
      <c r="T24" s="14"/>
      <c r="U24" s="15"/>
    </row>
    <row r="25" spans="2:21" outlineLevel="1" x14ac:dyDescent="0.2">
      <c r="B25" s="867" t="s">
        <v>162</v>
      </c>
      <c r="C25" s="868"/>
      <c r="D25" s="869"/>
      <c r="E25" s="401" t="s">
        <v>596</v>
      </c>
      <c r="F25" s="385" t="s">
        <v>576</v>
      </c>
      <c r="G25" s="187">
        <v>0</v>
      </c>
      <c r="H25" s="187">
        <v>-275</v>
      </c>
      <c r="I25" s="188">
        <v>-985</v>
      </c>
      <c r="J25" s="189">
        <v>0</v>
      </c>
      <c r="K25" s="187">
        <v>-10500</v>
      </c>
      <c r="L25" s="188">
        <v>-45000</v>
      </c>
      <c r="M25" s="187">
        <v>0</v>
      </c>
      <c r="N25" s="187">
        <v>0</v>
      </c>
      <c r="O25" s="188">
        <v>0</v>
      </c>
      <c r="S25" s="14"/>
      <c r="T25" s="14"/>
      <c r="U25" s="15"/>
    </row>
    <row r="26" spans="2:21" ht="24" x14ac:dyDescent="0.2">
      <c r="B26" s="613" t="s">
        <v>163</v>
      </c>
      <c r="C26" s="614"/>
      <c r="D26" s="615"/>
      <c r="E26" s="880" t="s">
        <v>596</v>
      </c>
      <c r="F26" s="375" t="s">
        <v>569</v>
      </c>
      <c r="G26" s="190">
        <v>82600</v>
      </c>
      <c r="H26" s="190">
        <v>346500</v>
      </c>
      <c r="I26" s="191">
        <v>1538521</v>
      </c>
      <c r="J26" s="192">
        <v>4140600</v>
      </c>
      <c r="K26" s="190">
        <v>19227400</v>
      </c>
      <c r="L26" s="191">
        <v>82424249</v>
      </c>
      <c r="M26" s="190">
        <v>0</v>
      </c>
      <c r="N26" s="190">
        <v>0</v>
      </c>
      <c r="O26" s="191">
        <v>0</v>
      </c>
      <c r="S26" s="14"/>
      <c r="T26" s="14"/>
      <c r="U26" s="15"/>
    </row>
    <row r="27" spans="2:21" ht="21" customHeight="1" outlineLevel="1" x14ac:dyDescent="0.2">
      <c r="B27" s="873" t="s">
        <v>43</v>
      </c>
      <c r="C27" s="874"/>
      <c r="D27" s="875" t="s">
        <v>164</v>
      </c>
      <c r="E27" s="370"/>
      <c r="F27" s="425"/>
      <c r="G27" s="51"/>
      <c r="H27" s="51"/>
      <c r="I27" s="52"/>
      <c r="J27" s="50"/>
      <c r="K27" s="51"/>
      <c r="L27" s="52"/>
      <c r="M27" s="667"/>
      <c r="N27" s="667"/>
      <c r="O27" s="668"/>
      <c r="S27" s="14"/>
      <c r="T27" s="14"/>
      <c r="U27" s="15"/>
    </row>
    <row r="28" spans="2:21" ht="14.1" customHeight="1" outlineLevel="1" x14ac:dyDescent="0.2">
      <c r="B28" s="867" t="s">
        <v>165</v>
      </c>
      <c r="C28" s="868"/>
      <c r="D28" s="317">
        <v>0.8</v>
      </c>
      <c r="E28" s="895" t="s">
        <v>595</v>
      </c>
      <c r="F28" s="411" t="s">
        <v>446</v>
      </c>
      <c r="G28" s="187">
        <v>16000</v>
      </c>
      <c r="H28" s="187">
        <v>72000</v>
      </c>
      <c r="I28" s="187">
        <v>185007</v>
      </c>
      <c r="J28" s="189">
        <v>500000</v>
      </c>
      <c r="K28" s="187">
        <v>2000000</v>
      </c>
      <c r="L28" s="188">
        <v>9062500</v>
      </c>
      <c r="M28" s="193">
        <v>0</v>
      </c>
      <c r="N28" s="193">
        <v>0</v>
      </c>
      <c r="O28" s="194">
        <v>0</v>
      </c>
      <c r="S28" s="14"/>
      <c r="T28" s="14"/>
      <c r="U28" s="15"/>
    </row>
    <row r="29" spans="2:21" ht="14.1" customHeight="1" outlineLevel="1" x14ac:dyDescent="0.2">
      <c r="B29" s="870" t="s">
        <v>45</v>
      </c>
      <c r="C29" s="871"/>
      <c r="D29" s="318">
        <v>0.8</v>
      </c>
      <c r="E29" s="361" t="s">
        <v>219</v>
      </c>
      <c r="F29" s="400" t="s">
        <v>447</v>
      </c>
      <c r="G29" s="187">
        <v>8000</v>
      </c>
      <c r="H29" s="187">
        <v>32000</v>
      </c>
      <c r="I29" s="188">
        <v>137007</v>
      </c>
      <c r="J29" s="189">
        <v>320000</v>
      </c>
      <c r="K29" s="187">
        <v>1600000</v>
      </c>
      <c r="L29" s="188">
        <v>8000000</v>
      </c>
      <c r="M29" s="193">
        <v>0</v>
      </c>
      <c r="N29" s="193">
        <v>0</v>
      </c>
      <c r="O29" s="194">
        <v>0</v>
      </c>
      <c r="S29" s="14"/>
      <c r="T29" s="14"/>
      <c r="U29" s="15"/>
    </row>
    <row r="30" spans="2:21" ht="14.1" customHeight="1" outlineLevel="1" x14ac:dyDescent="0.2">
      <c r="B30" s="870" t="s">
        <v>46</v>
      </c>
      <c r="C30" s="871"/>
      <c r="D30" s="318">
        <v>0.8</v>
      </c>
      <c r="E30" s="361" t="s">
        <v>219</v>
      </c>
      <c r="F30" s="400" t="s">
        <v>497</v>
      </c>
      <c r="G30" s="187">
        <v>4000</v>
      </c>
      <c r="H30" s="187">
        <v>12000</v>
      </c>
      <c r="I30" s="188">
        <v>129007</v>
      </c>
      <c r="J30" s="189">
        <v>390000</v>
      </c>
      <c r="K30" s="187">
        <v>1400000</v>
      </c>
      <c r="L30" s="188">
        <v>5968749</v>
      </c>
      <c r="M30" s="193">
        <v>0</v>
      </c>
      <c r="N30" s="193">
        <v>0</v>
      </c>
      <c r="O30" s="194">
        <v>0</v>
      </c>
      <c r="S30" s="14"/>
      <c r="T30" s="14"/>
      <c r="U30" s="15"/>
    </row>
    <row r="31" spans="2:21" ht="14.1" customHeight="1" outlineLevel="1" x14ac:dyDescent="0.2">
      <c r="B31" s="870" t="s">
        <v>47</v>
      </c>
      <c r="C31" s="871"/>
      <c r="D31" s="318">
        <v>1</v>
      </c>
      <c r="E31" s="361" t="s">
        <v>219</v>
      </c>
      <c r="F31" s="400" t="s">
        <v>498</v>
      </c>
      <c r="G31" s="187">
        <v>600</v>
      </c>
      <c r="H31" s="187">
        <v>2500</v>
      </c>
      <c r="I31" s="188">
        <v>37500</v>
      </c>
      <c r="J31" s="189">
        <v>30000</v>
      </c>
      <c r="K31" s="187">
        <v>875000</v>
      </c>
      <c r="L31" s="188">
        <v>6875000</v>
      </c>
      <c r="M31" s="193">
        <v>0</v>
      </c>
      <c r="N31" s="193">
        <v>0</v>
      </c>
      <c r="O31" s="194">
        <v>0</v>
      </c>
      <c r="P31" s="195"/>
      <c r="S31" s="14"/>
      <c r="T31" s="14"/>
      <c r="U31" s="15"/>
    </row>
    <row r="32" spans="2:21" ht="14.1" customHeight="1" outlineLevel="1" x14ac:dyDescent="0.2">
      <c r="B32" s="870" t="s">
        <v>48</v>
      </c>
      <c r="C32" s="871"/>
      <c r="D32" s="318">
        <v>1</v>
      </c>
      <c r="E32" s="361" t="s">
        <v>219</v>
      </c>
      <c r="F32" s="400" t="s">
        <v>499</v>
      </c>
      <c r="G32" s="187">
        <v>30000</v>
      </c>
      <c r="H32" s="187">
        <v>135000</v>
      </c>
      <c r="I32" s="188">
        <v>675000</v>
      </c>
      <c r="J32" s="189">
        <v>1500000</v>
      </c>
      <c r="K32" s="187">
        <v>6900000</v>
      </c>
      <c r="L32" s="188">
        <v>34000000</v>
      </c>
      <c r="M32" s="193">
        <v>0</v>
      </c>
      <c r="N32" s="193">
        <v>0</v>
      </c>
      <c r="O32" s="194">
        <v>0</v>
      </c>
      <c r="S32" s="14"/>
      <c r="T32" s="14"/>
      <c r="U32" s="15"/>
    </row>
    <row r="33" spans="2:21" ht="14.1" customHeight="1" outlineLevel="1" x14ac:dyDescent="0.2">
      <c r="B33" s="870" t="s">
        <v>49</v>
      </c>
      <c r="C33" s="871"/>
      <c r="D33" s="318">
        <v>1</v>
      </c>
      <c r="E33" s="361" t="s">
        <v>219</v>
      </c>
      <c r="F33" s="400" t="s">
        <v>452</v>
      </c>
      <c r="G33" s="187">
        <v>15000</v>
      </c>
      <c r="H33" s="187">
        <v>68000</v>
      </c>
      <c r="I33" s="188">
        <v>335000</v>
      </c>
      <c r="J33" s="189">
        <v>750000</v>
      </c>
      <c r="K33" s="187">
        <v>3450000</v>
      </c>
      <c r="L33" s="188">
        <v>16500000</v>
      </c>
      <c r="M33" s="193">
        <v>0</v>
      </c>
      <c r="N33" s="193">
        <v>0</v>
      </c>
      <c r="O33" s="194">
        <v>0</v>
      </c>
      <c r="S33" s="14"/>
      <c r="T33" s="14"/>
      <c r="U33" s="15"/>
    </row>
    <row r="34" spans="2:21" ht="14.1" customHeight="1" outlineLevel="1" x14ac:dyDescent="0.2">
      <c r="B34" s="870" t="s">
        <v>52</v>
      </c>
      <c r="C34" s="871"/>
      <c r="D34" s="318">
        <v>0.8</v>
      </c>
      <c r="E34" s="361" t="s">
        <v>219</v>
      </c>
      <c r="F34" s="400" t="s">
        <v>500</v>
      </c>
      <c r="G34" s="187">
        <v>8000</v>
      </c>
      <c r="H34" s="187">
        <v>20000</v>
      </c>
      <c r="I34" s="188">
        <v>40000</v>
      </c>
      <c r="J34" s="189">
        <v>400600</v>
      </c>
      <c r="K34" s="187">
        <v>502400</v>
      </c>
      <c r="L34" s="188">
        <v>2018000</v>
      </c>
      <c r="M34" s="193">
        <v>0</v>
      </c>
      <c r="N34" s="193">
        <v>0</v>
      </c>
      <c r="O34" s="194">
        <v>0</v>
      </c>
      <c r="S34" s="14"/>
      <c r="T34" s="14"/>
      <c r="U34" s="15"/>
    </row>
    <row r="35" spans="2:21" ht="14.1" customHeight="1" outlineLevel="1" x14ac:dyDescent="0.2">
      <c r="B35" s="870" t="s">
        <v>53</v>
      </c>
      <c r="C35" s="871"/>
      <c r="D35" s="318">
        <v>1</v>
      </c>
      <c r="E35" s="361" t="s">
        <v>219</v>
      </c>
      <c r="F35" s="400" t="s">
        <v>501</v>
      </c>
      <c r="G35" s="187">
        <v>0</v>
      </c>
      <c r="H35" s="187">
        <v>0</v>
      </c>
      <c r="I35" s="188">
        <v>0</v>
      </c>
      <c r="J35" s="189">
        <v>0</v>
      </c>
      <c r="K35" s="187">
        <v>0</v>
      </c>
      <c r="L35" s="188">
        <v>0</v>
      </c>
      <c r="M35" s="193">
        <v>0</v>
      </c>
      <c r="N35" s="193">
        <v>0</v>
      </c>
      <c r="O35" s="194">
        <v>0</v>
      </c>
      <c r="S35" s="14"/>
      <c r="T35" s="14"/>
      <c r="U35" s="15"/>
    </row>
    <row r="36" spans="2:21" ht="14.1" customHeight="1" outlineLevel="1" thickBot="1" x14ac:dyDescent="0.25">
      <c r="B36" s="870" t="s">
        <v>166</v>
      </c>
      <c r="C36" s="871"/>
      <c r="D36" s="318">
        <v>0.8</v>
      </c>
      <c r="E36" s="361" t="s">
        <v>219</v>
      </c>
      <c r="F36" s="400" t="s">
        <v>502</v>
      </c>
      <c r="G36" s="187">
        <v>0</v>
      </c>
      <c r="H36" s="187">
        <v>0</v>
      </c>
      <c r="I36" s="188">
        <v>0</v>
      </c>
      <c r="J36" s="189">
        <v>0</v>
      </c>
      <c r="K36" s="187">
        <v>0</v>
      </c>
      <c r="L36" s="188">
        <v>0</v>
      </c>
      <c r="M36" s="193">
        <v>0</v>
      </c>
      <c r="N36" s="193">
        <v>0</v>
      </c>
      <c r="O36" s="194">
        <v>0</v>
      </c>
      <c r="S36" s="14"/>
      <c r="T36" s="14"/>
      <c r="U36" s="15"/>
    </row>
    <row r="37" spans="2:21" ht="14.1" customHeight="1" outlineLevel="1" x14ac:dyDescent="0.2">
      <c r="B37" s="674" t="s">
        <v>57</v>
      </c>
      <c r="C37" s="677" t="s">
        <v>167</v>
      </c>
      <c r="D37" s="678"/>
      <c r="E37" s="430" t="s">
        <v>219</v>
      </c>
      <c r="F37" s="427" t="s">
        <v>474</v>
      </c>
      <c r="G37" s="196">
        <v>1000</v>
      </c>
      <c r="H37" s="196">
        <v>5000</v>
      </c>
      <c r="I37" s="197">
        <v>0</v>
      </c>
      <c r="J37" s="198">
        <v>250000</v>
      </c>
      <c r="K37" s="196">
        <v>2500000</v>
      </c>
      <c r="L37" s="197">
        <v>0</v>
      </c>
      <c r="M37" s="196">
        <v>0</v>
      </c>
      <c r="N37" s="196">
        <v>0</v>
      </c>
      <c r="O37" s="197">
        <v>0</v>
      </c>
      <c r="S37" s="14"/>
      <c r="T37" s="14"/>
      <c r="U37" s="15"/>
    </row>
    <row r="38" spans="2:21" ht="14.1" customHeight="1" outlineLevel="1" x14ac:dyDescent="0.2">
      <c r="B38" s="675"/>
      <c r="C38" s="679" t="s">
        <v>168</v>
      </c>
      <c r="D38" s="680"/>
      <c r="E38" s="372" t="s">
        <v>604</v>
      </c>
      <c r="F38" s="385" t="s">
        <v>503</v>
      </c>
      <c r="G38" s="199">
        <f>SUM(G28:G36)</f>
        <v>81600</v>
      </c>
      <c r="H38" s="199">
        <f t="shared" ref="H38:O38" si="3">SUM(H28:H36)</f>
        <v>341500</v>
      </c>
      <c r="I38" s="200">
        <f t="shared" si="3"/>
        <v>1538521</v>
      </c>
      <c r="J38" s="201">
        <f t="shared" si="3"/>
        <v>3890600</v>
      </c>
      <c r="K38" s="199">
        <f t="shared" si="3"/>
        <v>16727400</v>
      </c>
      <c r="L38" s="200">
        <f t="shared" si="3"/>
        <v>82424249</v>
      </c>
      <c r="M38" s="199">
        <f t="shared" si="3"/>
        <v>0</v>
      </c>
      <c r="N38" s="199">
        <f t="shared" si="3"/>
        <v>0</v>
      </c>
      <c r="O38" s="200">
        <f t="shared" si="3"/>
        <v>0</v>
      </c>
      <c r="P38" s="2" t="s">
        <v>202</v>
      </c>
      <c r="S38" s="14"/>
      <c r="T38" s="14"/>
      <c r="U38" s="15"/>
    </row>
    <row r="39" spans="2:21" ht="14.1" customHeight="1" outlineLevel="1" x14ac:dyDescent="0.2">
      <c r="B39" s="675"/>
      <c r="C39" s="679" t="s">
        <v>169</v>
      </c>
      <c r="D39" s="680"/>
      <c r="E39" s="896" t="s">
        <v>596</v>
      </c>
      <c r="F39" s="385" t="s">
        <v>504</v>
      </c>
      <c r="G39" s="199">
        <f>G26</f>
        <v>82600</v>
      </c>
      <c r="H39" s="199">
        <f t="shared" ref="H39:O39" si="4">H26</f>
        <v>346500</v>
      </c>
      <c r="I39" s="200">
        <f t="shared" si="4"/>
        <v>1538521</v>
      </c>
      <c r="J39" s="201">
        <f t="shared" si="4"/>
        <v>4140600</v>
      </c>
      <c r="K39" s="199">
        <f t="shared" si="4"/>
        <v>19227400</v>
      </c>
      <c r="L39" s="200">
        <f t="shared" si="4"/>
        <v>82424249</v>
      </c>
      <c r="M39" s="202">
        <f t="shared" si="4"/>
        <v>0</v>
      </c>
      <c r="N39" s="202">
        <f t="shared" si="4"/>
        <v>0</v>
      </c>
      <c r="O39" s="203">
        <f t="shared" si="4"/>
        <v>0</v>
      </c>
      <c r="P39" s="2" t="s">
        <v>202</v>
      </c>
      <c r="S39" s="14"/>
      <c r="T39" s="14"/>
      <c r="U39" s="15"/>
    </row>
    <row r="40" spans="2:21" ht="14.1" customHeight="1" outlineLevel="1" thickBot="1" x14ac:dyDescent="0.25">
      <c r="B40" s="676"/>
      <c r="C40" s="681" t="s">
        <v>170</v>
      </c>
      <c r="D40" s="682"/>
      <c r="E40" s="431" t="s">
        <v>219</v>
      </c>
      <c r="F40" s="428" t="s">
        <v>505</v>
      </c>
      <c r="G40" s="204">
        <f>G37+G38-G39</f>
        <v>0</v>
      </c>
      <c r="H40" s="204">
        <f>H37+H38-H39</f>
        <v>0</v>
      </c>
      <c r="I40" s="205">
        <f t="shared" ref="I40:O40" si="5">I37+I38-I39</f>
        <v>0</v>
      </c>
      <c r="J40" s="206">
        <f t="shared" si="5"/>
        <v>0</v>
      </c>
      <c r="K40" s="204">
        <f>K37+K38-K39</f>
        <v>0</v>
      </c>
      <c r="L40" s="205">
        <f>L37+L38-L39</f>
        <v>0</v>
      </c>
      <c r="M40" s="207">
        <f t="shared" si="5"/>
        <v>0</v>
      </c>
      <c r="N40" s="207">
        <f t="shared" si="5"/>
        <v>0</v>
      </c>
      <c r="O40" s="208">
        <f t="shared" si="5"/>
        <v>0</v>
      </c>
      <c r="P40" s="2" t="s">
        <v>202</v>
      </c>
      <c r="S40" s="14"/>
      <c r="T40" s="14"/>
      <c r="U40" s="15"/>
    </row>
    <row r="41" spans="2:21" ht="14.1" customHeight="1" x14ac:dyDescent="0.2">
      <c r="B41" s="671" t="s">
        <v>171</v>
      </c>
      <c r="C41" s="672"/>
      <c r="D41" s="673"/>
      <c r="E41" s="432" t="s">
        <v>185</v>
      </c>
      <c r="F41" s="429" t="s">
        <v>425</v>
      </c>
      <c r="G41" s="269">
        <f>G14+G15+G16+G26</f>
        <v>-152900</v>
      </c>
      <c r="H41" s="269">
        <f t="shared" ref="H41:O41" si="6">H14+H15+H16+H26</f>
        <v>-558280</v>
      </c>
      <c r="I41" s="270">
        <f t="shared" si="6"/>
        <v>-5634908</v>
      </c>
      <c r="J41" s="271">
        <f t="shared" si="6"/>
        <v>-7563150</v>
      </c>
      <c r="K41" s="269">
        <f t="shared" si="6"/>
        <v>-23257653</v>
      </c>
      <c r="L41" s="270">
        <f t="shared" si="6"/>
        <v>-273897806</v>
      </c>
      <c r="M41" s="269">
        <f t="shared" si="6"/>
        <v>0</v>
      </c>
      <c r="N41" s="269">
        <f t="shared" si="6"/>
        <v>0</v>
      </c>
      <c r="O41" s="270">
        <f t="shared" si="6"/>
        <v>0</v>
      </c>
      <c r="P41" s="2" t="s">
        <v>202</v>
      </c>
      <c r="S41" s="14"/>
      <c r="T41" s="14"/>
      <c r="U41" s="15"/>
    </row>
    <row r="42" spans="2:21" ht="14.1" customHeight="1" x14ac:dyDescent="0.2">
      <c r="B42" s="525" t="s">
        <v>172</v>
      </c>
      <c r="C42" s="653"/>
      <c r="D42" s="526"/>
      <c r="E42" s="877" t="s">
        <v>450</v>
      </c>
      <c r="F42" s="390" t="s">
        <v>476</v>
      </c>
      <c r="G42" s="179">
        <v>0</v>
      </c>
      <c r="H42" s="179">
        <v>7500</v>
      </c>
      <c r="I42" s="180">
        <v>25000</v>
      </c>
      <c r="J42" s="178">
        <v>0</v>
      </c>
      <c r="K42" s="179">
        <v>375000</v>
      </c>
      <c r="L42" s="180">
        <v>1250000</v>
      </c>
      <c r="M42" s="179">
        <v>0</v>
      </c>
      <c r="N42" s="179">
        <v>0</v>
      </c>
      <c r="O42" s="180">
        <v>0</v>
      </c>
      <c r="S42" s="14"/>
      <c r="T42" s="14"/>
      <c r="U42" s="15"/>
    </row>
    <row r="43" spans="2:21" ht="14.1" customHeight="1" x14ac:dyDescent="0.2">
      <c r="B43" s="525" t="s">
        <v>64</v>
      </c>
      <c r="C43" s="653"/>
      <c r="D43" s="526"/>
      <c r="E43" s="877" t="s">
        <v>596</v>
      </c>
      <c r="F43" s="390" t="s">
        <v>457</v>
      </c>
      <c r="G43" s="179">
        <v>500</v>
      </c>
      <c r="H43" s="179">
        <v>1000</v>
      </c>
      <c r="I43" s="180">
        <v>10000</v>
      </c>
      <c r="J43" s="178">
        <v>25037.5</v>
      </c>
      <c r="K43" s="179">
        <v>50075</v>
      </c>
      <c r="L43" s="180">
        <v>500750</v>
      </c>
      <c r="M43" s="179">
        <v>37.5</v>
      </c>
      <c r="N43" s="179">
        <v>75</v>
      </c>
      <c r="O43" s="180">
        <v>750</v>
      </c>
      <c r="S43" s="14"/>
      <c r="T43" s="14"/>
      <c r="U43" s="15"/>
    </row>
    <row r="44" spans="2:21" ht="14.1" customHeight="1" x14ac:dyDescent="0.2">
      <c r="B44" s="502" t="s">
        <v>65</v>
      </c>
      <c r="C44" s="503"/>
      <c r="D44" s="670"/>
      <c r="E44" s="360" t="s">
        <v>219</v>
      </c>
      <c r="F44" s="386" t="s">
        <v>458</v>
      </c>
      <c r="G44" s="179">
        <v>10000</v>
      </c>
      <c r="H44" s="179">
        <v>32380</v>
      </c>
      <c r="I44" s="180">
        <v>233508</v>
      </c>
      <c r="J44" s="178">
        <v>500750</v>
      </c>
      <c r="K44" s="179">
        <v>2503750</v>
      </c>
      <c r="L44" s="180">
        <v>17030000</v>
      </c>
      <c r="M44" s="179">
        <v>750</v>
      </c>
      <c r="N44" s="179">
        <v>3749.9999999999995</v>
      </c>
      <c r="O44" s="180">
        <v>29999.999999999996</v>
      </c>
      <c r="S44" s="14"/>
      <c r="T44" s="14"/>
      <c r="U44" s="15"/>
    </row>
    <row r="45" spans="2:21" ht="14.1" customHeight="1" x14ac:dyDescent="0.2">
      <c r="B45" s="525" t="s">
        <v>173</v>
      </c>
      <c r="C45" s="653"/>
      <c r="D45" s="526"/>
      <c r="E45" s="877" t="s">
        <v>596</v>
      </c>
      <c r="F45" s="390" t="s">
        <v>457</v>
      </c>
      <c r="G45" s="272">
        <v>-2000</v>
      </c>
      <c r="H45" s="179">
        <v>-8000</v>
      </c>
      <c r="I45" s="180">
        <v>-40000</v>
      </c>
      <c r="J45" s="178">
        <v>-100150</v>
      </c>
      <c r="K45" s="179">
        <v>-400600</v>
      </c>
      <c r="L45" s="180">
        <v>-2003000</v>
      </c>
      <c r="M45" s="179">
        <v>-150</v>
      </c>
      <c r="N45" s="179">
        <v>-600</v>
      </c>
      <c r="O45" s="180">
        <v>-3000</v>
      </c>
      <c r="S45" s="14"/>
      <c r="T45" s="14"/>
      <c r="U45" s="15"/>
    </row>
    <row r="46" spans="2:21" x14ac:dyDescent="0.2">
      <c r="B46" s="525" t="s">
        <v>174</v>
      </c>
      <c r="C46" s="653"/>
      <c r="D46" s="526"/>
      <c r="E46" s="877" t="s">
        <v>595</v>
      </c>
      <c r="F46" s="390" t="s">
        <v>459</v>
      </c>
      <c r="G46" s="179">
        <v>1000</v>
      </c>
      <c r="H46" s="179">
        <v>3000</v>
      </c>
      <c r="I46" s="180">
        <v>20000</v>
      </c>
      <c r="J46" s="178">
        <v>50075</v>
      </c>
      <c r="K46" s="179">
        <v>150225</v>
      </c>
      <c r="L46" s="180">
        <v>1001500</v>
      </c>
      <c r="M46" s="179">
        <v>75</v>
      </c>
      <c r="N46" s="179">
        <v>224.99999999999997</v>
      </c>
      <c r="O46" s="180">
        <v>1500</v>
      </c>
      <c r="S46" s="14"/>
      <c r="T46" s="14"/>
      <c r="U46" s="15"/>
    </row>
    <row r="47" spans="2:21" ht="14.1" customHeight="1" x14ac:dyDescent="0.2">
      <c r="B47" s="619" t="s">
        <v>68</v>
      </c>
      <c r="C47" s="620"/>
      <c r="D47" s="621"/>
      <c r="E47" s="876" t="s">
        <v>596</v>
      </c>
      <c r="F47" s="375" t="s">
        <v>495</v>
      </c>
      <c r="G47" s="22">
        <f t="shared" ref="G47:O47" si="7">SUM(G41:G46)</f>
        <v>-143400</v>
      </c>
      <c r="H47" s="22">
        <f t="shared" si="7"/>
        <v>-522400</v>
      </c>
      <c r="I47" s="23">
        <f t="shared" si="7"/>
        <v>-5386400</v>
      </c>
      <c r="J47" s="21">
        <f t="shared" si="7"/>
        <v>-7087437.5</v>
      </c>
      <c r="K47" s="22">
        <f t="shared" si="7"/>
        <v>-20579203</v>
      </c>
      <c r="L47" s="23">
        <f t="shared" si="7"/>
        <v>-256118556</v>
      </c>
      <c r="M47" s="22">
        <f t="shared" si="7"/>
        <v>712.5</v>
      </c>
      <c r="N47" s="22">
        <f t="shared" si="7"/>
        <v>3449.9999999999995</v>
      </c>
      <c r="O47" s="23">
        <f t="shared" si="7"/>
        <v>29249.999999999996</v>
      </c>
      <c r="P47" s="2" t="s">
        <v>202</v>
      </c>
      <c r="S47" s="14"/>
      <c r="T47" s="14"/>
      <c r="U47" s="15"/>
    </row>
    <row r="48" spans="2:21" ht="14.1" customHeight="1" x14ac:dyDescent="0.2">
      <c r="B48" s="619" t="s">
        <v>175</v>
      </c>
      <c r="C48" s="620"/>
      <c r="D48" s="621"/>
      <c r="E48" s="876" t="s">
        <v>450</v>
      </c>
      <c r="F48" s="375" t="s">
        <v>428</v>
      </c>
      <c r="G48" s="273">
        <v>0</v>
      </c>
      <c r="H48" s="273">
        <v>0</v>
      </c>
      <c r="I48" s="274">
        <v>-40000</v>
      </c>
      <c r="J48" s="275">
        <v>0</v>
      </c>
      <c r="K48" s="273">
        <v>0</v>
      </c>
      <c r="L48" s="274">
        <v>-2000000</v>
      </c>
      <c r="M48" s="273">
        <v>0</v>
      </c>
      <c r="N48" s="273">
        <v>0</v>
      </c>
      <c r="O48" s="274">
        <v>0</v>
      </c>
      <c r="S48" s="14"/>
      <c r="T48" s="14"/>
      <c r="U48" s="15"/>
    </row>
    <row r="49" spans="2:21" ht="14.1" customHeight="1" x14ac:dyDescent="0.2">
      <c r="B49" s="619" t="s">
        <v>176</v>
      </c>
      <c r="C49" s="620"/>
      <c r="D49" s="621"/>
      <c r="E49" s="876" t="s">
        <v>595</v>
      </c>
      <c r="F49" s="375" t="s">
        <v>506</v>
      </c>
      <c r="G49" s="273">
        <v>1000000</v>
      </c>
      <c r="H49" s="273">
        <v>3000000</v>
      </c>
      <c r="I49" s="274">
        <v>15100000</v>
      </c>
      <c r="J49" s="275">
        <v>50075000</v>
      </c>
      <c r="K49" s="273">
        <v>145392253</v>
      </c>
      <c r="L49" s="274">
        <v>887937906</v>
      </c>
      <c r="M49" s="273">
        <v>2575000</v>
      </c>
      <c r="N49" s="273">
        <v>12725000</v>
      </c>
      <c r="O49" s="274">
        <v>175728250</v>
      </c>
      <c r="S49" s="14"/>
      <c r="T49" s="14"/>
      <c r="U49" s="15"/>
    </row>
    <row r="50" spans="2:21" ht="12.75" x14ac:dyDescent="0.2">
      <c r="B50" s="619" t="s">
        <v>203</v>
      </c>
      <c r="C50" s="620"/>
      <c r="D50" s="621"/>
      <c r="E50" s="880" t="s">
        <v>595</v>
      </c>
      <c r="F50" s="375" t="s">
        <v>507</v>
      </c>
      <c r="G50" s="273">
        <v>1000000</v>
      </c>
      <c r="H50" s="273">
        <v>5000000</v>
      </c>
      <c r="I50" s="274">
        <v>20000000</v>
      </c>
      <c r="J50" s="275">
        <v>62593750</v>
      </c>
      <c r="K50" s="273">
        <v>250375000</v>
      </c>
      <c r="L50" s="274">
        <v>1608000000</v>
      </c>
      <c r="M50" s="273">
        <v>12531160</v>
      </c>
      <c r="N50" s="273">
        <v>75375000</v>
      </c>
      <c r="O50" s="274">
        <v>250500000</v>
      </c>
      <c r="S50" s="14"/>
      <c r="T50" s="14"/>
      <c r="U50" s="15"/>
    </row>
    <row r="51" spans="2:21" ht="13.5" thickBot="1" x14ac:dyDescent="0.25">
      <c r="B51" s="684" t="s">
        <v>204</v>
      </c>
      <c r="C51" s="685"/>
      <c r="D51" s="686"/>
      <c r="E51" s="880" t="s">
        <v>595</v>
      </c>
      <c r="F51" s="380" t="s">
        <v>508</v>
      </c>
      <c r="G51" s="276">
        <f>G9+G12+G47+G48+G49+G50</f>
        <v>45673600</v>
      </c>
      <c r="H51" s="276">
        <f t="shared" ref="H51:O51" si="8">H9+H12+H47+H48+H49+H50</f>
        <v>45673600</v>
      </c>
      <c r="I51" s="151">
        <f t="shared" si="8"/>
        <v>45673600</v>
      </c>
      <c r="J51" s="277">
        <f t="shared" si="8"/>
        <v>2538269349.5</v>
      </c>
      <c r="K51" s="276">
        <f t="shared" si="8"/>
        <v>2538269350</v>
      </c>
      <c r="L51" s="151">
        <f t="shared" si="8"/>
        <v>2538269350</v>
      </c>
      <c r="M51" s="276">
        <f t="shared" si="8"/>
        <v>351707499.5</v>
      </c>
      <c r="N51" s="276">
        <f t="shared" si="8"/>
        <v>351707500</v>
      </c>
      <c r="O51" s="151">
        <f t="shared" si="8"/>
        <v>351707500</v>
      </c>
      <c r="P51" s="2" t="s">
        <v>202</v>
      </c>
      <c r="S51" s="14"/>
      <c r="T51" s="14"/>
      <c r="U51" s="15"/>
    </row>
    <row r="52" spans="2:21" x14ac:dyDescent="0.2">
      <c r="B52" s="687" t="s">
        <v>177</v>
      </c>
      <c r="C52" s="689" t="s">
        <v>205</v>
      </c>
      <c r="D52" s="690"/>
      <c r="E52" s="894" t="s">
        <v>595</v>
      </c>
      <c r="F52" s="375" t="s">
        <v>509</v>
      </c>
      <c r="G52" s="212">
        <v>-4750000</v>
      </c>
      <c r="H52" s="212">
        <v>-3750000</v>
      </c>
      <c r="I52" s="213">
        <v>0</v>
      </c>
      <c r="J52" s="214">
        <v>0</v>
      </c>
      <c r="K52" s="212">
        <v>0</v>
      </c>
      <c r="L52" s="213">
        <v>0</v>
      </c>
      <c r="M52" s="212">
        <v>337500000</v>
      </c>
      <c r="N52" s="212">
        <v>275000000</v>
      </c>
      <c r="O52" s="213">
        <v>0</v>
      </c>
      <c r="S52" s="62"/>
      <c r="T52" s="62"/>
      <c r="U52" s="62"/>
    </row>
    <row r="53" spans="2:21" x14ac:dyDescent="0.2">
      <c r="B53" s="687"/>
      <c r="C53" s="691" t="s">
        <v>206</v>
      </c>
      <c r="D53" s="692"/>
      <c r="E53" s="880" t="s">
        <v>595</v>
      </c>
      <c r="F53" s="375" t="s">
        <v>510</v>
      </c>
      <c r="G53" s="179">
        <v>50000</v>
      </c>
      <c r="H53" s="179">
        <v>250000</v>
      </c>
      <c r="I53" s="180">
        <v>1250000</v>
      </c>
      <c r="J53" s="178">
        <v>0</v>
      </c>
      <c r="K53" s="179">
        <v>0</v>
      </c>
      <c r="L53" s="180">
        <v>0</v>
      </c>
      <c r="M53" s="179">
        <v>-2500000</v>
      </c>
      <c r="N53" s="179">
        <v>-12500000</v>
      </c>
      <c r="O53" s="180">
        <v>-75000000</v>
      </c>
      <c r="S53" s="62"/>
      <c r="T53" s="62"/>
      <c r="U53" s="62"/>
    </row>
    <row r="54" spans="2:21" ht="30" customHeight="1" x14ac:dyDescent="0.2">
      <c r="B54" s="687"/>
      <c r="C54" s="691" t="s">
        <v>194</v>
      </c>
      <c r="D54" s="692"/>
      <c r="E54" s="880" t="s">
        <v>598</v>
      </c>
      <c r="F54" s="375" t="s">
        <v>550</v>
      </c>
      <c r="G54" s="179">
        <v>-300000</v>
      </c>
      <c r="H54" s="179">
        <v>-1500000</v>
      </c>
      <c r="I54" s="180">
        <v>-6250000</v>
      </c>
      <c r="J54" s="178">
        <v>0</v>
      </c>
      <c r="K54" s="179">
        <v>0</v>
      </c>
      <c r="L54" s="180">
        <v>0</v>
      </c>
      <c r="M54" s="179">
        <v>15000000</v>
      </c>
      <c r="N54" s="179">
        <v>87500000</v>
      </c>
      <c r="O54" s="180">
        <v>425000000</v>
      </c>
      <c r="S54" s="62"/>
      <c r="T54" s="62"/>
      <c r="U54" s="62"/>
    </row>
    <row r="55" spans="2:21" x14ac:dyDescent="0.2">
      <c r="B55" s="687"/>
      <c r="C55" s="689" t="s">
        <v>207</v>
      </c>
      <c r="D55" s="690"/>
      <c r="E55" s="880" t="s">
        <v>595</v>
      </c>
      <c r="F55" s="375" t="s">
        <v>511</v>
      </c>
      <c r="G55" s="34">
        <f>SUM(G52:G54)</f>
        <v>-5000000</v>
      </c>
      <c r="H55" s="34">
        <f t="shared" ref="H55:O55" si="9">SUM(H52:H54)</f>
        <v>-5000000</v>
      </c>
      <c r="I55" s="35">
        <f t="shared" si="9"/>
        <v>-5000000</v>
      </c>
      <c r="J55" s="33">
        <f t="shared" si="9"/>
        <v>0</v>
      </c>
      <c r="K55" s="34">
        <f t="shared" si="9"/>
        <v>0</v>
      </c>
      <c r="L55" s="35">
        <f t="shared" si="9"/>
        <v>0</v>
      </c>
      <c r="M55" s="34">
        <f t="shared" si="9"/>
        <v>350000000</v>
      </c>
      <c r="N55" s="34">
        <f t="shared" si="9"/>
        <v>350000000</v>
      </c>
      <c r="O55" s="35">
        <f t="shared" si="9"/>
        <v>350000000</v>
      </c>
      <c r="P55" s="2" t="s">
        <v>202</v>
      </c>
      <c r="S55" s="62"/>
      <c r="T55" s="62"/>
      <c r="U55" s="62"/>
    </row>
    <row r="56" spans="2:21" ht="14.1" customHeight="1" thickBot="1" x14ac:dyDescent="0.25">
      <c r="B56" s="688"/>
      <c r="C56" s="695" t="s">
        <v>208</v>
      </c>
      <c r="D56" s="696"/>
      <c r="E56" s="879" t="s">
        <v>450</v>
      </c>
      <c r="F56" s="380" t="s">
        <v>512</v>
      </c>
      <c r="G56" s="215">
        <f>G51-G55</f>
        <v>50673600</v>
      </c>
      <c r="H56" s="215">
        <f t="shared" ref="H56:O56" si="10">H51-H55</f>
        <v>50673600</v>
      </c>
      <c r="I56" s="216">
        <f t="shared" si="10"/>
        <v>50673600</v>
      </c>
      <c r="J56" s="217">
        <f t="shared" si="10"/>
        <v>2538269349.5</v>
      </c>
      <c r="K56" s="215">
        <f t="shared" si="10"/>
        <v>2538269350</v>
      </c>
      <c r="L56" s="216">
        <f t="shared" si="10"/>
        <v>2538269350</v>
      </c>
      <c r="M56" s="215">
        <f t="shared" si="10"/>
        <v>1707499.5</v>
      </c>
      <c r="N56" s="215">
        <f t="shared" si="10"/>
        <v>1707500</v>
      </c>
      <c r="O56" s="216">
        <f t="shared" si="10"/>
        <v>1707500</v>
      </c>
      <c r="P56" s="2" t="s">
        <v>202</v>
      </c>
      <c r="S56" s="62"/>
      <c r="T56" s="62"/>
      <c r="U56" s="62"/>
    </row>
    <row r="57" spans="2:21" ht="14.1" customHeight="1" thickBot="1" x14ac:dyDescent="0.25">
      <c r="B57" s="159"/>
      <c r="C57" s="160"/>
      <c r="D57" s="161"/>
      <c r="E57" s="162"/>
      <c r="F57" s="412"/>
      <c r="G57" s="218"/>
      <c r="H57" s="218"/>
      <c r="I57" s="218"/>
      <c r="J57" s="218"/>
      <c r="K57" s="218"/>
      <c r="L57" s="218"/>
      <c r="M57" s="218"/>
      <c r="N57" s="218"/>
      <c r="O57" s="218"/>
      <c r="S57" s="62"/>
      <c r="T57" s="62"/>
      <c r="U57" s="62"/>
    </row>
    <row r="58" spans="2:21" s="12" customFormat="1" ht="16.149999999999999" customHeight="1" thickBot="1" x14ac:dyDescent="0.3">
      <c r="B58" s="492" t="s">
        <v>178</v>
      </c>
      <c r="C58" s="493"/>
      <c r="D58" s="494"/>
      <c r="E58" s="154"/>
      <c r="F58" s="325"/>
      <c r="G58" s="511" t="str">
        <f>G8</f>
        <v>LP #5's Allocation of Total Fund</v>
      </c>
      <c r="H58" s="509"/>
      <c r="I58" s="510"/>
      <c r="J58" s="511" t="str">
        <f>J8</f>
        <v>Total Fund (incl. GP Allocation)</v>
      </c>
      <c r="K58" s="509"/>
      <c r="L58" s="510"/>
      <c r="M58" s="511" t="str">
        <f>M8</f>
        <v>GP's Allocation of Total Fund</v>
      </c>
      <c r="N58" s="509"/>
      <c r="O58" s="510"/>
      <c r="P58" s="11"/>
      <c r="S58" s="63"/>
      <c r="T58" s="63"/>
      <c r="U58" s="64"/>
    </row>
    <row r="59" spans="2:21" ht="14.1" customHeight="1" x14ac:dyDescent="0.2">
      <c r="B59" s="512" t="s">
        <v>76</v>
      </c>
      <c r="C59" s="513"/>
      <c r="D59" s="683"/>
      <c r="E59" s="358" t="s">
        <v>219</v>
      </c>
      <c r="F59" s="413" t="s">
        <v>527</v>
      </c>
      <c r="G59" s="172">
        <v>50000000</v>
      </c>
      <c r="H59" s="219">
        <f>G59</f>
        <v>50000000</v>
      </c>
      <c r="I59" s="220">
        <f>G59</f>
        <v>50000000</v>
      </c>
      <c r="J59" s="172">
        <v>2503750000</v>
      </c>
      <c r="K59" s="219">
        <f>J59</f>
        <v>2503750000</v>
      </c>
      <c r="L59" s="220">
        <f>J59</f>
        <v>2503750000</v>
      </c>
      <c r="M59" s="172">
        <v>3750000</v>
      </c>
      <c r="N59" s="219">
        <f>M59</f>
        <v>3750000</v>
      </c>
      <c r="O59" s="220">
        <f>M59</f>
        <v>3750000</v>
      </c>
      <c r="P59" s="2" t="s">
        <v>202</v>
      </c>
    </row>
    <row r="60" spans="2:21" ht="14.1" customHeight="1" x14ac:dyDescent="0.2">
      <c r="B60" s="500" t="s">
        <v>179</v>
      </c>
      <c r="C60" s="501"/>
      <c r="D60" s="693"/>
      <c r="E60" s="360" t="s">
        <v>219</v>
      </c>
      <c r="F60" s="414" t="s">
        <v>528</v>
      </c>
      <c r="G60" s="221">
        <v>18500000</v>
      </c>
      <c r="H60" s="222">
        <v>23500000</v>
      </c>
      <c r="I60" s="223">
        <f>G59</f>
        <v>50000000</v>
      </c>
      <c r="J60" s="221">
        <v>926387500</v>
      </c>
      <c r="K60" s="222">
        <v>1176762500</v>
      </c>
      <c r="L60" s="223">
        <f>J59</f>
        <v>2503750000</v>
      </c>
      <c r="M60" s="211">
        <v>1387500</v>
      </c>
      <c r="N60" s="210">
        <v>1762499.9999999998</v>
      </c>
      <c r="O60" s="209">
        <f>M59</f>
        <v>3750000</v>
      </c>
      <c r="P60" s="2" t="s">
        <v>202</v>
      </c>
    </row>
    <row r="61" spans="2:21" ht="14.1" customHeight="1" x14ac:dyDescent="0.2">
      <c r="B61" s="502" t="s">
        <v>78</v>
      </c>
      <c r="C61" s="503"/>
      <c r="D61" s="670"/>
      <c r="E61" s="360" t="s">
        <v>219</v>
      </c>
      <c r="F61" s="414" t="s">
        <v>529</v>
      </c>
      <c r="G61" s="175">
        <v>0</v>
      </c>
      <c r="H61" s="173">
        <v>-5000000</v>
      </c>
      <c r="I61" s="174">
        <v>-35000000</v>
      </c>
      <c r="J61" s="175">
        <v>0</v>
      </c>
      <c r="K61" s="173">
        <v>-250375000</v>
      </c>
      <c r="L61" s="174">
        <v>-1752625000</v>
      </c>
      <c r="M61" s="175">
        <v>0</v>
      </c>
      <c r="N61" s="173">
        <v>-375000</v>
      </c>
      <c r="O61" s="174">
        <v>-2625000</v>
      </c>
    </row>
    <row r="62" spans="2:21" ht="14.1" customHeight="1" x14ac:dyDescent="0.2">
      <c r="B62" s="502" t="s">
        <v>79</v>
      </c>
      <c r="C62" s="503"/>
      <c r="D62" s="670"/>
      <c r="E62" s="360" t="s">
        <v>219</v>
      </c>
      <c r="F62" s="414" t="s">
        <v>530</v>
      </c>
      <c r="G62" s="175">
        <v>0</v>
      </c>
      <c r="H62" s="173">
        <v>0</v>
      </c>
      <c r="I62" s="174">
        <v>4000000</v>
      </c>
      <c r="J62" s="175">
        <v>0</v>
      </c>
      <c r="K62" s="173">
        <v>0</v>
      </c>
      <c r="L62" s="174">
        <v>200300000</v>
      </c>
      <c r="M62" s="175">
        <v>0</v>
      </c>
      <c r="N62" s="173">
        <v>0</v>
      </c>
      <c r="O62" s="174">
        <v>300000</v>
      </c>
    </row>
    <row r="63" spans="2:21" ht="14.1" customHeight="1" x14ac:dyDescent="0.2">
      <c r="B63" s="502" t="s">
        <v>80</v>
      </c>
      <c r="C63" s="503"/>
      <c r="D63" s="670"/>
      <c r="E63" s="360" t="s">
        <v>219</v>
      </c>
      <c r="F63" s="414" t="s">
        <v>531</v>
      </c>
      <c r="G63" s="175">
        <v>0</v>
      </c>
      <c r="H63" s="173">
        <v>0</v>
      </c>
      <c r="I63" s="174">
        <v>0</v>
      </c>
      <c r="J63" s="175">
        <v>0</v>
      </c>
      <c r="K63" s="173">
        <v>0</v>
      </c>
      <c r="L63" s="174">
        <v>0</v>
      </c>
      <c r="M63" s="175">
        <v>0</v>
      </c>
      <c r="N63" s="173">
        <v>0</v>
      </c>
      <c r="O63" s="174">
        <v>0</v>
      </c>
    </row>
    <row r="64" spans="2:21" ht="14.1" customHeight="1" x14ac:dyDescent="0.2">
      <c r="B64" s="502" t="s">
        <v>81</v>
      </c>
      <c r="C64" s="503"/>
      <c r="D64" s="670"/>
      <c r="E64" s="360" t="s">
        <v>219</v>
      </c>
      <c r="F64" s="414" t="s">
        <v>532</v>
      </c>
      <c r="G64" s="175">
        <v>0</v>
      </c>
      <c r="H64" s="173">
        <v>0</v>
      </c>
      <c r="I64" s="174">
        <v>-500000</v>
      </c>
      <c r="J64" s="175">
        <v>0</v>
      </c>
      <c r="K64" s="173">
        <v>0</v>
      </c>
      <c r="L64" s="174">
        <v>-25037500</v>
      </c>
      <c r="M64" s="175">
        <v>0</v>
      </c>
      <c r="N64" s="173">
        <v>0</v>
      </c>
      <c r="O64" s="174">
        <v>-37500</v>
      </c>
      <c r="Q64" s="7"/>
      <c r="R64" s="7"/>
    </row>
    <row r="65" spans="2:18" ht="14.1" customHeight="1" thickBot="1" x14ac:dyDescent="0.25">
      <c r="B65" s="504" t="s">
        <v>82</v>
      </c>
      <c r="C65" s="505"/>
      <c r="D65" s="694"/>
      <c r="E65" s="359" t="s">
        <v>219</v>
      </c>
      <c r="F65" s="415" t="s">
        <v>533</v>
      </c>
      <c r="G65" s="224">
        <f t="shared" ref="G65:O65" si="11">SUM(G60:G64)</f>
        <v>18500000</v>
      </c>
      <c r="H65" s="225">
        <f>SUM(H60:H64)</f>
        <v>18500000</v>
      </c>
      <c r="I65" s="226">
        <f>SUM(I60:I64)</f>
        <v>18500000</v>
      </c>
      <c r="J65" s="224">
        <f t="shared" si="11"/>
        <v>926387500</v>
      </c>
      <c r="K65" s="225">
        <f t="shared" si="11"/>
        <v>926387500</v>
      </c>
      <c r="L65" s="226">
        <f t="shared" si="11"/>
        <v>926387500</v>
      </c>
      <c r="M65" s="224">
        <f t="shared" si="11"/>
        <v>1387500</v>
      </c>
      <c r="N65" s="225">
        <f t="shared" si="11"/>
        <v>1387499.9999999998</v>
      </c>
      <c r="O65" s="226">
        <f t="shared" si="11"/>
        <v>1387500</v>
      </c>
      <c r="P65" s="2" t="s">
        <v>202</v>
      </c>
      <c r="Q65" s="7"/>
      <c r="R65" s="7"/>
    </row>
    <row r="66" spans="2:18" ht="14.1" customHeight="1" thickBot="1" x14ac:dyDescent="0.25">
      <c r="B66" s="162"/>
      <c r="C66" s="162"/>
      <c r="D66" s="162"/>
      <c r="E66" s="162"/>
      <c r="F66" s="412"/>
      <c r="G66" s="218"/>
      <c r="H66" s="218"/>
      <c r="I66" s="218"/>
      <c r="J66" s="218"/>
      <c r="K66" s="218"/>
      <c r="L66" s="218"/>
      <c r="M66" s="218"/>
      <c r="N66" s="218"/>
      <c r="O66" s="218"/>
      <c r="Q66" s="7"/>
      <c r="R66" s="7"/>
    </row>
    <row r="67" spans="2:18" s="12" customFormat="1" ht="16.149999999999999" customHeight="1" thickBot="1" x14ac:dyDescent="0.3">
      <c r="B67" s="712" t="s">
        <v>180</v>
      </c>
      <c r="C67" s="713"/>
      <c r="D67" s="714"/>
      <c r="E67" s="286"/>
      <c r="F67" s="416"/>
      <c r="G67" s="715" t="str">
        <f>G8</f>
        <v>LP #5's Allocation of Total Fund</v>
      </c>
      <c r="H67" s="715"/>
      <c r="I67" s="716"/>
      <c r="J67" s="717" t="str">
        <f>J8</f>
        <v>Total Fund (incl. GP Allocation)</v>
      </c>
      <c r="K67" s="715"/>
      <c r="L67" s="716"/>
      <c r="M67" s="717" t="str">
        <f>M8</f>
        <v>GP's Allocation of Total Fund</v>
      </c>
      <c r="N67" s="715"/>
      <c r="O67" s="716"/>
      <c r="P67" s="11"/>
    </row>
    <row r="68" spans="2:18" s="12" customFormat="1" ht="12.75" x14ac:dyDescent="0.25">
      <c r="B68" s="697" t="s">
        <v>181</v>
      </c>
      <c r="C68" s="698"/>
      <c r="D68" s="699"/>
      <c r="E68" s="894" t="s">
        <v>605</v>
      </c>
      <c r="F68" s="375" t="s">
        <v>534</v>
      </c>
      <c r="G68" s="230">
        <v>1250000</v>
      </c>
      <c r="H68" s="228">
        <f>G68</f>
        <v>1250000</v>
      </c>
      <c r="I68" s="229">
        <f>G68</f>
        <v>1250000</v>
      </c>
      <c r="J68" s="227">
        <v>0</v>
      </c>
      <c r="K68" s="228">
        <f>J68</f>
        <v>0</v>
      </c>
      <c r="L68" s="229">
        <f>J68</f>
        <v>0</v>
      </c>
      <c r="M68" s="227">
        <v>75000000</v>
      </c>
      <c r="N68" s="228">
        <f>M68</f>
        <v>75000000</v>
      </c>
      <c r="O68" s="229">
        <f>M68</f>
        <v>75000000</v>
      </c>
      <c r="P68" s="11" t="s">
        <v>202</v>
      </c>
    </row>
    <row r="69" spans="2:18" s="12" customFormat="1" ht="12.75" x14ac:dyDescent="0.25">
      <c r="B69" s="697" t="s">
        <v>182</v>
      </c>
      <c r="C69" s="698"/>
      <c r="D69" s="699"/>
      <c r="E69" s="880" t="s">
        <v>605</v>
      </c>
      <c r="F69" s="375" t="s">
        <v>535</v>
      </c>
      <c r="G69" s="230">
        <v>250000</v>
      </c>
      <c r="H69" s="228">
        <f>G69</f>
        <v>250000</v>
      </c>
      <c r="I69" s="229">
        <f>G69</f>
        <v>250000</v>
      </c>
      <c r="J69" s="227">
        <v>0</v>
      </c>
      <c r="K69" s="228">
        <f>J69</f>
        <v>0</v>
      </c>
      <c r="L69" s="229">
        <v>0</v>
      </c>
      <c r="M69" s="227">
        <v>15000000</v>
      </c>
      <c r="N69" s="228">
        <f>M69</f>
        <v>15000000</v>
      </c>
      <c r="O69" s="229">
        <f>M69</f>
        <v>15000000</v>
      </c>
      <c r="P69" s="11"/>
    </row>
    <row r="70" spans="2:18" s="12" customFormat="1" ht="14.1" customHeight="1" x14ac:dyDescent="0.25">
      <c r="B70" s="697" t="s">
        <v>183</v>
      </c>
      <c r="C70" s="698"/>
      <c r="D70" s="699"/>
      <c r="E70" s="880" t="s">
        <v>450</v>
      </c>
      <c r="F70" s="375" t="s">
        <v>536</v>
      </c>
      <c r="G70" s="230">
        <v>0</v>
      </c>
      <c r="H70" s="230">
        <v>0</v>
      </c>
      <c r="I70" s="231">
        <v>0</v>
      </c>
      <c r="J70" s="227">
        <v>0</v>
      </c>
      <c r="K70" s="230">
        <v>0</v>
      </c>
      <c r="L70" s="231">
        <v>0</v>
      </c>
      <c r="M70" s="227">
        <v>0</v>
      </c>
      <c r="N70" s="230">
        <v>0</v>
      </c>
      <c r="O70" s="231">
        <v>0</v>
      </c>
      <c r="P70" s="11"/>
    </row>
    <row r="71" spans="2:18" s="12" customFormat="1" ht="14.1" customHeight="1" x14ac:dyDescent="0.25">
      <c r="B71" s="700" t="s">
        <v>184</v>
      </c>
      <c r="C71" s="701"/>
      <c r="D71" s="702"/>
      <c r="E71" s="433" t="s">
        <v>185</v>
      </c>
      <c r="F71" s="435" t="s">
        <v>425</v>
      </c>
      <c r="G71" s="230">
        <v>50000</v>
      </c>
      <c r="H71" s="230">
        <v>200000</v>
      </c>
      <c r="I71" s="231">
        <v>1000000</v>
      </c>
      <c r="J71" s="227">
        <v>2503750</v>
      </c>
      <c r="K71" s="230">
        <v>10015000</v>
      </c>
      <c r="L71" s="231">
        <v>50075000</v>
      </c>
      <c r="M71" s="703"/>
      <c r="N71" s="704"/>
      <c r="O71" s="705"/>
      <c r="P71" s="11"/>
    </row>
    <row r="72" spans="2:18" s="12" customFormat="1" ht="14.1" customHeight="1" x14ac:dyDescent="0.25">
      <c r="B72" s="700" t="s">
        <v>186</v>
      </c>
      <c r="C72" s="701"/>
      <c r="D72" s="702"/>
      <c r="E72" s="433" t="s">
        <v>185</v>
      </c>
      <c r="F72" s="435" t="s">
        <v>425</v>
      </c>
      <c r="G72" s="233">
        <v>2500</v>
      </c>
      <c r="H72" s="233">
        <v>10000</v>
      </c>
      <c r="I72" s="234">
        <v>58000</v>
      </c>
      <c r="J72" s="232">
        <v>125187.5</v>
      </c>
      <c r="K72" s="233">
        <v>500750</v>
      </c>
      <c r="L72" s="234">
        <v>2904350</v>
      </c>
      <c r="M72" s="703"/>
      <c r="N72" s="704"/>
      <c r="O72" s="705"/>
      <c r="P72" s="11"/>
    </row>
    <row r="73" spans="2:18" s="12" customFormat="1" ht="14.1" customHeight="1" thickBot="1" x14ac:dyDescent="0.3">
      <c r="B73" s="709" t="s">
        <v>187</v>
      </c>
      <c r="C73" s="710"/>
      <c r="D73" s="711"/>
      <c r="E73" s="434" t="s">
        <v>185</v>
      </c>
      <c r="F73" s="436" t="s">
        <v>425</v>
      </c>
      <c r="G73" s="215">
        <f>J73*G59/J59</f>
        <v>1951.4658512231651</v>
      </c>
      <c r="H73" s="215">
        <f>K73*G59/J59</f>
        <v>7805.8634048926606</v>
      </c>
      <c r="I73" s="216">
        <f>L73*G59/J59</f>
        <v>24626.28477284074</v>
      </c>
      <c r="J73" s="217">
        <v>97719.652499999997</v>
      </c>
      <c r="K73" s="215">
        <v>390878.61</v>
      </c>
      <c r="L73" s="216">
        <v>1233161.21</v>
      </c>
      <c r="M73" s="706"/>
      <c r="N73" s="707"/>
      <c r="O73" s="708"/>
      <c r="P73" s="11" t="s">
        <v>202</v>
      </c>
    </row>
    <row r="74" spans="2:18" ht="14.1" customHeight="1" x14ac:dyDescent="0.2">
      <c r="B74" s="666" t="s">
        <v>209</v>
      </c>
      <c r="C74" s="666"/>
      <c r="D74" s="666"/>
      <c r="E74" s="666"/>
      <c r="F74" s="666"/>
      <c r="G74" s="666"/>
      <c r="H74" s="666"/>
      <c r="I74" s="666"/>
      <c r="J74" s="666"/>
      <c r="K74" s="666"/>
      <c r="L74" s="666"/>
      <c r="M74" s="666"/>
      <c r="N74" s="666"/>
      <c r="O74" s="666"/>
      <c r="P74" s="720"/>
      <c r="Q74" s="7"/>
      <c r="R74" s="7"/>
    </row>
    <row r="75" spans="2:18" ht="16.149999999999999" customHeight="1" thickBot="1" x14ac:dyDescent="0.25">
      <c r="B75" s="666"/>
      <c r="C75" s="666"/>
      <c r="D75" s="666"/>
      <c r="E75" s="666"/>
      <c r="F75" s="666"/>
      <c r="G75" s="666"/>
      <c r="H75" s="666"/>
      <c r="I75" s="666"/>
      <c r="J75" s="666"/>
      <c r="K75" s="666"/>
      <c r="L75" s="666"/>
      <c r="M75" s="666"/>
      <c r="N75" s="666"/>
      <c r="O75" s="666"/>
      <c r="P75" s="720"/>
    </row>
    <row r="76" spans="2:18" s="12" customFormat="1" ht="16.149999999999999" customHeight="1" thickBot="1" x14ac:dyDescent="0.3">
      <c r="B76" s="492" t="s">
        <v>188</v>
      </c>
      <c r="C76" s="721"/>
      <c r="D76" s="721"/>
      <c r="E76" s="287"/>
      <c r="F76" s="417"/>
      <c r="G76" s="722" t="s">
        <v>9</v>
      </c>
      <c r="H76" s="723"/>
      <c r="I76" s="724"/>
      <c r="J76" s="725" t="s">
        <v>84</v>
      </c>
      <c r="K76" s="726"/>
      <c r="L76" s="727"/>
      <c r="M76" s="725" t="s">
        <v>85</v>
      </c>
      <c r="N76" s="726"/>
      <c r="O76" s="727"/>
      <c r="P76" s="11"/>
    </row>
    <row r="77" spans="2:18" x14ac:dyDescent="0.2">
      <c r="B77" s="728" t="s">
        <v>189</v>
      </c>
      <c r="C77" s="730" t="s">
        <v>190</v>
      </c>
      <c r="D77" s="731"/>
      <c r="E77" s="432" t="s">
        <v>185</v>
      </c>
      <c r="F77" s="437" t="s">
        <v>425</v>
      </c>
      <c r="G77" s="235">
        <f>-(G14+G15)</f>
        <v>187500</v>
      </c>
      <c r="H77" s="236">
        <f>-(H14+H15)</f>
        <v>750000</v>
      </c>
      <c r="I77" s="236">
        <f>-(I14+I15)</f>
        <v>6625000</v>
      </c>
      <c r="J77" s="235">
        <f>-(J14+J15-M14-M15)</f>
        <v>9375000</v>
      </c>
      <c r="K77" s="236">
        <f>-(K14+K15-N14-N15)</f>
        <v>37500000</v>
      </c>
      <c r="L77" s="237">
        <f>-(L14+L15-O14-O15)</f>
        <v>331250000</v>
      </c>
      <c r="M77" s="732"/>
      <c r="N77" s="732"/>
      <c r="O77" s="733"/>
      <c r="P77" s="2" t="s">
        <v>202</v>
      </c>
    </row>
    <row r="78" spans="2:18" x14ac:dyDescent="0.2">
      <c r="B78" s="728"/>
      <c r="C78" s="613" t="s">
        <v>191</v>
      </c>
      <c r="D78" s="614"/>
      <c r="E78" s="880" t="s">
        <v>606</v>
      </c>
      <c r="F78" s="418" t="s">
        <v>434</v>
      </c>
      <c r="G78" s="178">
        <v>1000</v>
      </c>
      <c r="H78" s="179">
        <v>4000</v>
      </c>
      <c r="I78" s="179">
        <v>30000</v>
      </c>
      <c r="J78" s="178">
        <v>50075</v>
      </c>
      <c r="K78" s="179">
        <v>200300</v>
      </c>
      <c r="L78" s="180">
        <v>1502250</v>
      </c>
      <c r="M78" s="704"/>
      <c r="N78" s="704"/>
      <c r="O78" s="705"/>
    </row>
    <row r="79" spans="2:18" ht="14.1" customHeight="1" x14ac:dyDescent="0.2">
      <c r="B79" s="728"/>
      <c r="C79" s="613" t="s">
        <v>192</v>
      </c>
      <c r="D79" s="614"/>
      <c r="E79" s="305" t="s">
        <v>592</v>
      </c>
      <c r="F79" s="418" t="s">
        <v>504</v>
      </c>
      <c r="G79" s="33">
        <f t="shared" ref="G79:L79" si="12">-G26</f>
        <v>-82600</v>
      </c>
      <c r="H79" s="34">
        <f t="shared" si="12"/>
        <v>-346500</v>
      </c>
      <c r="I79" s="34">
        <f t="shared" si="12"/>
        <v>-1538521</v>
      </c>
      <c r="J79" s="33">
        <f t="shared" si="12"/>
        <v>-4140600</v>
      </c>
      <c r="K79" s="34">
        <f t="shared" si="12"/>
        <v>-19227400</v>
      </c>
      <c r="L79" s="35">
        <f t="shared" si="12"/>
        <v>-82424249</v>
      </c>
      <c r="M79" s="704"/>
      <c r="N79" s="704"/>
      <c r="O79" s="705"/>
      <c r="P79" s="2" t="s">
        <v>202</v>
      </c>
    </row>
    <row r="80" spans="2:18" ht="14.1" customHeight="1" x14ac:dyDescent="0.2">
      <c r="B80" s="728"/>
      <c r="C80" s="740" t="s">
        <v>193</v>
      </c>
      <c r="D80" s="741"/>
      <c r="E80" s="433" t="s">
        <v>185</v>
      </c>
      <c r="F80" s="438" t="s">
        <v>425</v>
      </c>
      <c r="G80" s="175">
        <v>0</v>
      </c>
      <c r="H80" s="173">
        <v>0</v>
      </c>
      <c r="I80" s="173">
        <v>0</v>
      </c>
      <c r="J80" s="175">
        <v>0</v>
      </c>
      <c r="K80" s="173">
        <v>0</v>
      </c>
      <c r="L80" s="174">
        <v>0</v>
      </c>
      <c r="M80" s="704"/>
      <c r="N80" s="704"/>
      <c r="O80" s="705"/>
    </row>
    <row r="81" spans="2:16" ht="12.75" thickBot="1" x14ac:dyDescent="0.25">
      <c r="B81" s="729"/>
      <c r="C81" s="531" t="s">
        <v>194</v>
      </c>
      <c r="D81" s="742"/>
      <c r="E81" s="879" t="s">
        <v>603</v>
      </c>
      <c r="F81" s="419" t="s">
        <v>537</v>
      </c>
      <c r="G81" s="238">
        <f>-G54</f>
        <v>300000</v>
      </c>
      <c r="H81" s="239">
        <f>-H54</f>
        <v>1500000</v>
      </c>
      <c r="I81" s="239">
        <f>-I54</f>
        <v>6250000</v>
      </c>
      <c r="J81" s="238">
        <f>M54</f>
        <v>15000000</v>
      </c>
      <c r="K81" s="239">
        <f>N54</f>
        <v>87500000</v>
      </c>
      <c r="L81" s="240">
        <f>O54</f>
        <v>425000000</v>
      </c>
      <c r="M81" s="707"/>
      <c r="N81" s="707"/>
      <c r="O81" s="708"/>
      <c r="P81" s="2" t="s">
        <v>202</v>
      </c>
    </row>
    <row r="82" spans="2:16" ht="13.5" customHeight="1" x14ac:dyDescent="0.2">
      <c r="B82" s="728" t="s">
        <v>195</v>
      </c>
      <c r="C82" s="743" t="s">
        <v>196</v>
      </c>
      <c r="D82" s="744"/>
      <c r="E82" s="439" t="s">
        <v>450</v>
      </c>
      <c r="F82" s="418" t="s">
        <v>538</v>
      </c>
      <c r="G82" s="186">
        <f>SUM(G83:G89)</f>
        <v>80600</v>
      </c>
      <c r="H82" s="184">
        <f t="shared" ref="H82:O82" si="13">SUM(H83:H89)</f>
        <v>350500</v>
      </c>
      <c r="I82" s="184">
        <f t="shared" si="13"/>
        <v>1611277</v>
      </c>
      <c r="J82" s="186">
        <f t="shared" si="13"/>
        <v>3792500</v>
      </c>
      <c r="K82" s="184">
        <f t="shared" si="13"/>
        <v>17475000</v>
      </c>
      <c r="L82" s="185">
        <f t="shared" si="13"/>
        <v>86164062</v>
      </c>
      <c r="M82" s="241">
        <f t="shared" si="13"/>
        <v>947225</v>
      </c>
      <c r="N82" s="242">
        <f t="shared" si="13"/>
        <v>4342500</v>
      </c>
      <c r="O82" s="243">
        <f t="shared" si="13"/>
        <v>21334765</v>
      </c>
      <c r="P82" s="2" t="s">
        <v>202</v>
      </c>
    </row>
    <row r="83" spans="2:16" ht="13.5" customHeight="1" outlineLevel="1" x14ac:dyDescent="0.2">
      <c r="B83" s="728"/>
      <c r="C83" s="745" t="s">
        <v>197</v>
      </c>
      <c r="D83" s="679"/>
      <c r="E83" s="401" t="s">
        <v>595</v>
      </c>
      <c r="F83" s="420" t="s">
        <v>539</v>
      </c>
      <c r="G83" s="244">
        <v>20000</v>
      </c>
      <c r="H83" s="245">
        <v>90000</v>
      </c>
      <c r="I83" s="245">
        <v>231259</v>
      </c>
      <c r="J83" s="244">
        <v>625000</v>
      </c>
      <c r="K83" s="245">
        <v>2500000</v>
      </c>
      <c r="L83" s="246">
        <v>11328125</v>
      </c>
      <c r="M83" s="244">
        <v>156250</v>
      </c>
      <c r="N83" s="245">
        <v>625000</v>
      </c>
      <c r="O83" s="246">
        <v>2832031</v>
      </c>
    </row>
    <row r="84" spans="2:16" ht="14.1" customHeight="1" outlineLevel="1" x14ac:dyDescent="0.2">
      <c r="B84" s="728"/>
      <c r="C84" s="718" t="s">
        <v>86</v>
      </c>
      <c r="D84" s="719"/>
      <c r="E84" s="361" t="s">
        <v>219</v>
      </c>
      <c r="F84" s="421" t="s">
        <v>540</v>
      </c>
      <c r="G84" s="244">
        <v>10000</v>
      </c>
      <c r="H84" s="245">
        <v>40000</v>
      </c>
      <c r="I84" s="245">
        <v>171259</v>
      </c>
      <c r="J84" s="244">
        <v>400000</v>
      </c>
      <c r="K84" s="245">
        <v>2000000</v>
      </c>
      <c r="L84" s="246">
        <v>10000000</v>
      </c>
      <c r="M84" s="244">
        <v>100000</v>
      </c>
      <c r="N84" s="245">
        <v>500000</v>
      </c>
      <c r="O84" s="246">
        <v>2500000</v>
      </c>
    </row>
    <row r="85" spans="2:16" ht="14.1" customHeight="1" outlineLevel="1" x14ac:dyDescent="0.2">
      <c r="B85" s="728"/>
      <c r="C85" s="718" t="s">
        <v>87</v>
      </c>
      <c r="D85" s="719"/>
      <c r="E85" s="361" t="s">
        <v>219</v>
      </c>
      <c r="F85" s="421" t="s">
        <v>541</v>
      </c>
      <c r="G85" s="244">
        <v>5000</v>
      </c>
      <c r="H85" s="245">
        <v>15000</v>
      </c>
      <c r="I85" s="245">
        <v>161259</v>
      </c>
      <c r="J85" s="244">
        <v>487500</v>
      </c>
      <c r="K85" s="245">
        <v>1750000</v>
      </c>
      <c r="L85" s="246">
        <v>7460937</v>
      </c>
      <c r="M85" s="244">
        <v>121875</v>
      </c>
      <c r="N85" s="245">
        <v>437500</v>
      </c>
      <c r="O85" s="246">
        <v>1865234</v>
      </c>
    </row>
    <row r="86" spans="2:16" ht="14.1" customHeight="1" outlineLevel="1" x14ac:dyDescent="0.2">
      <c r="B86" s="728"/>
      <c r="C86" s="718" t="s">
        <v>88</v>
      </c>
      <c r="D86" s="719"/>
      <c r="E86" s="361" t="s">
        <v>219</v>
      </c>
      <c r="F86" s="421" t="s">
        <v>542</v>
      </c>
      <c r="G86" s="244">
        <v>600</v>
      </c>
      <c r="H86" s="245">
        <v>2500</v>
      </c>
      <c r="I86" s="245">
        <v>37500</v>
      </c>
      <c r="J86" s="244">
        <v>30000</v>
      </c>
      <c r="K86" s="245">
        <v>875000</v>
      </c>
      <c r="L86" s="246">
        <v>6875000</v>
      </c>
      <c r="M86" s="244">
        <v>6600</v>
      </c>
      <c r="N86" s="245">
        <v>192500</v>
      </c>
      <c r="O86" s="246">
        <v>1512500</v>
      </c>
    </row>
    <row r="87" spans="2:16" ht="14.1" customHeight="1" outlineLevel="1" x14ac:dyDescent="0.2">
      <c r="B87" s="728"/>
      <c r="C87" s="718" t="s">
        <v>89</v>
      </c>
      <c r="D87" s="719"/>
      <c r="E87" s="361" t="s">
        <v>219</v>
      </c>
      <c r="F87" s="421" t="s">
        <v>543</v>
      </c>
      <c r="G87" s="244">
        <v>30000</v>
      </c>
      <c r="H87" s="245">
        <v>135000</v>
      </c>
      <c r="I87" s="245">
        <v>675000</v>
      </c>
      <c r="J87" s="244">
        <v>1500000</v>
      </c>
      <c r="K87" s="245">
        <v>6900000</v>
      </c>
      <c r="L87" s="246">
        <v>34000000</v>
      </c>
      <c r="M87" s="244">
        <v>375000</v>
      </c>
      <c r="N87" s="245">
        <v>1725000</v>
      </c>
      <c r="O87" s="246">
        <v>8500000</v>
      </c>
    </row>
    <row r="88" spans="2:16" ht="14.1" customHeight="1" outlineLevel="1" x14ac:dyDescent="0.2">
      <c r="B88" s="728"/>
      <c r="C88" s="718" t="s">
        <v>90</v>
      </c>
      <c r="D88" s="719"/>
      <c r="E88" s="361" t="s">
        <v>219</v>
      </c>
      <c r="F88" s="421" t="s">
        <v>545</v>
      </c>
      <c r="G88" s="244">
        <v>15000</v>
      </c>
      <c r="H88" s="245">
        <v>68000</v>
      </c>
      <c r="I88" s="245">
        <v>335000</v>
      </c>
      <c r="J88" s="244">
        <v>750000</v>
      </c>
      <c r="K88" s="245">
        <v>3450000</v>
      </c>
      <c r="L88" s="246">
        <v>16500000</v>
      </c>
      <c r="M88" s="244">
        <v>187500</v>
      </c>
      <c r="N88" s="245">
        <v>862500</v>
      </c>
      <c r="O88" s="246">
        <v>4125000</v>
      </c>
    </row>
    <row r="89" spans="2:16" ht="14.1" customHeight="1" outlineLevel="1" x14ac:dyDescent="0.2">
      <c r="B89" s="728"/>
      <c r="C89" s="718" t="s">
        <v>198</v>
      </c>
      <c r="D89" s="719"/>
      <c r="E89" s="361" t="s">
        <v>219</v>
      </c>
      <c r="F89" s="421" t="s">
        <v>544</v>
      </c>
      <c r="G89" s="244">
        <v>0</v>
      </c>
      <c r="H89" s="245">
        <v>0</v>
      </c>
      <c r="I89" s="245">
        <v>0</v>
      </c>
      <c r="J89" s="244">
        <v>0</v>
      </c>
      <c r="K89" s="245">
        <v>0</v>
      </c>
      <c r="L89" s="246">
        <v>0</v>
      </c>
      <c r="M89" s="244">
        <v>0</v>
      </c>
      <c r="N89" s="245">
        <v>0</v>
      </c>
      <c r="O89" s="246">
        <v>0</v>
      </c>
    </row>
    <row r="90" spans="2:16" ht="14.1" customHeight="1" thickBot="1" x14ac:dyDescent="0.25">
      <c r="B90" s="729"/>
      <c r="C90" s="737" t="s">
        <v>94</v>
      </c>
      <c r="D90" s="738"/>
      <c r="E90" s="359" t="s">
        <v>219</v>
      </c>
      <c r="F90" s="415" t="s">
        <v>546</v>
      </c>
      <c r="G90" s="247">
        <v>5000</v>
      </c>
      <c r="H90" s="248">
        <v>15000</v>
      </c>
      <c r="I90" s="248">
        <v>62200</v>
      </c>
      <c r="J90" s="247">
        <v>200000</v>
      </c>
      <c r="K90" s="248">
        <v>600000</v>
      </c>
      <c r="L90" s="248">
        <v>248800</v>
      </c>
      <c r="M90" s="247">
        <v>8000</v>
      </c>
      <c r="N90" s="248">
        <v>19500</v>
      </c>
      <c r="O90" s="249">
        <v>88500</v>
      </c>
    </row>
    <row r="91" spans="2:16" s="12" customFormat="1" ht="13.5" thickBot="1" x14ac:dyDescent="0.3">
      <c r="B91" s="463" t="s">
        <v>210</v>
      </c>
      <c r="C91" s="464"/>
      <c r="D91" s="464"/>
      <c r="E91" s="893" t="s">
        <v>596</v>
      </c>
      <c r="F91" s="419" t="s">
        <v>547</v>
      </c>
      <c r="G91" s="224">
        <f t="shared" ref="G91:O91" si="14">SUM(G77:G82, G90)</f>
        <v>491500</v>
      </c>
      <c r="H91" s="225">
        <f t="shared" si="14"/>
        <v>2273000</v>
      </c>
      <c r="I91" s="226">
        <f t="shared" si="14"/>
        <v>13039956</v>
      </c>
      <c r="J91" s="224">
        <f t="shared" si="14"/>
        <v>24276975</v>
      </c>
      <c r="K91" s="225">
        <f t="shared" si="14"/>
        <v>124047900</v>
      </c>
      <c r="L91" s="226">
        <f t="shared" si="14"/>
        <v>761740863</v>
      </c>
      <c r="M91" s="224">
        <f t="shared" si="14"/>
        <v>955225</v>
      </c>
      <c r="N91" s="225">
        <f t="shared" si="14"/>
        <v>4362000</v>
      </c>
      <c r="O91" s="226">
        <f t="shared" si="14"/>
        <v>21423265</v>
      </c>
      <c r="P91" s="11" t="s">
        <v>202</v>
      </c>
    </row>
    <row r="92" spans="2:16" ht="14.1" customHeight="1" x14ac:dyDescent="0.2">
      <c r="C92" s="12"/>
      <c r="D92" s="12"/>
      <c r="E92" s="12"/>
      <c r="G92" s="250"/>
      <c r="H92" s="250"/>
      <c r="I92" s="250"/>
      <c r="J92" s="250"/>
      <c r="K92" s="250"/>
      <c r="L92" s="250"/>
      <c r="M92" s="250"/>
      <c r="N92" s="250"/>
      <c r="O92" s="250"/>
    </row>
    <row r="93" spans="2:16" s="12" customFormat="1" ht="14.1" customHeight="1" x14ac:dyDescent="0.2">
      <c r="B93" s="455" t="s">
        <v>211</v>
      </c>
      <c r="C93" s="455"/>
      <c r="D93" s="455"/>
      <c r="E93" s="455"/>
      <c r="F93" s="455"/>
      <c r="G93" s="455"/>
      <c r="H93" s="455"/>
      <c r="I93" s="455"/>
      <c r="J93" s="455"/>
      <c r="K93" s="455"/>
      <c r="L93" s="455"/>
      <c r="M93" s="455"/>
      <c r="N93" s="455"/>
      <c r="O93" s="455"/>
      <c r="P93" s="11"/>
    </row>
    <row r="94" spans="2:16" ht="28.15" customHeight="1" x14ac:dyDescent="0.2">
      <c r="B94" s="466" t="s">
        <v>212</v>
      </c>
      <c r="C94" s="466"/>
      <c r="D94" s="466"/>
      <c r="E94" s="466"/>
      <c r="F94" s="466"/>
      <c r="G94" s="466"/>
      <c r="H94" s="466"/>
      <c r="I94" s="466"/>
      <c r="J94" s="466"/>
      <c r="K94" s="466"/>
      <c r="L94" s="466"/>
      <c r="M94" s="466"/>
      <c r="N94" s="466"/>
      <c r="O94" s="466"/>
    </row>
    <row r="95" spans="2:16" ht="42" customHeight="1" x14ac:dyDescent="0.2">
      <c r="B95" s="739" t="s">
        <v>213</v>
      </c>
      <c r="C95" s="739"/>
      <c r="D95" s="739"/>
      <c r="E95" s="739"/>
      <c r="F95" s="739"/>
      <c r="G95" s="739"/>
      <c r="H95" s="739"/>
      <c r="I95" s="739"/>
      <c r="J95" s="739"/>
      <c r="K95" s="739"/>
      <c r="L95" s="739"/>
      <c r="M95" s="739"/>
      <c r="N95" s="739"/>
      <c r="O95" s="739"/>
    </row>
    <row r="96" spans="2:16" ht="17.45" customHeight="1" x14ac:dyDescent="0.2">
      <c r="B96" s="455" t="s">
        <v>145</v>
      </c>
      <c r="C96" s="455"/>
      <c r="D96" s="455"/>
      <c r="E96" s="455"/>
      <c r="F96" s="455"/>
      <c r="G96" s="455"/>
      <c r="H96" s="455"/>
      <c r="I96" s="455"/>
      <c r="J96" s="455"/>
      <c r="K96" s="455"/>
      <c r="L96" s="455"/>
      <c r="M96" s="455"/>
      <c r="N96" s="455"/>
      <c r="O96" s="455"/>
    </row>
    <row r="97" spans="2:15" ht="18.600000000000001" customHeight="1" x14ac:dyDescent="0.2">
      <c r="B97" s="734" t="s">
        <v>214</v>
      </c>
      <c r="C97" s="455"/>
      <c r="D97" s="455"/>
      <c r="E97" s="455"/>
      <c r="F97" s="455"/>
      <c r="G97" s="455"/>
      <c r="H97" s="455"/>
      <c r="I97" s="455"/>
      <c r="J97" s="455"/>
      <c r="K97" s="455"/>
      <c r="L97" s="455"/>
      <c r="M97" s="455"/>
      <c r="N97" s="455"/>
      <c r="O97" s="455"/>
    </row>
    <row r="98" spans="2:15" ht="14.1" customHeight="1" thickBot="1" x14ac:dyDescent="0.25">
      <c r="B98" s="455"/>
      <c r="C98" s="455"/>
      <c r="D98" s="455"/>
      <c r="E98" s="455"/>
      <c r="F98" s="455"/>
      <c r="G98" s="455"/>
      <c r="H98" s="455"/>
      <c r="I98" s="455"/>
      <c r="J98" s="455"/>
      <c r="K98" s="455"/>
      <c r="L98" s="455"/>
      <c r="M98" s="455"/>
      <c r="N98" s="455"/>
      <c r="O98" s="455"/>
    </row>
    <row r="99" spans="2:15" ht="15" customHeight="1" thickBot="1" x14ac:dyDescent="0.25">
      <c r="B99" s="735" t="s">
        <v>215</v>
      </c>
      <c r="C99" s="736"/>
      <c r="D99" s="98"/>
      <c r="E99" s="98"/>
      <c r="F99" s="423"/>
      <c r="G99" s="98"/>
      <c r="H99" s="98"/>
      <c r="I99" s="98"/>
      <c r="J99" s="98"/>
      <c r="K99" s="98"/>
      <c r="L99" s="98"/>
      <c r="M99" s="98"/>
      <c r="N99" s="98"/>
      <c r="O99" s="98"/>
    </row>
    <row r="100" spans="2:15" ht="15" customHeight="1" thickBot="1" x14ac:dyDescent="0.25">
      <c r="B100" s="251"/>
      <c r="C100" s="251"/>
      <c r="D100" s="98"/>
      <c r="E100" s="98"/>
      <c r="F100" s="423"/>
      <c r="G100" s="98"/>
      <c r="H100" s="98"/>
      <c r="I100" s="98"/>
      <c r="J100" s="98"/>
      <c r="K100" s="98"/>
      <c r="L100" s="98"/>
      <c r="M100" s="98"/>
      <c r="N100" s="98"/>
      <c r="O100" s="98"/>
    </row>
    <row r="101" spans="2:15" ht="15.75" customHeight="1" x14ac:dyDescent="0.2">
      <c r="B101" s="468" t="s">
        <v>216</v>
      </c>
      <c r="C101" s="469"/>
      <c r="D101" s="469"/>
      <c r="E101" s="469"/>
      <c r="F101" s="469"/>
      <c r="G101" s="469"/>
      <c r="H101" s="469"/>
      <c r="I101" s="469"/>
      <c r="J101" s="469"/>
      <c r="K101" s="469"/>
      <c r="L101" s="469"/>
      <c r="M101" s="469"/>
      <c r="N101" s="469"/>
      <c r="O101" s="470"/>
    </row>
    <row r="102" spans="2:15" x14ac:dyDescent="0.2">
      <c r="B102" s="454" t="s">
        <v>217</v>
      </c>
      <c r="C102" s="455"/>
      <c r="D102" s="455"/>
      <c r="E102" s="455"/>
      <c r="F102" s="455"/>
      <c r="G102" s="455"/>
      <c r="H102" s="455"/>
      <c r="I102" s="455"/>
      <c r="J102" s="455"/>
      <c r="K102" s="455"/>
      <c r="L102" s="455"/>
      <c r="M102" s="455"/>
      <c r="N102" s="455"/>
      <c r="O102" s="456"/>
    </row>
    <row r="103" spans="2:15" x14ac:dyDescent="0.2">
      <c r="B103" s="457"/>
      <c r="C103" s="458"/>
      <c r="D103" s="458"/>
      <c r="E103" s="458"/>
      <c r="F103" s="458"/>
      <c r="G103" s="458"/>
      <c r="H103" s="458"/>
      <c r="I103" s="458"/>
      <c r="J103" s="458"/>
      <c r="K103" s="458"/>
      <c r="L103" s="458"/>
      <c r="M103" s="458"/>
      <c r="N103" s="458"/>
      <c r="O103" s="459"/>
    </row>
    <row r="104" spans="2:15" x14ac:dyDescent="0.2">
      <c r="B104" s="457"/>
      <c r="C104" s="458"/>
      <c r="D104" s="458"/>
      <c r="E104" s="458"/>
      <c r="F104" s="458"/>
      <c r="G104" s="458"/>
      <c r="H104" s="458"/>
      <c r="I104" s="458"/>
      <c r="J104" s="458"/>
      <c r="K104" s="458"/>
      <c r="L104" s="458"/>
      <c r="M104" s="458"/>
      <c r="N104" s="458"/>
      <c r="O104" s="459"/>
    </row>
    <row r="105" spans="2:15" x14ac:dyDescent="0.2">
      <c r="B105" s="454"/>
      <c r="C105" s="455"/>
      <c r="D105" s="455"/>
      <c r="E105" s="455"/>
      <c r="F105" s="455"/>
      <c r="G105" s="455"/>
      <c r="H105" s="455"/>
      <c r="I105" s="455"/>
      <c r="J105" s="455"/>
      <c r="K105" s="455"/>
      <c r="L105" s="455"/>
      <c r="M105" s="455"/>
      <c r="N105" s="455"/>
      <c r="O105" s="456"/>
    </row>
    <row r="106" spans="2:15" ht="15.75" customHeight="1" thickBot="1" x14ac:dyDescent="0.25">
      <c r="B106" s="460"/>
      <c r="C106" s="461"/>
      <c r="D106" s="461"/>
      <c r="E106" s="461"/>
      <c r="F106" s="461"/>
      <c r="G106" s="461"/>
      <c r="H106" s="461"/>
      <c r="I106" s="461"/>
      <c r="J106" s="461"/>
      <c r="K106" s="461"/>
      <c r="L106" s="461"/>
      <c r="M106" s="461"/>
      <c r="N106" s="461"/>
      <c r="O106" s="462"/>
    </row>
  </sheetData>
  <mergeCells count="126">
    <mergeCell ref="B104:O104"/>
    <mergeCell ref="B105:O105"/>
    <mergeCell ref="B106:O106"/>
    <mergeCell ref="B97:O97"/>
    <mergeCell ref="B98:O98"/>
    <mergeCell ref="B99:C99"/>
    <mergeCell ref="B101:O101"/>
    <mergeCell ref="B102:O102"/>
    <mergeCell ref="B103:O103"/>
    <mergeCell ref="C90:D90"/>
    <mergeCell ref="B91:D91"/>
    <mergeCell ref="B93:O93"/>
    <mergeCell ref="B94:O94"/>
    <mergeCell ref="B95:O95"/>
    <mergeCell ref="B96:O96"/>
    <mergeCell ref="C81:D81"/>
    <mergeCell ref="B82:B90"/>
    <mergeCell ref="C82:D82"/>
    <mergeCell ref="C83:D83"/>
    <mergeCell ref="C84:D84"/>
    <mergeCell ref="C85:D85"/>
    <mergeCell ref="C86:D86"/>
    <mergeCell ref="C87:D87"/>
    <mergeCell ref="C88:D88"/>
    <mergeCell ref="C89:D89"/>
    <mergeCell ref="B76:D76"/>
    <mergeCell ref="G76:I76"/>
    <mergeCell ref="J76:L76"/>
    <mergeCell ref="M76:O76"/>
    <mergeCell ref="B77:B81"/>
    <mergeCell ref="C77:D77"/>
    <mergeCell ref="M77:O81"/>
    <mergeCell ref="C78:D78"/>
    <mergeCell ref="C79:D79"/>
    <mergeCell ref="C80:D80"/>
    <mergeCell ref="B71:D71"/>
    <mergeCell ref="M71:O73"/>
    <mergeCell ref="B72:D72"/>
    <mergeCell ref="B73:D73"/>
    <mergeCell ref="B74:O75"/>
    <mergeCell ref="P74:P75"/>
    <mergeCell ref="G67:I67"/>
    <mergeCell ref="J67:L67"/>
    <mergeCell ref="M67:O67"/>
    <mergeCell ref="B68:D68"/>
    <mergeCell ref="B69:D69"/>
    <mergeCell ref="B70:D70"/>
    <mergeCell ref="B61:D61"/>
    <mergeCell ref="B62:D62"/>
    <mergeCell ref="B63:D63"/>
    <mergeCell ref="B64:D64"/>
    <mergeCell ref="B65:D65"/>
    <mergeCell ref="B67:D67"/>
    <mergeCell ref="B58:D58"/>
    <mergeCell ref="G58:I58"/>
    <mergeCell ref="J58:L58"/>
    <mergeCell ref="M58:O58"/>
    <mergeCell ref="B59:D59"/>
    <mergeCell ref="B60:D60"/>
    <mergeCell ref="B48:D48"/>
    <mergeCell ref="B49:D49"/>
    <mergeCell ref="B50:D50"/>
    <mergeCell ref="B51:D51"/>
    <mergeCell ref="B52:B56"/>
    <mergeCell ref="C52:D52"/>
    <mergeCell ref="C53:D53"/>
    <mergeCell ref="C54:D54"/>
    <mergeCell ref="C55:D55"/>
    <mergeCell ref="C56:D56"/>
    <mergeCell ref="B42:D42"/>
    <mergeCell ref="B43:D43"/>
    <mergeCell ref="B44:D44"/>
    <mergeCell ref="B45:D45"/>
    <mergeCell ref="B46:D46"/>
    <mergeCell ref="B47:D47"/>
    <mergeCell ref="B37:B40"/>
    <mergeCell ref="C37:D37"/>
    <mergeCell ref="C38:D38"/>
    <mergeCell ref="C39:D39"/>
    <mergeCell ref="C40:D40"/>
    <mergeCell ref="B41:D41"/>
    <mergeCell ref="B31:C31"/>
    <mergeCell ref="B32:C32"/>
    <mergeCell ref="B33:C33"/>
    <mergeCell ref="B34:C34"/>
    <mergeCell ref="B35:C35"/>
    <mergeCell ref="B36:C36"/>
    <mergeCell ref="B26:D26"/>
    <mergeCell ref="B27:C27"/>
    <mergeCell ref="M27:O27"/>
    <mergeCell ref="B28:C28"/>
    <mergeCell ref="B29:C29"/>
    <mergeCell ref="B30:C30"/>
    <mergeCell ref="B20:D20"/>
    <mergeCell ref="B21:D21"/>
    <mergeCell ref="B22:D22"/>
    <mergeCell ref="B23:D23"/>
    <mergeCell ref="B24:D24"/>
    <mergeCell ref="B25:D25"/>
    <mergeCell ref="B14:D14"/>
    <mergeCell ref="B15:D15"/>
    <mergeCell ref="B16:D16"/>
    <mergeCell ref="B17:D17"/>
    <mergeCell ref="B18:D18"/>
    <mergeCell ref="B19:D19"/>
    <mergeCell ref="B11:D11"/>
    <mergeCell ref="B12:D12"/>
    <mergeCell ref="B13:D13"/>
    <mergeCell ref="G13:I13"/>
    <mergeCell ref="J13:L13"/>
    <mergeCell ref="M13:O13"/>
    <mergeCell ref="Q8:Q10"/>
    <mergeCell ref="R8:S8"/>
    <mergeCell ref="B9:D9"/>
    <mergeCell ref="R9:S9"/>
    <mergeCell ref="B10:D10"/>
    <mergeCell ref="R10:S10"/>
    <mergeCell ref="B2:O2"/>
    <mergeCell ref="B3:D5"/>
    <mergeCell ref="E3:E5"/>
    <mergeCell ref="F3:F5"/>
    <mergeCell ref="B7:O7"/>
    <mergeCell ref="B8:D8"/>
    <mergeCell ref="G8:I8"/>
    <mergeCell ref="J8:L8"/>
    <mergeCell ref="M8:O8"/>
  </mergeCells>
  <pageMargins left="0.2" right="0.2" top="0.5" bottom="0.3" header="0.1" footer="0.3"/>
  <pageSetup scale="60" fitToHeight="2" orientation="landscape" r:id="rId1"/>
  <headerFooter>
    <oddHeader>&amp;L&amp;G&amp;CChanges Overview - ILPA Reporting Template (v. 2.0) - 2016 ILPA Reporting Template relative to Updated ILPA Reporting Template - Simple</oddHeader>
  </headerFooter>
  <rowBreaks count="1" manualBreakCount="1">
    <brk id="56" min="1" max="12"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377F1-3951-40F6-A74F-21549D1090E5}">
  <dimension ref="A1:R170"/>
  <sheetViews>
    <sheetView showGridLines="0" zoomScale="80" zoomScaleNormal="80" workbookViewId="0">
      <pane xSplit="4" ySplit="8" topLeftCell="E9" activePane="bottomRight" state="frozen"/>
      <selection pane="topRight" activeCell="E1" sqref="E1"/>
      <selection pane="bottomLeft" activeCell="A9" sqref="A9"/>
      <selection pane="bottomRight" activeCell="A2" sqref="A2"/>
    </sheetView>
  </sheetViews>
  <sheetFormatPr defaultColWidth="9.28515625" defaultRowHeight="12" x14ac:dyDescent="0.2"/>
  <cols>
    <col min="1" max="1" width="2.140625" style="98" customWidth="1"/>
    <col min="2" max="2" width="37.5703125" style="1" customWidth="1"/>
    <col min="3" max="3" width="51.5703125" style="1" customWidth="1"/>
    <col min="4" max="4" width="24.5703125" style="1" customWidth="1"/>
    <col min="5" max="6" width="14.5703125" style="1" customWidth="1"/>
    <col min="7" max="7" width="16.7109375" style="1" customWidth="1"/>
    <col min="8" max="10" width="17.7109375" style="1" customWidth="1"/>
    <col min="11" max="12" width="15.42578125" style="1" customWidth="1"/>
    <col min="13" max="13" width="16.7109375" style="1" customWidth="1"/>
    <col min="14" max="14" width="5.140625" style="11" bestFit="1" customWidth="1"/>
    <col min="15" max="15" width="7.7109375" style="2" customWidth="1"/>
    <col min="16" max="18" width="12.28515625" style="1" customWidth="1"/>
    <col min="19" max="16384" width="9.28515625" style="1"/>
  </cols>
  <sheetData>
    <row r="1" spans="1:18" ht="1.5" customHeight="1" thickBot="1" x14ac:dyDescent="0.25">
      <c r="B1" s="98"/>
      <c r="C1" s="98"/>
      <c r="D1" s="98"/>
      <c r="E1" s="98"/>
      <c r="F1" s="98"/>
      <c r="G1" s="98"/>
      <c r="H1" s="98"/>
      <c r="I1" s="98"/>
      <c r="J1" s="98"/>
      <c r="K1" s="98"/>
      <c r="L1" s="98"/>
      <c r="M1" s="98"/>
    </row>
    <row r="2" spans="1:18" ht="15" customHeight="1" x14ac:dyDescent="0.2">
      <c r="B2" s="98"/>
      <c r="C2" s="98"/>
      <c r="D2" s="601" t="s">
        <v>0</v>
      </c>
      <c r="E2" s="792" t="s">
        <v>96</v>
      </c>
      <c r="F2" s="793"/>
      <c r="G2" s="326">
        <v>44615</v>
      </c>
      <c r="H2" s="792" t="s">
        <v>97</v>
      </c>
      <c r="I2" s="793"/>
      <c r="J2" s="326">
        <v>44696</v>
      </c>
      <c r="K2" s="792" t="s">
        <v>12</v>
      </c>
      <c r="L2" s="793"/>
      <c r="M2" s="326">
        <v>46023</v>
      </c>
      <c r="N2" s="123"/>
    </row>
    <row r="3" spans="1:18" x14ac:dyDescent="0.2">
      <c r="B3" s="98"/>
      <c r="C3" s="98"/>
      <c r="D3" s="602"/>
      <c r="E3" s="794" t="s">
        <v>4</v>
      </c>
      <c r="F3" s="690"/>
      <c r="G3" s="327">
        <v>44696</v>
      </c>
      <c r="H3" s="794" t="s">
        <v>6</v>
      </c>
      <c r="I3" s="690"/>
      <c r="J3" s="327">
        <v>46660</v>
      </c>
      <c r="K3" s="794" t="s">
        <v>13</v>
      </c>
      <c r="L3" s="690"/>
      <c r="M3" s="328">
        <v>46113</v>
      </c>
      <c r="N3" s="123"/>
    </row>
    <row r="4" spans="1:18" ht="12.75" thickBot="1" x14ac:dyDescent="0.25">
      <c r="A4" s="99"/>
      <c r="B4" s="98"/>
      <c r="C4" s="98"/>
      <c r="D4" s="603"/>
      <c r="E4" s="795" t="s">
        <v>5</v>
      </c>
      <c r="F4" s="796"/>
      <c r="G4" s="329">
        <v>44834</v>
      </c>
      <c r="H4" s="795" t="s">
        <v>8</v>
      </c>
      <c r="I4" s="796"/>
      <c r="J4" s="329">
        <v>48487</v>
      </c>
      <c r="K4" s="795" t="s">
        <v>14</v>
      </c>
      <c r="L4" s="796"/>
      <c r="M4" s="330">
        <v>46203</v>
      </c>
      <c r="N4" s="123"/>
    </row>
    <row r="5" spans="1:18" ht="6.75" customHeight="1" thickBot="1" x14ac:dyDescent="0.25">
      <c r="B5" s="114"/>
      <c r="C5" s="114"/>
      <c r="D5" s="114"/>
      <c r="E5" s="604"/>
      <c r="F5" s="604"/>
      <c r="G5" s="604"/>
      <c r="H5" s="604"/>
      <c r="I5" s="604"/>
      <c r="J5" s="604"/>
      <c r="K5" s="604"/>
      <c r="L5" s="604"/>
      <c r="M5" s="604"/>
      <c r="N5" s="123"/>
    </row>
    <row r="6" spans="1:18" x14ac:dyDescent="0.2">
      <c r="B6" s="629" t="s">
        <v>1</v>
      </c>
      <c r="C6" s="630"/>
      <c r="D6" s="663"/>
      <c r="E6" s="331" t="s">
        <v>2</v>
      </c>
      <c r="F6" s="332" t="s">
        <v>3</v>
      </c>
      <c r="G6" s="333" t="s">
        <v>98</v>
      </c>
      <c r="H6" s="331" t="s">
        <v>2</v>
      </c>
      <c r="I6" s="332" t="s">
        <v>3</v>
      </c>
      <c r="J6" s="333" t="s">
        <v>98</v>
      </c>
      <c r="K6" s="331" t="s">
        <v>2</v>
      </c>
      <c r="L6" s="332" t="s">
        <v>3</v>
      </c>
      <c r="M6" s="333" t="s">
        <v>98</v>
      </c>
      <c r="N6" s="123"/>
      <c r="P6" s="3"/>
    </row>
    <row r="7" spans="1:18" x14ac:dyDescent="0.2">
      <c r="B7" s="631"/>
      <c r="C7" s="632"/>
      <c r="D7" s="664"/>
      <c r="E7" s="4">
        <f>M3</f>
        <v>46113</v>
      </c>
      <c r="F7" s="5">
        <f>M2</f>
        <v>46023</v>
      </c>
      <c r="G7" s="6">
        <f>G2</f>
        <v>44615</v>
      </c>
      <c r="H7" s="4">
        <f>M3</f>
        <v>46113</v>
      </c>
      <c r="I7" s="5">
        <f>M2</f>
        <v>46023</v>
      </c>
      <c r="J7" s="6">
        <f>G2</f>
        <v>44615</v>
      </c>
      <c r="K7" s="4">
        <f>M3</f>
        <v>46113</v>
      </c>
      <c r="L7" s="5">
        <f>M2</f>
        <v>46023</v>
      </c>
      <c r="M7" s="6">
        <f>G2</f>
        <v>44615</v>
      </c>
      <c r="N7" s="155" t="s">
        <v>99</v>
      </c>
      <c r="O7" s="7"/>
      <c r="P7" s="3"/>
    </row>
    <row r="8" spans="1:18" ht="12.75" thickBot="1" x14ac:dyDescent="0.25">
      <c r="B8" s="633"/>
      <c r="C8" s="634"/>
      <c r="D8" s="665"/>
      <c r="E8" s="8">
        <f t="shared" ref="E8:M8" si="0">$M$4</f>
        <v>46203</v>
      </c>
      <c r="F8" s="9">
        <f t="shared" si="0"/>
        <v>46203</v>
      </c>
      <c r="G8" s="10">
        <f t="shared" si="0"/>
        <v>46203</v>
      </c>
      <c r="H8" s="8">
        <f t="shared" si="0"/>
        <v>46203</v>
      </c>
      <c r="I8" s="9">
        <f t="shared" si="0"/>
        <v>46203</v>
      </c>
      <c r="J8" s="10">
        <f t="shared" si="0"/>
        <v>46203</v>
      </c>
      <c r="K8" s="8">
        <f t="shared" si="0"/>
        <v>46203</v>
      </c>
      <c r="L8" s="9">
        <f t="shared" si="0"/>
        <v>46203</v>
      </c>
      <c r="M8" s="10">
        <f t="shared" si="0"/>
        <v>46203</v>
      </c>
      <c r="N8" s="155" t="s">
        <v>99</v>
      </c>
      <c r="O8" s="7"/>
      <c r="P8" s="3"/>
    </row>
    <row r="9" spans="1:18" ht="7.5" customHeight="1" x14ac:dyDescent="0.2">
      <c r="B9" s="115"/>
      <c r="C9" s="115"/>
      <c r="D9" s="115"/>
      <c r="E9" s="126"/>
      <c r="F9" s="116"/>
      <c r="G9" s="116"/>
      <c r="H9" s="116"/>
      <c r="I9" s="116"/>
      <c r="J9" s="116"/>
      <c r="K9" s="116"/>
      <c r="L9" s="116"/>
      <c r="M9" s="128"/>
      <c r="N9" s="123"/>
      <c r="P9" s="3"/>
    </row>
    <row r="10" spans="1:18" ht="15" thickBot="1" x14ac:dyDescent="0.25">
      <c r="B10" s="639" t="s">
        <v>7</v>
      </c>
      <c r="C10" s="639"/>
      <c r="D10" s="639"/>
      <c r="E10" s="127"/>
      <c r="F10" s="117"/>
      <c r="G10" s="117"/>
      <c r="H10" s="117"/>
      <c r="I10" s="117"/>
      <c r="J10" s="117"/>
      <c r="K10" s="117"/>
      <c r="L10" s="117"/>
      <c r="M10" s="129"/>
      <c r="N10" s="123"/>
      <c r="P10" s="3"/>
    </row>
    <row r="11" spans="1:18" s="12" customFormat="1" ht="39.950000000000003" customHeight="1" thickBot="1" x14ac:dyDescent="0.3">
      <c r="A11" s="100"/>
      <c r="B11" s="712" t="s">
        <v>100</v>
      </c>
      <c r="C11" s="713"/>
      <c r="D11" s="714"/>
      <c r="E11" s="509" t="s">
        <v>9</v>
      </c>
      <c r="F11" s="509"/>
      <c r="G11" s="509"/>
      <c r="H11" s="643" t="s">
        <v>10</v>
      </c>
      <c r="I11" s="644"/>
      <c r="J11" s="645"/>
      <c r="K11" s="509" t="s">
        <v>11</v>
      </c>
      <c r="L11" s="509"/>
      <c r="M11" s="510"/>
      <c r="N11" s="123"/>
      <c r="O11" s="11"/>
    </row>
    <row r="12" spans="1:18" ht="15.75" x14ac:dyDescent="0.2">
      <c r="B12" s="797" t="s">
        <v>101</v>
      </c>
      <c r="C12" s="798"/>
      <c r="D12" s="799"/>
      <c r="E12" s="138">
        <v>45067000</v>
      </c>
      <c r="F12" s="138">
        <v>38196000</v>
      </c>
      <c r="G12" s="138">
        <v>0</v>
      </c>
      <c r="H12" s="139">
        <v>2495281787</v>
      </c>
      <c r="I12" s="138">
        <v>2163081300</v>
      </c>
      <c r="J12" s="140">
        <v>0</v>
      </c>
      <c r="K12" s="138">
        <v>338710198</v>
      </c>
      <c r="L12" s="138">
        <v>275725401</v>
      </c>
      <c r="M12" s="140">
        <v>0</v>
      </c>
      <c r="N12" s="156"/>
      <c r="O12" s="13"/>
      <c r="P12" s="14"/>
      <c r="Q12" s="14"/>
      <c r="R12" s="15"/>
    </row>
    <row r="13" spans="1:18" x14ac:dyDescent="0.2">
      <c r="B13" s="746" t="s">
        <v>102</v>
      </c>
      <c r="C13" s="467"/>
      <c r="D13" s="747"/>
      <c r="E13" s="17">
        <v>0</v>
      </c>
      <c r="F13" s="17">
        <v>5000000</v>
      </c>
      <c r="G13" s="17">
        <v>35000000</v>
      </c>
      <c r="H13" s="16">
        <v>0</v>
      </c>
      <c r="I13" s="17">
        <v>250375000</v>
      </c>
      <c r="J13" s="18">
        <v>1752625000</v>
      </c>
      <c r="K13" s="17">
        <v>0</v>
      </c>
      <c r="L13" s="17">
        <v>375000</v>
      </c>
      <c r="M13" s="18">
        <v>2625000</v>
      </c>
      <c r="N13" s="123"/>
      <c r="P13" s="14"/>
      <c r="Q13" s="14"/>
      <c r="R13" s="15"/>
    </row>
    <row r="14" spans="1:18" x14ac:dyDescent="0.2">
      <c r="B14" s="746" t="s">
        <v>103</v>
      </c>
      <c r="C14" s="467"/>
      <c r="D14" s="747"/>
      <c r="E14" s="19">
        <v>-1250000</v>
      </c>
      <c r="F14" s="19">
        <v>-5000000</v>
      </c>
      <c r="G14" s="19">
        <v>-19000000</v>
      </c>
      <c r="H14" s="16">
        <v>-62593750</v>
      </c>
      <c r="I14" s="17">
        <v>-250375000</v>
      </c>
      <c r="J14" s="18">
        <v>-1452175000</v>
      </c>
      <c r="K14" s="19">
        <v>-2593750</v>
      </c>
      <c r="L14" s="19">
        <v>-12875000</v>
      </c>
      <c r="M14" s="20">
        <v>-77175000</v>
      </c>
      <c r="N14" s="123"/>
      <c r="P14" s="14"/>
      <c r="Q14" s="14"/>
      <c r="R14" s="15"/>
    </row>
    <row r="15" spans="1:18" x14ac:dyDescent="0.2">
      <c r="B15" s="746" t="s">
        <v>15</v>
      </c>
      <c r="C15" s="467"/>
      <c r="D15" s="747"/>
      <c r="E15" s="19">
        <v>0</v>
      </c>
      <c r="F15" s="19">
        <v>0</v>
      </c>
      <c r="G15" s="19">
        <v>0</v>
      </c>
      <c r="H15" s="16">
        <v>0</v>
      </c>
      <c r="I15" s="17">
        <v>0</v>
      </c>
      <c r="J15" s="18">
        <v>0</v>
      </c>
      <c r="K15" s="19">
        <v>0</v>
      </c>
      <c r="L15" s="19">
        <v>0</v>
      </c>
      <c r="M15" s="20">
        <v>0</v>
      </c>
      <c r="N15" s="123"/>
      <c r="P15" s="14"/>
      <c r="Q15" s="14"/>
      <c r="R15" s="15"/>
    </row>
    <row r="16" spans="1:18" x14ac:dyDescent="0.2">
      <c r="B16" s="746" t="s">
        <v>16</v>
      </c>
      <c r="C16" s="467"/>
      <c r="D16" s="747"/>
      <c r="E16" s="19">
        <v>0</v>
      </c>
      <c r="F16" s="19">
        <v>0</v>
      </c>
      <c r="G16" s="19">
        <v>-40000</v>
      </c>
      <c r="H16" s="16">
        <v>0</v>
      </c>
      <c r="I16" s="17">
        <v>0</v>
      </c>
      <c r="J16" s="18">
        <v>-2000000</v>
      </c>
      <c r="K16" s="19">
        <v>0</v>
      </c>
      <c r="L16" s="19">
        <v>0</v>
      </c>
      <c r="M16" s="20">
        <v>0</v>
      </c>
      <c r="N16" s="123"/>
      <c r="P16" s="14"/>
      <c r="Q16" s="14"/>
      <c r="R16" s="15"/>
    </row>
    <row r="17" spans="1:18" x14ac:dyDescent="0.2">
      <c r="A17" s="99"/>
      <c r="B17" s="800" t="s">
        <v>17</v>
      </c>
      <c r="C17" s="801"/>
      <c r="D17" s="802"/>
      <c r="E17" s="19">
        <v>0</v>
      </c>
      <c r="F17" s="19">
        <v>0</v>
      </c>
      <c r="G17" s="19">
        <v>0</v>
      </c>
      <c r="H17" s="16">
        <v>0</v>
      </c>
      <c r="I17" s="17">
        <v>0</v>
      </c>
      <c r="J17" s="18">
        <v>0</v>
      </c>
      <c r="K17" s="19">
        <v>0</v>
      </c>
      <c r="L17" s="19">
        <v>0</v>
      </c>
      <c r="M17" s="20">
        <v>0</v>
      </c>
      <c r="N17" s="123"/>
      <c r="P17" s="14"/>
      <c r="Q17" s="14"/>
      <c r="R17" s="15"/>
    </row>
    <row r="18" spans="1:18" ht="15" customHeight="1" thickBot="1" x14ac:dyDescent="0.25">
      <c r="B18" s="751" t="s">
        <v>18</v>
      </c>
      <c r="C18" s="752"/>
      <c r="D18" s="753"/>
      <c r="E18" s="22">
        <f t="shared" ref="E18:M18" si="1">SUM(E13:E17)</f>
        <v>-1250000</v>
      </c>
      <c r="F18" s="22">
        <f t="shared" si="1"/>
        <v>0</v>
      </c>
      <c r="G18" s="22">
        <f t="shared" si="1"/>
        <v>15960000</v>
      </c>
      <c r="H18" s="21">
        <f t="shared" si="1"/>
        <v>-62593750</v>
      </c>
      <c r="I18" s="22">
        <f t="shared" si="1"/>
        <v>0</v>
      </c>
      <c r="J18" s="23">
        <f t="shared" si="1"/>
        <v>298450000</v>
      </c>
      <c r="K18" s="22">
        <f t="shared" si="1"/>
        <v>-2593750</v>
      </c>
      <c r="L18" s="22">
        <f t="shared" si="1"/>
        <v>-12500000</v>
      </c>
      <c r="M18" s="23">
        <f t="shared" si="1"/>
        <v>-74550000</v>
      </c>
      <c r="N18" s="155" t="s">
        <v>99</v>
      </c>
      <c r="P18" s="14"/>
      <c r="Q18" s="14"/>
      <c r="R18" s="15"/>
    </row>
    <row r="19" spans="1:18" ht="15" customHeight="1" thickBot="1" x14ac:dyDescent="0.25">
      <c r="B19" s="622" t="s">
        <v>19</v>
      </c>
      <c r="C19" s="623"/>
      <c r="D19" s="624"/>
      <c r="E19" s="596"/>
      <c r="F19" s="596"/>
      <c r="G19" s="596"/>
      <c r="H19" s="596"/>
      <c r="I19" s="596"/>
      <c r="J19" s="596"/>
      <c r="K19" s="596"/>
      <c r="L19" s="596"/>
      <c r="M19" s="597"/>
      <c r="N19" s="123"/>
      <c r="P19" s="14"/>
      <c r="Q19" s="14"/>
      <c r="R19" s="15"/>
    </row>
    <row r="20" spans="1:18" ht="15" customHeight="1" thickBot="1" x14ac:dyDescent="0.25">
      <c r="A20" s="101"/>
      <c r="B20" s="554" t="s">
        <v>20</v>
      </c>
      <c r="C20" s="555"/>
      <c r="D20" s="556"/>
      <c r="E20" s="608"/>
      <c r="F20" s="608"/>
      <c r="G20" s="608"/>
      <c r="H20" s="608"/>
      <c r="I20" s="608"/>
      <c r="J20" s="608"/>
      <c r="K20" s="608"/>
      <c r="L20" s="608"/>
      <c r="M20" s="609"/>
      <c r="N20" s="123"/>
      <c r="P20" s="14"/>
      <c r="Q20" s="14"/>
      <c r="R20" s="15"/>
    </row>
    <row r="21" spans="1:18" x14ac:dyDescent="0.2">
      <c r="A21" s="102"/>
      <c r="B21" s="754" t="s">
        <v>21</v>
      </c>
      <c r="C21" s="755"/>
      <c r="D21" s="756"/>
      <c r="E21" s="17">
        <v>-187500</v>
      </c>
      <c r="F21" s="17">
        <v>-750000</v>
      </c>
      <c r="G21" s="18">
        <v>-6625000</v>
      </c>
      <c r="H21" s="16">
        <v>-9375000</v>
      </c>
      <c r="I21" s="17">
        <v>-37500000</v>
      </c>
      <c r="J21" s="18">
        <v>-331250000</v>
      </c>
      <c r="K21" s="16">
        <v>0</v>
      </c>
      <c r="L21" s="17">
        <v>0</v>
      </c>
      <c r="M21" s="18">
        <v>0</v>
      </c>
      <c r="N21" s="123"/>
      <c r="P21" s="14"/>
      <c r="Q21" s="14"/>
      <c r="R21" s="15"/>
    </row>
    <row r="22" spans="1:18" x14ac:dyDescent="0.2">
      <c r="A22" s="101"/>
      <c r="B22" s="748" t="s">
        <v>22</v>
      </c>
      <c r="C22" s="749"/>
      <c r="D22" s="750"/>
      <c r="E22" s="17">
        <v>0</v>
      </c>
      <c r="F22" s="17">
        <v>0</v>
      </c>
      <c r="G22" s="18">
        <v>0</v>
      </c>
      <c r="H22" s="16">
        <v>0</v>
      </c>
      <c r="I22" s="17">
        <v>0</v>
      </c>
      <c r="J22" s="18">
        <v>0</v>
      </c>
      <c r="K22" s="16">
        <v>0</v>
      </c>
      <c r="L22" s="17">
        <v>0</v>
      </c>
      <c r="M22" s="18">
        <v>0</v>
      </c>
      <c r="N22" s="123"/>
      <c r="P22" s="14"/>
      <c r="Q22" s="14"/>
      <c r="R22" s="15"/>
    </row>
    <row r="23" spans="1:18" x14ac:dyDescent="0.2">
      <c r="A23" s="101"/>
      <c r="B23" s="748" t="s">
        <v>23</v>
      </c>
      <c r="C23" s="749"/>
      <c r="D23" s="750"/>
      <c r="E23" s="17">
        <v>0</v>
      </c>
      <c r="F23" s="17">
        <v>7500</v>
      </c>
      <c r="G23" s="18">
        <v>25000</v>
      </c>
      <c r="H23" s="16">
        <v>0</v>
      </c>
      <c r="I23" s="17">
        <v>375000</v>
      </c>
      <c r="J23" s="18">
        <v>1250000</v>
      </c>
      <c r="K23" s="16">
        <v>0</v>
      </c>
      <c r="L23" s="17">
        <v>0</v>
      </c>
      <c r="M23" s="18">
        <v>0</v>
      </c>
      <c r="N23" s="123"/>
      <c r="P23" s="14"/>
      <c r="Q23" s="14"/>
      <c r="R23" s="15"/>
    </row>
    <row r="24" spans="1:18" x14ac:dyDescent="0.2">
      <c r="A24" s="101"/>
      <c r="B24" s="803" t="s">
        <v>24</v>
      </c>
      <c r="C24" s="804"/>
      <c r="D24" s="805"/>
      <c r="E24" s="17">
        <v>82600</v>
      </c>
      <c r="F24" s="17">
        <v>346500</v>
      </c>
      <c r="G24" s="18">
        <v>1538521</v>
      </c>
      <c r="H24" s="16">
        <v>4140600</v>
      </c>
      <c r="I24" s="17">
        <v>19227400</v>
      </c>
      <c r="J24" s="18">
        <v>82424249</v>
      </c>
      <c r="K24" s="16">
        <v>0</v>
      </c>
      <c r="L24" s="17">
        <v>0</v>
      </c>
      <c r="M24" s="18">
        <v>0</v>
      </c>
      <c r="N24" s="123"/>
      <c r="P24" s="14"/>
      <c r="Q24" s="14"/>
      <c r="R24" s="15"/>
    </row>
    <row r="25" spans="1:18" ht="12.75" thickBot="1" x14ac:dyDescent="0.25">
      <c r="A25" s="101"/>
      <c r="B25" s="754" t="s">
        <v>104</v>
      </c>
      <c r="C25" s="755"/>
      <c r="D25" s="756"/>
      <c r="E25" s="25">
        <f t="shared" ref="E25:M25" si="2">SUM(E21:E24)</f>
        <v>-104900</v>
      </c>
      <c r="F25" s="25">
        <f t="shared" si="2"/>
        <v>-396000</v>
      </c>
      <c r="G25" s="27">
        <f t="shared" si="2"/>
        <v>-5061479</v>
      </c>
      <c r="H25" s="26">
        <f t="shared" si="2"/>
        <v>-5234400</v>
      </c>
      <c r="I25" s="25">
        <f t="shared" si="2"/>
        <v>-17897600</v>
      </c>
      <c r="J25" s="27">
        <f t="shared" si="2"/>
        <v>-247575751</v>
      </c>
      <c r="K25" s="26">
        <f t="shared" si="2"/>
        <v>0</v>
      </c>
      <c r="L25" s="25">
        <f t="shared" si="2"/>
        <v>0</v>
      </c>
      <c r="M25" s="27">
        <f t="shared" si="2"/>
        <v>0</v>
      </c>
      <c r="N25" s="155" t="s">
        <v>99</v>
      </c>
      <c r="P25" s="14"/>
      <c r="Q25" s="14"/>
      <c r="R25" s="15"/>
    </row>
    <row r="26" spans="1:18" ht="15" customHeight="1" thickBot="1" x14ac:dyDescent="0.25">
      <c r="A26" s="99"/>
      <c r="B26" s="554" t="s">
        <v>25</v>
      </c>
      <c r="C26" s="555"/>
      <c r="D26" s="556"/>
      <c r="E26" s="594"/>
      <c r="F26" s="594"/>
      <c r="G26" s="594"/>
      <c r="H26" s="596"/>
      <c r="I26" s="596"/>
      <c r="J26" s="596"/>
      <c r="K26" s="596"/>
      <c r="L26" s="596"/>
      <c r="M26" s="597"/>
      <c r="N26" s="123"/>
      <c r="P26" s="14"/>
      <c r="Q26" s="14"/>
      <c r="R26" s="15"/>
    </row>
    <row r="27" spans="1:18" x14ac:dyDescent="0.2">
      <c r="A27" s="103"/>
      <c r="B27" s="757" t="s">
        <v>105</v>
      </c>
      <c r="C27" s="758"/>
      <c r="D27" s="759"/>
      <c r="E27" s="17">
        <v>-500</v>
      </c>
      <c r="F27" s="17">
        <v>-1000</v>
      </c>
      <c r="G27" s="17">
        <v>-7000</v>
      </c>
      <c r="H27" s="28">
        <v>-25000</v>
      </c>
      <c r="I27" s="29">
        <v>-50000</v>
      </c>
      <c r="J27" s="30">
        <v>-350000</v>
      </c>
      <c r="K27" s="29">
        <v>0</v>
      </c>
      <c r="L27" s="29">
        <v>0</v>
      </c>
      <c r="M27" s="30">
        <v>0</v>
      </c>
      <c r="N27" s="123"/>
      <c r="P27" s="14"/>
      <c r="Q27" s="14"/>
      <c r="R27" s="15"/>
    </row>
    <row r="28" spans="1:18" x14ac:dyDescent="0.2">
      <c r="A28" s="103"/>
      <c r="B28" s="757" t="s">
        <v>106</v>
      </c>
      <c r="C28" s="758"/>
      <c r="D28" s="759"/>
      <c r="E28" s="17">
        <v>-250</v>
      </c>
      <c r="F28" s="17">
        <v>-500</v>
      </c>
      <c r="G28" s="17">
        <v>-3500</v>
      </c>
      <c r="H28" s="16">
        <v>-12500</v>
      </c>
      <c r="I28" s="17">
        <v>-25000</v>
      </c>
      <c r="J28" s="18">
        <v>-175000</v>
      </c>
      <c r="K28" s="17">
        <v>0</v>
      </c>
      <c r="L28" s="17">
        <v>0</v>
      </c>
      <c r="M28" s="18">
        <v>0</v>
      </c>
      <c r="N28" s="123"/>
      <c r="P28" s="14"/>
      <c r="Q28" s="14"/>
      <c r="R28" s="15"/>
    </row>
    <row r="29" spans="1:18" ht="12" customHeight="1" x14ac:dyDescent="0.2">
      <c r="A29" s="103"/>
      <c r="B29" s="757" t="s">
        <v>107</v>
      </c>
      <c r="C29" s="758"/>
      <c r="D29" s="759"/>
      <c r="E29" s="17">
        <v>-250</v>
      </c>
      <c r="F29" s="17">
        <v>-500</v>
      </c>
      <c r="G29" s="17">
        <v>-3500</v>
      </c>
      <c r="H29" s="16">
        <v>-12500</v>
      </c>
      <c r="I29" s="17">
        <v>-25000</v>
      </c>
      <c r="J29" s="18">
        <v>-175000</v>
      </c>
      <c r="K29" s="17">
        <v>0</v>
      </c>
      <c r="L29" s="17">
        <v>0</v>
      </c>
      <c r="M29" s="18">
        <v>0</v>
      </c>
      <c r="N29" s="123"/>
      <c r="P29" s="14"/>
      <c r="Q29" s="14"/>
      <c r="R29" s="15"/>
    </row>
    <row r="30" spans="1:18" x14ac:dyDescent="0.2">
      <c r="A30" s="103"/>
      <c r="B30" s="757" t="s">
        <v>108</v>
      </c>
      <c r="C30" s="758"/>
      <c r="D30" s="759"/>
      <c r="E30" s="17">
        <v>-250</v>
      </c>
      <c r="F30" s="17">
        <v>-500</v>
      </c>
      <c r="G30" s="17">
        <v>-3500</v>
      </c>
      <c r="H30" s="16">
        <v>-12500</v>
      </c>
      <c r="I30" s="17">
        <v>-25000</v>
      </c>
      <c r="J30" s="18">
        <v>-175000</v>
      </c>
      <c r="K30" s="17">
        <v>0</v>
      </c>
      <c r="L30" s="17">
        <v>0</v>
      </c>
      <c r="M30" s="18">
        <v>0</v>
      </c>
      <c r="N30" s="123"/>
      <c r="P30" s="14"/>
      <c r="Q30" s="14"/>
      <c r="R30" s="15"/>
    </row>
    <row r="31" spans="1:18" x14ac:dyDescent="0.2">
      <c r="A31" s="103"/>
      <c r="B31" s="760" t="s">
        <v>109</v>
      </c>
      <c r="C31" s="761"/>
      <c r="D31" s="762"/>
      <c r="E31" s="17">
        <v>0</v>
      </c>
      <c r="F31" s="17">
        <v>0</v>
      </c>
      <c r="G31" s="17">
        <v>0</v>
      </c>
      <c r="H31" s="16">
        <v>0</v>
      </c>
      <c r="I31" s="17">
        <v>0</v>
      </c>
      <c r="J31" s="18">
        <v>0</v>
      </c>
      <c r="K31" s="17">
        <v>0</v>
      </c>
      <c r="L31" s="17">
        <v>0</v>
      </c>
      <c r="M31" s="18">
        <v>0</v>
      </c>
      <c r="N31" s="123"/>
      <c r="P31" s="14"/>
      <c r="Q31" s="14"/>
      <c r="R31" s="15"/>
    </row>
    <row r="32" spans="1:18" x14ac:dyDescent="0.2">
      <c r="A32" s="103"/>
      <c r="B32" s="754" t="s">
        <v>26</v>
      </c>
      <c r="C32" s="755"/>
      <c r="D32" s="756"/>
      <c r="E32" s="34">
        <f t="shared" ref="E32:M32" si="3">SUM(E27:E31)</f>
        <v>-1250</v>
      </c>
      <c r="F32" s="34">
        <f t="shared" si="3"/>
        <v>-2500</v>
      </c>
      <c r="G32" s="34">
        <f t="shared" si="3"/>
        <v>-17500</v>
      </c>
      <c r="H32" s="33">
        <f t="shared" si="3"/>
        <v>-62500</v>
      </c>
      <c r="I32" s="34">
        <f t="shared" si="3"/>
        <v>-125000</v>
      </c>
      <c r="J32" s="35">
        <f t="shared" si="3"/>
        <v>-875000</v>
      </c>
      <c r="K32" s="34">
        <f t="shared" si="3"/>
        <v>0</v>
      </c>
      <c r="L32" s="34">
        <f t="shared" si="3"/>
        <v>0</v>
      </c>
      <c r="M32" s="35">
        <f t="shared" si="3"/>
        <v>0</v>
      </c>
      <c r="N32" s="155" t="s">
        <v>99</v>
      </c>
      <c r="P32" s="14"/>
      <c r="Q32" s="14"/>
      <c r="R32" s="15"/>
    </row>
    <row r="33" spans="1:18" x14ac:dyDescent="0.2">
      <c r="A33" s="103"/>
      <c r="B33" s="760" t="s">
        <v>27</v>
      </c>
      <c r="C33" s="761"/>
      <c r="D33" s="762"/>
      <c r="E33" s="17">
        <v>0</v>
      </c>
      <c r="F33" s="17">
        <v>0</v>
      </c>
      <c r="G33" s="17">
        <v>0</v>
      </c>
      <c r="H33" s="16">
        <v>0</v>
      </c>
      <c r="I33" s="17">
        <v>0</v>
      </c>
      <c r="J33" s="18">
        <v>0</v>
      </c>
      <c r="K33" s="17">
        <v>0</v>
      </c>
      <c r="L33" s="17">
        <v>0</v>
      </c>
      <c r="M33" s="18">
        <v>0</v>
      </c>
      <c r="N33" s="123"/>
      <c r="P33" s="14"/>
      <c r="Q33" s="14"/>
      <c r="R33" s="15"/>
    </row>
    <row r="34" spans="1:18" ht="12.75" thickBot="1" x14ac:dyDescent="0.25">
      <c r="A34" s="103"/>
      <c r="B34" s="806" t="s">
        <v>110</v>
      </c>
      <c r="C34" s="807"/>
      <c r="D34" s="808"/>
      <c r="E34" s="25">
        <f t="shared" ref="E34:M34" si="4">SUM(E32:E33)</f>
        <v>-1250</v>
      </c>
      <c r="F34" s="25">
        <f t="shared" si="4"/>
        <v>-2500</v>
      </c>
      <c r="G34" s="25">
        <f t="shared" si="4"/>
        <v>-17500</v>
      </c>
      <c r="H34" s="26">
        <f t="shared" si="4"/>
        <v>-62500</v>
      </c>
      <c r="I34" s="25">
        <f t="shared" si="4"/>
        <v>-125000</v>
      </c>
      <c r="J34" s="27">
        <f t="shared" si="4"/>
        <v>-875000</v>
      </c>
      <c r="K34" s="25">
        <f t="shared" si="4"/>
        <v>0</v>
      </c>
      <c r="L34" s="25">
        <f t="shared" si="4"/>
        <v>0</v>
      </c>
      <c r="M34" s="27">
        <f t="shared" si="4"/>
        <v>0</v>
      </c>
      <c r="N34" s="155" t="s">
        <v>99</v>
      </c>
      <c r="P34" s="14"/>
      <c r="Q34" s="14"/>
      <c r="R34" s="15"/>
    </row>
    <row r="35" spans="1:18" s="24" customFormat="1" ht="15" customHeight="1" thickBot="1" x14ac:dyDescent="0.25">
      <c r="A35" s="99"/>
      <c r="B35" s="554" t="s">
        <v>111</v>
      </c>
      <c r="C35" s="555"/>
      <c r="D35" s="556"/>
      <c r="E35" s="598"/>
      <c r="F35" s="599"/>
      <c r="G35" s="599"/>
      <c r="H35" s="594"/>
      <c r="I35" s="594"/>
      <c r="J35" s="594"/>
      <c r="K35" s="594"/>
      <c r="L35" s="594"/>
      <c r="M35" s="595"/>
      <c r="N35" s="123"/>
      <c r="O35" s="2"/>
      <c r="P35" s="36"/>
      <c r="Q35" s="36"/>
      <c r="R35" s="37"/>
    </row>
    <row r="36" spans="1:18" s="24" customFormat="1" x14ac:dyDescent="0.2">
      <c r="A36" s="103"/>
      <c r="B36" s="757" t="s">
        <v>112</v>
      </c>
      <c r="C36" s="758"/>
      <c r="D36" s="759"/>
      <c r="E36" s="31">
        <v>-1000</v>
      </c>
      <c r="F36" s="31">
        <v>-2500</v>
      </c>
      <c r="G36" s="32">
        <v>-27000</v>
      </c>
      <c r="H36" s="38">
        <v>-50000</v>
      </c>
      <c r="I36" s="31">
        <v>-125000</v>
      </c>
      <c r="J36" s="31">
        <v>-1350000</v>
      </c>
      <c r="K36" s="93">
        <v>-1000</v>
      </c>
      <c r="L36" s="94">
        <v>-2500</v>
      </c>
      <c r="M36" s="95">
        <v>-27000</v>
      </c>
      <c r="N36" s="123"/>
      <c r="O36" s="2"/>
      <c r="P36" s="36"/>
      <c r="Q36" s="36"/>
      <c r="R36" s="37"/>
    </row>
    <row r="37" spans="1:18" s="24" customFormat="1" x14ac:dyDescent="0.2">
      <c r="A37" s="103"/>
      <c r="B37" s="757" t="s">
        <v>28</v>
      </c>
      <c r="C37" s="758"/>
      <c r="D37" s="759"/>
      <c r="E37" s="31">
        <v>-2000</v>
      </c>
      <c r="F37" s="31">
        <v>-5000</v>
      </c>
      <c r="G37" s="32">
        <v>-58000</v>
      </c>
      <c r="H37" s="38">
        <v>-100000</v>
      </c>
      <c r="I37" s="31">
        <v>-200000</v>
      </c>
      <c r="J37" s="31">
        <v>-2600000</v>
      </c>
      <c r="K37" s="38">
        <v>-2000</v>
      </c>
      <c r="L37" s="31">
        <v>-5000</v>
      </c>
      <c r="M37" s="32">
        <v>-58000</v>
      </c>
      <c r="N37" s="123"/>
      <c r="O37" s="2"/>
      <c r="P37" s="36"/>
      <c r="Q37" s="36"/>
      <c r="R37" s="37"/>
    </row>
    <row r="38" spans="1:18" s="24" customFormat="1" x14ac:dyDescent="0.2">
      <c r="A38" s="103"/>
      <c r="B38" s="757" t="s">
        <v>29</v>
      </c>
      <c r="C38" s="758"/>
      <c r="D38" s="759"/>
      <c r="E38" s="31">
        <v>0</v>
      </c>
      <c r="F38" s="31">
        <v>0</v>
      </c>
      <c r="G38" s="32">
        <v>0</v>
      </c>
      <c r="H38" s="38">
        <v>0</v>
      </c>
      <c r="I38" s="31">
        <v>0</v>
      </c>
      <c r="J38" s="31">
        <v>0</v>
      </c>
      <c r="K38" s="38">
        <v>0</v>
      </c>
      <c r="L38" s="31">
        <v>0</v>
      </c>
      <c r="M38" s="32">
        <v>0</v>
      </c>
      <c r="N38" s="123"/>
      <c r="O38" s="2"/>
      <c r="P38" s="36"/>
      <c r="Q38" s="36"/>
      <c r="R38" s="37"/>
    </row>
    <row r="39" spans="1:18" s="24" customFormat="1" x14ac:dyDescent="0.2">
      <c r="A39" s="103"/>
      <c r="B39" s="757" t="s">
        <v>113</v>
      </c>
      <c r="C39" s="758"/>
      <c r="D39" s="759"/>
      <c r="E39" s="31">
        <v>-12500</v>
      </c>
      <c r="F39" s="31">
        <v>-37500</v>
      </c>
      <c r="G39" s="32">
        <v>-55000</v>
      </c>
      <c r="H39" s="38">
        <v>-625000</v>
      </c>
      <c r="I39" s="31">
        <v>-1000000</v>
      </c>
      <c r="J39" s="31">
        <v>-2750000</v>
      </c>
      <c r="K39" s="38">
        <v>-12500</v>
      </c>
      <c r="L39" s="31">
        <v>-37500</v>
      </c>
      <c r="M39" s="32">
        <v>-55000</v>
      </c>
      <c r="N39" s="123"/>
      <c r="O39" s="2"/>
      <c r="P39" s="36"/>
      <c r="Q39" s="36"/>
      <c r="R39" s="37"/>
    </row>
    <row r="40" spans="1:18" s="24" customFormat="1" ht="12" customHeight="1" x14ac:dyDescent="0.2">
      <c r="A40" s="103"/>
      <c r="B40" s="757" t="s">
        <v>114</v>
      </c>
      <c r="C40" s="758"/>
      <c r="D40" s="759"/>
      <c r="E40" s="31">
        <v>-11750</v>
      </c>
      <c r="F40" s="31">
        <v>-50000</v>
      </c>
      <c r="G40" s="32">
        <v>-95000</v>
      </c>
      <c r="H40" s="38">
        <v>-516250</v>
      </c>
      <c r="I40" s="31">
        <v>-1250000</v>
      </c>
      <c r="J40" s="31">
        <v>-2750000</v>
      </c>
      <c r="K40" s="38">
        <v>-11750</v>
      </c>
      <c r="L40" s="31">
        <v>-50000</v>
      </c>
      <c r="M40" s="32">
        <v>-95000</v>
      </c>
      <c r="N40" s="123"/>
      <c r="O40" s="2"/>
      <c r="P40" s="36"/>
      <c r="Q40" s="36"/>
      <c r="R40" s="37"/>
    </row>
    <row r="41" spans="1:18" s="24" customFormat="1" x14ac:dyDescent="0.2">
      <c r="A41" s="103"/>
      <c r="B41" s="757" t="s">
        <v>30</v>
      </c>
      <c r="C41" s="758"/>
      <c r="D41" s="759"/>
      <c r="E41" s="31">
        <v>0</v>
      </c>
      <c r="F41" s="31">
        <v>-5000</v>
      </c>
      <c r="G41" s="32">
        <v>-42500</v>
      </c>
      <c r="H41" s="38">
        <v>0</v>
      </c>
      <c r="I41" s="31">
        <v>-221000</v>
      </c>
      <c r="J41" s="31">
        <v>-2125000</v>
      </c>
      <c r="K41" s="38">
        <v>0</v>
      </c>
      <c r="L41" s="31">
        <v>-5000</v>
      </c>
      <c r="M41" s="32">
        <v>-42500</v>
      </c>
      <c r="N41" s="123"/>
      <c r="O41" s="2"/>
      <c r="P41" s="36"/>
      <c r="Q41" s="36"/>
      <c r="R41" s="37"/>
    </row>
    <row r="42" spans="1:18" s="24" customFormat="1" ht="12" customHeight="1" x14ac:dyDescent="0.2">
      <c r="A42" s="103"/>
      <c r="B42" s="757" t="s">
        <v>115</v>
      </c>
      <c r="C42" s="758"/>
      <c r="D42" s="759"/>
      <c r="E42" s="31">
        <v>-10000</v>
      </c>
      <c r="F42" s="31">
        <v>-25000</v>
      </c>
      <c r="G42" s="32">
        <v>-50000</v>
      </c>
      <c r="H42" s="38">
        <v>-500000</v>
      </c>
      <c r="I42" s="31">
        <v>-1250000</v>
      </c>
      <c r="J42" s="31">
        <v>-2600000</v>
      </c>
      <c r="K42" s="38">
        <v>-10000</v>
      </c>
      <c r="L42" s="31">
        <v>-25000</v>
      </c>
      <c r="M42" s="32">
        <v>-50000</v>
      </c>
      <c r="N42" s="123"/>
      <c r="O42" s="2"/>
      <c r="P42" s="36"/>
      <c r="Q42" s="36"/>
      <c r="R42" s="37"/>
    </row>
    <row r="43" spans="1:18" s="24" customFormat="1" ht="12" customHeight="1" x14ac:dyDescent="0.2">
      <c r="A43" s="103"/>
      <c r="B43" s="757" t="s">
        <v>31</v>
      </c>
      <c r="C43" s="758"/>
      <c r="D43" s="759"/>
      <c r="E43" s="31">
        <v>0</v>
      </c>
      <c r="F43" s="31">
        <v>0</v>
      </c>
      <c r="G43" s="32">
        <v>-7500</v>
      </c>
      <c r="H43" s="38">
        <v>0</v>
      </c>
      <c r="I43" s="31">
        <v>0</v>
      </c>
      <c r="J43" s="31">
        <v>-375000</v>
      </c>
      <c r="K43" s="38">
        <v>0</v>
      </c>
      <c r="L43" s="31">
        <v>0</v>
      </c>
      <c r="M43" s="32">
        <v>-7500</v>
      </c>
      <c r="N43" s="123"/>
      <c r="O43" s="2"/>
      <c r="P43" s="36"/>
      <c r="Q43" s="36"/>
      <c r="R43" s="37"/>
    </row>
    <row r="44" spans="1:18" s="24" customFormat="1" x14ac:dyDescent="0.2">
      <c r="A44" s="103"/>
      <c r="B44" s="757" t="s">
        <v>32</v>
      </c>
      <c r="C44" s="758"/>
      <c r="D44" s="759"/>
      <c r="E44" s="31">
        <v>0</v>
      </c>
      <c r="F44" s="31">
        <v>0</v>
      </c>
      <c r="G44" s="32">
        <v>0</v>
      </c>
      <c r="H44" s="38">
        <v>0</v>
      </c>
      <c r="I44" s="31">
        <v>0</v>
      </c>
      <c r="J44" s="31">
        <v>0</v>
      </c>
      <c r="K44" s="38">
        <v>0</v>
      </c>
      <c r="L44" s="31">
        <v>0</v>
      </c>
      <c r="M44" s="32">
        <v>0</v>
      </c>
      <c r="N44" s="123"/>
      <c r="O44" s="2"/>
      <c r="P44" s="36"/>
      <c r="Q44" s="36"/>
      <c r="R44" s="37"/>
    </row>
    <row r="45" spans="1:18" s="24" customFormat="1" x14ac:dyDescent="0.2">
      <c r="A45" s="103"/>
      <c r="B45" s="757" t="s">
        <v>33</v>
      </c>
      <c r="C45" s="758"/>
      <c r="D45" s="759"/>
      <c r="E45" s="31">
        <v>-5000</v>
      </c>
      <c r="F45" s="31">
        <v>-5000</v>
      </c>
      <c r="G45" s="32">
        <v>-40000</v>
      </c>
      <c r="H45" s="38">
        <v>-250000</v>
      </c>
      <c r="I45" s="31">
        <v>-250000</v>
      </c>
      <c r="J45" s="31">
        <v>-2000000</v>
      </c>
      <c r="K45" s="38">
        <v>-5000</v>
      </c>
      <c r="L45" s="31">
        <v>-5000</v>
      </c>
      <c r="M45" s="32">
        <v>-40000</v>
      </c>
      <c r="N45" s="123"/>
      <c r="O45" s="2"/>
      <c r="P45" s="36"/>
      <c r="Q45" s="36"/>
      <c r="R45" s="37"/>
    </row>
    <row r="46" spans="1:18" s="24" customFormat="1" x14ac:dyDescent="0.2">
      <c r="A46" s="103"/>
      <c r="B46" s="757" t="s">
        <v>116</v>
      </c>
      <c r="C46" s="758"/>
      <c r="D46" s="759"/>
      <c r="E46" s="31">
        <v>-2500</v>
      </c>
      <c r="F46" s="31">
        <v>-10005</v>
      </c>
      <c r="G46" s="32">
        <v>-12444</v>
      </c>
      <c r="H46" s="38">
        <v>-125000</v>
      </c>
      <c r="I46" s="31">
        <v>-350303</v>
      </c>
      <c r="J46" s="31">
        <v>-622805</v>
      </c>
      <c r="K46" s="38">
        <v>-2500</v>
      </c>
      <c r="L46" s="31">
        <v>-10005</v>
      </c>
      <c r="M46" s="32">
        <v>-12444</v>
      </c>
      <c r="N46" s="123"/>
      <c r="O46" s="2"/>
      <c r="P46" s="36"/>
      <c r="Q46" s="36"/>
      <c r="R46" s="37"/>
    </row>
    <row r="47" spans="1:18" s="24" customFormat="1" x14ac:dyDescent="0.2">
      <c r="A47" s="103"/>
      <c r="B47" s="757" t="s">
        <v>117</v>
      </c>
      <c r="C47" s="758"/>
      <c r="D47" s="759"/>
      <c r="E47" s="31">
        <v>0</v>
      </c>
      <c r="F47" s="31">
        <v>-1275</v>
      </c>
      <c r="G47" s="32">
        <v>-3985</v>
      </c>
      <c r="H47" s="38">
        <v>0</v>
      </c>
      <c r="I47" s="31">
        <v>-13750</v>
      </c>
      <c r="J47" s="31">
        <v>-49250</v>
      </c>
      <c r="K47" s="38">
        <v>0</v>
      </c>
      <c r="L47" s="31">
        <v>-1275</v>
      </c>
      <c r="M47" s="32">
        <v>-3985</v>
      </c>
      <c r="N47" s="123"/>
      <c r="O47" s="2"/>
      <c r="P47" s="36"/>
      <c r="Q47" s="36"/>
      <c r="R47" s="37"/>
    </row>
    <row r="48" spans="1:18" s="24" customFormat="1" ht="14.45" customHeight="1" x14ac:dyDescent="0.2">
      <c r="A48" s="103"/>
      <c r="B48" s="757" t="s">
        <v>118</v>
      </c>
      <c r="C48" s="758"/>
      <c r="D48" s="759"/>
      <c r="E48" s="31">
        <v>0</v>
      </c>
      <c r="F48" s="31">
        <v>0</v>
      </c>
      <c r="G48" s="32">
        <v>-50000</v>
      </c>
      <c r="H48" s="38">
        <v>0</v>
      </c>
      <c r="I48" s="31">
        <v>0</v>
      </c>
      <c r="J48" s="31">
        <v>-2500000</v>
      </c>
      <c r="K48" s="38">
        <v>0</v>
      </c>
      <c r="L48" s="31">
        <v>0</v>
      </c>
      <c r="M48" s="32">
        <v>-50000</v>
      </c>
      <c r="N48" s="123"/>
      <c r="O48" s="2"/>
      <c r="P48" s="36"/>
      <c r="Q48" s="36"/>
      <c r="R48" s="37"/>
    </row>
    <row r="49" spans="1:18" s="24" customFormat="1" ht="12" customHeight="1" x14ac:dyDescent="0.2">
      <c r="A49" s="103"/>
      <c r="B49" s="757" t="s">
        <v>119</v>
      </c>
      <c r="C49" s="758"/>
      <c r="D49" s="759"/>
      <c r="E49" s="31">
        <v>0</v>
      </c>
      <c r="F49" s="31">
        <v>0</v>
      </c>
      <c r="G49" s="32">
        <v>-6000</v>
      </c>
      <c r="H49" s="38">
        <v>0</v>
      </c>
      <c r="I49" s="31">
        <v>0</v>
      </c>
      <c r="J49" s="31">
        <v>-300000</v>
      </c>
      <c r="K49" s="38">
        <v>0</v>
      </c>
      <c r="L49" s="31">
        <v>0</v>
      </c>
      <c r="M49" s="32">
        <v>-6000</v>
      </c>
      <c r="N49" s="123"/>
      <c r="O49" s="2"/>
      <c r="P49" s="36"/>
      <c r="Q49" s="36"/>
      <c r="R49" s="37"/>
    </row>
    <row r="50" spans="1:18" s="24" customFormat="1" ht="12" customHeight="1" x14ac:dyDescent="0.2">
      <c r="A50" s="103"/>
      <c r="B50" s="757" t="s">
        <v>120</v>
      </c>
      <c r="C50" s="758"/>
      <c r="D50" s="759"/>
      <c r="E50" s="31">
        <v>0</v>
      </c>
      <c r="F50" s="31">
        <v>0</v>
      </c>
      <c r="G50" s="32">
        <v>0</v>
      </c>
      <c r="H50" s="38">
        <v>0</v>
      </c>
      <c r="I50" s="31">
        <v>0</v>
      </c>
      <c r="J50" s="31">
        <v>0</v>
      </c>
      <c r="K50" s="38">
        <v>0</v>
      </c>
      <c r="L50" s="31">
        <v>0</v>
      </c>
      <c r="M50" s="32">
        <v>0</v>
      </c>
      <c r="N50" s="123"/>
      <c r="O50" s="2"/>
      <c r="P50" s="36"/>
      <c r="Q50" s="36"/>
      <c r="R50" s="37"/>
    </row>
    <row r="51" spans="1:18" s="24" customFormat="1" x14ac:dyDescent="0.2">
      <c r="A51" s="103"/>
      <c r="B51" s="760" t="s">
        <v>34</v>
      </c>
      <c r="C51" s="761"/>
      <c r="D51" s="762"/>
      <c r="E51" s="31">
        <v>0</v>
      </c>
      <c r="F51" s="31">
        <v>0</v>
      </c>
      <c r="G51" s="32">
        <v>0</v>
      </c>
      <c r="H51" s="38">
        <v>0</v>
      </c>
      <c r="I51" s="31">
        <v>0</v>
      </c>
      <c r="J51" s="31">
        <v>0</v>
      </c>
      <c r="K51" s="38">
        <v>0</v>
      </c>
      <c r="L51" s="31">
        <v>0</v>
      </c>
      <c r="M51" s="32">
        <v>0</v>
      </c>
      <c r="N51" s="123"/>
      <c r="O51" s="2"/>
      <c r="P51" s="36"/>
      <c r="Q51" s="36"/>
      <c r="R51" s="37"/>
    </row>
    <row r="52" spans="1:18" s="24" customFormat="1" x14ac:dyDescent="0.2">
      <c r="A52" s="103"/>
      <c r="B52" s="760" t="s">
        <v>35</v>
      </c>
      <c r="C52" s="761"/>
      <c r="D52" s="762"/>
      <c r="E52" s="334">
        <v>-2000</v>
      </c>
      <c r="F52" s="17">
        <v>-10000</v>
      </c>
      <c r="G52" s="18">
        <v>-40000</v>
      </c>
      <c r="H52" s="38">
        <v>-100000</v>
      </c>
      <c r="I52" s="31">
        <v>-150000</v>
      </c>
      <c r="J52" s="31">
        <v>-2000000</v>
      </c>
      <c r="K52" s="96">
        <v>-2000</v>
      </c>
      <c r="L52" s="17">
        <v>-10000</v>
      </c>
      <c r="M52" s="18">
        <v>-40000</v>
      </c>
      <c r="N52" s="123"/>
      <c r="O52" s="2"/>
      <c r="P52" s="36"/>
      <c r="Q52" s="36"/>
      <c r="R52" s="37"/>
    </row>
    <row r="53" spans="1:18" s="24" customFormat="1" x14ac:dyDescent="0.2">
      <c r="A53" s="103"/>
      <c r="B53" s="760" t="s">
        <v>36</v>
      </c>
      <c r="C53" s="761"/>
      <c r="D53" s="762"/>
      <c r="E53" s="31">
        <v>0</v>
      </c>
      <c r="F53" s="31">
        <v>-1000</v>
      </c>
      <c r="G53" s="32">
        <v>-8000</v>
      </c>
      <c r="H53" s="38">
        <v>0</v>
      </c>
      <c r="I53" s="31">
        <v>-50000</v>
      </c>
      <c r="J53" s="31">
        <v>-400000</v>
      </c>
      <c r="K53" s="38">
        <v>0</v>
      </c>
      <c r="L53" s="31">
        <v>-1000</v>
      </c>
      <c r="M53" s="32">
        <v>-8000</v>
      </c>
      <c r="N53" s="123"/>
      <c r="O53" s="2"/>
      <c r="P53" s="36"/>
      <c r="Q53" s="36"/>
      <c r="R53" s="37"/>
    </row>
    <row r="54" spans="1:18" s="24" customFormat="1" x14ac:dyDescent="0.2">
      <c r="A54" s="103"/>
      <c r="B54" s="757" t="s">
        <v>37</v>
      </c>
      <c r="C54" s="758"/>
      <c r="D54" s="759"/>
      <c r="E54" s="31">
        <v>0</v>
      </c>
      <c r="F54" s="31">
        <v>0</v>
      </c>
      <c r="G54" s="32">
        <v>0</v>
      </c>
      <c r="H54" s="38">
        <v>0</v>
      </c>
      <c r="I54" s="31">
        <v>0</v>
      </c>
      <c r="J54" s="31">
        <v>0</v>
      </c>
      <c r="K54" s="38">
        <v>0</v>
      </c>
      <c r="L54" s="31">
        <v>0</v>
      </c>
      <c r="M54" s="32">
        <v>0</v>
      </c>
      <c r="N54" s="123"/>
      <c r="O54" s="2"/>
      <c r="P54" s="36"/>
      <c r="Q54" s="36"/>
      <c r="R54" s="37"/>
    </row>
    <row r="55" spans="1:18" s="24" customFormat="1" ht="12" customHeight="1" x14ac:dyDescent="0.2">
      <c r="A55" s="103"/>
      <c r="B55" s="757" t="s">
        <v>38</v>
      </c>
      <c r="C55" s="758"/>
      <c r="D55" s="759"/>
      <c r="E55" s="31">
        <v>0</v>
      </c>
      <c r="F55" s="31">
        <v>0</v>
      </c>
      <c r="G55" s="32">
        <v>-35500</v>
      </c>
      <c r="H55" s="38">
        <v>0</v>
      </c>
      <c r="I55" s="31">
        <v>0</v>
      </c>
      <c r="J55" s="31">
        <v>-1775000</v>
      </c>
      <c r="K55" s="38">
        <v>0</v>
      </c>
      <c r="L55" s="31">
        <v>0</v>
      </c>
      <c r="M55" s="32">
        <v>-35500</v>
      </c>
      <c r="N55" s="123"/>
      <c r="O55" s="2"/>
      <c r="P55" s="36"/>
      <c r="Q55" s="36"/>
      <c r="R55" s="37"/>
    </row>
    <row r="56" spans="1:18" s="24" customFormat="1" x14ac:dyDescent="0.2">
      <c r="A56" s="103"/>
      <c r="B56" s="757" t="s">
        <v>121</v>
      </c>
      <c r="C56" s="758"/>
      <c r="D56" s="759"/>
      <c r="E56" s="31">
        <v>0</v>
      </c>
      <c r="F56" s="31">
        <v>0</v>
      </c>
      <c r="G56" s="32">
        <v>0</v>
      </c>
      <c r="H56" s="38">
        <v>0</v>
      </c>
      <c r="I56" s="31">
        <v>0</v>
      </c>
      <c r="J56" s="31">
        <v>0</v>
      </c>
      <c r="K56" s="38">
        <v>0</v>
      </c>
      <c r="L56" s="31">
        <v>0</v>
      </c>
      <c r="M56" s="32">
        <v>0</v>
      </c>
      <c r="N56" s="123"/>
      <c r="O56" s="2"/>
      <c r="P56" s="36"/>
      <c r="Q56" s="36"/>
      <c r="R56" s="37"/>
    </row>
    <row r="57" spans="1:18" s="24" customFormat="1" ht="12" customHeight="1" x14ac:dyDescent="0.2">
      <c r="A57" s="103"/>
      <c r="B57" s="757" t="s">
        <v>39</v>
      </c>
      <c r="C57" s="758"/>
      <c r="D57" s="759"/>
      <c r="E57" s="31">
        <v>0</v>
      </c>
      <c r="F57" s="31">
        <v>0</v>
      </c>
      <c r="G57" s="32">
        <v>0</v>
      </c>
      <c r="H57" s="38">
        <v>0</v>
      </c>
      <c r="I57" s="31">
        <v>0</v>
      </c>
      <c r="J57" s="31">
        <v>0</v>
      </c>
      <c r="K57" s="38">
        <v>0</v>
      </c>
      <c r="L57" s="31">
        <v>0</v>
      </c>
      <c r="M57" s="32">
        <v>0</v>
      </c>
      <c r="N57" s="123"/>
      <c r="O57" s="2"/>
      <c r="P57" s="36"/>
      <c r="Q57" s="36"/>
      <c r="R57" s="37"/>
    </row>
    <row r="58" spans="1:18" s="24" customFormat="1" x14ac:dyDescent="0.2">
      <c r="A58" s="99"/>
      <c r="B58" s="760" t="s">
        <v>122</v>
      </c>
      <c r="C58" s="761"/>
      <c r="D58" s="762"/>
      <c r="E58" s="31">
        <v>0</v>
      </c>
      <c r="F58" s="31">
        <v>0</v>
      </c>
      <c r="G58" s="32">
        <v>0</v>
      </c>
      <c r="H58" s="31">
        <v>0</v>
      </c>
      <c r="I58" s="31">
        <v>0</v>
      </c>
      <c r="J58" s="31">
        <v>0</v>
      </c>
      <c r="K58" s="38">
        <v>0</v>
      </c>
      <c r="L58" s="31">
        <v>0</v>
      </c>
      <c r="M58" s="32">
        <v>0</v>
      </c>
      <c r="N58" s="123"/>
      <c r="O58" s="2"/>
      <c r="P58" s="36"/>
      <c r="Q58" s="36"/>
      <c r="R58" s="37"/>
    </row>
    <row r="59" spans="1:18" s="24" customFormat="1" x14ac:dyDescent="0.2">
      <c r="A59" s="101"/>
      <c r="B59" s="763" t="s">
        <v>40</v>
      </c>
      <c r="C59" s="764"/>
      <c r="D59" s="765"/>
      <c r="E59" s="39">
        <f t="shared" ref="E59:M59" si="5">SUM(E36:E58)</f>
        <v>-46750</v>
      </c>
      <c r="F59" s="39">
        <f t="shared" si="5"/>
        <v>-152280</v>
      </c>
      <c r="G59" s="41">
        <f t="shared" si="5"/>
        <v>-530929</v>
      </c>
      <c r="H59" s="40">
        <f t="shared" si="5"/>
        <v>-2266250</v>
      </c>
      <c r="I59" s="39">
        <f t="shared" si="5"/>
        <v>-4860053</v>
      </c>
      <c r="J59" s="39">
        <f t="shared" si="5"/>
        <v>-24197055</v>
      </c>
      <c r="K59" s="40">
        <f t="shared" si="5"/>
        <v>-46750</v>
      </c>
      <c r="L59" s="39">
        <f t="shared" si="5"/>
        <v>-152280</v>
      </c>
      <c r="M59" s="41">
        <f t="shared" si="5"/>
        <v>-530929</v>
      </c>
      <c r="N59" s="155" t="s">
        <v>99</v>
      </c>
      <c r="O59" s="2"/>
      <c r="P59" s="36"/>
      <c r="Q59" s="36"/>
      <c r="R59" s="37"/>
    </row>
    <row r="60" spans="1:18" s="24" customFormat="1" x14ac:dyDescent="0.2">
      <c r="A60" s="101"/>
      <c r="B60" s="809" t="s">
        <v>41</v>
      </c>
      <c r="C60" s="810"/>
      <c r="D60" s="811"/>
      <c r="E60" s="31">
        <v>0</v>
      </c>
      <c r="F60" s="31">
        <v>0</v>
      </c>
      <c r="G60" s="32">
        <v>0</v>
      </c>
      <c r="H60" s="38">
        <v>0</v>
      </c>
      <c r="I60" s="31">
        <v>0</v>
      </c>
      <c r="J60" s="31">
        <v>0</v>
      </c>
      <c r="K60" s="38">
        <v>0</v>
      </c>
      <c r="L60" s="31">
        <v>0</v>
      </c>
      <c r="M60" s="32">
        <v>0</v>
      </c>
      <c r="N60" s="123"/>
      <c r="O60" s="2"/>
      <c r="P60" s="36"/>
      <c r="Q60" s="36"/>
      <c r="R60" s="37"/>
    </row>
    <row r="61" spans="1:18" s="24" customFormat="1" ht="12.75" thickBot="1" x14ac:dyDescent="0.25">
      <c r="A61" s="101"/>
      <c r="B61" s="812" t="s">
        <v>42</v>
      </c>
      <c r="C61" s="813"/>
      <c r="D61" s="814"/>
      <c r="E61" s="43">
        <f t="shared" ref="E61:M61" si="6">SUM(E59:E60)</f>
        <v>-46750</v>
      </c>
      <c r="F61" s="43">
        <f t="shared" si="6"/>
        <v>-152280</v>
      </c>
      <c r="G61" s="44">
        <f t="shared" si="6"/>
        <v>-530929</v>
      </c>
      <c r="H61" s="42">
        <f t="shared" si="6"/>
        <v>-2266250</v>
      </c>
      <c r="I61" s="43">
        <f t="shared" si="6"/>
        <v>-4860053</v>
      </c>
      <c r="J61" s="43">
        <f t="shared" si="6"/>
        <v>-24197055</v>
      </c>
      <c r="K61" s="42">
        <f t="shared" si="6"/>
        <v>-46750</v>
      </c>
      <c r="L61" s="43">
        <f t="shared" si="6"/>
        <v>-152280</v>
      </c>
      <c r="M61" s="44">
        <f t="shared" si="6"/>
        <v>-530929</v>
      </c>
      <c r="N61" s="155" t="s">
        <v>99</v>
      </c>
      <c r="O61" s="2"/>
      <c r="P61" s="36"/>
      <c r="Q61" s="36"/>
      <c r="R61" s="37"/>
    </row>
    <row r="62" spans="1:18" s="24" customFormat="1" ht="15" customHeight="1" thickBot="1" x14ac:dyDescent="0.25">
      <c r="A62" s="104"/>
      <c r="B62" s="815" t="s">
        <v>123</v>
      </c>
      <c r="C62" s="816"/>
      <c r="D62" s="817"/>
      <c r="E62" s="87">
        <f t="shared" ref="E62:M62" si="7">SUM(E34,E61)</f>
        <v>-48000</v>
      </c>
      <c r="F62" s="88">
        <f t="shared" si="7"/>
        <v>-154780</v>
      </c>
      <c r="G62" s="89">
        <f t="shared" si="7"/>
        <v>-548429</v>
      </c>
      <c r="H62" s="87">
        <f t="shared" si="7"/>
        <v>-2328750</v>
      </c>
      <c r="I62" s="88">
        <f t="shared" si="7"/>
        <v>-4985053</v>
      </c>
      <c r="J62" s="88">
        <f t="shared" si="7"/>
        <v>-25072055</v>
      </c>
      <c r="K62" s="87">
        <f t="shared" si="7"/>
        <v>-46750</v>
      </c>
      <c r="L62" s="88">
        <f t="shared" si="7"/>
        <v>-152280</v>
      </c>
      <c r="M62" s="89">
        <f t="shared" si="7"/>
        <v>-530929</v>
      </c>
      <c r="N62" s="155" t="s">
        <v>99</v>
      </c>
      <c r="O62" s="2"/>
      <c r="P62" s="36"/>
      <c r="Q62" s="36"/>
      <c r="R62" s="37"/>
    </row>
    <row r="63" spans="1:18" ht="15" customHeight="1" thickBot="1" x14ac:dyDescent="0.25">
      <c r="A63" s="99"/>
      <c r="B63" s="583" t="s">
        <v>43</v>
      </c>
      <c r="C63" s="584"/>
      <c r="D63" s="130" t="s">
        <v>44</v>
      </c>
      <c r="E63" s="636"/>
      <c r="F63" s="637"/>
      <c r="G63" s="637"/>
      <c r="H63" s="637"/>
      <c r="I63" s="637"/>
      <c r="J63" s="637"/>
      <c r="K63" s="637"/>
      <c r="L63" s="637"/>
      <c r="M63" s="638"/>
      <c r="N63" s="123"/>
      <c r="P63" s="14"/>
      <c r="Q63" s="14"/>
      <c r="R63" s="15"/>
    </row>
    <row r="64" spans="1:18" x14ac:dyDescent="0.2">
      <c r="B64" s="767" t="s">
        <v>124</v>
      </c>
      <c r="C64" s="768"/>
      <c r="D64" s="80">
        <v>0.8</v>
      </c>
      <c r="E64" s="46">
        <v>16000</v>
      </c>
      <c r="F64" s="46">
        <v>72000</v>
      </c>
      <c r="G64" s="46">
        <v>185007</v>
      </c>
      <c r="H64" s="45">
        <v>500000</v>
      </c>
      <c r="I64" s="46">
        <v>2000000</v>
      </c>
      <c r="J64" s="47">
        <v>9062500</v>
      </c>
      <c r="K64" s="48">
        <v>0</v>
      </c>
      <c r="L64" s="48">
        <v>0</v>
      </c>
      <c r="M64" s="49">
        <v>0</v>
      </c>
      <c r="N64" s="123"/>
      <c r="P64" s="14"/>
      <c r="Q64" s="14"/>
      <c r="R64" s="15"/>
    </row>
    <row r="65" spans="1:18" x14ac:dyDescent="0.2">
      <c r="B65" s="767" t="s">
        <v>45</v>
      </c>
      <c r="C65" s="768"/>
      <c r="D65" s="80">
        <v>0.8</v>
      </c>
      <c r="E65" s="51">
        <v>8000</v>
      </c>
      <c r="F65" s="51">
        <v>32000</v>
      </c>
      <c r="G65" s="51">
        <v>137007</v>
      </c>
      <c r="H65" s="50">
        <v>320000</v>
      </c>
      <c r="I65" s="51">
        <v>1600000</v>
      </c>
      <c r="J65" s="52">
        <v>8000000</v>
      </c>
      <c r="K65" s="53">
        <v>0</v>
      </c>
      <c r="L65" s="53">
        <v>0</v>
      </c>
      <c r="M65" s="54">
        <v>0</v>
      </c>
      <c r="N65" s="123"/>
      <c r="P65" s="14"/>
      <c r="Q65" s="14"/>
      <c r="R65" s="15"/>
    </row>
    <row r="66" spans="1:18" x14ac:dyDescent="0.2">
      <c r="B66" s="767" t="s">
        <v>46</v>
      </c>
      <c r="C66" s="768"/>
      <c r="D66" s="80">
        <v>0.8</v>
      </c>
      <c r="E66" s="51">
        <v>4000</v>
      </c>
      <c r="F66" s="51">
        <v>12000</v>
      </c>
      <c r="G66" s="51">
        <v>129007</v>
      </c>
      <c r="H66" s="50">
        <v>390000</v>
      </c>
      <c r="I66" s="51">
        <v>1400000</v>
      </c>
      <c r="J66" s="52">
        <v>5968749</v>
      </c>
      <c r="K66" s="53">
        <v>0</v>
      </c>
      <c r="L66" s="53">
        <v>0</v>
      </c>
      <c r="M66" s="54">
        <v>0</v>
      </c>
      <c r="N66" s="123"/>
      <c r="P66" s="14"/>
      <c r="Q66" s="14"/>
      <c r="R66" s="15"/>
    </row>
    <row r="67" spans="1:18" x14ac:dyDescent="0.2">
      <c r="B67" s="767" t="s">
        <v>47</v>
      </c>
      <c r="C67" s="768"/>
      <c r="D67" s="80">
        <v>1</v>
      </c>
      <c r="E67" s="51">
        <v>600</v>
      </c>
      <c r="F67" s="51">
        <v>2500</v>
      </c>
      <c r="G67" s="51">
        <v>37500</v>
      </c>
      <c r="H67" s="50">
        <v>30000</v>
      </c>
      <c r="I67" s="51">
        <v>875000</v>
      </c>
      <c r="J67" s="52">
        <v>6875000</v>
      </c>
      <c r="K67" s="53">
        <v>0</v>
      </c>
      <c r="L67" s="53">
        <v>0</v>
      </c>
      <c r="M67" s="54">
        <v>0</v>
      </c>
      <c r="N67" s="157"/>
      <c r="O67" s="55"/>
      <c r="P67" s="14"/>
      <c r="Q67" s="14"/>
      <c r="R67" s="15"/>
    </row>
    <row r="68" spans="1:18" x14ac:dyDescent="0.2">
      <c r="B68" s="767" t="s">
        <v>48</v>
      </c>
      <c r="C68" s="768"/>
      <c r="D68" s="80">
        <v>1</v>
      </c>
      <c r="E68" s="51">
        <v>30000</v>
      </c>
      <c r="F68" s="51">
        <v>135000</v>
      </c>
      <c r="G68" s="51">
        <v>675000</v>
      </c>
      <c r="H68" s="50">
        <v>1500000</v>
      </c>
      <c r="I68" s="51">
        <v>6900000</v>
      </c>
      <c r="J68" s="52">
        <v>34000000</v>
      </c>
      <c r="K68" s="53">
        <v>0</v>
      </c>
      <c r="L68" s="53">
        <v>0</v>
      </c>
      <c r="M68" s="54">
        <v>0</v>
      </c>
      <c r="N68" s="123"/>
      <c r="P68" s="14"/>
      <c r="Q68" s="14"/>
      <c r="R68" s="15"/>
    </row>
    <row r="69" spans="1:18" x14ac:dyDescent="0.2">
      <c r="B69" s="767" t="s">
        <v>49</v>
      </c>
      <c r="C69" s="768"/>
      <c r="D69" s="80">
        <v>1</v>
      </c>
      <c r="E69" s="51">
        <v>15000</v>
      </c>
      <c r="F69" s="51">
        <v>68000</v>
      </c>
      <c r="G69" s="51">
        <v>335000</v>
      </c>
      <c r="H69" s="50">
        <v>750000</v>
      </c>
      <c r="I69" s="51">
        <v>3450000</v>
      </c>
      <c r="J69" s="52">
        <v>16500000</v>
      </c>
      <c r="K69" s="53">
        <v>0</v>
      </c>
      <c r="L69" s="53">
        <v>0</v>
      </c>
      <c r="M69" s="54">
        <v>0</v>
      </c>
      <c r="N69" s="123"/>
      <c r="P69" s="14"/>
      <c r="Q69" s="14"/>
      <c r="R69" s="15"/>
    </row>
    <row r="70" spans="1:18" x14ac:dyDescent="0.2">
      <c r="A70" s="103"/>
      <c r="B70" s="767" t="s">
        <v>50</v>
      </c>
      <c r="C70" s="768"/>
      <c r="D70" s="80">
        <v>1</v>
      </c>
      <c r="E70" s="51">
        <v>0</v>
      </c>
      <c r="F70" s="51">
        <v>0</v>
      </c>
      <c r="G70" s="51">
        <v>0</v>
      </c>
      <c r="H70" s="50">
        <v>0</v>
      </c>
      <c r="I70" s="51">
        <v>0</v>
      </c>
      <c r="J70" s="52">
        <v>0</v>
      </c>
      <c r="K70" s="53">
        <v>0</v>
      </c>
      <c r="L70" s="53">
        <v>0</v>
      </c>
      <c r="M70" s="54">
        <v>0</v>
      </c>
      <c r="N70" s="123"/>
      <c r="P70" s="14"/>
      <c r="Q70" s="14"/>
      <c r="R70" s="15"/>
    </row>
    <row r="71" spans="1:18" x14ac:dyDescent="0.2">
      <c r="A71" s="103"/>
      <c r="B71" s="767" t="s">
        <v>51</v>
      </c>
      <c r="C71" s="768"/>
      <c r="D71" s="80">
        <v>0.8</v>
      </c>
      <c r="E71" s="51">
        <v>8000</v>
      </c>
      <c r="F71" s="51">
        <v>20000</v>
      </c>
      <c r="G71" s="51">
        <v>40000</v>
      </c>
      <c r="H71" s="50">
        <v>400600</v>
      </c>
      <c r="I71" s="51">
        <v>502400</v>
      </c>
      <c r="J71" s="52">
        <v>2018000</v>
      </c>
      <c r="K71" s="53">
        <v>0</v>
      </c>
      <c r="L71" s="53">
        <v>0</v>
      </c>
      <c r="M71" s="54">
        <v>0</v>
      </c>
      <c r="N71" s="123"/>
      <c r="P71" s="14"/>
      <c r="Q71" s="14"/>
      <c r="R71" s="15"/>
    </row>
    <row r="72" spans="1:18" x14ac:dyDescent="0.2">
      <c r="B72" s="767" t="s">
        <v>52</v>
      </c>
      <c r="C72" s="768"/>
      <c r="D72" s="80">
        <v>1</v>
      </c>
      <c r="E72" s="51">
        <v>0</v>
      </c>
      <c r="F72" s="51">
        <v>0</v>
      </c>
      <c r="G72" s="51">
        <v>0</v>
      </c>
      <c r="H72" s="50">
        <v>0</v>
      </c>
      <c r="I72" s="51">
        <v>0</v>
      </c>
      <c r="J72" s="52">
        <v>0</v>
      </c>
      <c r="K72" s="53">
        <v>0</v>
      </c>
      <c r="L72" s="53">
        <v>0</v>
      </c>
      <c r="M72" s="54">
        <v>0</v>
      </c>
      <c r="N72" s="123"/>
      <c r="P72" s="14"/>
      <c r="Q72" s="14"/>
      <c r="R72" s="15"/>
    </row>
    <row r="73" spans="1:18" x14ac:dyDescent="0.2">
      <c r="B73" s="767" t="s">
        <v>53</v>
      </c>
      <c r="C73" s="768"/>
      <c r="D73" s="80">
        <v>1</v>
      </c>
      <c r="E73" s="51">
        <v>0</v>
      </c>
      <c r="F73" s="51">
        <v>0</v>
      </c>
      <c r="G73" s="51">
        <v>0</v>
      </c>
      <c r="H73" s="50">
        <v>0</v>
      </c>
      <c r="I73" s="51">
        <v>0</v>
      </c>
      <c r="J73" s="52">
        <v>0</v>
      </c>
      <c r="K73" s="53">
        <v>0</v>
      </c>
      <c r="L73" s="53">
        <v>0</v>
      </c>
      <c r="M73" s="54">
        <v>0</v>
      </c>
      <c r="N73" s="123"/>
      <c r="P73" s="14"/>
      <c r="Q73" s="14"/>
      <c r="R73" s="15"/>
    </row>
    <row r="74" spans="1:18" x14ac:dyDescent="0.2">
      <c r="B74" s="767" t="s">
        <v>54</v>
      </c>
      <c r="C74" s="768"/>
      <c r="D74" s="80">
        <v>1</v>
      </c>
      <c r="E74" s="51">
        <v>0</v>
      </c>
      <c r="F74" s="51">
        <v>0</v>
      </c>
      <c r="G74" s="51">
        <v>0</v>
      </c>
      <c r="H74" s="50">
        <v>0</v>
      </c>
      <c r="I74" s="51">
        <v>0</v>
      </c>
      <c r="J74" s="52">
        <v>0</v>
      </c>
      <c r="K74" s="53">
        <v>0</v>
      </c>
      <c r="L74" s="53">
        <v>0</v>
      </c>
      <c r="M74" s="54">
        <v>0</v>
      </c>
      <c r="N74" s="123"/>
      <c r="P74" s="14"/>
      <c r="Q74" s="14"/>
      <c r="R74" s="15"/>
    </row>
    <row r="75" spans="1:18" x14ac:dyDescent="0.2">
      <c r="A75" s="103"/>
      <c r="B75" s="818" t="s">
        <v>125</v>
      </c>
      <c r="C75" s="819"/>
      <c r="D75" s="80">
        <v>1</v>
      </c>
      <c r="E75" s="51">
        <v>0</v>
      </c>
      <c r="F75" s="51">
        <v>0</v>
      </c>
      <c r="G75" s="51">
        <v>0</v>
      </c>
      <c r="H75" s="50">
        <v>0</v>
      </c>
      <c r="I75" s="51">
        <v>0</v>
      </c>
      <c r="J75" s="52">
        <v>0</v>
      </c>
      <c r="K75" s="51">
        <v>0</v>
      </c>
      <c r="L75" s="51">
        <v>0</v>
      </c>
      <c r="M75" s="54">
        <v>0</v>
      </c>
      <c r="N75" s="123"/>
      <c r="P75" s="14"/>
      <c r="Q75" s="14"/>
      <c r="R75" s="15"/>
    </row>
    <row r="76" spans="1:18" x14ac:dyDescent="0.2">
      <c r="B76" s="787" t="s">
        <v>55</v>
      </c>
      <c r="C76" s="788"/>
      <c r="D76" s="789"/>
      <c r="E76" s="57">
        <f t="shared" ref="E76:M76" si="8">SUM(E64:E75)</f>
        <v>81600</v>
      </c>
      <c r="F76" s="57">
        <f t="shared" si="8"/>
        <v>341500</v>
      </c>
      <c r="G76" s="57">
        <f t="shared" si="8"/>
        <v>1538521</v>
      </c>
      <c r="H76" s="56">
        <f t="shared" si="8"/>
        <v>3890600</v>
      </c>
      <c r="I76" s="57">
        <f t="shared" si="8"/>
        <v>16727400</v>
      </c>
      <c r="J76" s="58">
        <f t="shared" si="8"/>
        <v>82424249</v>
      </c>
      <c r="K76" s="57">
        <f t="shared" si="8"/>
        <v>0</v>
      </c>
      <c r="L76" s="57">
        <f t="shared" si="8"/>
        <v>0</v>
      </c>
      <c r="M76" s="58">
        <f t="shared" si="8"/>
        <v>0</v>
      </c>
      <c r="N76" s="155" t="s">
        <v>99</v>
      </c>
      <c r="P76" s="14"/>
      <c r="Q76" s="14"/>
      <c r="R76" s="15"/>
    </row>
    <row r="77" spans="1:18" ht="12.75" thickBot="1" x14ac:dyDescent="0.25">
      <c r="B77" s="820" t="s">
        <v>56</v>
      </c>
      <c r="C77" s="821"/>
      <c r="D77" s="822"/>
      <c r="E77" s="335">
        <f t="shared" ref="E77:M77" si="9">SUM(E24,E33,E60)</f>
        <v>82600</v>
      </c>
      <c r="F77" s="57">
        <f t="shared" si="9"/>
        <v>346500</v>
      </c>
      <c r="G77" s="57">
        <f t="shared" si="9"/>
        <v>1538521</v>
      </c>
      <c r="H77" s="131">
        <f t="shared" si="9"/>
        <v>4140600</v>
      </c>
      <c r="I77" s="132">
        <f t="shared" si="9"/>
        <v>19227400</v>
      </c>
      <c r="J77" s="133">
        <f t="shared" si="9"/>
        <v>82424249</v>
      </c>
      <c r="K77" s="57">
        <f t="shared" si="9"/>
        <v>0</v>
      </c>
      <c r="L77" s="57">
        <f t="shared" si="9"/>
        <v>0</v>
      </c>
      <c r="M77" s="57">
        <f t="shared" si="9"/>
        <v>0</v>
      </c>
      <c r="N77" s="158" t="s">
        <v>99</v>
      </c>
      <c r="P77" s="14"/>
      <c r="Q77" s="14"/>
      <c r="R77" s="15"/>
    </row>
    <row r="78" spans="1:18" x14ac:dyDescent="0.2">
      <c r="B78" s="560" t="s">
        <v>57</v>
      </c>
      <c r="C78" s="771" t="s">
        <v>126</v>
      </c>
      <c r="D78" s="772"/>
      <c r="E78" s="46">
        <v>1000</v>
      </c>
      <c r="F78" s="46">
        <v>5000</v>
      </c>
      <c r="G78" s="47">
        <v>0</v>
      </c>
      <c r="H78" s="45">
        <v>250000</v>
      </c>
      <c r="I78" s="46">
        <v>2500000</v>
      </c>
      <c r="J78" s="47">
        <v>0</v>
      </c>
      <c r="K78" s="45">
        <v>0</v>
      </c>
      <c r="L78" s="46">
        <v>0</v>
      </c>
      <c r="M78" s="47">
        <v>0</v>
      </c>
      <c r="N78" s="123"/>
      <c r="P78" s="14"/>
      <c r="Q78" s="14"/>
      <c r="R78" s="15"/>
    </row>
    <row r="79" spans="1:18" x14ac:dyDescent="0.2">
      <c r="B79" s="561"/>
      <c r="C79" s="773" t="s">
        <v>58</v>
      </c>
      <c r="D79" s="774"/>
      <c r="E79" s="57">
        <f t="shared" ref="E79:M80" si="10">E76</f>
        <v>81600</v>
      </c>
      <c r="F79" s="57">
        <f t="shared" si="10"/>
        <v>341500</v>
      </c>
      <c r="G79" s="58">
        <f t="shared" si="10"/>
        <v>1538521</v>
      </c>
      <c r="H79" s="56">
        <f t="shared" si="10"/>
        <v>3890600</v>
      </c>
      <c r="I79" s="57">
        <f t="shared" si="10"/>
        <v>16727400</v>
      </c>
      <c r="J79" s="58">
        <f t="shared" si="10"/>
        <v>82424249</v>
      </c>
      <c r="K79" s="56">
        <f t="shared" si="10"/>
        <v>0</v>
      </c>
      <c r="L79" s="57">
        <f t="shared" si="10"/>
        <v>0</v>
      </c>
      <c r="M79" s="58">
        <f t="shared" si="10"/>
        <v>0</v>
      </c>
      <c r="N79" s="155" t="s">
        <v>99</v>
      </c>
      <c r="P79" s="14"/>
      <c r="Q79" s="14"/>
      <c r="R79" s="15"/>
    </row>
    <row r="80" spans="1:18" x14ac:dyDescent="0.2">
      <c r="B80" s="561"/>
      <c r="C80" s="773" t="s">
        <v>59</v>
      </c>
      <c r="D80" s="774"/>
      <c r="E80" s="57">
        <f>E77</f>
        <v>82600</v>
      </c>
      <c r="F80" s="57">
        <f t="shared" si="10"/>
        <v>346500</v>
      </c>
      <c r="G80" s="58">
        <f t="shared" si="10"/>
        <v>1538521</v>
      </c>
      <c r="H80" s="56">
        <f t="shared" si="10"/>
        <v>4140600</v>
      </c>
      <c r="I80" s="57">
        <f t="shared" si="10"/>
        <v>19227400</v>
      </c>
      <c r="J80" s="58">
        <f t="shared" si="10"/>
        <v>82424249</v>
      </c>
      <c r="K80" s="56">
        <f t="shared" si="10"/>
        <v>0</v>
      </c>
      <c r="L80" s="57">
        <f t="shared" si="10"/>
        <v>0</v>
      </c>
      <c r="M80" s="58">
        <f t="shared" si="10"/>
        <v>0</v>
      </c>
      <c r="N80" s="155" t="s">
        <v>99</v>
      </c>
      <c r="P80" s="14"/>
      <c r="Q80" s="14"/>
      <c r="R80" s="15"/>
    </row>
    <row r="81" spans="1:18" ht="12.75" thickBot="1" x14ac:dyDescent="0.25">
      <c r="B81" s="562"/>
      <c r="C81" s="790" t="s">
        <v>127</v>
      </c>
      <c r="D81" s="791"/>
      <c r="E81" s="132">
        <f t="shared" ref="E81:M81" si="11">SUM(E78:E79)-E80</f>
        <v>0</v>
      </c>
      <c r="F81" s="132">
        <f t="shared" si="11"/>
        <v>0</v>
      </c>
      <c r="G81" s="133">
        <f t="shared" si="11"/>
        <v>0</v>
      </c>
      <c r="H81" s="131">
        <f t="shared" si="11"/>
        <v>0</v>
      </c>
      <c r="I81" s="132">
        <f t="shared" si="11"/>
        <v>0</v>
      </c>
      <c r="J81" s="133">
        <f t="shared" si="11"/>
        <v>0</v>
      </c>
      <c r="K81" s="131">
        <f t="shared" si="11"/>
        <v>0</v>
      </c>
      <c r="L81" s="132">
        <f t="shared" si="11"/>
        <v>0</v>
      </c>
      <c r="M81" s="133">
        <f t="shared" si="11"/>
        <v>0</v>
      </c>
      <c r="N81" s="155" t="s">
        <v>99</v>
      </c>
      <c r="P81" s="14"/>
      <c r="Q81" s="14"/>
      <c r="R81" s="15"/>
    </row>
    <row r="82" spans="1:18" ht="15" customHeight="1" thickBot="1" x14ac:dyDescent="0.25">
      <c r="A82" s="101"/>
      <c r="B82" s="554" t="s">
        <v>128</v>
      </c>
      <c r="C82" s="555"/>
      <c r="D82" s="556"/>
      <c r="E82" s="61">
        <f t="shared" ref="E82:M82" si="12">SUM(E25,E34,E61)</f>
        <v>-152900</v>
      </c>
      <c r="F82" s="59">
        <f t="shared" si="12"/>
        <v>-550780</v>
      </c>
      <c r="G82" s="60">
        <f t="shared" si="12"/>
        <v>-5609908</v>
      </c>
      <c r="H82" s="61">
        <f t="shared" si="12"/>
        <v>-7563150</v>
      </c>
      <c r="I82" s="59">
        <f t="shared" si="12"/>
        <v>-22882653</v>
      </c>
      <c r="J82" s="60">
        <f t="shared" si="12"/>
        <v>-272647806</v>
      </c>
      <c r="K82" s="61">
        <f t="shared" si="12"/>
        <v>-46750</v>
      </c>
      <c r="L82" s="59">
        <f t="shared" si="12"/>
        <v>-152280</v>
      </c>
      <c r="M82" s="60">
        <f t="shared" si="12"/>
        <v>-530929</v>
      </c>
      <c r="N82" s="155" t="s">
        <v>99</v>
      </c>
      <c r="P82" s="14"/>
      <c r="Q82" s="14"/>
      <c r="R82" s="15"/>
    </row>
    <row r="83" spans="1:18" x14ac:dyDescent="0.2">
      <c r="A83" s="101"/>
      <c r="B83" s="826" t="s">
        <v>60</v>
      </c>
      <c r="C83" s="692"/>
      <c r="D83" s="766"/>
      <c r="E83" s="33">
        <f t="shared" ref="E83:M83" si="13">SUM(E21,E32,E59)</f>
        <v>-235500</v>
      </c>
      <c r="F83" s="34">
        <f t="shared" si="13"/>
        <v>-904780</v>
      </c>
      <c r="G83" s="35">
        <f t="shared" si="13"/>
        <v>-7173429</v>
      </c>
      <c r="H83" s="33">
        <f t="shared" si="13"/>
        <v>-11703750</v>
      </c>
      <c r="I83" s="34">
        <f t="shared" si="13"/>
        <v>-42485053</v>
      </c>
      <c r="J83" s="35">
        <f t="shared" si="13"/>
        <v>-356322055</v>
      </c>
      <c r="K83" s="33">
        <f t="shared" si="13"/>
        <v>-46750</v>
      </c>
      <c r="L83" s="34">
        <f t="shared" si="13"/>
        <v>-152280</v>
      </c>
      <c r="M83" s="35">
        <f t="shared" si="13"/>
        <v>-530929</v>
      </c>
      <c r="N83" s="155" t="s">
        <v>99</v>
      </c>
      <c r="P83" s="14"/>
      <c r="Q83" s="14"/>
      <c r="R83" s="15"/>
    </row>
    <row r="84" spans="1:18" x14ac:dyDescent="0.2">
      <c r="A84" s="101"/>
      <c r="B84" s="754" t="s">
        <v>61</v>
      </c>
      <c r="C84" s="755"/>
      <c r="D84" s="756"/>
      <c r="E84" s="33">
        <f t="shared" ref="E84:M84" si="14">SUM(E77,E22,E23)</f>
        <v>82600</v>
      </c>
      <c r="F84" s="34">
        <f t="shared" si="14"/>
        <v>354000</v>
      </c>
      <c r="G84" s="35">
        <f t="shared" si="14"/>
        <v>1563521</v>
      </c>
      <c r="H84" s="33">
        <f t="shared" si="14"/>
        <v>4140600</v>
      </c>
      <c r="I84" s="34">
        <f t="shared" si="14"/>
        <v>19602400</v>
      </c>
      <c r="J84" s="35">
        <f t="shared" si="14"/>
        <v>83674249</v>
      </c>
      <c r="K84" s="33">
        <f t="shared" si="14"/>
        <v>0</v>
      </c>
      <c r="L84" s="34">
        <f t="shared" si="14"/>
        <v>0</v>
      </c>
      <c r="M84" s="35">
        <f t="shared" si="14"/>
        <v>0</v>
      </c>
      <c r="N84" s="155" t="s">
        <v>99</v>
      </c>
      <c r="P84" s="14"/>
      <c r="Q84" s="14"/>
      <c r="R84" s="15"/>
    </row>
    <row r="85" spans="1:18" ht="12.75" thickBot="1" x14ac:dyDescent="0.25">
      <c r="A85" s="101"/>
      <c r="B85" s="826" t="s">
        <v>62</v>
      </c>
      <c r="C85" s="692"/>
      <c r="D85" s="766"/>
      <c r="E85" s="26">
        <f t="shared" ref="E85:M85" si="15">SUM(E83:E84)</f>
        <v>-152900</v>
      </c>
      <c r="F85" s="25">
        <f t="shared" si="15"/>
        <v>-550780</v>
      </c>
      <c r="G85" s="27">
        <f t="shared" si="15"/>
        <v>-5609908</v>
      </c>
      <c r="H85" s="26">
        <f t="shared" si="15"/>
        <v>-7563150</v>
      </c>
      <c r="I85" s="25">
        <f t="shared" si="15"/>
        <v>-22882653</v>
      </c>
      <c r="J85" s="27">
        <f t="shared" si="15"/>
        <v>-272647806</v>
      </c>
      <c r="K85" s="26">
        <f t="shared" si="15"/>
        <v>-46750</v>
      </c>
      <c r="L85" s="25">
        <f t="shared" si="15"/>
        <v>-152280</v>
      </c>
      <c r="M85" s="27">
        <f t="shared" si="15"/>
        <v>-530929</v>
      </c>
      <c r="N85" s="155" t="s">
        <v>99</v>
      </c>
      <c r="P85" s="14"/>
      <c r="Q85" s="14"/>
      <c r="R85" s="15"/>
    </row>
    <row r="86" spans="1:18" ht="15" customHeight="1" thickBot="1" x14ac:dyDescent="0.25">
      <c r="A86" s="105"/>
      <c r="B86" s="554" t="s">
        <v>63</v>
      </c>
      <c r="C86" s="555"/>
      <c r="D86" s="556"/>
      <c r="E86" s="636"/>
      <c r="F86" s="637"/>
      <c r="G86" s="637"/>
      <c r="H86" s="637"/>
      <c r="I86" s="637"/>
      <c r="J86" s="637"/>
      <c r="K86" s="637"/>
      <c r="L86" s="637"/>
      <c r="M86" s="638"/>
      <c r="N86" s="123"/>
      <c r="P86" s="14"/>
      <c r="Q86" s="14"/>
      <c r="R86" s="15"/>
    </row>
    <row r="87" spans="1:18" x14ac:dyDescent="0.2">
      <c r="A87" s="105"/>
      <c r="B87" s="760" t="s">
        <v>64</v>
      </c>
      <c r="C87" s="761"/>
      <c r="D87" s="762"/>
      <c r="E87" s="29">
        <v>500</v>
      </c>
      <c r="F87" s="29">
        <v>1000</v>
      </c>
      <c r="G87" s="30">
        <v>10000</v>
      </c>
      <c r="H87" s="16">
        <v>25037.5</v>
      </c>
      <c r="I87" s="17">
        <v>50075</v>
      </c>
      <c r="J87" s="18">
        <v>500750</v>
      </c>
      <c r="K87" s="16">
        <v>37.5</v>
      </c>
      <c r="L87" s="17">
        <v>75</v>
      </c>
      <c r="M87" s="18">
        <v>750</v>
      </c>
      <c r="N87" s="123"/>
      <c r="P87" s="14"/>
      <c r="Q87" s="14"/>
      <c r="R87" s="15"/>
    </row>
    <row r="88" spans="1:18" x14ac:dyDescent="0.2">
      <c r="A88" s="105"/>
      <c r="B88" s="760" t="s">
        <v>65</v>
      </c>
      <c r="C88" s="761"/>
      <c r="D88" s="762"/>
      <c r="E88" s="17">
        <v>8000</v>
      </c>
      <c r="F88" s="17">
        <v>24380</v>
      </c>
      <c r="G88" s="18">
        <v>193508</v>
      </c>
      <c r="H88" s="16">
        <v>400600</v>
      </c>
      <c r="I88" s="17">
        <v>2103150</v>
      </c>
      <c r="J88" s="18">
        <v>15027000</v>
      </c>
      <c r="K88" s="16">
        <v>600</v>
      </c>
      <c r="L88" s="17">
        <v>3150</v>
      </c>
      <c r="M88" s="18">
        <v>27000</v>
      </c>
      <c r="N88" s="123"/>
      <c r="P88" s="14"/>
      <c r="Q88" s="14"/>
      <c r="R88" s="15"/>
    </row>
    <row r="89" spans="1:18" x14ac:dyDescent="0.2">
      <c r="A89" s="105"/>
      <c r="B89" s="760" t="s">
        <v>66</v>
      </c>
      <c r="C89" s="761"/>
      <c r="D89" s="762"/>
      <c r="E89" s="17">
        <v>1000</v>
      </c>
      <c r="F89" s="17">
        <v>3000</v>
      </c>
      <c r="G89" s="18">
        <v>20000</v>
      </c>
      <c r="H89" s="16">
        <v>50075</v>
      </c>
      <c r="I89" s="17">
        <v>150225</v>
      </c>
      <c r="J89" s="18">
        <v>1001500</v>
      </c>
      <c r="K89" s="16">
        <v>75</v>
      </c>
      <c r="L89" s="17">
        <v>224.99999999999997</v>
      </c>
      <c r="M89" s="18">
        <v>1500</v>
      </c>
      <c r="N89" s="123"/>
      <c r="P89" s="14"/>
      <c r="Q89" s="14"/>
      <c r="R89" s="15"/>
    </row>
    <row r="90" spans="1:18" ht="12.75" thickBot="1" x14ac:dyDescent="0.25">
      <c r="A90" s="105"/>
      <c r="B90" s="823" t="s">
        <v>67</v>
      </c>
      <c r="C90" s="824"/>
      <c r="D90" s="825"/>
      <c r="E90" s="25">
        <f t="shared" ref="E90:M90" si="16">SUM(E87:E89)</f>
        <v>9500</v>
      </c>
      <c r="F90" s="25">
        <f t="shared" si="16"/>
        <v>28380</v>
      </c>
      <c r="G90" s="27">
        <f t="shared" si="16"/>
        <v>223508</v>
      </c>
      <c r="H90" s="26">
        <f t="shared" si="16"/>
        <v>475712.5</v>
      </c>
      <c r="I90" s="25">
        <f t="shared" si="16"/>
        <v>2303450</v>
      </c>
      <c r="J90" s="27">
        <f t="shared" si="16"/>
        <v>16529250</v>
      </c>
      <c r="K90" s="26">
        <f t="shared" si="16"/>
        <v>712.5</v>
      </c>
      <c r="L90" s="25">
        <f t="shared" si="16"/>
        <v>3450</v>
      </c>
      <c r="M90" s="27">
        <f t="shared" si="16"/>
        <v>29250</v>
      </c>
      <c r="N90" s="155" t="s">
        <v>99</v>
      </c>
      <c r="P90" s="14"/>
      <c r="Q90" s="14"/>
      <c r="R90" s="15"/>
    </row>
    <row r="91" spans="1:18" ht="15" customHeight="1" thickBot="1" x14ac:dyDescent="0.25">
      <c r="A91" s="106"/>
      <c r="B91" s="622" t="s">
        <v>68</v>
      </c>
      <c r="C91" s="623"/>
      <c r="D91" s="624"/>
      <c r="E91" s="59">
        <f t="shared" ref="E91:M91" si="17">SUM(E82,E90)</f>
        <v>-143400</v>
      </c>
      <c r="F91" s="59">
        <f t="shared" si="17"/>
        <v>-522400</v>
      </c>
      <c r="G91" s="60">
        <f t="shared" si="17"/>
        <v>-5386400</v>
      </c>
      <c r="H91" s="61">
        <f t="shared" si="17"/>
        <v>-7087437.5</v>
      </c>
      <c r="I91" s="59">
        <f t="shared" si="17"/>
        <v>-20579203</v>
      </c>
      <c r="J91" s="60">
        <f t="shared" si="17"/>
        <v>-256118556</v>
      </c>
      <c r="K91" s="61">
        <f t="shared" si="17"/>
        <v>-46037.5</v>
      </c>
      <c r="L91" s="59">
        <f t="shared" si="17"/>
        <v>-148830</v>
      </c>
      <c r="M91" s="60">
        <f t="shared" si="17"/>
        <v>-501679</v>
      </c>
      <c r="N91" s="155" t="s">
        <v>99</v>
      </c>
      <c r="P91" s="14"/>
      <c r="Q91" s="14"/>
      <c r="R91" s="15"/>
    </row>
    <row r="92" spans="1:18" ht="15" customHeight="1" thickBot="1" x14ac:dyDescent="0.25">
      <c r="A92" s="107"/>
      <c r="B92" s="775" t="s">
        <v>69</v>
      </c>
      <c r="C92" s="776"/>
      <c r="D92" s="777"/>
      <c r="E92" s="84">
        <v>1000000</v>
      </c>
      <c r="F92" s="84">
        <v>3000000</v>
      </c>
      <c r="G92" s="85">
        <v>15100000</v>
      </c>
      <c r="H92" s="86">
        <v>50075000</v>
      </c>
      <c r="I92" s="84">
        <v>145392253</v>
      </c>
      <c r="J92" s="85">
        <v>887937906</v>
      </c>
      <c r="K92" s="84">
        <v>2575000</v>
      </c>
      <c r="L92" s="84">
        <v>12725000</v>
      </c>
      <c r="M92" s="85">
        <v>175728250</v>
      </c>
      <c r="N92" s="123"/>
      <c r="P92" s="14"/>
      <c r="Q92" s="14"/>
      <c r="R92" s="15"/>
    </row>
    <row r="93" spans="1:18" ht="15" customHeight="1" thickBot="1" x14ac:dyDescent="0.25">
      <c r="A93" s="108"/>
      <c r="B93" s="622" t="s">
        <v>70</v>
      </c>
      <c r="C93" s="623"/>
      <c r="D93" s="624"/>
      <c r="E93" s="90">
        <v>1000000</v>
      </c>
      <c r="F93" s="91">
        <v>5000000</v>
      </c>
      <c r="G93" s="92">
        <v>20000000</v>
      </c>
      <c r="H93" s="90">
        <v>62593750</v>
      </c>
      <c r="I93" s="91">
        <v>250375000</v>
      </c>
      <c r="J93" s="92">
        <v>1608000000</v>
      </c>
      <c r="K93" s="91">
        <v>12531160</v>
      </c>
      <c r="L93" s="91">
        <v>75375000</v>
      </c>
      <c r="M93" s="92">
        <v>250500000</v>
      </c>
      <c r="N93" s="123"/>
      <c r="P93" s="14"/>
      <c r="Q93" s="14"/>
      <c r="R93" s="15"/>
    </row>
    <row r="94" spans="1:18" ht="15" customHeight="1" thickBot="1" x14ac:dyDescent="0.25">
      <c r="B94" s="622" t="s">
        <v>71</v>
      </c>
      <c r="C94" s="623"/>
      <c r="D94" s="624"/>
      <c r="E94" s="61">
        <f t="shared" ref="E94:M94" si="18">SUM(E92:E93)</f>
        <v>2000000</v>
      </c>
      <c r="F94" s="59">
        <f t="shared" si="18"/>
        <v>8000000</v>
      </c>
      <c r="G94" s="60">
        <f t="shared" si="18"/>
        <v>35100000</v>
      </c>
      <c r="H94" s="61">
        <f t="shared" si="18"/>
        <v>112668750</v>
      </c>
      <c r="I94" s="59">
        <f t="shared" si="18"/>
        <v>395767253</v>
      </c>
      <c r="J94" s="60">
        <f t="shared" si="18"/>
        <v>2495937906</v>
      </c>
      <c r="K94" s="61">
        <f t="shared" si="18"/>
        <v>15106160</v>
      </c>
      <c r="L94" s="59">
        <f t="shared" si="18"/>
        <v>88100000</v>
      </c>
      <c r="M94" s="60">
        <f t="shared" si="18"/>
        <v>426228250</v>
      </c>
      <c r="N94" s="155" t="s">
        <v>99</v>
      </c>
      <c r="P94" s="14"/>
      <c r="Q94" s="14"/>
      <c r="R94" s="15"/>
    </row>
    <row r="95" spans="1:18" ht="16.5" thickBot="1" x14ac:dyDescent="0.25">
      <c r="B95" s="827" t="s">
        <v>129</v>
      </c>
      <c r="C95" s="828"/>
      <c r="D95" s="829"/>
      <c r="E95" s="148">
        <f>SUM(E12,E18,E91,E94)</f>
        <v>45673600</v>
      </c>
      <c r="F95" s="148">
        <f t="shared" ref="F95:M95" si="19">SUM(F12,F18,F91,F94)</f>
        <v>45673600</v>
      </c>
      <c r="G95" s="148">
        <f t="shared" si="19"/>
        <v>45673600</v>
      </c>
      <c r="H95" s="142">
        <f t="shared" si="19"/>
        <v>2538269349.5</v>
      </c>
      <c r="I95" s="143">
        <f t="shared" si="19"/>
        <v>2538269350</v>
      </c>
      <c r="J95" s="144">
        <f t="shared" si="19"/>
        <v>2538269350</v>
      </c>
      <c r="K95" s="142">
        <f t="shared" si="19"/>
        <v>351176570.5</v>
      </c>
      <c r="L95" s="143">
        <f t="shared" si="19"/>
        <v>351176571</v>
      </c>
      <c r="M95" s="144">
        <f t="shared" si="19"/>
        <v>351176571</v>
      </c>
      <c r="N95" s="155" t="s">
        <v>99</v>
      </c>
      <c r="P95" s="14"/>
      <c r="Q95" s="14"/>
      <c r="R95" s="15"/>
    </row>
    <row r="96" spans="1:18" ht="12" customHeight="1" x14ac:dyDescent="0.2">
      <c r="A96" s="99"/>
      <c r="B96" s="520" t="s">
        <v>130</v>
      </c>
      <c r="C96" s="783" t="s">
        <v>131</v>
      </c>
      <c r="D96" s="784"/>
      <c r="E96" s="29">
        <v>-4750000</v>
      </c>
      <c r="F96" s="29">
        <v>-3750000</v>
      </c>
      <c r="G96" s="29">
        <v>0</v>
      </c>
      <c r="H96" s="28">
        <v>0</v>
      </c>
      <c r="I96" s="29">
        <v>0</v>
      </c>
      <c r="J96" s="30">
        <v>0</v>
      </c>
      <c r="K96" s="28">
        <v>-33750000</v>
      </c>
      <c r="L96" s="29">
        <v>-27500000</v>
      </c>
      <c r="M96" s="30">
        <v>0</v>
      </c>
      <c r="N96" s="123"/>
      <c r="P96" s="14"/>
      <c r="Q96" s="14"/>
      <c r="R96" s="15"/>
    </row>
    <row r="97" spans="1:18" ht="12" customHeight="1" x14ac:dyDescent="0.2">
      <c r="A97" s="109"/>
      <c r="B97" s="521"/>
      <c r="C97" s="754" t="s">
        <v>72</v>
      </c>
      <c r="D97" s="756"/>
      <c r="E97" s="17">
        <v>-250000</v>
      </c>
      <c r="F97" s="17">
        <v>-1250000</v>
      </c>
      <c r="G97" s="17">
        <v>-5000000</v>
      </c>
      <c r="H97" s="16">
        <v>0</v>
      </c>
      <c r="I97" s="17">
        <v>0</v>
      </c>
      <c r="J97" s="18">
        <v>0</v>
      </c>
      <c r="K97" s="16">
        <v>-1250000</v>
      </c>
      <c r="L97" s="17">
        <v>-7500000</v>
      </c>
      <c r="M97" s="18">
        <v>-35000000</v>
      </c>
      <c r="N97" s="123"/>
      <c r="P97" s="14"/>
      <c r="Q97" s="14"/>
      <c r="R97" s="15"/>
    </row>
    <row r="98" spans="1:18" ht="12" customHeight="1" x14ac:dyDescent="0.2">
      <c r="A98" s="109"/>
      <c r="B98" s="521"/>
      <c r="C98" s="754" t="s">
        <v>73</v>
      </c>
      <c r="D98" s="756"/>
      <c r="E98" s="17">
        <v>-50000</v>
      </c>
      <c r="F98" s="17">
        <v>-250000</v>
      </c>
      <c r="G98" s="17">
        <v>-1250000</v>
      </c>
      <c r="H98" s="16">
        <v>0</v>
      </c>
      <c r="I98" s="17">
        <v>0</v>
      </c>
      <c r="J98" s="18">
        <v>0</v>
      </c>
      <c r="K98" s="16">
        <v>-250000</v>
      </c>
      <c r="L98" s="17">
        <v>-1250000</v>
      </c>
      <c r="M98" s="18">
        <v>-7500000</v>
      </c>
      <c r="N98" s="123"/>
      <c r="P98" s="14"/>
      <c r="Q98" s="14"/>
      <c r="R98" s="15"/>
    </row>
    <row r="99" spans="1:18" ht="12" customHeight="1" x14ac:dyDescent="0.2">
      <c r="A99" s="109"/>
      <c r="B99" s="521"/>
      <c r="C99" s="748" t="s">
        <v>132</v>
      </c>
      <c r="D99" s="750"/>
      <c r="E99" s="17">
        <v>0</v>
      </c>
      <c r="F99" s="17">
        <v>0</v>
      </c>
      <c r="G99" s="17">
        <v>0</v>
      </c>
      <c r="H99" s="16">
        <v>0</v>
      </c>
      <c r="I99" s="17">
        <v>0</v>
      </c>
      <c r="J99" s="18">
        <v>0</v>
      </c>
      <c r="K99" s="16">
        <v>0</v>
      </c>
      <c r="L99" s="17">
        <v>0</v>
      </c>
      <c r="M99" s="18">
        <v>0</v>
      </c>
      <c r="N99" s="123"/>
      <c r="P99" s="14"/>
      <c r="Q99" s="14"/>
      <c r="R99" s="15"/>
    </row>
    <row r="100" spans="1:18" ht="12" customHeight="1" x14ac:dyDescent="0.2">
      <c r="A100" s="109"/>
      <c r="B100" s="521"/>
      <c r="C100" s="307" t="s">
        <v>133</v>
      </c>
      <c r="D100" s="308"/>
      <c r="E100" s="34">
        <f>SUM(E97:E98)</f>
        <v>-300000</v>
      </c>
      <c r="F100" s="34">
        <f t="shared" ref="F100:G100" si="20">SUM(F97:F98)</f>
        <v>-1500000</v>
      </c>
      <c r="G100" s="34">
        <f t="shared" si="20"/>
        <v>-6250000</v>
      </c>
      <c r="H100" s="33">
        <f>SUM(H97:H98)</f>
        <v>0</v>
      </c>
      <c r="I100" s="34">
        <f t="shared" ref="I100:J100" si="21">SUM(I97:I98)</f>
        <v>0</v>
      </c>
      <c r="J100" s="35">
        <f t="shared" si="21"/>
        <v>0</v>
      </c>
      <c r="K100" s="33">
        <f>SUM(K97:K98)</f>
        <v>-1500000</v>
      </c>
      <c r="L100" s="34">
        <f t="shared" ref="L100:M100" si="22">SUM(L97:L98)</f>
        <v>-8750000</v>
      </c>
      <c r="M100" s="35">
        <f t="shared" si="22"/>
        <v>-42500000</v>
      </c>
      <c r="N100" s="155" t="s">
        <v>99</v>
      </c>
      <c r="P100" s="14"/>
      <c r="Q100" s="14"/>
      <c r="R100" s="15"/>
    </row>
    <row r="101" spans="1:18" ht="12" customHeight="1" x14ac:dyDescent="0.2">
      <c r="A101" s="109"/>
      <c r="B101" s="521"/>
      <c r="C101" s="778" t="s">
        <v>134</v>
      </c>
      <c r="D101" s="779"/>
      <c r="E101" s="17">
        <v>50000</v>
      </c>
      <c r="F101" s="17">
        <v>250000</v>
      </c>
      <c r="G101" s="17">
        <v>1250000</v>
      </c>
      <c r="H101" s="16">
        <v>0</v>
      </c>
      <c r="I101" s="17">
        <v>0</v>
      </c>
      <c r="J101" s="18">
        <v>0</v>
      </c>
      <c r="K101" s="16">
        <v>250000</v>
      </c>
      <c r="L101" s="17">
        <v>1250000</v>
      </c>
      <c r="M101" s="18">
        <v>7500000</v>
      </c>
      <c r="N101" s="123"/>
      <c r="P101" s="14"/>
      <c r="Q101" s="14"/>
      <c r="R101" s="15"/>
    </row>
    <row r="102" spans="1:18" ht="12" customHeight="1" x14ac:dyDescent="0.2">
      <c r="A102" s="109"/>
      <c r="B102" s="521"/>
      <c r="C102" s="778" t="s">
        <v>74</v>
      </c>
      <c r="D102" s="779"/>
      <c r="E102" s="17">
        <v>0</v>
      </c>
      <c r="F102" s="17">
        <v>0</v>
      </c>
      <c r="G102" s="17">
        <v>0</v>
      </c>
      <c r="H102" s="16">
        <v>0</v>
      </c>
      <c r="I102" s="17">
        <v>0</v>
      </c>
      <c r="J102" s="18">
        <v>0</v>
      </c>
      <c r="K102" s="16">
        <v>0</v>
      </c>
      <c r="L102" s="17">
        <v>0</v>
      </c>
      <c r="M102" s="18">
        <v>0</v>
      </c>
      <c r="N102" s="123"/>
      <c r="P102" s="14"/>
      <c r="Q102" s="14"/>
      <c r="R102" s="15"/>
    </row>
    <row r="103" spans="1:18" ht="12" customHeight="1" thickBot="1" x14ac:dyDescent="0.25">
      <c r="A103" s="109"/>
      <c r="B103" s="522"/>
      <c r="C103" s="769" t="s">
        <v>135</v>
      </c>
      <c r="D103" s="770"/>
      <c r="E103" s="25">
        <f t="shared" ref="E103:M103" si="23">SUM(E96,E100,E101,E102)</f>
        <v>-5000000</v>
      </c>
      <c r="F103" s="25">
        <f t="shared" si="23"/>
        <v>-5000000</v>
      </c>
      <c r="G103" s="25">
        <f t="shared" si="23"/>
        <v>-5000000</v>
      </c>
      <c r="H103" s="26">
        <f t="shared" si="23"/>
        <v>0</v>
      </c>
      <c r="I103" s="25">
        <f t="shared" si="23"/>
        <v>0</v>
      </c>
      <c r="J103" s="27">
        <f t="shared" si="23"/>
        <v>0</v>
      </c>
      <c r="K103" s="26">
        <f t="shared" si="23"/>
        <v>-35000000</v>
      </c>
      <c r="L103" s="25">
        <f t="shared" si="23"/>
        <v>-35000000</v>
      </c>
      <c r="M103" s="27">
        <f t="shared" si="23"/>
        <v>-35000000</v>
      </c>
      <c r="N103" s="155" t="s">
        <v>99</v>
      </c>
      <c r="P103" s="14"/>
      <c r="Q103" s="14"/>
      <c r="R103" s="15"/>
    </row>
    <row r="104" spans="1:18" ht="16.5" thickBot="1" x14ac:dyDescent="0.25">
      <c r="B104" s="780" t="s">
        <v>136</v>
      </c>
      <c r="C104" s="781"/>
      <c r="D104" s="782"/>
      <c r="E104" s="141">
        <f>E95-E103</f>
        <v>50673600</v>
      </c>
      <c r="F104" s="141">
        <f t="shared" ref="F104:M104" si="24">F95-F103</f>
        <v>50673600</v>
      </c>
      <c r="G104" s="141">
        <f t="shared" si="24"/>
        <v>50673600</v>
      </c>
      <c r="H104" s="142">
        <f t="shared" si="24"/>
        <v>2538269349.5</v>
      </c>
      <c r="I104" s="143">
        <f t="shared" si="24"/>
        <v>2538269350</v>
      </c>
      <c r="J104" s="144">
        <f t="shared" si="24"/>
        <v>2538269350</v>
      </c>
      <c r="K104" s="145">
        <f t="shared" si="24"/>
        <v>386176570.5</v>
      </c>
      <c r="L104" s="141">
        <f t="shared" si="24"/>
        <v>386176571</v>
      </c>
      <c r="M104" s="146">
        <f t="shared" si="24"/>
        <v>386176571</v>
      </c>
      <c r="N104" s="155" t="s">
        <v>99</v>
      </c>
      <c r="P104" s="14"/>
      <c r="Q104" s="14"/>
      <c r="R104" s="15"/>
    </row>
    <row r="105" spans="1:18" ht="12.75" x14ac:dyDescent="0.2">
      <c r="B105" s="147"/>
      <c r="C105" s="147"/>
      <c r="D105" s="147"/>
      <c r="E105" s="67"/>
      <c r="F105" s="67"/>
      <c r="G105" s="67"/>
      <c r="H105" s="67"/>
      <c r="I105" s="67"/>
      <c r="J105" s="67"/>
      <c r="K105" s="67"/>
      <c r="L105" s="67"/>
      <c r="M105" s="67"/>
      <c r="N105" s="123"/>
      <c r="P105" s="62"/>
      <c r="Q105" s="62"/>
      <c r="R105" s="62"/>
    </row>
    <row r="106" spans="1:18" ht="13.5" thickBot="1" x14ac:dyDescent="0.25">
      <c r="B106" s="147"/>
      <c r="C106" s="147"/>
      <c r="D106" s="147"/>
      <c r="E106" s="67"/>
      <c r="F106" s="67"/>
      <c r="G106" s="67"/>
      <c r="H106" s="67"/>
      <c r="I106" s="67"/>
      <c r="J106" s="67"/>
      <c r="K106" s="67"/>
      <c r="L106" s="67"/>
      <c r="M106" s="67"/>
      <c r="N106" s="123"/>
      <c r="P106" s="62"/>
      <c r="Q106" s="62"/>
      <c r="R106" s="62"/>
    </row>
    <row r="107" spans="1:18" s="12" customFormat="1" ht="13.5" thickBot="1" x14ac:dyDescent="0.3">
      <c r="A107" s="110"/>
      <c r="B107" s="492" t="s">
        <v>75</v>
      </c>
      <c r="C107" s="493"/>
      <c r="D107" s="494"/>
      <c r="E107" s="509" t="str">
        <f>E11</f>
        <v>LP #5's Allocation of Total Fund</v>
      </c>
      <c r="F107" s="509"/>
      <c r="G107" s="510"/>
      <c r="H107" s="511" t="str">
        <f>H11</f>
        <v>Total Fund (incl. GP Allocation)</v>
      </c>
      <c r="I107" s="509"/>
      <c r="J107" s="510"/>
      <c r="K107" s="511" t="str">
        <f>K11</f>
        <v>GP's Allocation of Total Fund</v>
      </c>
      <c r="L107" s="509"/>
      <c r="M107" s="510"/>
      <c r="N107" s="123"/>
      <c r="O107" s="11"/>
      <c r="P107" s="63"/>
      <c r="Q107" s="63"/>
      <c r="R107" s="64"/>
    </row>
    <row r="108" spans="1:18" ht="12.75" x14ac:dyDescent="0.2">
      <c r="A108" s="110"/>
      <c r="B108" s="775" t="s">
        <v>76</v>
      </c>
      <c r="C108" s="776"/>
      <c r="D108" s="776"/>
      <c r="E108" s="137">
        <v>50000000</v>
      </c>
      <c r="F108" s="65">
        <f>E108</f>
        <v>50000000</v>
      </c>
      <c r="G108" s="66">
        <f>E108</f>
        <v>50000000</v>
      </c>
      <c r="H108" s="137">
        <v>2503750000</v>
      </c>
      <c r="I108" s="65">
        <f>H108</f>
        <v>2503750000</v>
      </c>
      <c r="J108" s="66">
        <f>H108</f>
        <v>2503750000</v>
      </c>
      <c r="K108" s="137">
        <v>3750000</v>
      </c>
      <c r="L108" s="65">
        <f>K108</f>
        <v>3750000</v>
      </c>
      <c r="M108" s="66">
        <f>K108</f>
        <v>3750000</v>
      </c>
      <c r="N108" s="155" t="s">
        <v>99</v>
      </c>
    </row>
    <row r="109" spans="1:18" ht="12.75" x14ac:dyDescent="0.2">
      <c r="A109" s="110"/>
      <c r="B109" s="751" t="s">
        <v>77</v>
      </c>
      <c r="C109" s="752"/>
      <c r="D109" s="752"/>
      <c r="E109" s="149">
        <v>18500000</v>
      </c>
      <c r="F109" s="150">
        <v>23500000</v>
      </c>
      <c r="G109" s="151">
        <f>E108</f>
        <v>50000000</v>
      </c>
      <c r="H109" s="149">
        <v>926387500</v>
      </c>
      <c r="I109" s="150">
        <v>1176762500</v>
      </c>
      <c r="J109" s="151">
        <f>H108</f>
        <v>2503750000</v>
      </c>
      <c r="K109" s="149">
        <v>1387500</v>
      </c>
      <c r="L109" s="150">
        <v>1762499.9999999998</v>
      </c>
      <c r="M109" s="151">
        <f>K108</f>
        <v>3750000</v>
      </c>
      <c r="N109" s="155" t="s">
        <v>99</v>
      </c>
    </row>
    <row r="110" spans="1:18" x14ac:dyDescent="0.2">
      <c r="A110" s="110"/>
      <c r="B110" s="754" t="s">
        <v>78</v>
      </c>
      <c r="C110" s="755"/>
      <c r="D110" s="755"/>
      <c r="E110" s="16">
        <v>0</v>
      </c>
      <c r="F110" s="17">
        <v>-5000000</v>
      </c>
      <c r="G110" s="18">
        <v>-35000000</v>
      </c>
      <c r="H110" s="16">
        <v>0</v>
      </c>
      <c r="I110" s="17">
        <v>-250375000</v>
      </c>
      <c r="J110" s="18">
        <v>-1752625000</v>
      </c>
      <c r="K110" s="16">
        <v>0</v>
      </c>
      <c r="L110" s="17">
        <v>-375000</v>
      </c>
      <c r="M110" s="18">
        <v>-2625000</v>
      </c>
      <c r="N110" s="123"/>
    </row>
    <row r="111" spans="1:18" x14ac:dyDescent="0.2">
      <c r="A111" s="110"/>
      <c r="B111" s="754" t="s">
        <v>79</v>
      </c>
      <c r="C111" s="755"/>
      <c r="D111" s="755"/>
      <c r="E111" s="16">
        <v>0</v>
      </c>
      <c r="F111" s="17">
        <v>0</v>
      </c>
      <c r="G111" s="18">
        <v>4000000</v>
      </c>
      <c r="H111" s="16">
        <v>0</v>
      </c>
      <c r="I111" s="17">
        <v>0</v>
      </c>
      <c r="J111" s="18">
        <v>200300000</v>
      </c>
      <c r="K111" s="16">
        <v>0</v>
      </c>
      <c r="L111" s="17">
        <v>0</v>
      </c>
      <c r="M111" s="18">
        <v>300000</v>
      </c>
      <c r="N111" s="123"/>
    </row>
    <row r="112" spans="1:18" x14ac:dyDescent="0.2">
      <c r="A112" s="110"/>
      <c r="B112" s="754" t="s">
        <v>80</v>
      </c>
      <c r="C112" s="755"/>
      <c r="D112" s="755"/>
      <c r="E112" s="16">
        <v>0</v>
      </c>
      <c r="F112" s="17">
        <v>0</v>
      </c>
      <c r="G112" s="18">
        <v>0</v>
      </c>
      <c r="H112" s="16">
        <v>0</v>
      </c>
      <c r="I112" s="17">
        <v>0</v>
      </c>
      <c r="J112" s="18">
        <v>0</v>
      </c>
      <c r="K112" s="16">
        <v>0</v>
      </c>
      <c r="L112" s="17">
        <v>0</v>
      </c>
      <c r="M112" s="18">
        <v>0</v>
      </c>
      <c r="N112" s="123"/>
    </row>
    <row r="113" spans="1:15" x14ac:dyDescent="0.2">
      <c r="A113" s="110"/>
      <c r="B113" s="754" t="s">
        <v>81</v>
      </c>
      <c r="C113" s="755"/>
      <c r="D113" s="755"/>
      <c r="E113" s="16">
        <v>0</v>
      </c>
      <c r="F113" s="17">
        <v>0</v>
      </c>
      <c r="G113" s="18">
        <v>-500000</v>
      </c>
      <c r="H113" s="16">
        <v>0</v>
      </c>
      <c r="I113" s="17">
        <v>0</v>
      </c>
      <c r="J113" s="18">
        <v>-25037500</v>
      </c>
      <c r="K113" s="16">
        <v>0</v>
      </c>
      <c r="L113" s="17">
        <v>0</v>
      </c>
      <c r="M113" s="18">
        <v>-37500</v>
      </c>
      <c r="N113" s="123"/>
    </row>
    <row r="114" spans="1:15" ht="13.5" thickBot="1" x14ac:dyDescent="0.25">
      <c r="A114" s="110"/>
      <c r="B114" s="785" t="s">
        <v>82</v>
      </c>
      <c r="C114" s="786"/>
      <c r="D114" s="786"/>
      <c r="E114" s="70">
        <f t="shared" ref="E114:M114" si="25">SUM(E109:E113)</f>
        <v>18500000</v>
      </c>
      <c r="F114" s="68">
        <f t="shared" si="25"/>
        <v>18500000</v>
      </c>
      <c r="G114" s="69">
        <f t="shared" si="25"/>
        <v>18500000</v>
      </c>
      <c r="H114" s="70">
        <f t="shared" si="25"/>
        <v>926387500</v>
      </c>
      <c r="I114" s="68">
        <f t="shared" si="25"/>
        <v>926387500</v>
      </c>
      <c r="J114" s="69">
        <f t="shared" si="25"/>
        <v>926387500</v>
      </c>
      <c r="K114" s="70">
        <f t="shared" si="25"/>
        <v>1387500</v>
      </c>
      <c r="L114" s="68">
        <f t="shared" si="25"/>
        <v>1387499.9999999998</v>
      </c>
      <c r="M114" s="69">
        <f t="shared" si="25"/>
        <v>1387500</v>
      </c>
      <c r="N114" s="155" t="s">
        <v>99</v>
      </c>
    </row>
    <row r="115" spans="1:15" s="72" customFormat="1" ht="12.75" x14ac:dyDescent="0.25">
      <c r="A115" s="111"/>
      <c r="B115" s="118"/>
      <c r="C115" s="118"/>
      <c r="D115" s="118"/>
      <c r="E115" s="119"/>
      <c r="F115" s="119"/>
      <c r="G115" s="119"/>
      <c r="H115" s="120"/>
      <c r="I115" s="120"/>
      <c r="J115" s="120"/>
      <c r="K115" s="121"/>
      <c r="L115" s="121"/>
      <c r="M115" s="121"/>
      <c r="N115" s="124"/>
      <c r="O115" s="71"/>
    </row>
    <row r="116" spans="1:15" ht="14.1" customHeight="1" x14ac:dyDescent="0.2">
      <c r="B116" s="122"/>
      <c r="C116" s="122"/>
      <c r="D116" s="122"/>
      <c r="E116" s="489"/>
      <c r="F116" s="489"/>
      <c r="G116" s="489"/>
      <c r="H116" s="489"/>
      <c r="I116" s="489"/>
      <c r="J116" s="489"/>
      <c r="K116" s="489"/>
      <c r="L116" s="489"/>
      <c r="M116" s="489"/>
      <c r="N116" s="490"/>
    </row>
    <row r="117" spans="1:15" ht="15" thickBot="1" x14ac:dyDescent="0.25">
      <c r="B117" s="491" t="s">
        <v>137</v>
      </c>
      <c r="C117" s="491"/>
      <c r="D117" s="491"/>
      <c r="E117" s="491"/>
      <c r="F117" s="491"/>
      <c r="G117" s="491"/>
      <c r="H117" s="491"/>
      <c r="I117" s="491"/>
      <c r="J117" s="491"/>
      <c r="K117" s="491"/>
      <c r="L117" s="491"/>
      <c r="M117" s="491"/>
      <c r="N117" s="490"/>
    </row>
    <row r="118" spans="1:15" s="74" customFormat="1" ht="39.950000000000003" customHeight="1" thickBot="1" x14ac:dyDescent="0.25">
      <c r="A118" s="99"/>
      <c r="B118" s="492" t="s">
        <v>83</v>
      </c>
      <c r="C118" s="493"/>
      <c r="D118" s="494"/>
      <c r="E118" s="833" t="s">
        <v>9</v>
      </c>
      <c r="F118" s="495"/>
      <c r="G118" s="496"/>
      <c r="H118" s="497" t="s">
        <v>84</v>
      </c>
      <c r="I118" s="498"/>
      <c r="J118" s="499"/>
      <c r="K118" s="497" t="s">
        <v>85</v>
      </c>
      <c r="L118" s="498"/>
      <c r="M118" s="499"/>
      <c r="N118" s="124"/>
      <c r="O118" s="73"/>
    </row>
    <row r="119" spans="1:15" x14ac:dyDescent="0.2">
      <c r="A119" s="112"/>
      <c r="B119" s="830" t="s">
        <v>138</v>
      </c>
      <c r="C119" s="831"/>
      <c r="D119" s="832"/>
      <c r="E119" s="75">
        <v>20000</v>
      </c>
      <c r="F119" s="53">
        <v>90000</v>
      </c>
      <c r="G119" s="54">
        <v>231260</v>
      </c>
      <c r="H119" s="75">
        <v>625000</v>
      </c>
      <c r="I119" s="53">
        <v>2500000</v>
      </c>
      <c r="J119" s="54">
        <v>11328125</v>
      </c>
      <c r="K119" s="75">
        <v>156250</v>
      </c>
      <c r="L119" s="53">
        <v>625000</v>
      </c>
      <c r="M119" s="54">
        <v>2832031</v>
      </c>
      <c r="N119" s="123"/>
    </row>
    <row r="120" spans="1:15" x14ac:dyDescent="0.2">
      <c r="A120" s="112"/>
      <c r="B120" s="787" t="s">
        <v>86</v>
      </c>
      <c r="C120" s="788"/>
      <c r="D120" s="789"/>
      <c r="E120" s="75">
        <v>10000</v>
      </c>
      <c r="F120" s="53">
        <v>40000</v>
      </c>
      <c r="G120" s="54">
        <v>171260</v>
      </c>
      <c r="H120" s="75">
        <v>400000</v>
      </c>
      <c r="I120" s="53">
        <v>2000000</v>
      </c>
      <c r="J120" s="54">
        <v>10000000</v>
      </c>
      <c r="K120" s="75">
        <v>100000</v>
      </c>
      <c r="L120" s="53">
        <v>500000</v>
      </c>
      <c r="M120" s="54">
        <v>2500000</v>
      </c>
      <c r="N120" s="123"/>
    </row>
    <row r="121" spans="1:15" x14ac:dyDescent="0.2">
      <c r="A121" s="112"/>
      <c r="B121" s="787" t="s">
        <v>87</v>
      </c>
      <c r="C121" s="788"/>
      <c r="D121" s="789"/>
      <c r="E121" s="75">
        <v>5000</v>
      </c>
      <c r="F121" s="53">
        <v>5000</v>
      </c>
      <c r="G121" s="54">
        <v>332520</v>
      </c>
      <c r="H121" s="75">
        <v>487500</v>
      </c>
      <c r="I121" s="53">
        <v>1750000</v>
      </c>
      <c r="J121" s="54">
        <v>7570806</v>
      </c>
      <c r="K121" s="75">
        <v>121875</v>
      </c>
      <c r="L121" s="53">
        <v>437500</v>
      </c>
      <c r="M121" s="54">
        <v>1865234</v>
      </c>
      <c r="N121" s="123"/>
    </row>
    <row r="122" spans="1:15" x14ac:dyDescent="0.2">
      <c r="A122" s="112"/>
      <c r="B122" s="787" t="s">
        <v>88</v>
      </c>
      <c r="C122" s="788"/>
      <c r="D122" s="789"/>
      <c r="E122" s="75">
        <v>600</v>
      </c>
      <c r="F122" s="53">
        <v>2500</v>
      </c>
      <c r="G122" s="54">
        <v>37500</v>
      </c>
      <c r="H122" s="75">
        <v>30000</v>
      </c>
      <c r="I122" s="53">
        <v>875000</v>
      </c>
      <c r="J122" s="54">
        <v>6875000</v>
      </c>
      <c r="K122" s="75">
        <v>6600</v>
      </c>
      <c r="L122" s="53">
        <v>192500</v>
      </c>
      <c r="M122" s="54">
        <v>1512500</v>
      </c>
      <c r="N122" s="123"/>
    </row>
    <row r="123" spans="1:15" x14ac:dyDescent="0.2">
      <c r="A123" s="112"/>
      <c r="B123" s="787" t="s">
        <v>89</v>
      </c>
      <c r="C123" s="788"/>
      <c r="D123" s="789"/>
      <c r="E123" s="75">
        <v>30000</v>
      </c>
      <c r="F123" s="53">
        <v>135000</v>
      </c>
      <c r="G123" s="54">
        <v>675000</v>
      </c>
      <c r="H123" s="75">
        <v>1500000</v>
      </c>
      <c r="I123" s="53">
        <v>6900000</v>
      </c>
      <c r="J123" s="54">
        <v>34000000</v>
      </c>
      <c r="K123" s="75">
        <v>375000</v>
      </c>
      <c r="L123" s="53">
        <v>1725000</v>
      </c>
      <c r="M123" s="54">
        <v>8500000</v>
      </c>
      <c r="N123" s="123"/>
    </row>
    <row r="124" spans="1:15" x14ac:dyDescent="0.2">
      <c r="A124" s="112"/>
      <c r="B124" s="787" t="s">
        <v>90</v>
      </c>
      <c r="C124" s="788"/>
      <c r="D124" s="789"/>
      <c r="E124" s="75">
        <v>15000</v>
      </c>
      <c r="F124" s="53">
        <v>68000</v>
      </c>
      <c r="G124" s="54">
        <v>335000</v>
      </c>
      <c r="H124" s="75">
        <v>750000</v>
      </c>
      <c r="I124" s="53">
        <v>3450000</v>
      </c>
      <c r="J124" s="54">
        <v>16500000</v>
      </c>
      <c r="K124" s="75">
        <v>187500</v>
      </c>
      <c r="L124" s="53">
        <v>862500</v>
      </c>
      <c r="M124" s="54">
        <v>4125000</v>
      </c>
      <c r="N124" s="123"/>
    </row>
    <row r="125" spans="1:15" x14ac:dyDescent="0.2">
      <c r="A125" s="112"/>
      <c r="B125" s="787" t="s">
        <v>91</v>
      </c>
      <c r="C125" s="788"/>
      <c r="D125" s="789"/>
      <c r="E125" s="75">
        <v>0</v>
      </c>
      <c r="F125" s="53">
        <v>0</v>
      </c>
      <c r="G125" s="54">
        <v>0</v>
      </c>
      <c r="H125" s="75">
        <v>0</v>
      </c>
      <c r="I125" s="53">
        <v>0</v>
      </c>
      <c r="J125" s="54">
        <v>0</v>
      </c>
      <c r="K125" s="75">
        <v>0</v>
      </c>
      <c r="L125" s="53">
        <v>0</v>
      </c>
      <c r="M125" s="54">
        <v>0</v>
      </c>
      <c r="N125" s="123"/>
    </row>
    <row r="126" spans="1:15" x14ac:dyDescent="0.2">
      <c r="A126" s="112"/>
      <c r="B126" s="787" t="s">
        <v>92</v>
      </c>
      <c r="C126" s="788"/>
      <c r="D126" s="789"/>
      <c r="E126" s="75">
        <v>10000</v>
      </c>
      <c r="F126" s="53">
        <v>25000</v>
      </c>
      <c r="G126" s="54">
        <v>50000</v>
      </c>
      <c r="H126" s="75">
        <v>500000</v>
      </c>
      <c r="I126" s="53">
        <v>1250000</v>
      </c>
      <c r="J126" s="54">
        <v>2500000</v>
      </c>
      <c r="K126" s="75">
        <v>0</v>
      </c>
      <c r="L126" s="53">
        <v>0</v>
      </c>
      <c r="M126" s="54">
        <v>0</v>
      </c>
      <c r="N126" s="123"/>
    </row>
    <row r="127" spans="1:15" ht="13.5" x14ac:dyDescent="0.2">
      <c r="A127" s="112"/>
      <c r="B127" s="834" t="s">
        <v>93</v>
      </c>
      <c r="C127" s="835"/>
      <c r="D127" s="836"/>
      <c r="E127" s="75">
        <v>0</v>
      </c>
      <c r="F127" s="53">
        <v>0</v>
      </c>
      <c r="G127" s="54">
        <v>0</v>
      </c>
      <c r="H127" s="75">
        <v>0</v>
      </c>
      <c r="I127" s="53">
        <v>0</v>
      </c>
      <c r="J127" s="54">
        <v>0</v>
      </c>
      <c r="K127" s="75">
        <v>0</v>
      </c>
      <c r="L127" s="53">
        <v>0</v>
      </c>
      <c r="M127" s="54">
        <v>0</v>
      </c>
      <c r="N127" s="123"/>
    </row>
    <row r="128" spans="1:15" ht="12" customHeight="1" x14ac:dyDescent="0.2">
      <c r="A128" s="99"/>
      <c r="B128" s="837" t="s">
        <v>139</v>
      </c>
      <c r="C128" s="838"/>
      <c r="D128" s="839"/>
      <c r="E128" s="51">
        <v>0</v>
      </c>
      <c r="F128" s="53">
        <v>0</v>
      </c>
      <c r="G128" s="54">
        <v>0</v>
      </c>
      <c r="H128" s="51">
        <v>0</v>
      </c>
      <c r="I128" s="53">
        <v>0</v>
      </c>
      <c r="J128" s="54">
        <v>0</v>
      </c>
      <c r="K128" s="51">
        <v>0</v>
      </c>
      <c r="L128" s="53">
        <v>0</v>
      </c>
      <c r="M128" s="54">
        <v>0</v>
      </c>
      <c r="N128" s="123"/>
    </row>
    <row r="129" spans="1:18" ht="12" customHeight="1" x14ac:dyDescent="0.2">
      <c r="A129" s="99"/>
      <c r="B129" s="840" t="s">
        <v>95</v>
      </c>
      <c r="C129" s="841"/>
      <c r="D129" s="842"/>
      <c r="E129" s="57">
        <f>SUM(E119:E128)</f>
        <v>90600</v>
      </c>
      <c r="F129" s="57">
        <f t="shared" ref="F129:M129" si="26">SUM(F119:F128)</f>
        <v>365500</v>
      </c>
      <c r="G129" s="57">
        <f t="shared" si="26"/>
        <v>1832540</v>
      </c>
      <c r="H129" s="56">
        <f t="shared" si="26"/>
        <v>4292500</v>
      </c>
      <c r="I129" s="57">
        <f t="shared" si="26"/>
        <v>18725000</v>
      </c>
      <c r="J129" s="57">
        <f t="shared" si="26"/>
        <v>88773931</v>
      </c>
      <c r="K129" s="56">
        <f t="shared" si="26"/>
        <v>947225</v>
      </c>
      <c r="L129" s="57">
        <f t="shared" si="26"/>
        <v>4342500</v>
      </c>
      <c r="M129" s="58">
        <f t="shared" si="26"/>
        <v>21334765</v>
      </c>
      <c r="N129" s="155" t="s">
        <v>99</v>
      </c>
    </row>
    <row r="130" spans="1:18" ht="12.6" customHeight="1" thickBot="1" x14ac:dyDescent="0.25">
      <c r="A130" s="112"/>
      <c r="B130" s="843" t="s">
        <v>94</v>
      </c>
      <c r="C130" s="844"/>
      <c r="D130" s="845"/>
      <c r="E130" s="81">
        <v>5000</v>
      </c>
      <c r="F130" s="82">
        <v>15000</v>
      </c>
      <c r="G130" s="83">
        <v>62200</v>
      </c>
      <c r="H130" s="81">
        <v>200000</v>
      </c>
      <c r="I130" s="82">
        <v>600000</v>
      </c>
      <c r="J130" s="83">
        <v>248800</v>
      </c>
      <c r="K130" s="81">
        <v>8000</v>
      </c>
      <c r="L130" s="82">
        <v>19500</v>
      </c>
      <c r="M130" s="83">
        <v>88500</v>
      </c>
      <c r="N130" s="155"/>
    </row>
    <row r="131" spans="1:18" s="12" customFormat="1" ht="13.5" thickBot="1" x14ac:dyDescent="0.3">
      <c r="A131" s="113"/>
      <c r="B131" s="622" t="s">
        <v>140</v>
      </c>
      <c r="C131" s="623"/>
      <c r="D131" s="624"/>
      <c r="E131" s="134">
        <f>SUM(E129:E130)</f>
        <v>95600</v>
      </c>
      <c r="F131" s="135">
        <f t="shared" ref="F131:M131" si="27">SUM(F129:F130)</f>
        <v>380500</v>
      </c>
      <c r="G131" s="135">
        <f t="shared" si="27"/>
        <v>1894740</v>
      </c>
      <c r="H131" s="134">
        <f t="shared" si="27"/>
        <v>4492500</v>
      </c>
      <c r="I131" s="135">
        <f t="shared" si="27"/>
        <v>19325000</v>
      </c>
      <c r="J131" s="135">
        <f t="shared" si="27"/>
        <v>89022731</v>
      </c>
      <c r="K131" s="134">
        <f t="shared" si="27"/>
        <v>955225</v>
      </c>
      <c r="L131" s="135">
        <f t="shared" si="27"/>
        <v>4362000</v>
      </c>
      <c r="M131" s="136">
        <f t="shared" si="27"/>
        <v>21423265</v>
      </c>
      <c r="N131" s="155" t="s">
        <v>99</v>
      </c>
      <c r="O131" s="11"/>
    </row>
    <row r="132" spans="1:18" s="12" customFormat="1" ht="12.75" x14ac:dyDescent="0.25">
      <c r="A132" s="100"/>
      <c r="B132" s="147"/>
      <c r="C132" s="147"/>
      <c r="D132" s="147"/>
      <c r="E132" s="67"/>
      <c r="F132" s="67"/>
      <c r="G132" s="67"/>
      <c r="H132" s="67"/>
      <c r="I132" s="67"/>
      <c r="J132" s="100"/>
      <c r="K132" s="67"/>
      <c r="L132" s="67"/>
      <c r="M132" s="67"/>
      <c r="N132" s="123"/>
      <c r="O132" s="11"/>
    </row>
    <row r="133" spans="1:18" s="12" customFormat="1" x14ac:dyDescent="0.2">
      <c r="A133" s="100"/>
      <c r="B133" s="466" t="s">
        <v>141</v>
      </c>
      <c r="C133" s="466"/>
      <c r="D133" s="466"/>
      <c r="E133" s="466"/>
      <c r="F133" s="466"/>
      <c r="G133" s="466"/>
      <c r="H133" s="466"/>
      <c r="I133" s="466"/>
      <c r="J133" s="466"/>
      <c r="K133" s="466"/>
      <c r="L133" s="466"/>
      <c r="M133" s="466"/>
      <c r="N133" s="123"/>
      <c r="O133" s="11"/>
    </row>
    <row r="134" spans="1:18" x14ac:dyDescent="0.2">
      <c r="A134" s="111"/>
      <c r="B134" s="466" t="s">
        <v>142</v>
      </c>
      <c r="C134" s="466"/>
      <c r="D134" s="466"/>
      <c r="E134" s="466"/>
      <c r="F134" s="466"/>
      <c r="G134" s="466"/>
      <c r="H134" s="466"/>
      <c r="I134" s="466"/>
      <c r="J134" s="466"/>
      <c r="K134" s="466"/>
      <c r="L134" s="466"/>
      <c r="M134" s="466"/>
      <c r="N134" s="123"/>
      <c r="O134" s="11"/>
    </row>
    <row r="135" spans="1:18" s="78" customFormat="1" x14ac:dyDescent="0.2">
      <c r="A135" s="100"/>
      <c r="B135" s="466" t="s">
        <v>143</v>
      </c>
      <c r="C135" s="466"/>
      <c r="D135" s="466"/>
      <c r="E135" s="466"/>
      <c r="F135" s="466"/>
      <c r="G135" s="466"/>
      <c r="H135" s="466"/>
      <c r="I135" s="466"/>
      <c r="J135" s="466"/>
      <c r="K135" s="466"/>
      <c r="L135" s="466"/>
      <c r="M135" s="466"/>
      <c r="N135" s="125"/>
      <c r="O135" s="76"/>
    </row>
    <row r="136" spans="1:18" s="77" customFormat="1" ht="41.25" customHeight="1" x14ac:dyDescent="0.2">
      <c r="A136" s="98"/>
      <c r="B136" s="467" t="s">
        <v>144</v>
      </c>
      <c r="C136" s="467"/>
      <c r="D136" s="467"/>
      <c r="E136" s="467"/>
      <c r="F136" s="467"/>
      <c r="G136" s="467"/>
      <c r="H136" s="467"/>
      <c r="I136" s="467"/>
      <c r="J136" s="467"/>
      <c r="K136" s="467"/>
      <c r="L136" s="467"/>
      <c r="M136" s="467"/>
      <c r="N136" s="125"/>
      <c r="O136" s="79"/>
    </row>
    <row r="137" spans="1:18" s="77" customFormat="1" x14ac:dyDescent="0.2">
      <c r="A137" s="98"/>
      <c r="B137" s="466" t="s">
        <v>145</v>
      </c>
      <c r="C137" s="466"/>
      <c r="D137" s="466"/>
      <c r="E137" s="466"/>
      <c r="F137" s="466"/>
      <c r="G137" s="466"/>
      <c r="H137" s="466"/>
      <c r="I137" s="466"/>
      <c r="J137" s="466"/>
      <c r="K137" s="466"/>
      <c r="L137" s="466"/>
      <c r="M137" s="466"/>
      <c r="N137" s="125"/>
      <c r="O137" s="79"/>
    </row>
    <row r="138" spans="1:18" x14ac:dyDescent="0.2">
      <c r="B138" s="98"/>
      <c r="C138" s="98"/>
      <c r="D138" s="98"/>
      <c r="E138" s="98"/>
      <c r="F138" s="98"/>
      <c r="G138" s="98"/>
      <c r="H138" s="98"/>
      <c r="I138" s="98"/>
      <c r="J138" s="98"/>
      <c r="K138" s="98"/>
      <c r="L138" s="98"/>
      <c r="M138" s="98"/>
      <c r="N138" s="123"/>
    </row>
    <row r="139" spans="1:18" x14ac:dyDescent="0.2">
      <c r="B139" s="98"/>
      <c r="C139" s="98"/>
      <c r="D139" s="98"/>
      <c r="E139" s="98"/>
      <c r="F139" s="98"/>
      <c r="G139" s="98"/>
      <c r="H139" s="98"/>
      <c r="I139" s="98"/>
      <c r="J139" s="98"/>
      <c r="K139" s="98"/>
      <c r="L139" s="98"/>
      <c r="M139" s="98"/>
      <c r="N139" s="123"/>
    </row>
    <row r="140" spans="1:18" s="2" customFormat="1" ht="12.75" thickBot="1" x14ac:dyDescent="0.25">
      <c r="A140" s="98"/>
      <c r="B140" s="98"/>
      <c r="C140" s="98"/>
      <c r="D140" s="98"/>
      <c r="E140" s="98"/>
      <c r="F140" s="98"/>
      <c r="G140" s="98"/>
      <c r="H140" s="98"/>
      <c r="I140" s="98"/>
      <c r="J140" s="98"/>
      <c r="K140" s="98"/>
      <c r="L140" s="98"/>
      <c r="M140" s="98"/>
      <c r="N140" s="123"/>
      <c r="P140" s="1"/>
      <c r="Q140" s="1"/>
      <c r="R140" s="1"/>
    </row>
    <row r="141" spans="1:18" s="2" customFormat="1" x14ac:dyDescent="0.2">
      <c r="A141" s="98"/>
      <c r="B141" s="468" t="s">
        <v>146</v>
      </c>
      <c r="C141" s="469"/>
      <c r="D141" s="469"/>
      <c r="E141" s="469"/>
      <c r="F141" s="469"/>
      <c r="G141" s="469"/>
      <c r="H141" s="469"/>
      <c r="I141" s="469"/>
      <c r="J141" s="469"/>
      <c r="K141" s="469"/>
      <c r="L141" s="469"/>
      <c r="M141" s="470"/>
      <c r="N141" s="123"/>
      <c r="P141" s="1"/>
      <c r="Q141" s="1"/>
      <c r="R141" s="1"/>
    </row>
    <row r="142" spans="1:18" s="2" customFormat="1" x14ac:dyDescent="0.2">
      <c r="A142" s="98"/>
      <c r="B142" s="454"/>
      <c r="C142" s="455"/>
      <c r="D142" s="455"/>
      <c r="E142" s="455"/>
      <c r="F142" s="455"/>
      <c r="G142" s="455"/>
      <c r="H142" s="455"/>
      <c r="I142" s="455"/>
      <c r="J142" s="455"/>
      <c r="K142" s="455"/>
      <c r="L142" s="455"/>
      <c r="M142" s="456"/>
      <c r="N142" s="123"/>
      <c r="P142" s="1"/>
      <c r="Q142" s="1"/>
      <c r="R142" s="1"/>
    </row>
    <row r="143" spans="1:18" s="2" customFormat="1" x14ac:dyDescent="0.2">
      <c r="A143" s="98"/>
      <c r="B143" s="457"/>
      <c r="C143" s="458"/>
      <c r="D143" s="458"/>
      <c r="E143" s="458"/>
      <c r="F143" s="458"/>
      <c r="G143" s="458"/>
      <c r="H143" s="458"/>
      <c r="I143" s="458"/>
      <c r="J143" s="458"/>
      <c r="K143" s="458"/>
      <c r="L143" s="458"/>
      <c r="M143" s="459"/>
      <c r="N143" s="123"/>
      <c r="P143" s="1"/>
      <c r="Q143" s="1"/>
      <c r="R143" s="1"/>
    </row>
    <row r="144" spans="1:18" s="2" customFormat="1" x14ac:dyDescent="0.2">
      <c r="A144" s="98"/>
      <c r="B144" s="457"/>
      <c r="C144" s="458"/>
      <c r="D144" s="458"/>
      <c r="E144" s="458"/>
      <c r="F144" s="458"/>
      <c r="G144" s="458"/>
      <c r="H144" s="458"/>
      <c r="I144" s="458"/>
      <c r="J144" s="458"/>
      <c r="K144" s="458"/>
      <c r="L144" s="458"/>
      <c r="M144" s="459"/>
      <c r="N144" s="123"/>
      <c r="P144" s="1"/>
      <c r="Q144" s="1"/>
      <c r="R144" s="1"/>
    </row>
    <row r="145" spans="1:18" s="2" customFormat="1" x14ac:dyDescent="0.2">
      <c r="A145" s="98"/>
      <c r="B145" s="454"/>
      <c r="C145" s="455"/>
      <c r="D145" s="455"/>
      <c r="E145" s="455"/>
      <c r="F145" s="455"/>
      <c r="G145" s="455"/>
      <c r="H145" s="455"/>
      <c r="I145" s="455"/>
      <c r="J145" s="455"/>
      <c r="K145" s="455"/>
      <c r="L145" s="455"/>
      <c r="M145" s="456"/>
      <c r="N145" s="123"/>
      <c r="P145" s="1"/>
      <c r="Q145" s="1"/>
      <c r="R145" s="1"/>
    </row>
    <row r="146" spans="1:18" s="2" customFormat="1" ht="12.75" thickBot="1" x14ac:dyDescent="0.25">
      <c r="A146" s="98"/>
      <c r="B146" s="460"/>
      <c r="C146" s="461"/>
      <c r="D146" s="461"/>
      <c r="E146" s="461"/>
      <c r="F146" s="461"/>
      <c r="G146" s="461"/>
      <c r="H146" s="461"/>
      <c r="I146" s="461"/>
      <c r="J146" s="461"/>
      <c r="K146" s="461"/>
      <c r="L146" s="461"/>
      <c r="M146" s="462"/>
      <c r="N146" s="123"/>
      <c r="P146" s="1"/>
      <c r="Q146" s="1"/>
      <c r="R146" s="1"/>
    </row>
    <row r="147" spans="1:18" x14ac:dyDescent="0.2">
      <c r="B147" s="98"/>
      <c r="C147" s="98"/>
      <c r="D147" s="98"/>
      <c r="E147" s="98"/>
      <c r="F147" s="98"/>
      <c r="G147" s="98"/>
      <c r="H147" s="98"/>
      <c r="I147" s="98"/>
      <c r="J147" s="98"/>
      <c r="K147" s="98"/>
      <c r="L147" s="98"/>
      <c r="M147" s="98"/>
      <c r="N147" s="123"/>
    </row>
    <row r="148" spans="1:18" x14ac:dyDescent="0.2">
      <c r="B148" s="97" t="s">
        <v>148</v>
      </c>
      <c r="C148" s="98"/>
      <c r="D148" s="98"/>
      <c r="E148" s="98"/>
      <c r="F148" s="98"/>
      <c r="G148" s="98"/>
      <c r="H148" s="98"/>
      <c r="I148" s="98"/>
      <c r="J148" s="98"/>
      <c r="K148" s="98"/>
      <c r="L148" s="98"/>
      <c r="M148" s="98"/>
      <c r="N148" s="123"/>
    </row>
    <row r="153" spans="1:18" s="2" customFormat="1" x14ac:dyDescent="0.2">
      <c r="A153" s="98"/>
      <c r="B153" s="1"/>
      <c r="C153" s="1"/>
      <c r="D153" s="1"/>
      <c r="E153" s="1"/>
      <c r="F153" s="1"/>
      <c r="G153" s="1"/>
      <c r="H153" s="1"/>
      <c r="I153" s="1"/>
      <c r="J153" s="1"/>
      <c r="K153" s="1"/>
      <c r="L153" s="1"/>
      <c r="M153" s="1"/>
      <c r="N153" s="11"/>
      <c r="P153" s="1"/>
      <c r="Q153" s="1"/>
      <c r="R153" s="1"/>
    </row>
    <row r="159" spans="1:18" x14ac:dyDescent="0.2">
      <c r="A159" s="99"/>
    </row>
    <row r="166" spans="2:3" ht="14.25" x14ac:dyDescent="0.2">
      <c r="B166" s="440"/>
      <c r="C166" s="440"/>
    </row>
    <row r="167" spans="2:3" ht="14.25" x14ac:dyDescent="0.2">
      <c r="B167" s="440"/>
      <c r="C167" s="440"/>
    </row>
    <row r="168" spans="2:3" ht="14.25" x14ac:dyDescent="0.2">
      <c r="B168" s="441"/>
      <c r="C168" s="441"/>
    </row>
    <row r="169" spans="2:3" ht="14.25" x14ac:dyDescent="0.2">
      <c r="B169" s="441"/>
      <c r="C169" s="441"/>
    </row>
    <row r="170" spans="2:3" ht="14.25" x14ac:dyDescent="0.2">
      <c r="B170" s="440"/>
      <c r="C170" s="440"/>
    </row>
  </sheetData>
  <mergeCells count="180">
    <mergeCell ref="B168:C168"/>
    <mergeCell ref="B169:C169"/>
    <mergeCell ref="B170:C170"/>
    <mergeCell ref="B143:M143"/>
    <mergeCell ref="B144:M144"/>
    <mergeCell ref="B145:M145"/>
    <mergeCell ref="B146:M146"/>
    <mergeCell ref="B166:C166"/>
    <mergeCell ref="B167:C167"/>
    <mergeCell ref="B134:M134"/>
    <mergeCell ref="B135:M135"/>
    <mergeCell ref="B136:M136"/>
    <mergeCell ref="B137:M137"/>
    <mergeCell ref="B141:M141"/>
    <mergeCell ref="B142:M142"/>
    <mergeCell ref="B127:D127"/>
    <mergeCell ref="B128:D128"/>
    <mergeCell ref="B129:D129"/>
    <mergeCell ref="B130:D130"/>
    <mergeCell ref="B131:D131"/>
    <mergeCell ref="B133:M133"/>
    <mergeCell ref="B121:D121"/>
    <mergeCell ref="B122:D122"/>
    <mergeCell ref="B123:D123"/>
    <mergeCell ref="B124:D124"/>
    <mergeCell ref="B125:D125"/>
    <mergeCell ref="B126:D126"/>
    <mergeCell ref="B118:D118"/>
    <mergeCell ref="E118:G118"/>
    <mergeCell ref="H118:J118"/>
    <mergeCell ref="K118:M118"/>
    <mergeCell ref="B119:D119"/>
    <mergeCell ref="B120:D120"/>
    <mergeCell ref="B113:D113"/>
    <mergeCell ref="B114:D114"/>
    <mergeCell ref="E116:G116"/>
    <mergeCell ref="H116:J116"/>
    <mergeCell ref="K116:M116"/>
    <mergeCell ref="N116:N117"/>
    <mergeCell ref="B117:M117"/>
    <mergeCell ref="K107:M107"/>
    <mergeCell ref="B108:D108"/>
    <mergeCell ref="B109:D109"/>
    <mergeCell ref="B110:D110"/>
    <mergeCell ref="B111:D111"/>
    <mergeCell ref="B112:D112"/>
    <mergeCell ref="C102:D102"/>
    <mergeCell ref="C103:D103"/>
    <mergeCell ref="B104:D104"/>
    <mergeCell ref="B107:D107"/>
    <mergeCell ref="E107:G107"/>
    <mergeCell ref="H107:J107"/>
    <mergeCell ref="B92:D92"/>
    <mergeCell ref="B93:D93"/>
    <mergeCell ref="B94:D94"/>
    <mergeCell ref="B95:D95"/>
    <mergeCell ref="B96:B103"/>
    <mergeCell ref="C96:D96"/>
    <mergeCell ref="C97:D97"/>
    <mergeCell ref="C98:D98"/>
    <mergeCell ref="C99:D99"/>
    <mergeCell ref="C101:D101"/>
    <mergeCell ref="K86:M86"/>
    <mergeCell ref="B87:D87"/>
    <mergeCell ref="B88:D88"/>
    <mergeCell ref="B89:D89"/>
    <mergeCell ref="B90:D90"/>
    <mergeCell ref="B91:D91"/>
    <mergeCell ref="B83:D83"/>
    <mergeCell ref="B84:D84"/>
    <mergeCell ref="B85:D85"/>
    <mergeCell ref="B86:D86"/>
    <mergeCell ref="E86:G86"/>
    <mergeCell ref="H86:J86"/>
    <mergeCell ref="B78:B81"/>
    <mergeCell ref="C78:D78"/>
    <mergeCell ref="C79:D79"/>
    <mergeCell ref="C80:D80"/>
    <mergeCell ref="C81:D81"/>
    <mergeCell ref="B82:D82"/>
    <mergeCell ref="B72:C72"/>
    <mergeCell ref="B73:C73"/>
    <mergeCell ref="B74:C74"/>
    <mergeCell ref="B75:C75"/>
    <mergeCell ref="B76:D76"/>
    <mergeCell ref="B77:D77"/>
    <mergeCell ref="B66:C66"/>
    <mergeCell ref="B67:C67"/>
    <mergeCell ref="B68:C68"/>
    <mergeCell ref="B69:C69"/>
    <mergeCell ref="B70:C70"/>
    <mergeCell ref="B71:C71"/>
    <mergeCell ref="B63:C63"/>
    <mergeCell ref="E63:G63"/>
    <mergeCell ref="H63:J63"/>
    <mergeCell ref="K63:M63"/>
    <mergeCell ref="B64:C64"/>
    <mergeCell ref="B65:C65"/>
    <mergeCell ref="B57:D57"/>
    <mergeCell ref="B58:D58"/>
    <mergeCell ref="B59:D59"/>
    <mergeCell ref="B60:D60"/>
    <mergeCell ref="B61:D61"/>
    <mergeCell ref="B62:D62"/>
    <mergeCell ref="B51:D51"/>
    <mergeCell ref="B52:D52"/>
    <mergeCell ref="B53:D53"/>
    <mergeCell ref="B54:D54"/>
    <mergeCell ref="B55:D55"/>
    <mergeCell ref="B56:D56"/>
    <mergeCell ref="B45:D45"/>
    <mergeCell ref="B46:D46"/>
    <mergeCell ref="B47:D47"/>
    <mergeCell ref="B48:D48"/>
    <mergeCell ref="B49:D49"/>
    <mergeCell ref="B50:D50"/>
    <mergeCell ref="B39:D39"/>
    <mergeCell ref="B40:D40"/>
    <mergeCell ref="B41:D41"/>
    <mergeCell ref="B42:D42"/>
    <mergeCell ref="B43:D43"/>
    <mergeCell ref="B44:D44"/>
    <mergeCell ref="E35:G35"/>
    <mergeCell ref="H35:J35"/>
    <mergeCell ref="K35:M35"/>
    <mergeCell ref="B36:D36"/>
    <mergeCell ref="B37:D37"/>
    <mergeCell ref="B38:D38"/>
    <mergeCell ref="B30:D30"/>
    <mergeCell ref="B31:D31"/>
    <mergeCell ref="B32:D32"/>
    <mergeCell ref="B33:D33"/>
    <mergeCell ref="B34:D34"/>
    <mergeCell ref="B35:D35"/>
    <mergeCell ref="E26:G26"/>
    <mergeCell ref="H26:J26"/>
    <mergeCell ref="K26:M26"/>
    <mergeCell ref="B27:D27"/>
    <mergeCell ref="B28:D28"/>
    <mergeCell ref="B29:D29"/>
    <mergeCell ref="B21:D21"/>
    <mergeCell ref="B22:D22"/>
    <mergeCell ref="B23:D23"/>
    <mergeCell ref="B24:D24"/>
    <mergeCell ref="B25:D25"/>
    <mergeCell ref="B26:D26"/>
    <mergeCell ref="B18:D18"/>
    <mergeCell ref="B19:D19"/>
    <mergeCell ref="E19:G19"/>
    <mergeCell ref="H19:J19"/>
    <mergeCell ref="K19:M19"/>
    <mergeCell ref="B20:D20"/>
    <mergeCell ref="E20:G20"/>
    <mergeCell ref="H20:J20"/>
    <mergeCell ref="K20:M20"/>
    <mergeCell ref="B12:D12"/>
    <mergeCell ref="B13:D13"/>
    <mergeCell ref="B14:D14"/>
    <mergeCell ref="B15:D15"/>
    <mergeCell ref="B16:D16"/>
    <mergeCell ref="B17:D17"/>
    <mergeCell ref="E5:G5"/>
    <mergeCell ref="H5:J5"/>
    <mergeCell ref="K5:M5"/>
    <mergeCell ref="B6:D8"/>
    <mergeCell ref="B10:D10"/>
    <mergeCell ref="B11:D11"/>
    <mergeCell ref="E11:G11"/>
    <mergeCell ref="H11:J11"/>
    <mergeCell ref="K11:M11"/>
    <mergeCell ref="D2:D4"/>
    <mergeCell ref="E2:F2"/>
    <mergeCell ref="H2:I2"/>
    <mergeCell ref="K2:L2"/>
    <mergeCell ref="E3:F3"/>
    <mergeCell ref="H3:I3"/>
    <mergeCell ref="K3:L3"/>
    <mergeCell ref="E4:F4"/>
    <mergeCell ref="H4:I4"/>
    <mergeCell ref="K4:L4"/>
  </mergeCells>
  <pageMargins left="0.2" right="0.2" top="0.5" bottom="0.3" header="0.15" footer="0.3"/>
  <pageSetup scale="40" fitToHeight="0" orientation="landscape" r:id="rId1"/>
  <headerFooter>
    <oddHeader>&amp;L&amp;G</oddHeader>
  </headerFooter>
  <rowBreaks count="1" manualBreakCount="1">
    <brk id="104" min="1" max="19" man="1"/>
  </row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B6D41-2D58-4A08-93DD-2E9286493DEA}">
  <sheetPr>
    <pageSetUpPr fitToPage="1"/>
  </sheetPr>
  <dimension ref="B2:E108"/>
  <sheetViews>
    <sheetView showGridLines="0" zoomScale="80" zoomScaleNormal="80" workbookViewId="0">
      <pane ySplit="2" topLeftCell="A3" activePane="bottomLeft" state="frozen"/>
      <selection pane="bottomLeft"/>
    </sheetView>
  </sheetViews>
  <sheetFormatPr defaultColWidth="9.28515625" defaultRowHeight="12.75" x14ac:dyDescent="0.2"/>
  <cols>
    <col min="1" max="1" width="1.28515625" style="337" customWidth="1"/>
    <col min="2" max="2" width="15.140625" style="337" customWidth="1"/>
    <col min="3" max="3" width="71.5703125" style="337" bestFit="1" customWidth="1"/>
    <col min="4" max="4" width="211.140625" style="337" customWidth="1"/>
    <col min="5" max="5" width="12.7109375" style="337" customWidth="1"/>
    <col min="6" max="6" width="24.5703125" style="337" customWidth="1"/>
    <col min="7" max="7" width="12.7109375" style="337" customWidth="1"/>
    <col min="8" max="8" width="106.7109375" style="337" customWidth="1"/>
    <col min="9" max="9" width="12.7109375" style="337" customWidth="1"/>
    <col min="10" max="16384" width="9.28515625" style="337"/>
  </cols>
  <sheetData>
    <row r="2" spans="2:5" x14ac:dyDescent="0.2">
      <c r="B2" s="336" t="s">
        <v>220</v>
      </c>
      <c r="C2" s="336" t="s">
        <v>221</v>
      </c>
      <c r="D2" s="336" t="s">
        <v>222</v>
      </c>
    </row>
    <row r="3" spans="2:5" x14ac:dyDescent="0.2">
      <c r="B3" s="846" t="s">
        <v>223</v>
      </c>
      <c r="C3" s="338" t="s">
        <v>224</v>
      </c>
      <c r="D3" s="339" t="s">
        <v>225</v>
      </c>
    </row>
    <row r="4" spans="2:5" x14ac:dyDescent="0.2">
      <c r="B4" s="847"/>
      <c r="C4" s="338" t="s">
        <v>10</v>
      </c>
      <c r="D4" s="339" t="s">
        <v>226</v>
      </c>
    </row>
    <row r="5" spans="2:5" x14ac:dyDescent="0.2">
      <c r="B5" s="847"/>
      <c r="C5" s="340" t="s">
        <v>11</v>
      </c>
      <c r="D5" s="339" t="s">
        <v>227</v>
      </c>
      <c r="E5" s="341"/>
    </row>
    <row r="6" spans="2:5" x14ac:dyDescent="0.2">
      <c r="B6" s="847"/>
      <c r="C6" s="340" t="s">
        <v>101</v>
      </c>
      <c r="D6" s="342" t="s">
        <v>228</v>
      </c>
    </row>
    <row r="7" spans="2:5" ht="27.95" customHeight="1" x14ac:dyDescent="0.2">
      <c r="B7" s="847"/>
      <c r="C7" s="343" t="s">
        <v>102</v>
      </c>
      <c r="D7" s="342" t="s">
        <v>229</v>
      </c>
    </row>
    <row r="8" spans="2:5" ht="26.1" customHeight="1" x14ac:dyDescent="0.2">
      <c r="B8" s="847"/>
      <c r="C8" s="343" t="s">
        <v>230</v>
      </c>
      <c r="D8" s="342" t="s">
        <v>231</v>
      </c>
    </row>
    <row r="9" spans="2:5" x14ac:dyDescent="0.2">
      <c r="B9" s="847"/>
      <c r="C9" s="343" t="s">
        <v>15</v>
      </c>
      <c r="D9" s="342" t="s">
        <v>232</v>
      </c>
    </row>
    <row r="10" spans="2:5" ht="25.5" customHeight="1" x14ac:dyDescent="0.2">
      <c r="B10" s="847"/>
      <c r="C10" s="343" t="s">
        <v>16</v>
      </c>
      <c r="D10" s="342" t="s">
        <v>233</v>
      </c>
    </row>
    <row r="11" spans="2:5" ht="25.5" customHeight="1" x14ac:dyDescent="0.2">
      <c r="B11" s="847"/>
      <c r="C11" s="343" t="s">
        <v>17</v>
      </c>
      <c r="D11" s="342" t="s">
        <v>234</v>
      </c>
    </row>
    <row r="12" spans="2:5" x14ac:dyDescent="0.2">
      <c r="B12" s="847"/>
      <c r="C12" s="343" t="s">
        <v>235</v>
      </c>
      <c r="D12" s="342" t="s">
        <v>236</v>
      </c>
    </row>
    <row r="13" spans="2:5" x14ac:dyDescent="0.2">
      <c r="B13" s="847"/>
      <c r="C13" s="340" t="s">
        <v>147</v>
      </c>
      <c r="D13" s="342" t="s">
        <v>237</v>
      </c>
    </row>
    <row r="14" spans="2:5" x14ac:dyDescent="0.2">
      <c r="B14" s="847"/>
      <c r="C14" s="343" t="s">
        <v>238</v>
      </c>
      <c r="D14" s="342" t="s">
        <v>239</v>
      </c>
    </row>
    <row r="15" spans="2:5" x14ac:dyDescent="0.2">
      <c r="B15" s="847"/>
      <c r="C15" s="343" t="s">
        <v>240</v>
      </c>
      <c r="D15" s="343" t="s">
        <v>241</v>
      </c>
    </row>
    <row r="16" spans="2:5" x14ac:dyDescent="0.2">
      <c r="B16" s="847"/>
      <c r="C16" s="340" t="s">
        <v>242</v>
      </c>
      <c r="D16" s="342" t="s">
        <v>243</v>
      </c>
    </row>
    <row r="17" spans="2:5" x14ac:dyDescent="0.2">
      <c r="B17" s="847"/>
      <c r="C17" s="344" t="s">
        <v>25</v>
      </c>
      <c r="D17" s="340" t="s">
        <v>244</v>
      </c>
    </row>
    <row r="18" spans="2:5" ht="51" x14ac:dyDescent="0.2">
      <c r="B18" s="847"/>
      <c r="C18" s="340" t="s">
        <v>245</v>
      </c>
      <c r="D18" s="340" t="s">
        <v>246</v>
      </c>
    </row>
    <row r="19" spans="2:5" ht="25.5" customHeight="1" x14ac:dyDescent="0.2">
      <c r="B19" s="847"/>
      <c r="C19" s="338" t="s">
        <v>247</v>
      </c>
      <c r="D19" s="340" t="s">
        <v>248</v>
      </c>
    </row>
    <row r="20" spans="2:5" ht="38.25" x14ac:dyDescent="0.2">
      <c r="B20" s="847"/>
      <c r="C20" s="340" t="s">
        <v>249</v>
      </c>
      <c r="D20" s="340" t="s">
        <v>250</v>
      </c>
    </row>
    <row r="21" spans="2:5" ht="38.25" x14ac:dyDescent="0.2">
      <c r="B21" s="847"/>
      <c r="C21" s="343" t="s">
        <v>251</v>
      </c>
      <c r="D21" s="340" t="s">
        <v>252</v>
      </c>
      <c r="E21" s="341"/>
    </row>
    <row r="22" spans="2:5" x14ac:dyDescent="0.2">
      <c r="B22" s="847"/>
      <c r="C22" s="340" t="s">
        <v>253</v>
      </c>
      <c r="D22" s="340" t="s">
        <v>254</v>
      </c>
    </row>
    <row r="23" spans="2:5" ht="25.5" x14ac:dyDescent="0.2">
      <c r="B23" s="847"/>
      <c r="C23" s="344" t="s">
        <v>255</v>
      </c>
      <c r="D23" s="342" t="s">
        <v>256</v>
      </c>
    </row>
    <row r="24" spans="2:5" ht="25.5" x14ac:dyDescent="0.2">
      <c r="B24" s="847"/>
      <c r="C24" s="343" t="s">
        <v>257</v>
      </c>
      <c r="D24" s="343" t="s">
        <v>258</v>
      </c>
    </row>
    <row r="25" spans="2:5" ht="25.5" x14ac:dyDescent="0.2">
      <c r="B25" s="847"/>
      <c r="C25" s="344" t="s">
        <v>259</v>
      </c>
      <c r="D25" s="342" t="s">
        <v>260</v>
      </c>
    </row>
    <row r="26" spans="2:5" x14ac:dyDescent="0.2">
      <c r="B26" s="847"/>
      <c r="C26" s="340" t="s">
        <v>261</v>
      </c>
      <c r="D26" s="342" t="s">
        <v>262</v>
      </c>
    </row>
    <row r="27" spans="2:5" ht="38.25" x14ac:dyDescent="0.2">
      <c r="B27" s="847"/>
      <c r="C27" s="343" t="s">
        <v>263</v>
      </c>
      <c r="D27" s="340" t="s">
        <v>264</v>
      </c>
    </row>
    <row r="28" spans="2:5" ht="25.5" customHeight="1" x14ac:dyDescent="0.2">
      <c r="B28" s="847"/>
      <c r="C28" s="343" t="s">
        <v>265</v>
      </c>
      <c r="D28" s="340" t="s">
        <v>266</v>
      </c>
      <c r="E28" s="341"/>
    </row>
    <row r="29" spans="2:5" ht="25.5" customHeight="1" x14ac:dyDescent="0.2">
      <c r="B29" s="847"/>
      <c r="C29" s="343" t="s">
        <v>267</v>
      </c>
      <c r="D29" s="340" t="s">
        <v>268</v>
      </c>
    </row>
    <row r="30" spans="2:5" ht="38.25" x14ac:dyDescent="0.2">
      <c r="B30" s="847"/>
      <c r="C30" s="340" t="s">
        <v>269</v>
      </c>
      <c r="D30" s="340" t="s">
        <v>270</v>
      </c>
    </row>
    <row r="31" spans="2:5" ht="25.5" x14ac:dyDescent="0.2">
      <c r="B31" s="847"/>
      <c r="C31" s="344" t="s">
        <v>271</v>
      </c>
      <c r="D31" s="340" t="s">
        <v>272</v>
      </c>
    </row>
    <row r="32" spans="2:5" ht="38.25" x14ac:dyDescent="0.2">
      <c r="B32" s="847"/>
      <c r="C32" s="343" t="s">
        <v>273</v>
      </c>
      <c r="D32" s="340" t="s">
        <v>274</v>
      </c>
      <c r="E32" s="341"/>
    </row>
    <row r="33" spans="2:5" ht="38.25" x14ac:dyDescent="0.2">
      <c r="B33" s="847"/>
      <c r="C33" s="344" t="s">
        <v>275</v>
      </c>
      <c r="D33" s="340" t="s">
        <v>276</v>
      </c>
      <c r="E33" s="341"/>
    </row>
    <row r="34" spans="2:5" ht="25.5" customHeight="1" x14ac:dyDescent="0.2">
      <c r="B34" s="847"/>
      <c r="C34" s="343" t="s">
        <v>277</v>
      </c>
      <c r="D34" s="343" t="s">
        <v>278</v>
      </c>
      <c r="E34" s="341"/>
    </row>
    <row r="35" spans="2:5" ht="25.5" customHeight="1" x14ac:dyDescent="0.2">
      <c r="B35" s="847"/>
      <c r="C35" s="340" t="s">
        <v>279</v>
      </c>
      <c r="D35" s="344" t="s">
        <v>280</v>
      </c>
      <c r="E35" s="345"/>
    </row>
    <row r="36" spans="2:5" ht="25.5" customHeight="1" x14ac:dyDescent="0.2">
      <c r="B36" s="847"/>
      <c r="C36" s="338" t="s">
        <v>281</v>
      </c>
      <c r="D36" s="344" t="s">
        <v>282</v>
      </c>
      <c r="E36" s="341"/>
    </row>
    <row r="37" spans="2:5" x14ac:dyDescent="0.2">
      <c r="B37" s="847"/>
      <c r="C37" s="340" t="s">
        <v>283</v>
      </c>
      <c r="D37" s="340" t="s">
        <v>284</v>
      </c>
    </row>
    <row r="38" spans="2:5" x14ac:dyDescent="0.2">
      <c r="B38" s="847"/>
      <c r="C38" s="340" t="s">
        <v>285</v>
      </c>
      <c r="D38" s="340" t="s">
        <v>286</v>
      </c>
    </row>
    <row r="39" spans="2:5" x14ac:dyDescent="0.2">
      <c r="B39" s="847"/>
      <c r="C39" s="340" t="s">
        <v>287</v>
      </c>
      <c r="D39" s="340" t="s">
        <v>288</v>
      </c>
    </row>
    <row r="40" spans="2:5" x14ac:dyDescent="0.2">
      <c r="B40" s="847"/>
      <c r="C40" s="340" t="s">
        <v>289</v>
      </c>
      <c r="D40" s="340" t="s">
        <v>290</v>
      </c>
    </row>
    <row r="41" spans="2:5" x14ac:dyDescent="0.2">
      <c r="B41" s="847"/>
      <c r="C41" s="344" t="s">
        <v>291</v>
      </c>
      <c r="D41" s="346" t="s">
        <v>292</v>
      </c>
      <c r="E41" s="347"/>
    </row>
    <row r="42" spans="2:5" x14ac:dyDescent="0.2">
      <c r="B42" s="847"/>
      <c r="C42" s="338" t="s">
        <v>293</v>
      </c>
      <c r="D42" s="338" t="s">
        <v>294</v>
      </c>
      <c r="E42" s="341"/>
    </row>
    <row r="43" spans="2:5" ht="51" x14ac:dyDescent="0.2">
      <c r="B43" s="847"/>
      <c r="C43" s="343" t="s">
        <v>295</v>
      </c>
      <c r="D43" s="340" t="s">
        <v>296</v>
      </c>
      <c r="E43" s="341"/>
    </row>
    <row r="44" spans="2:5" ht="38.25" x14ac:dyDescent="0.2">
      <c r="B44" s="847"/>
      <c r="C44" s="343" t="s">
        <v>297</v>
      </c>
      <c r="D44" s="343" t="s">
        <v>298</v>
      </c>
      <c r="E44" s="341"/>
    </row>
    <row r="45" spans="2:5" ht="25.5" x14ac:dyDescent="0.2">
      <c r="B45" s="847"/>
      <c r="C45" s="343" t="s">
        <v>299</v>
      </c>
      <c r="D45" s="340" t="s">
        <v>300</v>
      </c>
    </row>
    <row r="46" spans="2:5" ht="25.5" x14ac:dyDescent="0.2">
      <c r="B46" s="847"/>
      <c r="C46" s="338" t="s">
        <v>301</v>
      </c>
      <c r="D46" s="338" t="s">
        <v>302</v>
      </c>
    </row>
    <row r="47" spans="2:5" x14ac:dyDescent="0.2">
      <c r="B47" s="847"/>
      <c r="C47" s="340" t="s">
        <v>303</v>
      </c>
      <c r="D47" s="338" t="s">
        <v>304</v>
      </c>
    </row>
    <row r="48" spans="2:5" x14ac:dyDescent="0.2">
      <c r="B48" s="847"/>
      <c r="C48" s="340" t="s">
        <v>305</v>
      </c>
      <c r="D48" s="340" t="s">
        <v>306</v>
      </c>
    </row>
    <row r="49" spans="2:5" ht="25.5" customHeight="1" x14ac:dyDescent="0.2">
      <c r="B49" s="847"/>
      <c r="C49" s="340" t="s">
        <v>307</v>
      </c>
      <c r="D49" s="343" t="s">
        <v>308</v>
      </c>
      <c r="E49" s="348"/>
    </row>
    <row r="50" spans="2:5" x14ac:dyDescent="0.2">
      <c r="B50" s="847"/>
      <c r="C50" s="343" t="s">
        <v>309</v>
      </c>
      <c r="D50" s="342" t="s">
        <v>310</v>
      </c>
    </row>
    <row r="51" spans="2:5" x14ac:dyDescent="0.2">
      <c r="B51" s="847"/>
      <c r="C51" s="343" t="s">
        <v>311</v>
      </c>
      <c r="D51" s="342" t="s">
        <v>312</v>
      </c>
    </row>
    <row r="52" spans="2:5" x14ac:dyDescent="0.2">
      <c r="B52" s="847"/>
      <c r="C52" s="343" t="s">
        <v>313</v>
      </c>
      <c r="D52" s="342" t="s">
        <v>314</v>
      </c>
    </row>
    <row r="53" spans="2:5" ht="25.5" customHeight="1" x14ac:dyDescent="0.2">
      <c r="B53" s="847"/>
      <c r="C53" s="340" t="s">
        <v>124</v>
      </c>
      <c r="D53" s="342" t="s">
        <v>315</v>
      </c>
    </row>
    <row r="54" spans="2:5" ht="25.5" customHeight="1" x14ac:dyDescent="0.2">
      <c r="B54" s="847"/>
      <c r="C54" s="343" t="s">
        <v>45</v>
      </c>
      <c r="D54" s="340" t="s">
        <v>316</v>
      </c>
    </row>
    <row r="55" spans="2:5" ht="25.5" customHeight="1" x14ac:dyDescent="0.2">
      <c r="B55" s="847"/>
      <c r="C55" s="340" t="s">
        <v>46</v>
      </c>
      <c r="D55" s="340" t="s">
        <v>317</v>
      </c>
    </row>
    <row r="56" spans="2:5" ht="25.5" customHeight="1" x14ac:dyDescent="0.2">
      <c r="B56" s="847"/>
      <c r="C56" s="343" t="s">
        <v>47</v>
      </c>
      <c r="D56" s="340" t="s">
        <v>318</v>
      </c>
    </row>
    <row r="57" spans="2:5" ht="25.5" customHeight="1" x14ac:dyDescent="0.2">
      <c r="B57" s="847"/>
      <c r="C57" s="340" t="s">
        <v>48</v>
      </c>
      <c r="D57" s="340" t="s">
        <v>319</v>
      </c>
    </row>
    <row r="58" spans="2:5" x14ac:dyDescent="0.2">
      <c r="B58" s="847"/>
      <c r="C58" s="343" t="s">
        <v>49</v>
      </c>
      <c r="D58" s="343" t="s">
        <v>320</v>
      </c>
    </row>
    <row r="59" spans="2:5" x14ac:dyDescent="0.2">
      <c r="B59" s="847"/>
      <c r="C59" s="343" t="s">
        <v>50</v>
      </c>
      <c r="D59" s="343" t="s">
        <v>321</v>
      </c>
    </row>
    <row r="60" spans="2:5" x14ac:dyDescent="0.2">
      <c r="B60" s="847"/>
      <c r="C60" s="343" t="s">
        <v>51</v>
      </c>
      <c r="D60" s="342" t="s">
        <v>322</v>
      </c>
    </row>
    <row r="61" spans="2:5" x14ac:dyDescent="0.2">
      <c r="B61" s="847"/>
      <c r="C61" s="343" t="s">
        <v>52</v>
      </c>
      <c r="D61" s="343" t="s">
        <v>323</v>
      </c>
    </row>
    <row r="62" spans="2:5" x14ac:dyDescent="0.2">
      <c r="B62" s="847"/>
      <c r="C62" s="343" t="s">
        <v>53</v>
      </c>
      <c r="D62" s="343" t="s">
        <v>324</v>
      </c>
    </row>
    <row r="63" spans="2:5" s="348" customFormat="1" x14ac:dyDescent="0.2">
      <c r="B63" s="847"/>
      <c r="C63" s="340" t="s">
        <v>325</v>
      </c>
      <c r="D63" s="340" t="s">
        <v>326</v>
      </c>
    </row>
    <row r="64" spans="2:5" ht="25.5" customHeight="1" x14ac:dyDescent="0.2">
      <c r="B64" s="847"/>
      <c r="C64" s="340" t="s">
        <v>125</v>
      </c>
      <c r="D64" s="343" t="s">
        <v>327</v>
      </c>
      <c r="E64" s="348"/>
    </row>
    <row r="65" spans="2:5" ht="25.5" customHeight="1" x14ac:dyDescent="0.2">
      <c r="B65" s="847"/>
      <c r="C65" s="343" t="s">
        <v>55</v>
      </c>
      <c r="D65" s="342" t="s">
        <v>328</v>
      </c>
    </row>
    <row r="66" spans="2:5" ht="38.25" x14ac:dyDescent="0.2">
      <c r="B66" s="847"/>
      <c r="C66" s="343" t="s">
        <v>56</v>
      </c>
      <c r="D66" s="339" t="s">
        <v>329</v>
      </c>
    </row>
    <row r="67" spans="2:5" x14ac:dyDescent="0.2">
      <c r="B67" s="847"/>
      <c r="C67" s="343" t="s">
        <v>126</v>
      </c>
      <c r="D67" s="339" t="s">
        <v>330</v>
      </c>
    </row>
    <row r="68" spans="2:5" x14ac:dyDescent="0.2">
      <c r="B68" s="847"/>
      <c r="C68" s="343" t="s">
        <v>127</v>
      </c>
      <c r="D68" s="339" t="s">
        <v>331</v>
      </c>
    </row>
    <row r="69" spans="2:5" ht="25.5" x14ac:dyDescent="0.2">
      <c r="B69" s="847"/>
      <c r="C69" s="340" t="s">
        <v>60</v>
      </c>
      <c r="D69" s="342" t="s">
        <v>332</v>
      </c>
    </row>
    <row r="70" spans="2:5" x14ac:dyDescent="0.2">
      <c r="B70" s="847"/>
      <c r="C70" s="343" t="s">
        <v>61</v>
      </c>
      <c r="D70" s="342" t="s">
        <v>333</v>
      </c>
    </row>
    <row r="71" spans="2:5" x14ac:dyDescent="0.2">
      <c r="B71" s="847"/>
      <c r="C71" s="340" t="s">
        <v>62</v>
      </c>
      <c r="D71" s="342" t="s">
        <v>334</v>
      </c>
    </row>
    <row r="72" spans="2:5" ht="25.5" customHeight="1" x14ac:dyDescent="0.2">
      <c r="B72" s="847"/>
      <c r="C72" s="343" t="s">
        <v>64</v>
      </c>
      <c r="D72" s="340" t="s">
        <v>335</v>
      </c>
      <c r="E72" s="345"/>
    </row>
    <row r="73" spans="2:5" x14ac:dyDescent="0.2">
      <c r="B73" s="847"/>
      <c r="C73" s="343" t="s">
        <v>65</v>
      </c>
      <c r="D73" s="340" t="s">
        <v>336</v>
      </c>
    </row>
    <row r="74" spans="2:5" x14ac:dyDescent="0.2">
      <c r="B74" s="847"/>
      <c r="C74" s="343" t="s">
        <v>66</v>
      </c>
      <c r="D74" s="343" t="s">
        <v>337</v>
      </c>
      <c r="E74" s="345"/>
    </row>
    <row r="75" spans="2:5" ht="25.5" x14ac:dyDescent="0.2">
      <c r="B75" s="847"/>
      <c r="C75" s="343" t="s">
        <v>69</v>
      </c>
      <c r="D75" s="340" t="s">
        <v>338</v>
      </c>
    </row>
    <row r="76" spans="2:5" x14ac:dyDescent="0.2">
      <c r="B76" s="847"/>
      <c r="C76" s="343" t="s">
        <v>70</v>
      </c>
      <c r="D76" s="343" t="s">
        <v>339</v>
      </c>
    </row>
    <row r="77" spans="2:5" x14ac:dyDescent="0.2">
      <c r="B77" s="847"/>
      <c r="C77" s="340" t="s">
        <v>129</v>
      </c>
      <c r="D77" s="342" t="s">
        <v>340</v>
      </c>
    </row>
    <row r="78" spans="2:5" ht="25.5" customHeight="1" x14ac:dyDescent="0.2">
      <c r="B78" s="847"/>
      <c r="C78" s="340" t="s">
        <v>131</v>
      </c>
      <c r="D78" s="339" t="s">
        <v>341</v>
      </c>
      <c r="E78" s="341"/>
    </row>
    <row r="79" spans="2:5" ht="25.5" customHeight="1" x14ac:dyDescent="0.2">
      <c r="B79" s="847"/>
      <c r="C79" s="340" t="s">
        <v>72</v>
      </c>
      <c r="D79" s="339" t="s">
        <v>342</v>
      </c>
      <c r="E79" s="341"/>
    </row>
    <row r="80" spans="2:5" ht="25.5" customHeight="1" x14ac:dyDescent="0.2">
      <c r="B80" s="847"/>
      <c r="C80" s="340" t="s">
        <v>73</v>
      </c>
      <c r="D80" s="339" t="s">
        <v>343</v>
      </c>
      <c r="E80" s="345"/>
    </row>
    <row r="81" spans="2:5" ht="25.5" customHeight="1" x14ac:dyDescent="0.2">
      <c r="B81" s="847"/>
      <c r="C81" s="340" t="s">
        <v>133</v>
      </c>
      <c r="D81" s="344" t="s">
        <v>344</v>
      </c>
      <c r="E81" s="341"/>
    </row>
    <row r="82" spans="2:5" x14ac:dyDescent="0.2">
      <c r="B82" s="847"/>
      <c r="C82" s="340" t="s">
        <v>345</v>
      </c>
      <c r="D82" s="344" t="s">
        <v>346</v>
      </c>
      <c r="E82" s="345"/>
    </row>
    <row r="83" spans="2:5" x14ac:dyDescent="0.2">
      <c r="B83" s="847"/>
      <c r="C83" s="340" t="s">
        <v>74</v>
      </c>
      <c r="D83" s="342" t="s">
        <v>347</v>
      </c>
    </row>
    <row r="84" spans="2:5" ht="25.5" customHeight="1" x14ac:dyDescent="0.2">
      <c r="B84" s="847"/>
      <c r="C84" s="344" t="s">
        <v>132</v>
      </c>
      <c r="D84" s="339" t="s">
        <v>348</v>
      </c>
      <c r="E84" s="345"/>
    </row>
    <row r="85" spans="2:5" ht="26.1" customHeight="1" x14ac:dyDescent="0.2">
      <c r="B85" s="847"/>
      <c r="C85" s="340" t="s">
        <v>135</v>
      </c>
      <c r="D85" s="339" t="s">
        <v>349</v>
      </c>
      <c r="E85" s="345"/>
    </row>
    <row r="86" spans="2:5" ht="25.5" x14ac:dyDescent="0.2">
      <c r="B86" s="847"/>
      <c r="C86" s="340" t="s">
        <v>350</v>
      </c>
      <c r="D86" s="342" t="s">
        <v>351</v>
      </c>
    </row>
    <row r="87" spans="2:5" ht="26.1" customHeight="1" x14ac:dyDescent="0.2">
      <c r="B87" s="848" t="s">
        <v>352</v>
      </c>
      <c r="C87" s="343" t="s">
        <v>353</v>
      </c>
      <c r="D87" s="343" t="s">
        <v>354</v>
      </c>
    </row>
    <row r="88" spans="2:5" ht="25.5" customHeight="1" x14ac:dyDescent="0.2">
      <c r="B88" s="849"/>
      <c r="C88" s="339" t="s">
        <v>355</v>
      </c>
      <c r="D88" s="339" t="s">
        <v>356</v>
      </c>
    </row>
    <row r="89" spans="2:5" ht="25.5" x14ac:dyDescent="0.2">
      <c r="B89" s="849"/>
      <c r="C89" s="339" t="s">
        <v>357</v>
      </c>
      <c r="D89" s="339" t="s">
        <v>358</v>
      </c>
    </row>
    <row r="90" spans="2:5" ht="27.6" customHeight="1" x14ac:dyDescent="0.2">
      <c r="B90" s="849"/>
      <c r="C90" s="339" t="s">
        <v>359</v>
      </c>
      <c r="D90" s="339" t="s">
        <v>360</v>
      </c>
    </row>
    <row r="91" spans="2:5" ht="26.1" customHeight="1" x14ac:dyDescent="0.2">
      <c r="B91" s="849"/>
      <c r="C91" s="339" t="s">
        <v>361</v>
      </c>
      <c r="D91" s="339" t="s">
        <v>362</v>
      </c>
    </row>
    <row r="92" spans="2:5" ht="27.6" customHeight="1" x14ac:dyDescent="0.2">
      <c r="B92" s="849"/>
      <c r="C92" s="339" t="s">
        <v>363</v>
      </c>
      <c r="D92" s="339" t="s">
        <v>364</v>
      </c>
    </row>
    <row r="93" spans="2:5" x14ac:dyDescent="0.2">
      <c r="B93" s="849"/>
      <c r="C93" s="339" t="s">
        <v>365</v>
      </c>
      <c r="D93" s="339" t="s">
        <v>366</v>
      </c>
    </row>
    <row r="94" spans="2:5" x14ac:dyDescent="0.2">
      <c r="B94" s="849"/>
      <c r="C94" s="339" t="s">
        <v>367</v>
      </c>
      <c r="D94" s="342" t="s">
        <v>368</v>
      </c>
    </row>
    <row r="95" spans="2:5" x14ac:dyDescent="0.2">
      <c r="B95" s="849"/>
      <c r="C95" s="339" t="s">
        <v>369</v>
      </c>
      <c r="D95" s="342" t="s">
        <v>370</v>
      </c>
    </row>
    <row r="96" spans="2:5" x14ac:dyDescent="0.2">
      <c r="B96" s="849"/>
      <c r="C96" s="339" t="s">
        <v>371</v>
      </c>
      <c r="D96" s="342" t="s">
        <v>372</v>
      </c>
    </row>
    <row r="97" spans="2:5" ht="27.6" customHeight="1" x14ac:dyDescent="0.2">
      <c r="B97" s="849"/>
      <c r="C97" s="339" t="s">
        <v>373</v>
      </c>
      <c r="D97" s="342" t="s">
        <v>374</v>
      </c>
      <c r="E97" s="348"/>
    </row>
    <row r="98" spans="2:5" ht="26.1" customHeight="1" x14ac:dyDescent="0.2">
      <c r="B98" s="849"/>
      <c r="C98" s="339" t="s">
        <v>95</v>
      </c>
      <c r="D98" s="342" t="s">
        <v>375</v>
      </c>
      <c r="E98" s="348"/>
    </row>
    <row r="99" spans="2:5" x14ac:dyDescent="0.2">
      <c r="B99" s="849"/>
      <c r="C99" s="339" t="s">
        <v>376</v>
      </c>
      <c r="D99" s="342" t="s">
        <v>377</v>
      </c>
    </row>
    <row r="100" spans="2:5" ht="27.6" customHeight="1" x14ac:dyDescent="0.2">
      <c r="B100" s="849"/>
      <c r="C100" s="339" t="s">
        <v>378</v>
      </c>
      <c r="D100" s="342" t="s">
        <v>379</v>
      </c>
    </row>
    <row r="101" spans="2:5" x14ac:dyDescent="0.2">
      <c r="B101" s="850"/>
      <c r="C101" s="349" t="s">
        <v>84</v>
      </c>
      <c r="D101" s="342" t="s">
        <v>380</v>
      </c>
    </row>
    <row r="102" spans="2:5" x14ac:dyDescent="0.2">
      <c r="B102" s="350"/>
      <c r="C102" s="351"/>
      <c r="D102" s="352"/>
    </row>
    <row r="103" spans="2:5" x14ac:dyDescent="0.2">
      <c r="B103" s="350"/>
      <c r="C103" s="351"/>
      <c r="D103" s="352"/>
    </row>
    <row r="104" spans="2:5" x14ac:dyDescent="0.2">
      <c r="C104" s="97" t="s">
        <v>148</v>
      </c>
    </row>
    <row r="108" spans="2:5" x14ac:dyDescent="0.2">
      <c r="D108" s="353"/>
    </row>
  </sheetData>
  <mergeCells count="2">
    <mergeCell ref="B3:B86"/>
    <mergeCell ref="B87:B101"/>
  </mergeCells>
  <pageMargins left="0.2" right="0.2" top="0.6" bottom="0.2" header="0.15" footer="0.2"/>
  <pageSetup scale="57" fitToHeight="0" orientation="landscape" r:id="rId1"/>
  <headerFooter>
    <oddHeader>&amp;L&amp;G&amp;C&amp;"Arial,Regular"ILPA Reporting Template (v. 2.0) - Definitions</oddHeader>
  </headerFooter>
  <rowBreaks count="1" manualBreakCount="1">
    <brk id="49" min="1" max="3" man="1"/>
  </row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Updated RT (Detailed)</vt:lpstr>
      <vt:lpstr>Updated RT (Simple)</vt:lpstr>
      <vt:lpstr>2016 RT (Detailed)</vt:lpstr>
      <vt:lpstr>2016 RT (Simple)</vt:lpstr>
      <vt:lpstr>Reporting Template</vt:lpstr>
      <vt:lpstr>Definitions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Emily Kisak</dc:creator>
  <cp:keywords/>
  <dc:description/>
  <cp:lastModifiedBy>Neal Prunier</cp:lastModifiedBy>
  <cp:revision/>
  <cp:lastPrinted>2025-01-22T03:37:04Z</cp:lastPrinted>
  <dcterms:created xsi:type="dcterms:W3CDTF">2024-07-11T19:44:52Z</dcterms:created>
  <dcterms:modified xsi:type="dcterms:W3CDTF">2025-02-04T18:38:52Z</dcterms:modified>
  <cp:category/>
  <cp:contentStatus/>
</cp:coreProperties>
</file>