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1d71d70246003a/Documents/"/>
    </mc:Choice>
  </mc:AlternateContent>
  <xr:revisionPtr revIDLastSave="26" documentId="8_{C3DF5837-2880-4660-B5AE-6BE2858793BC}" xr6:coauthVersionLast="47" xr6:coauthVersionMax="47" xr10:uidLastSave="{9F4E2EF0-E060-43FE-A33D-2828BEAB61E8}"/>
  <bookViews>
    <workbookView xWindow="28702" yWindow="683" windowWidth="28995" windowHeight="15675" xr2:uid="{DE6DC475-CBA2-4AB6-A0D5-110579649B93}"/>
  </bookViews>
  <sheets>
    <sheet name="easy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0" i="1" l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5" i="1"/>
  <c r="C5" i="1"/>
  <c r="V19" i="1" s="1"/>
  <c r="C10" i="1"/>
  <c r="C11" i="1"/>
  <c r="X1" i="1" a="1"/>
  <c r="X1" i="1" s="1"/>
  <c r="V20" i="1"/>
  <c r="V18" i="1"/>
  <c r="H18" i="1"/>
  <c r="V15" i="1"/>
  <c r="V10" i="1"/>
  <c r="H10" i="1"/>
  <c r="V6" i="1"/>
  <c r="I3" i="1"/>
  <c r="I18" i="1" l="1"/>
  <c r="V23" i="1"/>
  <c r="H19" i="1" l="1"/>
  <c r="I19" i="1"/>
  <c r="H20" i="1" l="1"/>
  <c r="I10" i="1"/>
  <c r="H21" i="1"/>
  <c r="I21" i="1" l="1"/>
  <c r="K11" i="1" l="1"/>
  <c r="J12" i="1"/>
  <c r="K12" i="1"/>
  <c r="J13" i="1"/>
  <c r="K13" i="1"/>
  <c r="J14" i="1"/>
  <c r="K14" i="1"/>
  <c r="J15" i="1"/>
  <c r="J6" i="1"/>
  <c r="K16" i="1"/>
  <c r="J17" i="1"/>
  <c r="K17" i="1"/>
  <c r="K6" i="1"/>
  <c r="K15" i="1"/>
  <c r="J16" i="1"/>
  <c r="J10" i="1"/>
  <c r="K10" i="1"/>
  <c r="J18" i="1"/>
  <c r="J52" i="1"/>
  <c r="J55" i="1"/>
  <c r="K56" i="1"/>
  <c r="K69" i="1"/>
  <c r="K71" i="1"/>
  <c r="K73" i="1"/>
  <c r="J75" i="1"/>
  <c r="K77" i="1"/>
  <c r="J79" i="1"/>
  <c r="J81" i="1"/>
  <c r="K84" i="1"/>
  <c r="J20" i="1"/>
  <c r="J2" i="1"/>
  <c r="K3" i="1"/>
  <c r="K8" i="1"/>
  <c r="K9" i="1"/>
  <c r="K18" i="1"/>
  <c r="J4" i="1"/>
  <c r="K5" i="1"/>
  <c r="J37" i="1"/>
  <c r="K38" i="1"/>
  <c r="K39" i="1"/>
  <c r="K40" i="1"/>
  <c r="K41" i="1"/>
  <c r="K42" i="1"/>
  <c r="K43" i="1"/>
  <c r="J44" i="1"/>
  <c r="J45" i="1"/>
  <c r="K45" i="1"/>
  <c r="J46" i="1"/>
  <c r="K46" i="1"/>
  <c r="J47" i="1"/>
  <c r="K47" i="1"/>
  <c r="J48" i="1"/>
  <c r="J51" i="1"/>
  <c r="K52" i="1"/>
  <c r="K53" i="1"/>
  <c r="K54" i="1"/>
  <c r="K55" i="1"/>
  <c r="J57" i="1"/>
  <c r="J69" i="1"/>
  <c r="J71" i="1"/>
  <c r="J73" i="1"/>
  <c r="K75" i="1"/>
  <c r="J77" i="1"/>
  <c r="K79" i="1"/>
  <c r="K81" i="1"/>
  <c r="J86" i="1"/>
  <c r="J19" i="1"/>
  <c r="K2" i="1"/>
  <c r="J7" i="1"/>
  <c r="J8" i="1"/>
  <c r="K48" i="1"/>
  <c r="J49" i="1"/>
  <c r="K49" i="1"/>
  <c r="J50" i="1"/>
  <c r="K50" i="1"/>
  <c r="K51" i="1"/>
  <c r="J53" i="1"/>
  <c r="J54" i="1"/>
  <c r="J56" i="1"/>
  <c r="K68" i="1"/>
  <c r="J70" i="1"/>
  <c r="K72" i="1"/>
  <c r="K74" i="1"/>
  <c r="K76" i="1"/>
  <c r="K78" i="1"/>
  <c r="K80" i="1"/>
  <c r="K83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70" i="1"/>
  <c r="J72" i="1"/>
  <c r="J74" i="1"/>
  <c r="J76" i="1"/>
  <c r="J78" i="1"/>
  <c r="J80" i="1"/>
  <c r="K82" i="1"/>
  <c r="K86" i="1"/>
  <c r="K19" i="1"/>
  <c r="J3" i="1"/>
  <c r="K7" i="1"/>
  <c r="J9" i="1"/>
  <c r="J11" i="1"/>
  <c r="K87" i="1"/>
  <c r="K4" i="1"/>
  <c r="J5" i="1"/>
  <c r="K37" i="1"/>
  <c r="J38" i="1"/>
  <c r="J39" i="1"/>
  <c r="J40" i="1"/>
  <c r="J41" i="1"/>
  <c r="J42" i="1"/>
  <c r="J43" i="1"/>
  <c r="K44" i="1"/>
  <c r="J82" i="1"/>
  <c r="J83" i="1"/>
  <c r="J84" i="1"/>
  <c r="J85" i="1"/>
  <c r="K85" i="1"/>
  <c r="J87" i="1"/>
  <c r="J21" i="1"/>
  <c r="H22" i="1"/>
  <c r="K21" i="1"/>
  <c r="I22" i="1"/>
  <c r="J22" i="1"/>
  <c r="H23" i="1" l="1"/>
  <c r="K22" i="1"/>
  <c r="I23" i="1"/>
  <c r="J23" i="1"/>
  <c r="H24" i="1" l="1"/>
  <c r="K23" i="1"/>
  <c r="I24" i="1"/>
  <c r="J24" i="1"/>
  <c r="H25" i="1" l="1"/>
  <c r="K24" i="1"/>
  <c r="I25" i="1"/>
  <c r="J25" i="1"/>
  <c r="H26" i="1" l="1"/>
  <c r="K25" i="1"/>
  <c r="I26" i="1"/>
  <c r="J26" i="1"/>
  <c r="H27" i="1" l="1"/>
  <c r="K26" i="1"/>
  <c r="I27" i="1"/>
  <c r="J27" i="1"/>
  <c r="H28" i="1" l="1"/>
  <c r="K27" i="1"/>
  <c r="I28" i="1"/>
  <c r="K28" i="1" s="1"/>
  <c r="J28" i="1"/>
  <c r="H30" i="1" l="1"/>
  <c r="I20" i="1"/>
  <c r="H29" i="1" l="1"/>
  <c r="K20" i="1"/>
  <c r="I30" i="1"/>
  <c r="J30" i="1"/>
  <c r="J29" i="1"/>
  <c r="H31" i="1" l="1"/>
  <c r="K30" i="1"/>
  <c r="J31" i="1"/>
  <c r="I31" i="1"/>
  <c r="H32" i="1" l="1"/>
  <c r="K31" i="1"/>
  <c r="J32" i="1"/>
  <c r="I32" i="1"/>
  <c r="H33" i="1" l="1"/>
  <c r="K32" i="1"/>
  <c r="J33" i="1"/>
  <c r="I33" i="1"/>
  <c r="H34" i="1" l="1"/>
  <c r="K33" i="1"/>
  <c r="I34" i="1"/>
  <c r="K34" i="1" s="1"/>
  <c r="J34" i="1"/>
  <c r="I29" i="1" l="1"/>
  <c r="K29" i="1" s="1"/>
  <c r="H35" i="1"/>
  <c r="K35" i="1" l="1"/>
  <c r="J35" i="1"/>
  <c r="M1" i="1" s="1" a="1"/>
  <c r="M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<sst xmlns="http://schemas.openxmlformats.org/spreadsheetml/2006/main" count="69" uniqueCount="62">
  <si>
    <t>title</t>
  </si>
  <si>
    <t>Atlas Sprint Schedule</t>
  </si>
  <si>
    <t>sprint</t>
  </si>
  <si>
    <t>name</t>
  </si>
  <si>
    <t>complete</t>
  </si>
  <si>
    <t>start</t>
  </si>
  <si>
    <t>end</t>
  </si>
  <si>
    <t>puml</t>
  </si>
  <si>
    <t>@startgantt</t>
  </si>
  <si>
    <t>phase</t>
  </si>
  <si>
    <t>Ideate</t>
  </si>
  <si>
    <t>header</t>
  </si>
  <si>
    <t>Proof of Concept</t>
  </si>
  <si>
    <t>&lt;style&gt;</t>
  </si>
  <si>
    <t>footer</t>
  </si>
  <si>
    <t>generated: %date("YYYY-MM-dd")</t>
  </si>
  <si>
    <t>Architect</t>
  </si>
  <si>
    <t>ganttDiagram {</t>
  </si>
  <si>
    <t>caption</t>
  </si>
  <si>
    <t>Design</t>
  </si>
  <si>
    <t>task {</t>
  </si>
  <si>
    <t>Backend</t>
  </si>
  <si>
    <t>Frontend</t>
  </si>
  <si>
    <t>LineColor White</t>
  </si>
  <si>
    <t>Prototype</t>
  </si>
  <si>
    <t>Integrate</t>
  </si>
  <si>
    <t>}</t>
  </si>
  <si>
    <t>Onboarding</t>
  </si>
  <si>
    <t>undone {</t>
  </si>
  <si>
    <t>back</t>
  </si>
  <si>
    <t>#ffe6e6</t>
  </si>
  <si>
    <t>undone</t>
  </si>
  <si>
    <t>LightGray</t>
  </si>
  <si>
    <t>Admin &amp; Invites</t>
  </si>
  <si>
    <t>Renderer R&amp;D</t>
  </si>
  <si>
    <t>Quill Enhancements - pictures, tables</t>
  </si>
  <si>
    <t>&lt;/style&gt;</t>
  </si>
  <si>
    <t>Markdown</t>
  </si>
  <si>
    <t>PlantUML &amp; Latex</t>
  </si>
  <si>
    <t>Content Safety API</t>
  </si>
  <si>
    <t>projectscale monthly zoom 3</t>
  </si>
  <si>
    <t>Structure Sharing</t>
  </si>
  <si>
    <t>hide footbox</t>
  </si>
  <si>
    <t>Cross-Structure Reporting</t>
  </si>
  <si>
    <t>User Metrics</t>
  </si>
  <si>
    <t>Restricted Preview</t>
  </si>
  <si>
    <t>Platform Metrics &amp; Alerting</t>
  </si>
  <si>
    <t xml:space="preserve">Test Automation </t>
  </si>
  <si>
    <t>Web Analytics</t>
  </si>
  <si>
    <t>LLM Ingest</t>
  </si>
  <si>
    <t>Penetration Testing</t>
  </si>
  <si>
    <t>Cost Optimization</t>
  </si>
  <si>
    <t>Automated Scaling</t>
  </si>
  <si>
    <t>Payment Processing</t>
  </si>
  <si>
    <t>Invite Preview</t>
  </si>
  <si>
    <t>Design Review</t>
  </si>
  <si>
    <t>Design Adaptation</t>
  </si>
  <si>
    <t>Regulatory Review</t>
  </si>
  <si>
    <t>User Acq. &amp; Marketing plan</t>
  </si>
  <si>
    <t>Business Plan</t>
  </si>
  <si>
    <t>Launch</t>
  </si>
  <si>
    <t>Modify Start/End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</si>
</sst>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\-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2" fillId="0" borderId="0" xfId="0" applyFont="1"/>
    <xf numFmtId="9" fontId="2" fillId="0" borderId="0" xfId="1" applyFont="1"/>
    <xf numFmtId="164" fontId="2" fillId="0" borderId="0" xfId="0" applyNumberFormat="1" applyFont="1"/>
    <xf numFmtId="9" fontId="0" fillId="0" borderId="0" xfId="1" applyFont="1"/>
    <xf numFmtId="164" fontId="0" fillId="0" borderId="0" xfId="0" applyNumberFormat="1"/>
    <xf numFmtId="14" fontId="0" fillId="0" borderId="0" xfId="0" applyNumberFormat="1" applyAlignment="1">
      <alignment horizontal="left" indent="1"/>
    </xf>
  </cellXfs>
  <cellStyles count="2">
    <cellStyle name="Normal" xfId="0" builtinId="0"/>
    <cellStyle name="Percent" xfId="1" builtinId="5"/>
  </cellStyles>
  <dxfs count="2">
    <dxf>
      <font>
        <b/>
        <i val="0"/>
        <color auto="1"/>
      </font>
      <fill>
        <patternFill>
          <bgColor theme="3" tint="0.89996032593768116"/>
        </patternFill>
      </fill>
    </dxf>
    <dxf>
      <font>
        <b val="0"/>
        <i/>
        <color theme="2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F28C-3EA4-4B8A-86FB-8F8D5EA68CAD}">
  <dimension ref="B1:X120"/>
  <sheetViews>
    <sheetView tabSelected="1" workbookViewId="0">
      <selection activeCell="M1" sqref="M1:M85"/>
    </sheetView>
  </sheetViews>
  <sheetFormatPr defaultRowHeight="14.35" x14ac:dyDescent="0.5"/>
  <cols>
    <col min="2" max="2" width="15.1171875" style="1" bestFit="1" customWidth="1"/>
    <col min="3" max="3" width="31.76171875" style="2" bestFit="1" customWidth="1"/>
    <col min="5" max="5" width="5.64453125" bestFit="1" customWidth="1"/>
    <col min="6" max="6" width="32.87890625" bestFit="1" customWidth="1"/>
    <col min="7" max="7" width="10.5859375" style="6" bestFit="1" customWidth="1"/>
    <col min="8" max="9" width="9.76171875" style="7" bestFit="1" customWidth="1"/>
    <col min="10" max="10" width="49.46875" hidden="1" customWidth="1"/>
    <col min="11" max="11" width="58.41015625" hidden="1" customWidth="1"/>
    <col min="13" max="13" width="67.8203125" bestFit="1" customWidth="1"/>
    <col min="22" max="22" width="23.87890625" customWidth="1"/>
    <col min="23" max="24" width="8.9375" customWidth="1"/>
  </cols>
  <sheetData>
    <row r="1" spans="2:24" x14ac:dyDescent="0.5">
      <c r="B1" s="1" t="s">
        <v>0</v>
      </c>
      <c r="C1" s="2" t="s">
        <v>1</v>
      </c>
      <c r="E1" s="3" t="s">
        <v>2</v>
      </c>
      <c r="F1" s="3" t="s">
        <v>3</v>
      </c>
      <c r="G1" s="4" t="s">
        <v>4</v>
      </c>
      <c r="H1" s="5" t="s">
        <v>5</v>
      </c>
      <c r="I1" s="5" t="s">
        <v>6</v>
      </c>
      <c r="J1" t="s">
        <v>7</v>
      </c>
      <c r="K1" t="s">
        <v>7</v>
      </c>
      <c r="M1" t="str" cm="1">
        <f t="array" aca="1" ref="M1:M85" ca="1">_xlfn.VSTACK(_xlfn._xlws.FILTER(V:V,V:V&lt;&gt;""),_xlfn._xlws.FILTER(J:J,(J:J&lt;&gt;"")*(J:J&lt;&gt;"puml")),_xlfn._xlws.FILTER(K:K,(K:K&lt;&gt;"")*(K:K&lt;&gt;"puml")),"@endgantt")</f>
        <v>@startgantt</v>
      </c>
      <c r="V1" t="s">
        <v>8</v>
      </c>
      <c r="X1" t="str" cm="1">
        <f t="array" ref="X1:X5">_xlfn.VSTACK(_xlfn._xlws.FILTER(F:F,E:E="phase"))</f>
        <v>Ideate</v>
      </c>
    </row>
    <row r="2" spans="2:24" x14ac:dyDescent="0.5">
      <c r="E2" t="s">
        <v>9</v>
      </c>
      <c r="F2" t="s">
        <v>10</v>
      </c>
      <c r="G2" s="6">
        <f t="shared" ref="G2:G34" ca="1" si="0">IF(I2="","",IF(I2&lt;=TODAY(),1,IF(H2&gt;TODAY(),0,(TODAY()-H2)/(I2-H2))))</f>
        <v>1</v>
      </c>
      <c r="H2" s="7">
        <v>45615</v>
      </c>
      <c r="I2" s="7">
        <v>45645</v>
      </c>
      <c r="J2" t="str">
        <f>IF(AND(H2&gt;=C$10,H2&lt;=$C$11,F2&lt;&gt;""),"["&amp;IF(E2&lt;&gt;TRUE,"",_xlfn.XLOOKUP(F2,T:T,S:S)&amp;": " )&amp;F2&amp;"]"&amp;(IF(I2=""," happens on "&amp;TEXT(H2,"YYYY-MM-DD")," starts on "&amp;TEXT(H2,"YYYY-MM-DD")&amp;" and ends on "&amp;TEXT(I2,"YYYY-MM-DD"))),"")</f>
        <v>[Ideate] starts on 2024-11-19 and ends on 2024-12-19</v>
      </c>
      <c r="K2" t="str">
        <f ca="1">IF(AND(H2&gt;=C$10,H2&lt;=$C$11,F2&lt;&gt;"",G2&lt;&gt;""),"["&amp;IF(E2&lt;&gt;TRUE,"",_xlfn.XLOOKUP(F2,T:T,S:S)&amp;": " )&amp;F2&amp;"]"&amp;" is "&amp;G2*100&amp;"% completed","")</f>
        <v>[Ideate] is 100% completed</v>
      </c>
      <c r="M2" t="str">
        <f ca="1"/>
        <v>&lt;style&gt;</v>
      </c>
      <c r="X2" t="str">
        <v>Proof of Concept</v>
      </c>
    </row>
    <row r="3" spans="2:24" x14ac:dyDescent="0.5">
      <c r="B3" s="1" t="s">
        <v>11</v>
      </c>
      <c r="E3" t="s">
        <v>9</v>
      </c>
      <c r="F3" t="s">
        <v>12</v>
      </c>
      <c r="G3" s="6">
        <f t="shared" ca="1" si="0"/>
        <v>1</v>
      </c>
      <c r="H3" s="7">
        <v>45646</v>
      </c>
      <c r="I3" s="7">
        <f>I9</f>
        <v>45735</v>
      </c>
      <c r="J3" t="str">
        <f>IF(AND(H3&gt;=C$10,H3&lt;=$C$11,F3&lt;&gt;""),"["&amp;IF(E3&lt;&gt;TRUE,"",_xlfn.XLOOKUP(F3,T:T,S:S)&amp;": " )&amp;F3&amp;"]"&amp;(IF(I3=""," happens on "&amp;TEXT(H3,"YYYY-MM-DD")," starts on "&amp;TEXT(H3,"YYYY-MM-DD")&amp;" and ends on "&amp;TEXT(I3,"YYYY-MM-DD"))),"")</f>
        <v>[Proof of Concept] starts on 2024-12-20 and ends on 2025-03-19</v>
      </c>
      <c r="K3" t="str">
        <f ca="1">IF(AND(H3&gt;=C$10,H3&lt;=$C$11,F3&lt;&gt;"",G3&lt;&gt;""),"["&amp;IF(E3&lt;&gt;TRUE,"",_xlfn.XLOOKUP(F3,T:T,S:S)&amp;": " )&amp;F3&amp;"]"&amp;" is "&amp;G3*100&amp;"% completed","")</f>
        <v>[Proof of Concept] is 100% completed</v>
      </c>
      <c r="M3" t="str">
        <f ca="1"/>
        <v>ganttDiagram {</v>
      </c>
      <c r="V3" t="s">
        <v>13</v>
      </c>
      <c r="X3" t="str">
        <v>Prototype</v>
      </c>
    </row>
    <row r="4" spans="2:24" x14ac:dyDescent="0.5">
      <c r="B4" s="1" t="s">
        <v>14</v>
      </c>
      <c r="C4" s="2" t="s">
        <v>15</v>
      </c>
      <c r="F4" t="s">
        <v>16</v>
      </c>
      <c r="G4" s="6">
        <f t="shared" ca="1" si="0"/>
        <v>1</v>
      </c>
      <c r="H4" s="7">
        <v>45646</v>
      </c>
      <c r="I4" s="7">
        <v>45660</v>
      </c>
      <c r="J4" t="str">
        <f>IF(AND(H4&gt;=C$10,H4&lt;=$C$11,F4&lt;&gt;""),"["&amp;IF(E4&lt;&gt;TRUE,"",_xlfn.XLOOKUP(F4,T:T,S:S)&amp;": " )&amp;F4&amp;"]"&amp;(IF(I4=""," happens on "&amp;TEXT(H4,"YYYY-MM-DD")," starts on "&amp;TEXT(H4,"YYYY-MM-DD")&amp;" and ends on "&amp;TEXT(I4,"YYYY-MM-DD"))),"")</f>
        <v>[Architect] starts on 2024-12-20 and ends on 2025-01-03</v>
      </c>
      <c r="K4" t="str">
        <f ca="1">IF(AND(H4&gt;=C$10,H4&lt;=$C$11,F4&lt;&gt;"",G4&lt;&gt;""),"["&amp;IF(E4&lt;&gt;TRUE,"",_xlfn.XLOOKUP(F4,T:T,S:S)&amp;": " )&amp;F4&amp;"]"&amp;" is "&amp;G4*100&amp;"% completed","")</f>
        <v>[Architect] is 100% completed</v>
      </c>
      <c r="M4" t="str">
        <f ca="1"/>
        <v>task {</v>
      </c>
      <c r="V4" t="s">
        <v>17</v>
      </c>
      <c r="X4" t="str">
        <v>Restricted Preview</v>
      </c>
    </row>
    <row r="5" spans="2:24" x14ac:dyDescent="0.5">
      <c r="B5" s="1" t="s">
        <v>18</v>
      </c>
      <c r="C5" s="2" t="str">
        <f>IF(OR(B10="",B11=""),"",B10&amp;" to "&amp;B11)</f>
        <v/>
      </c>
      <c r="F5" t="s">
        <v>19</v>
      </c>
      <c r="G5" s="6">
        <f t="shared" ca="1" si="0"/>
        <v>1</v>
      </c>
      <c r="H5" s="7">
        <v>45661</v>
      </c>
      <c r="I5" s="7">
        <v>45675</v>
      </c>
      <c r="J5" t="str">
        <f>IF(AND(H5&gt;=C$10,H5&lt;=$C$11,F5&lt;&gt;""),"["&amp;IF(E5&lt;&gt;TRUE,"",_xlfn.XLOOKUP(F5,T:T,S:S)&amp;": " )&amp;F5&amp;"]"&amp;(IF(I5=""," happens on "&amp;TEXT(H5,"YYYY-MM-DD")," starts on "&amp;TEXT(H5,"YYYY-MM-DD")&amp;" and ends on "&amp;TEXT(I5,"YYYY-MM-DD"))),"")</f>
        <v>[Design] starts on 2025-01-04 and ends on 2025-01-18</v>
      </c>
      <c r="K5" t="str">
        <f ca="1">IF(AND(H5&gt;=C$10,H5&lt;=$C$11,F5&lt;&gt;"",G5&lt;&gt;""),"["&amp;IF(E5&lt;&gt;TRUE,"",_xlfn.XLOOKUP(F5,T:T,S:S)&amp;": " )&amp;F5&amp;"]"&amp;" is "&amp;G5*100&amp;"% completed","")</f>
        <v>[Design] is 100% completed</v>
      </c>
      <c r="M5" t="str">
        <f ca="1"/>
        <v>BackGroundColor #ffe6e6</v>
      </c>
      <c r="V5" t="s">
        <v>20</v>
      </c>
      <c r="X5" t="str">
        <v>Invite Preview</v>
      </c>
    </row>
    <row r="6" spans="2:24" x14ac:dyDescent="0.5">
      <c r="F6" t="s">
        <v>21</v>
      </c>
      <c r="G6" s="6">
        <f t="shared" ca="1" si="0"/>
        <v>1</v>
      </c>
      <c r="H6" s="7">
        <v>45676</v>
      </c>
      <c r="I6" s="7">
        <v>45690</v>
      </c>
      <c r="J6" t="str">
        <f>IF(AND(H6&gt;=C$10,H6&lt;=$C$11,F6&lt;&gt;""),"["&amp;IF(E6&lt;&gt;TRUE,"",_xlfn.XLOOKUP(F6,T:T,S:S)&amp;": " )&amp;F6&amp;"]"&amp;(IF(I6=""," happens on "&amp;TEXT(H6,"YYYY-MM-DD")," starts on "&amp;TEXT(H6,"YYYY-MM-DD")&amp;" and ends on "&amp;TEXT(I6,"YYYY-MM-DD"))),"")</f>
        <v>[Backend] starts on 2025-01-19 and ends on 2025-02-02</v>
      </c>
      <c r="K6" t="str">
        <f ca="1">IF(AND(H6&gt;=C$10,H6&lt;=$C$11,F6&lt;&gt;"",G6&lt;&gt;""),"["&amp;IF(E6&lt;&gt;TRUE,"",_xlfn.XLOOKUP(F6,T:T,S:S)&amp;": " )&amp;F6&amp;"]"&amp;" is "&amp;G6*100&amp;"% completed","")</f>
        <v>[Backend] is 100% completed</v>
      </c>
      <c r="M6" t="str">
        <f ca="1"/>
        <v>LineColor White</v>
      </c>
      <c r="V6" t="str">
        <f>"BackGroundColor " &amp;  C13</f>
        <v>BackGroundColor #ffe6e6</v>
      </c>
    </row>
    <row r="7" spans="2:24" x14ac:dyDescent="0.5">
      <c r="F7" t="s">
        <v>22</v>
      </c>
      <c r="G7" s="6">
        <f t="shared" ca="1" si="0"/>
        <v>1</v>
      </c>
      <c r="H7" s="7">
        <v>45691</v>
      </c>
      <c r="I7" s="7">
        <v>45705</v>
      </c>
      <c r="J7" t="str">
        <f>IF(AND(H7&gt;=C$10,H7&lt;=$C$11,F7&lt;&gt;""),"["&amp;IF(E7&lt;&gt;TRUE,"",_xlfn.XLOOKUP(F7,T:T,S:S)&amp;": " )&amp;F7&amp;"]"&amp;(IF(I7=""," happens on "&amp;TEXT(H7,"YYYY-MM-DD")," starts on "&amp;TEXT(H7,"YYYY-MM-DD")&amp;" and ends on "&amp;TEXT(I7,"YYYY-MM-DD"))),"")</f>
        <v>[Frontend] starts on 2025-02-03 and ends on 2025-02-17</v>
      </c>
      <c r="K7" t="str">
        <f ca="1">IF(AND(H7&gt;=C$10,H7&lt;=$C$11,F7&lt;&gt;"",G7&lt;&gt;""),"["&amp;IF(E7&lt;&gt;TRUE,"",_xlfn.XLOOKUP(F7,T:T,S:S)&amp;": " )&amp;F7&amp;"]"&amp;" is "&amp;G7*100&amp;"% completed","")</f>
        <v>[Frontend] is 100% completed</v>
      </c>
      <c r="M7" t="str">
        <f ca="1"/>
        <v>}</v>
      </c>
      <c r="V7" t="s">
        <v>23</v>
      </c>
    </row>
    <row r="8" spans="2:24" x14ac:dyDescent="0.5">
      <c r="F8" t="s">
        <v>25</v>
      </c>
      <c r="G8" s="6">
        <f t="shared" ca="1" si="0"/>
        <v>1</v>
      </c>
      <c r="H8" s="7">
        <v>45706</v>
      </c>
      <c r="I8" s="7">
        <v>45720</v>
      </c>
      <c r="J8" t="str">
        <f>IF(AND(H8&gt;=C$10,H8&lt;=$C$11,F8&lt;&gt;""),"["&amp;IF(E8&lt;&gt;TRUE,"",_xlfn.XLOOKUP(F8,T:T,S:S)&amp;": " )&amp;F8&amp;"]"&amp;(IF(I8=""," happens on "&amp;TEXT(H8,"YYYY-MM-DD")," starts on "&amp;TEXT(H8,"YYYY-MM-DD")&amp;" and ends on "&amp;TEXT(I8,"YYYY-MM-DD"))),"")</f>
        <v>[Integrate] starts on 2025-02-18 and ends on 2025-03-04</v>
      </c>
      <c r="K8" t="str">
        <f ca="1">IF(AND(H8&gt;=C$10,H8&lt;=$C$11,F8&lt;&gt;"",G8&lt;&gt;""),"["&amp;IF(E8&lt;&gt;TRUE,"",_xlfn.XLOOKUP(F8,T:T,S:S)&amp;": " )&amp;F8&amp;"]"&amp;" is "&amp;G8*100&amp;"% completed","")</f>
        <v>[Integrate] is 100% completed</v>
      </c>
      <c r="M8" t="str">
        <f ca="1"/>
        <v>undone {</v>
      </c>
      <c r="V8" t="s">
        <v>26</v>
      </c>
    </row>
    <row r="9" spans="2:24" x14ac:dyDescent="0.5">
      <c r="B9" s="1" t="s">
        <v>61</v>
      </c>
      <c r="F9" t="s">
        <v>27</v>
      </c>
      <c r="G9" s="6">
        <f t="shared" ca="1" si="0"/>
        <v>1</v>
      </c>
      <c r="H9" s="7">
        <v>45721</v>
      </c>
      <c r="I9" s="7">
        <v>45735</v>
      </c>
      <c r="J9" t="str">
        <f>IF(AND(H9&gt;=C$10,H9&lt;=$C$11,F9&lt;&gt;""),"["&amp;IF(E9&lt;&gt;TRUE,"",_xlfn.XLOOKUP(F9,T:T,S:S)&amp;": " )&amp;F9&amp;"]"&amp;(IF(I9=""," happens on "&amp;TEXT(H9,"YYYY-MM-DD")," starts on "&amp;TEXT(H9,"YYYY-MM-DD")&amp;" and ends on "&amp;TEXT(I9,"YYYY-MM-DD"))),"")</f>
        <v>[Onboarding] starts on 2025-03-05 and ends on 2025-03-19</v>
      </c>
      <c r="K9" t="str">
        <f ca="1">IF(AND(H9&gt;=C$10,H9&lt;=$C$11,F9&lt;&gt;"",G9&lt;&gt;""),"["&amp;IF(E9&lt;&gt;TRUE,"",_xlfn.XLOOKUP(F9,T:T,S:S)&amp;": " )&amp;F9&amp;"]"&amp;" is "&amp;G9*100&amp;"% completed","")</f>
        <v>[Onboarding] is 100% completed</v>
      </c>
      <c r="M9" t="str">
        <f ca="1"/>
        <v>BackGroundColor LightGray</v>
      </c>
      <c r="V9" t="s">
        <v>28</v>
      </c>
    </row>
    <row r="10" spans="2:24" x14ac:dyDescent="0.5">
      <c r="C10" s="8">
        <f>IF(B10="",MIN(H:H)-1,_xlfn.XLOOKUP(B10,F:F,H:H))</f>
        <v>45614</v>
      </c>
      <c r="E10" t="s">
        <v>9</v>
      </c>
      <c r="F10" t="s">
        <v>24</v>
      </c>
      <c r="G10" s="6">
        <f t="shared" ca="1" si="0"/>
        <v>0.15942028985507245</v>
      </c>
      <c r="H10" s="7">
        <f>I9+1</f>
        <v>45736</v>
      </c>
      <c r="I10" s="7">
        <f>I19</f>
        <v>45874</v>
      </c>
      <c r="J10" t="str">
        <f>IF(AND(H10&gt;=C$10,H10&lt;=$C$11,F10&lt;&gt;""),"["&amp;IF(E10&lt;&gt;TRUE,"",_xlfn.XLOOKUP(F10,T:T,S:S)&amp;": " )&amp;F10&amp;"]"&amp;(IF(I10=""," happens on "&amp;TEXT(H10,"YYYY-MM-DD")," starts on "&amp;TEXT(H10,"YYYY-MM-DD")&amp;" and ends on "&amp;TEXT(I10,"YYYY-MM-DD"))),"")</f>
        <v>[Prototype] starts on 2025-03-20 and ends on 2025-08-05</v>
      </c>
      <c r="K10" t="str">
        <f ca="1">IF(AND(H10&gt;=C$10,H10&lt;=$C$11,F10&lt;&gt;"",G10&lt;&gt;""),"["&amp;IF(E10&lt;&gt;TRUE,"",_xlfn.XLOOKUP(F10,T:T,S:S)&amp;": " )&amp;F10&amp;"]"&amp;" is "&amp;G10*100&amp;"% completed","")</f>
        <v>[Prototype] is 15.9420289855072% completed</v>
      </c>
      <c r="M10" t="str">
        <f ca="1"/>
        <v>}</v>
      </c>
      <c r="V10" t="str">
        <f>"BackGroundColor "&amp;C14</f>
        <v>BackGroundColor LightGray</v>
      </c>
    </row>
    <row r="11" spans="2:24" x14ac:dyDescent="0.5">
      <c r="C11" s="8">
        <f>IF(B11="",MAX(H:I)+1,_xlfn.XLOOKUP(B11,F:F,I:I))</f>
        <v>46071</v>
      </c>
      <c r="F11" t="s">
        <v>33</v>
      </c>
      <c r="G11" s="6">
        <f t="shared" ca="1" si="0"/>
        <v>1</v>
      </c>
      <c r="H11" s="7">
        <v>45736</v>
      </c>
      <c r="I11" s="7">
        <v>45756</v>
      </c>
      <c r="J11" t="str">
        <f>IF(AND(H11&gt;=C$10,H11&lt;=$C$11,F11&lt;&gt;""),"["&amp;IF(E11&lt;&gt;TRUE,"",_xlfn.XLOOKUP(F11,T:T,S:S)&amp;": " )&amp;F11&amp;"]"&amp;(IF(I11=""," happens on "&amp;TEXT(H11,"YYYY-MM-DD")," starts on "&amp;TEXT(H11,"YYYY-MM-DD")&amp;" and ends on "&amp;TEXT(I11,"YYYY-MM-DD"))),"")</f>
        <v>[Admin &amp; Invites] starts on 2025-03-20 and ends on 2025-04-09</v>
      </c>
      <c r="K11" t="str">
        <f ca="1">IF(AND(H11&gt;=C$10,H11&lt;=$C$11,F11&lt;&gt;"",G11&lt;&gt;""),"["&amp;IF(E11&lt;&gt;TRUE,"",_xlfn.XLOOKUP(F11,T:T,S:S)&amp;": " )&amp;F11&amp;"]"&amp;" is "&amp;G11*100&amp;"% completed","")</f>
        <v>[Admin &amp; Invites] is 100% completed</v>
      </c>
      <c r="M11" t="str">
        <f ca="1"/>
        <v>}</v>
      </c>
      <c r="V11" t="s">
        <v>26</v>
      </c>
    </row>
    <row r="12" spans="2:24" x14ac:dyDescent="0.5">
      <c r="F12" t="s">
        <v>34</v>
      </c>
      <c r="G12" s="6">
        <f t="shared" ca="1" si="0"/>
        <v>0.15384615384615385</v>
      </c>
      <c r="H12" s="7">
        <v>45756</v>
      </c>
      <c r="I12" s="7">
        <v>45769</v>
      </c>
      <c r="J12" t="str">
        <f>IF(AND(H12&gt;=C$10,H12&lt;=$C$11,F12&lt;&gt;""),"["&amp;IF(E12&lt;&gt;TRUE,"",_xlfn.XLOOKUP(F12,T:T,S:S)&amp;": " )&amp;F12&amp;"]"&amp;(IF(I12=""," happens on "&amp;TEXT(H12,"YYYY-MM-DD")," starts on "&amp;TEXT(H12,"YYYY-MM-DD")&amp;" and ends on "&amp;TEXT(I12,"YYYY-MM-DD"))),"")</f>
        <v>[Renderer R&amp;D] starts on 2025-04-09 and ends on 2025-04-22</v>
      </c>
      <c r="K12" t="str">
        <f ca="1">IF(AND(H12&gt;=C$10,H12&lt;=$C$11,F12&lt;&gt;"",G12&lt;&gt;""),"["&amp;IF(E12&lt;&gt;TRUE,"",_xlfn.XLOOKUP(F12,T:T,S:S)&amp;": " )&amp;F12&amp;"]"&amp;" is "&amp;G12*100&amp;"% completed","")</f>
        <v>[Renderer R&amp;D] is 15.3846153846154% completed</v>
      </c>
      <c r="M12" t="str">
        <f ca="1"/>
        <v>&lt;/style&gt;</v>
      </c>
      <c r="V12" t="s">
        <v>26</v>
      </c>
    </row>
    <row r="13" spans="2:24" x14ac:dyDescent="0.5">
      <c r="B13" s="1" t="s">
        <v>29</v>
      </c>
      <c r="C13" s="2" t="s">
        <v>30</v>
      </c>
      <c r="F13" t="s">
        <v>35</v>
      </c>
      <c r="G13" s="6">
        <f t="shared" ca="1" si="0"/>
        <v>0</v>
      </c>
      <c r="H13" s="7">
        <v>45770</v>
      </c>
      <c r="I13" s="7">
        <v>45784</v>
      </c>
      <c r="J13" t="str">
        <f>IF(AND(H13&gt;=C$10,H13&lt;=$C$11,F13&lt;&gt;""),"["&amp;IF(E13&lt;&gt;TRUE,"",_xlfn.XLOOKUP(F13,T:T,S:S)&amp;": " )&amp;F13&amp;"]"&amp;(IF(I13=""," happens on "&amp;TEXT(H13,"YYYY-MM-DD")," starts on "&amp;TEXT(H13,"YYYY-MM-DD")&amp;" and ends on "&amp;TEXT(I13,"YYYY-MM-DD"))),"")</f>
        <v>[Quill Enhancements - pictures, tables] starts on 2025-04-23 and ends on 2025-05-07</v>
      </c>
      <c r="K13" t="str">
        <f ca="1">IF(AND(H13&gt;=C$10,H13&lt;=$C$11,F13&lt;&gt;"",G13&lt;&gt;""),"["&amp;IF(E13&lt;&gt;TRUE,"",_xlfn.XLOOKUP(F13,T:T,S:S)&amp;": " )&amp;F13&amp;"]"&amp;" is "&amp;G13*100&amp;"% completed","")</f>
        <v>[Quill Enhancements - pictures, tables] is 0% completed</v>
      </c>
      <c r="M13" t="str">
        <f ca="1"/>
        <v>title Atlas Sprint Schedule</v>
      </c>
      <c r="V13" t="s">
        <v>36</v>
      </c>
    </row>
    <row r="14" spans="2:24" x14ac:dyDescent="0.5">
      <c r="B14" s="1" t="s">
        <v>31</v>
      </c>
      <c r="C14" s="2" t="s">
        <v>32</v>
      </c>
      <c r="F14" t="s">
        <v>37</v>
      </c>
      <c r="G14" s="6">
        <f t="shared" ca="1" si="0"/>
        <v>0</v>
      </c>
      <c r="H14" s="7">
        <v>45785</v>
      </c>
      <c r="I14" s="7">
        <v>45799</v>
      </c>
      <c r="J14" t="str">
        <f>IF(AND(H14&gt;=C$10,H14&lt;=$C$11,F14&lt;&gt;""),"["&amp;IF(E14&lt;&gt;TRUE,"",_xlfn.XLOOKUP(F14,T:T,S:S)&amp;": " )&amp;F14&amp;"]"&amp;(IF(I14=""," happens on "&amp;TEXT(H14,"YYYY-MM-DD")," starts on "&amp;TEXT(H14,"YYYY-MM-DD")&amp;" and ends on "&amp;TEXT(I14,"YYYY-MM-DD"))),"")</f>
        <v>[Markdown] starts on 2025-05-08 and ends on 2025-05-22</v>
      </c>
      <c r="K14" t="str">
        <f ca="1">IF(AND(H14&gt;=C$10,H14&lt;=$C$11,F14&lt;&gt;"",G14&lt;&gt;""),"["&amp;IF(E14&lt;&gt;TRUE,"",_xlfn.XLOOKUP(F14,T:T,S:S)&amp;": " )&amp;F14&amp;"]"&amp;" is "&amp;G14*100&amp;"% completed","")</f>
        <v>[Markdown] is 0% completed</v>
      </c>
      <c r="M14" t="str">
        <f ca="1"/>
        <v>projectscale monthly zoom 3</v>
      </c>
    </row>
    <row r="15" spans="2:24" x14ac:dyDescent="0.5">
      <c r="F15" t="s">
        <v>38</v>
      </c>
      <c r="G15" s="6">
        <f t="shared" ca="1" si="0"/>
        <v>0</v>
      </c>
      <c r="H15" s="7">
        <v>45800</v>
      </c>
      <c r="I15" s="7">
        <v>45814</v>
      </c>
      <c r="J15" t="str">
        <f>IF(AND(H15&gt;=C$10,H15&lt;=$C$11,F15&lt;&gt;""),"["&amp;IF(E15&lt;&gt;TRUE,"",_xlfn.XLOOKUP(F15,T:T,S:S)&amp;": " )&amp;F15&amp;"]"&amp;(IF(I15=""," happens on "&amp;TEXT(H15,"YYYY-MM-DD")," starts on "&amp;TEXT(H15,"YYYY-MM-DD")&amp;" and ends on "&amp;TEXT(I15,"YYYY-MM-DD"))),"")</f>
        <v>[PlantUML &amp; Latex] starts on 2025-05-23 and ends on 2025-06-06</v>
      </c>
      <c r="K15" t="str">
        <f ca="1">IF(AND(H15&gt;=C$10,H15&lt;=$C$11,F15&lt;&gt;"",G15&lt;&gt;""),"["&amp;IF(E15&lt;&gt;TRUE,"",_xlfn.XLOOKUP(F15,T:T,S:S)&amp;": " )&amp;F15&amp;"]"&amp;" is "&amp;G15*100&amp;"% completed","")</f>
        <v>[PlantUML &amp; Latex] is 0% completed</v>
      </c>
      <c r="M15" t="str">
        <f ca="1"/>
        <v>hide footbox</v>
      </c>
      <c r="V15" t="str">
        <f>"title " &amp;C1</f>
        <v>title Atlas Sprint Schedule</v>
      </c>
    </row>
    <row r="16" spans="2:24" x14ac:dyDescent="0.5">
      <c r="F16" t="s">
        <v>39</v>
      </c>
      <c r="G16" s="6">
        <f t="shared" ca="1" si="0"/>
        <v>0</v>
      </c>
      <c r="H16" s="7">
        <v>45815</v>
      </c>
      <c r="I16" s="7">
        <v>45829</v>
      </c>
      <c r="J16" t="str">
        <f>IF(AND(H16&gt;=C$10,H16&lt;=$C$11,F16&lt;&gt;""),"["&amp;IF(E16&lt;&gt;TRUE,"",_xlfn.XLOOKUP(F16,T:T,S:S)&amp;": " )&amp;F16&amp;"]"&amp;(IF(I16=""," happens on "&amp;TEXT(H16,"YYYY-MM-DD")," starts on "&amp;TEXT(H16,"YYYY-MM-DD")&amp;" and ends on "&amp;TEXT(I16,"YYYY-MM-DD"))),"")</f>
        <v>[Content Safety API] starts on 2025-06-07 and ends on 2025-06-21</v>
      </c>
      <c r="K16" t="str">
        <f ca="1">IF(AND(H16&gt;=C$10,H16&lt;=$C$11,F16&lt;&gt;"",G16&lt;&gt;""),"["&amp;IF(E16&lt;&gt;TRUE,"",_xlfn.XLOOKUP(F16,T:T,S:S)&amp;": " )&amp;F16&amp;"]"&amp;" is "&amp;G16*100&amp;"% completed","")</f>
        <v>[Content Safety API] is 0% completed</v>
      </c>
      <c r="M16" t="str">
        <f ca="1"/>
        <v>footer generated: %date("YYYY-MM-dd")</v>
      </c>
      <c r="V16" t="s">
        <v>40</v>
      </c>
    </row>
    <row r="17" spans="5:22" x14ac:dyDescent="0.5">
      <c r="F17" t="s">
        <v>41</v>
      </c>
      <c r="G17" s="6">
        <f t="shared" ca="1" si="0"/>
        <v>0</v>
      </c>
      <c r="H17" s="7">
        <v>45830</v>
      </c>
      <c r="I17" s="7">
        <v>45844</v>
      </c>
      <c r="J17" t="str">
        <f>IF(AND(H17&gt;=C$10,H17&lt;=$C$11,F17&lt;&gt;""),"["&amp;IF(E17&lt;&gt;TRUE,"",_xlfn.XLOOKUP(F17,T:T,S:S)&amp;": " )&amp;F17&amp;"]"&amp;(IF(I17=""," happens on "&amp;TEXT(H17,"YYYY-MM-DD")," starts on "&amp;TEXT(H17,"YYYY-MM-DD")&amp;" and ends on "&amp;TEXT(I17,"YYYY-MM-DD"))),"")</f>
        <v>[Structure Sharing] starts on 2025-06-22 and ends on 2025-07-06</v>
      </c>
      <c r="K17" t="str">
        <f ca="1">IF(AND(H17&gt;=C$10,H17&lt;=$C$11,F17&lt;&gt;"",G17&lt;&gt;""),"["&amp;IF(E17&lt;&gt;TRUE,"",_xlfn.XLOOKUP(F17,T:T,S:S)&amp;": " )&amp;F17&amp;"]"&amp;" is "&amp;G17*100&amp;"% completed","")</f>
        <v>[Structure Sharing] is 0% completed</v>
      </c>
      <c r="M17" t="str">
        <f ca="1"/>
        <v>Project starts 2024-11-18</v>
      </c>
      <c r="V17" t="s">
        <v>42</v>
      </c>
    </row>
    <row r="18" spans="5:22" x14ac:dyDescent="0.5">
      <c r="F18" t="s">
        <v>43</v>
      </c>
      <c r="G18" s="6">
        <f t="shared" ca="1" si="0"/>
        <v>0</v>
      </c>
      <c r="H18" s="7">
        <f>I17+1</f>
        <v>45845</v>
      </c>
      <c r="I18" s="7">
        <f>H18+14</f>
        <v>45859</v>
      </c>
      <c r="J18" t="str">
        <f>IF(AND(H18&gt;=C$10,H18&lt;=$C$11,F18&lt;&gt;""),"["&amp;IF(E18&lt;&gt;TRUE,"",_xlfn.XLOOKUP(F18,T:T,S:S)&amp;": " )&amp;F18&amp;"]"&amp;(IF(I18=""," happens on "&amp;TEXT(H18,"YYYY-MM-DD")," starts on "&amp;TEXT(H18,"YYYY-MM-DD")&amp;" and ends on "&amp;TEXT(I18,"YYYY-MM-DD"))),"")</f>
        <v>[Cross-Structure Reporting] starts on 2025-07-07 and ends on 2025-07-21</v>
      </c>
      <c r="K18" t="str">
        <f ca="1">IF(AND(H18&gt;=C$10,H18&lt;=$C$11,F18&lt;&gt;"",G18&lt;&gt;""),"["&amp;IF(E18&lt;&gt;TRUE,"",_xlfn.XLOOKUP(F18,T:T,S:S)&amp;": " )&amp;F18&amp;"]"&amp;" is "&amp;G18*100&amp;"% completed","")</f>
        <v>[Cross-Structure Reporting] is 0% completed</v>
      </c>
      <c r="M18" t="str">
        <f ca="1"/>
        <v>[Ideate] starts on 2024-11-19 and ends on 2024-12-19</v>
      </c>
      <c r="V18" t="str">
        <f>IF(C3="","","header "&amp;C3)</f>
        <v/>
      </c>
    </row>
    <row r="19" spans="5:22" x14ac:dyDescent="0.5">
      <c r="F19" t="s">
        <v>44</v>
      </c>
      <c r="G19" s="6">
        <f t="shared" ca="1" si="0"/>
        <v>0</v>
      </c>
      <c r="H19" s="7">
        <f>I18+1</f>
        <v>45860</v>
      </c>
      <c r="I19" s="7">
        <f>H19+14</f>
        <v>45874</v>
      </c>
      <c r="J19" t="str">
        <f>IF(AND(H19&gt;=C$10,H19&lt;=$C$11,F19&lt;&gt;""),"["&amp;IF(E19&lt;&gt;TRUE,"",_xlfn.XLOOKUP(F19,T:T,S:S)&amp;": " )&amp;F19&amp;"]"&amp;(IF(I19=""," happens on "&amp;TEXT(H19,"YYYY-MM-DD")," starts on "&amp;TEXT(H19,"YYYY-MM-DD")&amp;" and ends on "&amp;TEXT(I19,"YYYY-MM-DD"))),"")</f>
        <v>[User Metrics] starts on 2025-07-22 and ends on 2025-08-05</v>
      </c>
      <c r="K19" t="str">
        <f ca="1">IF(AND(H19&gt;=C$10,H19&lt;=$C$11,F19&lt;&gt;"",G19&lt;&gt;""),"["&amp;IF(E19&lt;&gt;TRUE,"",_xlfn.XLOOKUP(F19,T:T,S:S)&amp;": " )&amp;F19&amp;"]"&amp;" is "&amp;G19*100&amp;"% completed","")</f>
        <v>[User Metrics] is 0% completed</v>
      </c>
      <c r="M19" t="str">
        <f ca="1"/>
        <v>[Proof of Concept] starts on 2024-12-20 and ends on 2025-03-19</v>
      </c>
      <c r="V19" t="str">
        <f>IF(C5="","","caption "&amp;C5)</f>
        <v/>
      </c>
    </row>
    <row r="20" spans="5:22" x14ac:dyDescent="0.5">
      <c r="E20" t="s">
        <v>9</v>
      </c>
      <c r="F20" t="s">
        <v>45</v>
      </c>
      <c r="G20" s="6">
        <f t="shared" ca="1" si="0"/>
        <v>0</v>
      </c>
      <c r="H20" s="7">
        <f>I19+1</f>
        <v>45875</v>
      </c>
      <c r="I20" s="7">
        <f>I28</f>
        <v>45994</v>
      </c>
      <c r="J20" t="str">
        <f>IF(AND(H20&gt;=C$10,H20&lt;=$C$11,F20&lt;&gt;""),"["&amp;IF(E20&lt;&gt;TRUE,"",_xlfn.XLOOKUP(F20,T:T,S:S)&amp;": " )&amp;F20&amp;"]"&amp;(IF(I20=""," happens on "&amp;TEXT(H20,"YYYY-MM-DD")," starts on "&amp;TEXT(H20,"YYYY-MM-DD")&amp;" and ends on "&amp;TEXT(I20,"YYYY-MM-DD"))),"")</f>
        <v>[Restricted Preview] starts on 2025-08-06 and ends on 2025-12-03</v>
      </c>
      <c r="K20" t="str">
        <f ca="1">IF(AND(H20&gt;=C$10,H20&lt;=$C$11,F20&lt;&gt;"",G20&lt;&gt;""),"["&amp;IF(E20&lt;&gt;TRUE,"",_xlfn.XLOOKUP(F20,T:T,S:S)&amp;": " )&amp;F20&amp;"]"&amp;" is "&amp;G20*100&amp;"% completed","")</f>
        <v>[Restricted Preview] is 0% completed</v>
      </c>
      <c r="M20" t="str">
        <f ca="1"/>
        <v>[Architect] starts on 2024-12-20 and ends on 2025-01-03</v>
      </c>
      <c r="V20" t="str">
        <f>IF(C4="","","footer "&amp;C4)</f>
        <v>footer generated: %date("YYYY-MM-dd")</v>
      </c>
    </row>
    <row r="21" spans="5:22" x14ac:dyDescent="0.5">
      <c r="F21" t="s">
        <v>46</v>
      </c>
      <c r="G21" s="6">
        <f t="shared" ca="1" si="0"/>
        <v>0</v>
      </c>
      <c r="H21" s="7">
        <f>I19+1</f>
        <v>45875</v>
      </c>
      <c r="I21" s="7">
        <f>H21+14</f>
        <v>45889</v>
      </c>
      <c r="J21" t="str">
        <f>IF(AND(H21&gt;=C$10,H21&lt;=$C$11,F21&lt;&gt;""),"["&amp;IF(E21&lt;&gt;TRUE,"",_xlfn.XLOOKUP(F21,T:T,S:S)&amp;": " )&amp;F21&amp;"]"&amp;(IF(I21=""," happens on "&amp;TEXT(H21,"YYYY-MM-DD")," starts on "&amp;TEXT(H21,"YYYY-MM-DD")&amp;" and ends on "&amp;TEXT(I21,"YYYY-MM-DD"))),"")</f>
        <v>[Platform Metrics &amp; Alerting] starts on 2025-08-06 and ends on 2025-08-20</v>
      </c>
      <c r="K21" t="str">
        <f ca="1">IF(AND(H21&gt;=C$10,H21&lt;=$C$11,F21&lt;&gt;"",G21&lt;&gt;""),"["&amp;IF(E21&lt;&gt;TRUE,"",_xlfn.XLOOKUP(F21,T:T,S:S)&amp;": " )&amp;F21&amp;"]"&amp;" is "&amp;G21*100&amp;"% completed","")</f>
        <v>[Platform Metrics &amp; Alerting] is 0% completed</v>
      </c>
      <c r="M21" t="str">
        <f ca="1"/>
        <v>[Design] starts on 2025-01-04 and ends on 2025-01-18</v>
      </c>
    </row>
    <row r="22" spans="5:22" x14ac:dyDescent="0.5">
      <c r="F22" t="s">
        <v>47</v>
      </c>
      <c r="G22" s="6">
        <f t="shared" ca="1" si="0"/>
        <v>0</v>
      </c>
      <c r="H22" s="7">
        <f>I21+1</f>
        <v>45890</v>
      </c>
      <c r="I22" s="7">
        <f t="shared" ref="I22:I28" si="1">H22+14</f>
        <v>45904</v>
      </c>
      <c r="J22" t="str">
        <f>IF(AND(H22&gt;=C$10,H22&lt;=$C$11,F22&lt;&gt;""),"["&amp;IF(E22&lt;&gt;TRUE,"",_xlfn.XLOOKUP(F22,T:T,S:S)&amp;": " )&amp;F22&amp;"]"&amp;(IF(I22=""," happens on "&amp;TEXT(H22,"YYYY-MM-DD")," starts on "&amp;TEXT(H22,"YYYY-MM-DD")&amp;" and ends on "&amp;TEXT(I22,"YYYY-MM-DD"))),"")</f>
        <v>[Test Automation ] starts on 2025-08-21 and ends on 2025-09-04</v>
      </c>
      <c r="K22" t="str">
        <f ca="1">IF(AND(H22&gt;=C$10,H22&lt;=$C$11,F22&lt;&gt;"",G22&lt;&gt;""),"["&amp;IF(E22&lt;&gt;TRUE,"",_xlfn.XLOOKUP(F22,T:T,S:S)&amp;": " )&amp;F22&amp;"]"&amp;" is "&amp;G22*100&amp;"% completed","")</f>
        <v>[Test Automation ] is 0% completed</v>
      </c>
      <c r="M22" t="str">
        <f ca="1"/>
        <v>[Backend] starts on 2025-01-19 and ends on 2025-02-02</v>
      </c>
    </row>
    <row r="23" spans="5:22" x14ac:dyDescent="0.5">
      <c r="F23" t="s">
        <v>48</v>
      </c>
      <c r="G23" s="6">
        <f t="shared" ca="1" si="0"/>
        <v>0</v>
      </c>
      <c r="H23" s="7">
        <f t="shared" ref="H23:H28" si="2">I22+1</f>
        <v>45905</v>
      </c>
      <c r="I23" s="7">
        <f t="shared" si="1"/>
        <v>45919</v>
      </c>
      <c r="J23" t="str">
        <f>IF(AND(H23&gt;=C$10,H23&lt;=$C$11,F23&lt;&gt;""),"["&amp;IF(E23&lt;&gt;TRUE,"",_xlfn.XLOOKUP(F23,T:T,S:S)&amp;": " )&amp;F23&amp;"]"&amp;(IF(I23=""," happens on "&amp;TEXT(H23,"YYYY-MM-DD")," starts on "&amp;TEXT(H23,"YYYY-MM-DD")&amp;" and ends on "&amp;TEXT(I23,"YYYY-MM-DD"))),"")</f>
        <v>[Web Analytics] starts on 2025-09-05 and ends on 2025-09-19</v>
      </c>
      <c r="K23" t="str">
        <f ca="1">IF(AND(H23&gt;=C$10,H23&lt;=$C$11,F23&lt;&gt;"",G23&lt;&gt;""),"["&amp;IF(E23&lt;&gt;TRUE,"",_xlfn.XLOOKUP(F23,T:T,S:S)&amp;": " )&amp;F23&amp;"]"&amp;" is "&amp;G23*100&amp;"% completed","")</f>
        <v>[Web Analytics] is 0% completed</v>
      </c>
      <c r="M23" t="str">
        <f ca="1"/>
        <v>[Frontend] starts on 2025-02-03 and ends on 2025-02-17</v>
      </c>
      <c r="V23" t="str">
        <f>"Project starts "&amp;TEXT(C10,"YYYY-MM-DD")</f>
        <v>Project starts 2024-11-18</v>
      </c>
    </row>
    <row r="24" spans="5:22" x14ac:dyDescent="0.5">
      <c r="F24" t="s">
        <v>49</v>
      </c>
      <c r="G24" s="6">
        <f t="shared" ca="1" si="0"/>
        <v>0</v>
      </c>
      <c r="H24" s="7">
        <f t="shared" si="2"/>
        <v>45920</v>
      </c>
      <c r="I24" s="7">
        <f t="shared" si="1"/>
        <v>45934</v>
      </c>
      <c r="J24" t="str">
        <f>IF(AND(H24&gt;=C$10,H24&lt;=$C$11,F24&lt;&gt;""),"["&amp;IF(E24&lt;&gt;TRUE,"",_xlfn.XLOOKUP(F24,T:T,S:S)&amp;": " )&amp;F24&amp;"]"&amp;(IF(I24=""," happens on "&amp;TEXT(H24,"YYYY-MM-DD")," starts on "&amp;TEXT(H24,"YYYY-MM-DD")&amp;" and ends on "&amp;TEXT(I24,"YYYY-MM-DD"))),"")</f>
        <v>[LLM Ingest] starts on 2025-09-20 and ends on 2025-10-04</v>
      </c>
      <c r="K24" t="str">
        <f ca="1">IF(AND(H24&gt;=C$10,H24&lt;=$C$11,F24&lt;&gt;"",G24&lt;&gt;""),"["&amp;IF(E24&lt;&gt;TRUE,"",_xlfn.XLOOKUP(F24,T:T,S:S)&amp;": " )&amp;F24&amp;"]"&amp;" is "&amp;G24*100&amp;"% completed","")</f>
        <v>[LLM Ingest] is 0% completed</v>
      </c>
      <c r="M24" t="str">
        <f ca="1"/>
        <v>[Integrate] starts on 2025-02-18 and ends on 2025-03-04</v>
      </c>
    </row>
    <row r="25" spans="5:22" x14ac:dyDescent="0.5">
      <c r="F25" t="s">
        <v>50</v>
      </c>
      <c r="G25" s="6">
        <f t="shared" ca="1" si="0"/>
        <v>0</v>
      </c>
      <c r="H25" s="7">
        <f t="shared" si="2"/>
        <v>45935</v>
      </c>
      <c r="I25" s="7">
        <f t="shared" si="1"/>
        <v>45949</v>
      </c>
      <c r="J25" t="str">
        <f>IF(AND(H25&gt;=C$10,H25&lt;=$C$11,F25&lt;&gt;""),"["&amp;IF(E25&lt;&gt;TRUE,"",_xlfn.XLOOKUP(F25,T:T,S:S)&amp;": " )&amp;F25&amp;"]"&amp;(IF(I25=""," happens on "&amp;TEXT(H25,"YYYY-MM-DD")," starts on "&amp;TEXT(H25,"YYYY-MM-DD")&amp;" and ends on "&amp;TEXT(I25,"YYYY-MM-DD"))),"")</f>
        <v>[Penetration Testing] starts on 2025-10-05 and ends on 2025-10-19</v>
      </c>
      <c r="K25" t="str">
        <f ca="1">IF(AND(H25&gt;=C$10,H25&lt;=$C$11,F25&lt;&gt;"",G25&lt;&gt;""),"["&amp;IF(E25&lt;&gt;TRUE,"",_xlfn.XLOOKUP(F25,T:T,S:S)&amp;": " )&amp;F25&amp;"]"&amp;" is "&amp;G25*100&amp;"% completed","")</f>
        <v>[Penetration Testing] is 0% completed</v>
      </c>
      <c r="M25" t="str">
        <f ca="1"/>
        <v>[Onboarding] starts on 2025-03-05 and ends on 2025-03-19</v>
      </c>
    </row>
    <row r="26" spans="5:22" x14ac:dyDescent="0.5">
      <c r="F26" t="s">
        <v>51</v>
      </c>
      <c r="G26" s="6">
        <f t="shared" ca="1" si="0"/>
        <v>0</v>
      </c>
      <c r="H26" s="7">
        <f t="shared" si="2"/>
        <v>45950</v>
      </c>
      <c r="I26" s="7">
        <f t="shared" si="1"/>
        <v>45964</v>
      </c>
      <c r="J26" t="str">
        <f>IF(AND(H26&gt;=C$10,H26&lt;=$C$11,F26&lt;&gt;""),"["&amp;IF(E26&lt;&gt;TRUE,"",_xlfn.XLOOKUP(F26,T:T,S:S)&amp;": " )&amp;F26&amp;"]"&amp;(IF(I26=""," happens on "&amp;TEXT(H26,"YYYY-MM-DD")," starts on "&amp;TEXT(H26,"YYYY-MM-DD")&amp;" and ends on "&amp;TEXT(I26,"YYYY-MM-DD"))),"")</f>
        <v>[Cost Optimization] starts on 2025-10-20 and ends on 2025-11-03</v>
      </c>
      <c r="K26" t="str">
        <f ca="1">IF(AND(H26&gt;=C$10,H26&lt;=$C$11,F26&lt;&gt;"",G26&lt;&gt;""),"["&amp;IF(E26&lt;&gt;TRUE,"",_xlfn.XLOOKUP(F26,T:T,S:S)&amp;": " )&amp;F26&amp;"]"&amp;" is "&amp;G26*100&amp;"% completed","")</f>
        <v>[Cost Optimization] is 0% completed</v>
      </c>
      <c r="M26" t="str">
        <f ca="1"/>
        <v>[Prototype] starts on 2025-03-20 and ends on 2025-08-05</v>
      </c>
    </row>
    <row r="27" spans="5:22" x14ac:dyDescent="0.5">
      <c r="F27" t="s">
        <v>52</v>
      </c>
      <c r="G27" s="6">
        <f t="shared" ca="1" si="0"/>
        <v>0</v>
      </c>
      <c r="H27" s="7">
        <f t="shared" si="2"/>
        <v>45965</v>
      </c>
      <c r="I27" s="7">
        <f t="shared" si="1"/>
        <v>45979</v>
      </c>
      <c r="J27" t="str">
        <f>IF(AND(H27&gt;=C$10,H27&lt;=$C$11,F27&lt;&gt;""),"["&amp;IF(E27&lt;&gt;TRUE,"",_xlfn.XLOOKUP(F27,T:T,S:S)&amp;": " )&amp;F27&amp;"]"&amp;(IF(I27=""," happens on "&amp;TEXT(H27,"YYYY-MM-DD")," starts on "&amp;TEXT(H27,"YYYY-MM-DD")&amp;" and ends on "&amp;TEXT(I27,"YYYY-MM-DD"))),"")</f>
        <v>[Automated Scaling] starts on 2025-11-04 and ends on 2025-11-18</v>
      </c>
      <c r="K27" t="str">
        <f ca="1">IF(AND(H27&gt;=C$10,H27&lt;=$C$11,F27&lt;&gt;"",G27&lt;&gt;""),"["&amp;IF(E27&lt;&gt;TRUE,"",_xlfn.XLOOKUP(F27,T:T,S:S)&amp;": " )&amp;F27&amp;"]"&amp;" is "&amp;G27*100&amp;"% completed","")</f>
        <v>[Automated Scaling] is 0% completed</v>
      </c>
      <c r="M27" t="str">
        <f ca="1"/>
        <v>[Admin &amp; Invites] starts on 2025-03-20 and ends on 2025-04-09</v>
      </c>
    </row>
    <row r="28" spans="5:22" x14ac:dyDescent="0.5">
      <c r="F28" t="s">
        <v>53</v>
      </c>
      <c r="G28" s="6">
        <f t="shared" ca="1" si="0"/>
        <v>0</v>
      </c>
      <c r="H28" s="7">
        <f t="shared" si="2"/>
        <v>45980</v>
      </c>
      <c r="I28" s="7">
        <f t="shared" si="1"/>
        <v>45994</v>
      </c>
      <c r="J28" t="str">
        <f>IF(AND(H28&gt;=C$10,H28&lt;=$C$11,F28&lt;&gt;""),"["&amp;IF(E28&lt;&gt;TRUE,"",_xlfn.XLOOKUP(F28,T:T,S:S)&amp;": " )&amp;F28&amp;"]"&amp;(IF(I28=""," happens on "&amp;TEXT(H28,"YYYY-MM-DD")," starts on "&amp;TEXT(H28,"YYYY-MM-DD")&amp;" and ends on "&amp;TEXT(I28,"YYYY-MM-DD"))),"")</f>
        <v>[Payment Processing] starts on 2025-11-19 and ends on 2025-12-03</v>
      </c>
      <c r="K28" t="str">
        <f ca="1">IF(AND(H28&gt;=C$10,H28&lt;=$C$11,F28&lt;&gt;"",G28&lt;&gt;""),"["&amp;IF(E28&lt;&gt;TRUE,"",_xlfn.XLOOKUP(F28,T:T,S:S)&amp;": " )&amp;F28&amp;"]"&amp;" is "&amp;G28*100&amp;"% completed","")</f>
        <v>[Payment Processing] is 0% completed</v>
      </c>
      <c r="M28" t="str">
        <f ca="1"/>
        <v>[Renderer R&amp;D] starts on 2025-04-09 and ends on 2025-04-22</v>
      </c>
    </row>
    <row r="29" spans="5:22" x14ac:dyDescent="0.5">
      <c r="E29" t="s">
        <v>9</v>
      </c>
      <c r="F29" t="s">
        <v>54</v>
      </c>
      <c r="G29" s="6">
        <f t="shared" ca="1" si="0"/>
        <v>0</v>
      </c>
      <c r="H29" s="7">
        <f>I20+1</f>
        <v>45995</v>
      </c>
      <c r="I29" s="7">
        <f>I34</f>
        <v>46069</v>
      </c>
      <c r="J29" t="str">
        <f>IF(AND(H29&gt;=C$10,H29&lt;=$C$11,F29&lt;&gt;""),"["&amp;IF(E29&lt;&gt;TRUE,"",_xlfn.XLOOKUP(F29,T:T,S:S)&amp;": " )&amp;F29&amp;"]"&amp;(IF(I29=""," happens on "&amp;TEXT(H29,"YYYY-MM-DD")," starts on "&amp;TEXT(H29,"YYYY-MM-DD")&amp;" and ends on "&amp;TEXT(I29,"YYYY-MM-DD"))),"")</f>
        <v>[Invite Preview] starts on 2025-12-04 and ends on 2026-02-16</v>
      </c>
      <c r="K29" t="str">
        <f ca="1">IF(AND(H29&gt;=C$10,H29&lt;=$C$11,F29&lt;&gt;"",G29&lt;&gt;""),"["&amp;IF(E29&lt;&gt;TRUE,"",_xlfn.XLOOKUP(F29,T:T,S:S)&amp;": " )&amp;F29&amp;"]"&amp;" is "&amp;G29*100&amp;"% completed","")</f>
        <v>[Invite Preview] is 0% completed</v>
      </c>
      <c r="M29" t="str">
        <f ca="1"/>
        <v>[Quill Enhancements - pictures, tables] starts on 2025-04-23 and ends on 2025-05-07</v>
      </c>
    </row>
    <row r="30" spans="5:22" x14ac:dyDescent="0.5">
      <c r="F30" t="s">
        <v>55</v>
      </c>
      <c r="G30" s="6">
        <f t="shared" ca="1" si="0"/>
        <v>0</v>
      </c>
      <c r="H30" s="7">
        <f>I28+1</f>
        <v>45995</v>
      </c>
      <c r="I30" s="7">
        <f>H30+14</f>
        <v>46009</v>
      </c>
      <c r="J30" t="str">
        <f>IF(AND(H30&gt;=C$10,H30&lt;=$C$11,F30&lt;&gt;""),"["&amp;IF(E30&lt;&gt;TRUE,"",_xlfn.XLOOKUP(F30,T:T,S:S)&amp;": " )&amp;F30&amp;"]"&amp;(IF(I30=""," happens on "&amp;TEXT(H30,"YYYY-MM-DD")," starts on "&amp;TEXT(H30,"YYYY-MM-DD")&amp;" and ends on "&amp;TEXT(I30,"YYYY-MM-DD"))),"")</f>
        <v>[Design Review] starts on 2025-12-04 and ends on 2025-12-18</v>
      </c>
      <c r="K30" t="str">
        <f ca="1">IF(AND(H30&gt;=C$10,H30&lt;=$C$11,F30&lt;&gt;"",G30&lt;&gt;""),"["&amp;IF(E30&lt;&gt;TRUE,"",_xlfn.XLOOKUP(F30,T:T,S:S)&amp;": " )&amp;F30&amp;"]"&amp;" is "&amp;G30*100&amp;"% completed","")</f>
        <v>[Design Review] is 0% completed</v>
      </c>
      <c r="M30" t="str">
        <f ca="1"/>
        <v>[Markdown] starts on 2025-05-08 and ends on 2025-05-22</v>
      </c>
    </row>
    <row r="31" spans="5:22" x14ac:dyDescent="0.5">
      <c r="F31" t="s">
        <v>56</v>
      </c>
      <c r="G31" s="6">
        <f t="shared" ca="1" si="0"/>
        <v>0</v>
      </c>
      <c r="H31" s="7">
        <f>I30+1</f>
        <v>46010</v>
      </c>
      <c r="I31" s="7">
        <f t="shared" ref="I31:I34" si="3">H31+14</f>
        <v>46024</v>
      </c>
      <c r="J31" t="str">
        <f>IF(AND(H31&gt;=C$10,H31&lt;=$C$11,F31&lt;&gt;""),"["&amp;IF(E31&lt;&gt;TRUE,"",_xlfn.XLOOKUP(F31,T:T,S:S)&amp;": " )&amp;F31&amp;"]"&amp;(IF(I31=""," happens on "&amp;TEXT(H31,"YYYY-MM-DD")," starts on "&amp;TEXT(H31,"YYYY-MM-DD")&amp;" and ends on "&amp;TEXT(I31,"YYYY-MM-DD"))),"")</f>
        <v>[Design Adaptation] starts on 2025-12-19 and ends on 2026-01-02</v>
      </c>
      <c r="K31" t="str">
        <f ca="1">IF(AND(H31&gt;=C$10,H31&lt;=$C$11,F31&lt;&gt;"",G31&lt;&gt;""),"["&amp;IF(E31&lt;&gt;TRUE,"",_xlfn.XLOOKUP(F31,T:T,S:S)&amp;": " )&amp;F31&amp;"]"&amp;" is "&amp;G31*100&amp;"% completed","")</f>
        <v>[Design Adaptation] is 0% completed</v>
      </c>
      <c r="M31" t="str">
        <f ca="1"/>
        <v>[PlantUML &amp; Latex] starts on 2025-05-23 and ends on 2025-06-06</v>
      </c>
    </row>
    <row r="32" spans="5:22" x14ac:dyDescent="0.5">
      <c r="F32" t="s">
        <v>57</v>
      </c>
      <c r="G32" s="6">
        <f t="shared" ca="1" si="0"/>
        <v>0</v>
      </c>
      <c r="H32" s="7">
        <f t="shared" ref="H32:H35" si="4">I31+1</f>
        <v>46025</v>
      </c>
      <c r="I32" s="7">
        <f t="shared" si="3"/>
        <v>46039</v>
      </c>
      <c r="J32" t="str">
        <f>IF(AND(H32&gt;=C$10,H32&lt;=$C$11,F32&lt;&gt;""),"["&amp;IF(E32&lt;&gt;TRUE,"",_xlfn.XLOOKUP(F32,T:T,S:S)&amp;": " )&amp;F32&amp;"]"&amp;(IF(I32=""," happens on "&amp;TEXT(H32,"YYYY-MM-DD")," starts on "&amp;TEXT(H32,"YYYY-MM-DD")&amp;" and ends on "&amp;TEXT(I32,"YYYY-MM-DD"))),"")</f>
        <v>[Regulatory Review] starts on 2026-01-03 and ends on 2026-01-17</v>
      </c>
      <c r="K32" t="str">
        <f ca="1">IF(AND(H32&gt;=C$10,H32&lt;=$C$11,F32&lt;&gt;"",G32&lt;&gt;""),"["&amp;IF(E32&lt;&gt;TRUE,"",_xlfn.XLOOKUP(F32,T:T,S:S)&amp;": " )&amp;F32&amp;"]"&amp;" is "&amp;G32*100&amp;"% completed","")</f>
        <v>[Regulatory Review] is 0% completed</v>
      </c>
      <c r="M32" t="str">
        <f ca="1"/>
        <v>[Content Safety API] starts on 2025-06-07 and ends on 2025-06-21</v>
      </c>
    </row>
    <row r="33" spans="6:13" x14ac:dyDescent="0.5">
      <c r="F33" t="s">
        <v>58</v>
      </c>
      <c r="G33" s="6">
        <f t="shared" ca="1" si="0"/>
        <v>0</v>
      </c>
      <c r="H33" s="7">
        <f t="shared" si="4"/>
        <v>46040</v>
      </c>
      <c r="I33" s="7">
        <f t="shared" si="3"/>
        <v>46054</v>
      </c>
      <c r="J33" t="str">
        <f>IF(AND(H33&gt;=C$10,H33&lt;=$C$11,F33&lt;&gt;""),"["&amp;IF(E33&lt;&gt;TRUE,"",_xlfn.XLOOKUP(F33,T:T,S:S)&amp;": " )&amp;F33&amp;"]"&amp;(IF(I33=""," happens on "&amp;TEXT(H33,"YYYY-MM-DD")," starts on "&amp;TEXT(H33,"YYYY-MM-DD")&amp;" and ends on "&amp;TEXT(I33,"YYYY-MM-DD"))),"")</f>
        <v>[User Acq. &amp; Marketing plan] starts on 2026-01-18 and ends on 2026-02-01</v>
      </c>
      <c r="K33" t="str">
        <f ca="1">IF(AND(H33&gt;=C$10,H33&lt;=$C$11,F33&lt;&gt;"",G33&lt;&gt;""),"["&amp;IF(E33&lt;&gt;TRUE,"",_xlfn.XLOOKUP(F33,T:T,S:S)&amp;": " )&amp;F33&amp;"]"&amp;" is "&amp;G33*100&amp;"% completed","")</f>
        <v>[User Acq. &amp; Marketing plan] is 0% completed</v>
      </c>
      <c r="M33" t="str">
        <f ca="1"/>
        <v>[Structure Sharing] starts on 2025-06-22 and ends on 2025-07-06</v>
      </c>
    </row>
    <row r="34" spans="6:13" x14ac:dyDescent="0.5">
      <c r="F34" t="s">
        <v>59</v>
      </c>
      <c r="G34" s="6">
        <f t="shared" ca="1" si="0"/>
        <v>0</v>
      </c>
      <c r="H34" s="7">
        <f t="shared" si="4"/>
        <v>46055</v>
      </c>
      <c r="I34" s="7">
        <f t="shared" si="3"/>
        <v>46069</v>
      </c>
      <c r="J34" t="str">
        <f>IF(AND(H34&gt;=C$10,H34&lt;=$C$11,F34&lt;&gt;""),"["&amp;IF(E34&lt;&gt;TRUE,"",_xlfn.XLOOKUP(F34,T:T,S:S)&amp;": " )&amp;F34&amp;"]"&amp;(IF(I34=""," happens on "&amp;TEXT(H34,"YYYY-MM-DD")," starts on "&amp;TEXT(H34,"YYYY-MM-DD")&amp;" and ends on "&amp;TEXT(I34,"YYYY-MM-DD"))),"")</f>
        <v>[Business Plan] starts on 2026-02-02 and ends on 2026-02-16</v>
      </c>
      <c r="K34" t="str">
        <f ca="1">IF(AND(H34&gt;=C$10,H34&lt;=$C$11,F34&lt;&gt;"",G34&lt;&gt;""),"["&amp;IF(E34&lt;&gt;TRUE,"",_xlfn.XLOOKUP(F34,T:T,S:S)&amp;": " )&amp;F34&amp;"]"&amp;" is "&amp;G34*100&amp;"% completed","")</f>
        <v>[Business Plan] is 0% completed</v>
      </c>
      <c r="M34" t="str">
        <f ca="1"/>
        <v>[Cross-Structure Reporting] starts on 2025-07-07 and ends on 2025-07-21</v>
      </c>
    </row>
    <row r="35" spans="6:13" x14ac:dyDescent="0.5">
      <c r="F35" t="s">
        <v>60</v>
      </c>
      <c r="G35" s="6" t="str">
        <f ca="1">IF(I35="","",IF(I35&lt;=TODAY(),1,IF(H35&gt;TODAY(),0,(TODAY()-H35)/(I35-H35))))</f>
        <v/>
      </c>
      <c r="H35" s="7">
        <f t="shared" si="4"/>
        <v>46070</v>
      </c>
      <c r="J35" t="str">
        <f>IF(AND(H35&gt;=C$10,H35&lt;=$C$11,F35&lt;&gt;""),"["&amp;IF(E35&lt;&gt;TRUE,"",_xlfn.XLOOKUP(F35,T:T,S:S)&amp;": " )&amp;F35&amp;"]"&amp;(IF(I35=""," happens on "&amp;TEXT(H35,"YYYY-MM-DD")," starts on "&amp;TEXT(H35,"YYYY-MM-DD")&amp;" and ends on "&amp;TEXT(I35,"YYYY-MM-DD"))),"")</f>
        <v>[Launch] happens on 2026-02-17</v>
      </c>
      <c r="K35" t="str">
        <f ca="1">IF(AND(H35&gt;=C$10,H35&lt;=$C$11,F35&lt;&gt;"",G35&lt;&gt;""),"["&amp;IF(E35&lt;&gt;TRUE,"",_xlfn.XLOOKUP(F35,T:T,S:S)&amp;": " )&amp;F35&amp;"]"&amp;" is "&amp;G35*100&amp;"% completed","")</f>
        <v/>
      </c>
      <c r="M35" t="str">
        <f ca="1"/>
        <v>[User Metrics] starts on 2025-07-22 and ends on 2025-08-05</v>
      </c>
    </row>
    <row r="36" spans="6:13" x14ac:dyDescent="0.5">
      <c r="G36" s="6" t="str">
        <f t="shared" ref="G36:G99" ca="1" si="5">IF(I36="","",IF(I36&lt;=TODAY(),1,IF(H36&gt;TODAY(),0,(TODAY()-H36)/(I36-H36))))</f>
        <v/>
      </c>
      <c r="M36" t="str">
        <f ca="1"/>
        <v>[Restricted Preview] starts on 2025-08-06 and ends on 2025-12-03</v>
      </c>
    </row>
    <row r="37" spans="6:13" x14ac:dyDescent="0.5">
      <c r="G37" s="6" t="str">
        <f t="shared" ca="1" si="5"/>
        <v/>
      </c>
      <c r="J37" t="str">
        <f>IF(AND(H37&gt;=C$10,H37&lt;=$C$11,F37&lt;&gt;""),"["&amp;IF(E37&lt;&gt;TRUE,"",_xlfn.XLOOKUP(F37,T:T,S:S)&amp;": " )&amp;F37&amp;"]"&amp;(IF(I37=""," happens on "&amp;TEXT(H37,"YYYY-MM-DD")," starts on "&amp;TEXT(H37,"YYYY-MM-DD")&amp;" and ends on "&amp;TEXT(I37,"YYYY-MM-DD"))),"")</f>
        <v/>
      </c>
      <c r="K37" t="str">
        <f ca="1">IF(AND(H37&gt;=C$10,H37&lt;=$C$11,F37&lt;&gt;"",G37&lt;&gt;""),"["&amp;IF(E37&lt;&gt;TRUE,"",_xlfn.XLOOKUP(F37,T:T,S:S)&amp;": " )&amp;F37&amp;"]"&amp;" is "&amp;G37*100&amp;"% completed","")</f>
        <v/>
      </c>
      <c r="M37" t="str">
        <f ca="1"/>
        <v>[Platform Metrics &amp; Alerting] starts on 2025-08-06 and ends on 2025-08-20</v>
      </c>
    </row>
    <row r="38" spans="6:13" x14ac:dyDescent="0.5">
      <c r="G38" s="6" t="str">
        <f t="shared" ca="1" si="5"/>
        <v/>
      </c>
      <c r="J38" t="str">
        <f>IF(AND(H38&gt;=C$10,H38&lt;=$C$11,F38&lt;&gt;""),"["&amp;IF(E38&lt;&gt;TRUE,"",_xlfn.XLOOKUP(F38,T:T,S:S)&amp;": " )&amp;F38&amp;"]"&amp;(IF(I38=""," happens on "&amp;TEXT(H38,"YYYY-MM-DD")," starts on "&amp;TEXT(H38,"YYYY-MM-DD")&amp;" and ends on "&amp;TEXT(I38,"YYYY-MM-DD"))),"")</f>
        <v/>
      </c>
      <c r="K38" t="str">
        <f ca="1">IF(AND(H38&gt;=C$10,H38&lt;=$C$11,F38&lt;&gt;"",G38&lt;&gt;""),"["&amp;IF(E38&lt;&gt;TRUE,"",_xlfn.XLOOKUP(F38,T:T,S:S)&amp;": " )&amp;F38&amp;"]"&amp;" is "&amp;G38*100&amp;"% completed","")</f>
        <v/>
      </c>
      <c r="M38" t="str">
        <f ca="1"/>
        <v>[Test Automation ] starts on 2025-08-21 and ends on 2025-09-04</v>
      </c>
    </row>
    <row r="39" spans="6:13" x14ac:dyDescent="0.5">
      <c r="G39" s="6" t="str">
        <f t="shared" ca="1" si="5"/>
        <v/>
      </c>
      <c r="J39" t="str">
        <f>IF(AND(H39&gt;=C$10,H39&lt;=$C$11,F39&lt;&gt;""),"["&amp;IF(E39&lt;&gt;TRUE,"",_xlfn.XLOOKUP(F39,T:T,S:S)&amp;": " )&amp;F39&amp;"]"&amp;(IF(I39=""," happens on "&amp;TEXT(H39,"YYYY-MM-DD")," starts on "&amp;TEXT(H39,"YYYY-MM-DD")&amp;" and ends on "&amp;TEXT(I39,"YYYY-MM-DD"))),"")</f>
        <v/>
      </c>
      <c r="K39" t="str">
        <f ca="1">IF(AND(H39&gt;=C$10,H39&lt;=$C$11,F39&lt;&gt;"",G39&lt;&gt;""),"["&amp;IF(E39&lt;&gt;TRUE,"",_xlfn.XLOOKUP(F39,T:T,S:S)&amp;": " )&amp;F39&amp;"]"&amp;" is "&amp;G39*100&amp;"% completed","")</f>
        <v/>
      </c>
      <c r="M39" t="str">
        <f ca="1"/>
        <v>[Web Analytics] starts on 2025-09-05 and ends on 2025-09-19</v>
      </c>
    </row>
    <row r="40" spans="6:13" x14ac:dyDescent="0.5">
      <c r="G40" s="6" t="str">
        <f t="shared" ca="1" si="5"/>
        <v/>
      </c>
      <c r="J40" t="str">
        <f>IF(AND(H40&gt;=C$10,H40&lt;=$C$11,F40&lt;&gt;""),"["&amp;IF(E40&lt;&gt;TRUE,"",_xlfn.XLOOKUP(F40,T:T,S:S)&amp;": " )&amp;F40&amp;"]"&amp;(IF(I40=""," happens on "&amp;TEXT(H40,"YYYY-MM-DD")," starts on "&amp;TEXT(H40,"YYYY-MM-DD")&amp;" and ends on "&amp;TEXT(I40,"YYYY-MM-DD"))),"")</f>
        <v/>
      </c>
      <c r="K40" t="str">
        <f ca="1">IF(AND(H40&gt;=C$10,H40&lt;=$C$11,F40&lt;&gt;"",G40&lt;&gt;""),"["&amp;IF(E40&lt;&gt;TRUE,"",_xlfn.XLOOKUP(F40,T:T,S:S)&amp;": " )&amp;F40&amp;"]"&amp;" is "&amp;G40*100&amp;"% completed","")</f>
        <v/>
      </c>
      <c r="M40" t="str">
        <f ca="1"/>
        <v>[LLM Ingest] starts on 2025-09-20 and ends on 2025-10-04</v>
      </c>
    </row>
    <row r="41" spans="6:13" x14ac:dyDescent="0.5">
      <c r="G41" s="6" t="str">
        <f t="shared" ca="1" si="5"/>
        <v/>
      </c>
      <c r="J41" t="str">
        <f>IF(AND(H41&gt;=C$10,H41&lt;=$C$11,F41&lt;&gt;""),"["&amp;IF(E41&lt;&gt;TRUE,"",_xlfn.XLOOKUP(F41,T:T,S:S)&amp;": " )&amp;F41&amp;"]"&amp;(IF(I41=""," happens on "&amp;TEXT(H41,"YYYY-MM-DD")," starts on "&amp;TEXT(H41,"YYYY-MM-DD")&amp;" and ends on "&amp;TEXT(I41,"YYYY-MM-DD"))),"")</f>
        <v/>
      </c>
      <c r="K41" t="str">
        <f ca="1">IF(AND(H41&gt;=C$10,H41&lt;=$C$11,F41&lt;&gt;"",G41&lt;&gt;""),"["&amp;IF(E41&lt;&gt;TRUE,"",_xlfn.XLOOKUP(F41,T:T,S:S)&amp;": " )&amp;F41&amp;"]"&amp;" is "&amp;G41*100&amp;"% completed","")</f>
        <v/>
      </c>
      <c r="M41" t="str">
        <f ca="1"/>
        <v>[Penetration Testing] starts on 2025-10-05 and ends on 2025-10-19</v>
      </c>
    </row>
    <row r="42" spans="6:13" x14ac:dyDescent="0.5">
      <c r="G42" s="6" t="str">
        <f t="shared" ca="1" si="5"/>
        <v/>
      </c>
      <c r="J42" t="str">
        <f>IF(AND(H42&gt;=C$10,H42&lt;=$C$11,F42&lt;&gt;""),"["&amp;IF(E42&lt;&gt;TRUE,"",_xlfn.XLOOKUP(F42,T:T,S:S)&amp;": " )&amp;F42&amp;"]"&amp;(IF(I42=""," happens on "&amp;TEXT(H42,"YYYY-MM-DD")," starts on "&amp;TEXT(H42,"YYYY-MM-DD")&amp;" and ends on "&amp;TEXT(I42,"YYYY-MM-DD"))),"")</f>
        <v/>
      </c>
      <c r="K42" t="str">
        <f ca="1">IF(AND(H42&gt;=C$10,H42&lt;=$C$11,F42&lt;&gt;"",G42&lt;&gt;""),"["&amp;IF(E42&lt;&gt;TRUE,"",_xlfn.XLOOKUP(F42,T:T,S:S)&amp;": " )&amp;F42&amp;"]"&amp;" is "&amp;G42*100&amp;"% completed","")</f>
        <v/>
      </c>
      <c r="M42" t="str">
        <f ca="1"/>
        <v>[Cost Optimization] starts on 2025-10-20 and ends on 2025-11-03</v>
      </c>
    </row>
    <row r="43" spans="6:13" x14ac:dyDescent="0.5">
      <c r="G43" s="6" t="str">
        <f t="shared" ca="1" si="5"/>
        <v/>
      </c>
      <c r="J43" t="str">
        <f>IF(AND(H43&gt;=C$10,H43&lt;=$C$11,F43&lt;&gt;""),"["&amp;IF(E43&lt;&gt;TRUE,"",_xlfn.XLOOKUP(F43,T:T,S:S)&amp;": " )&amp;F43&amp;"]"&amp;(IF(I43=""," happens on "&amp;TEXT(H43,"YYYY-MM-DD")," starts on "&amp;TEXT(H43,"YYYY-MM-DD")&amp;" and ends on "&amp;TEXT(I43,"YYYY-MM-DD"))),"")</f>
        <v/>
      </c>
      <c r="K43" t="str">
        <f ca="1">IF(AND(H43&gt;=C$10,H43&lt;=$C$11,F43&lt;&gt;"",G43&lt;&gt;""),"["&amp;IF(E43&lt;&gt;TRUE,"",_xlfn.XLOOKUP(F43,T:T,S:S)&amp;": " )&amp;F43&amp;"]"&amp;" is "&amp;G43*100&amp;"% completed","")</f>
        <v/>
      </c>
      <c r="M43" t="str">
        <f ca="1"/>
        <v>[Automated Scaling] starts on 2025-11-04 and ends on 2025-11-18</v>
      </c>
    </row>
    <row r="44" spans="6:13" x14ac:dyDescent="0.5">
      <c r="G44" s="6" t="str">
        <f t="shared" ca="1" si="5"/>
        <v/>
      </c>
      <c r="J44" t="str">
        <f>IF(AND(H44&gt;=C$10,H44&lt;=$C$11,F44&lt;&gt;""),"["&amp;IF(E44&lt;&gt;TRUE,"",_xlfn.XLOOKUP(F44,T:T,S:S)&amp;": " )&amp;F44&amp;"]"&amp;(IF(I44=""," happens on "&amp;TEXT(H44,"YYYY-MM-DD")," starts on "&amp;TEXT(H44,"YYYY-MM-DD")&amp;" and ends on "&amp;TEXT(I44,"YYYY-MM-DD"))),"")</f>
        <v/>
      </c>
      <c r="K44" t="str">
        <f ca="1">IF(AND(H44&gt;=C$10,H44&lt;=$C$11,F44&lt;&gt;"",G44&lt;&gt;""),"["&amp;IF(E44&lt;&gt;TRUE,"",_xlfn.XLOOKUP(F44,T:T,S:S)&amp;": " )&amp;F44&amp;"]"&amp;" is "&amp;G44*100&amp;"% completed","")</f>
        <v/>
      </c>
      <c r="M44" t="str">
        <f ca="1"/>
        <v>[Payment Processing] starts on 2025-11-19 and ends on 2025-12-03</v>
      </c>
    </row>
    <row r="45" spans="6:13" x14ac:dyDescent="0.5">
      <c r="G45" s="6" t="str">
        <f t="shared" ca="1" si="5"/>
        <v/>
      </c>
      <c r="J45" t="str">
        <f>IF(AND(H45&gt;=C$10,H45&lt;=$C$11,F45&lt;&gt;""),"["&amp;IF(E45&lt;&gt;TRUE,"",_xlfn.XLOOKUP(F45,T:T,S:S)&amp;": " )&amp;F45&amp;"]"&amp;(IF(I45=""," happens on "&amp;TEXT(H45,"YYYY-MM-DD")," starts on "&amp;TEXT(H45,"YYYY-MM-DD")&amp;" and ends on "&amp;TEXT(I45,"YYYY-MM-DD"))),"")</f>
        <v/>
      </c>
      <c r="K45" t="str">
        <f ca="1">IF(AND(H45&gt;=C$10,H45&lt;=$C$11,F45&lt;&gt;"",G45&lt;&gt;""),"["&amp;IF(E45&lt;&gt;TRUE,"",_xlfn.XLOOKUP(F45,T:T,S:S)&amp;": " )&amp;F45&amp;"]"&amp;" is "&amp;G45*100&amp;"% completed","")</f>
        <v/>
      </c>
      <c r="M45" t="str">
        <f ca="1"/>
        <v>[Invite Preview] starts on 2025-12-04 and ends on 2026-02-16</v>
      </c>
    </row>
    <row r="46" spans="6:13" x14ac:dyDescent="0.5">
      <c r="G46" s="6" t="str">
        <f t="shared" ca="1" si="5"/>
        <v/>
      </c>
      <c r="J46" t="str">
        <f>IF(AND(H46&gt;=C$10,H46&lt;=$C$11,F46&lt;&gt;""),"["&amp;IF(E46&lt;&gt;TRUE,"",_xlfn.XLOOKUP(F46,T:T,S:S)&amp;": " )&amp;F46&amp;"]"&amp;(IF(I46=""," happens on "&amp;TEXT(H46,"YYYY-MM-DD")," starts on "&amp;TEXT(H46,"YYYY-MM-DD")&amp;" and ends on "&amp;TEXT(I46,"YYYY-MM-DD"))),"")</f>
        <v/>
      </c>
      <c r="K46" t="str">
        <f ca="1">IF(AND(H46&gt;=C$10,H46&lt;=$C$11,F46&lt;&gt;"",G46&lt;&gt;""),"["&amp;IF(E46&lt;&gt;TRUE,"",_xlfn.XLOOKUP(F46,T:T,S:S)&amp;": " )&amp;F46&amp;"]"&amp;" is "&amp;G46*100&amp;"% completed","")</f>
        <v/>
      </c>
      <c r="M46" t="str">
        <f ca="1"/>
        <v>[Design Review] starts on 2025-12-04 and ends on 2025-12-18</v>
      </c>
    </row>
    <row r="47" spans="6:13" x14ac:dyDescent="0.5">
      <c r="G47" s="6" t="str">
        <f t="shared" ca="1" si="5"/>
        <v/>
      </c>
      <c r="J47" t="str">
        <f>IF(AND(H47&gt;=C$10,H47&lt;=$C$11,F47&lt;&gt;""),"["&amp;IF(E47&lt;&gt;TRUE,"",_xlfn.XLOOKUP(F47,T:T,S:S)&amp;": " )&amp;F47&amp;"]"&amp;(IF(I47=""," happens on "&amp;TEXT(H47,"YYYY-MM-DD")," starts on "&amp;TEXT(H47,"YYYY-MM-DD")&amp;" and ends on "&amp;TEXT(I47,"YYYY-MM-DD"))),"")</f>
        <v/>
      </c>
      <c r="K47" t="str">
        <f ca="1">IF(AND(H47&gt;=C$10,H47&lt;=$C$11,F47&lt;&gt;"",G47&lt;&gt;""),"["&amp;IF(E47&lt;&gt;TRUE,"",_xlfn.XLOOKUP(F47,T:T,S:S)&amp;": " )&amp;F47&amp;"]"&amp;" is "&amp;G47*100&amp;"% completed","")</f>
        <v/>
      </c>
      <c r="M47" t="str">
        <f ca="1"/>
        <v>[Design Adaptation] starts on 2025-12-19 and ends on 2026-01-02</v>
      </c>
    </row>
    <row r="48" spans="6:13" x14ac:dyDescent="0.5">
      <c r="G48" s="6" t="str">
        <f t="shared" ca="1" si="5"/>
        <v/>
      </c>
      <c r="J48" t="str">
        <f>IF(AND(H48&gt;=C$10,H48&lt;=$C$11,F48&lt;&gt;""),"["&amp;IF(E48&lt;&gt;TRUE,"",_xlfn.XLOOKUP(F48,T:T,S:S)&amp;": " )&amp;F48&amp;"]"&amp;(IF(I48=""," happens on "&amp;TEXT(H48,"YYYY-MM-DD")," starts on "&amp;TEXT(H48,"YYYY-MM-DD")&amp;" and ends on "&amp;TEXT(I48,"YYYY-MM-DD"))),"")</f>
        <v/>
      </c>
      <c r="K48" t="str">
        <f ca="1">IF(AND(H48&gt;=C$10,H48&lt;=$C$11,F48&lt;&gt;"",G48&lt;&gt;""),"["&amp;IF(E48&lt;&gt;TRUE,"",_xlfn.XLOOKUP(F48,T:T,S:S)&amp;": " )&amp;F48&amp;"]"&amp;" is "&amp;G48*100&amp;"% completed","")</f>
        <v/>
      </c>
      <c r="M48" t="str">
        <f ca="1"/>
        <v>[Regulatory Review] starts on 2026-01-03 and ends on 2026-01-17</v>
      </c>
    </row>
    <row r="49" spans="7:13" x14ac:dyDescent="0.5">
      <c r="G49" s="6" t="str">
        <f t="shared" ca="1" si="5"/>
        <v/>
      </c>
      <c r="J49" t="str">
        <f>IF(AND(H49&gt;=C$10,H49&lt;=$C$11,F49&lt;&gt;""),"["&amp;IF(E49&lt;&gt;TRUE,"",_xlfn.XLOOKUP(F49,T:T,S:S)&amp;": " )&amp;F49&amp;"]"&amp;(IF(I49=""," happens on "&amp;TEXT(H49,"YYYY-MM-DD")," starts on "&amp;TEXT(H49,"YYYY-MM-DD")&amp;" and ends on "&amp;TEXT(I49,"YYYY-MM-DD"))),"")</f>
        <v/>
      </c>
      <c r="K49" t="str">
        <f ca="1">IF(AND(H49&gt;=C$10,H49&lt;=$C$11,F49&lt;&gt;"",G49&lt;&gt;""),"["&amp;IF(E49&lt;&gt;TRUE,"",_xlfn.XLOOKUP(F49,T:T,S:S)&amp;": " )&amp;F49&amp;"]"&amp;" is "&amp;G49*100&amp;"% completed","")</f>
        <v/>
      </c>
      <c r="M49" t="str">
        <f ca="1"/>
        <v>[User Acq. &amp; Marketing plan] starts on 2026-01-18 and ends on 2026-02-01</v>
      </c>
    </row>
    <row r="50" spans="7:13" x14ac:dyDescent="0.5">
      <c r="G50" s="6" t="str">
        <f t="shared" ca="1" si="5"/>
        <v/>
      </c>
      <c r="J50" t="str">
        <f>IF(AND(H50&gt;=C$10,H50&lt;=$C$11,F50&lt;&gt;""),"["&amp;IF(E50&lt;&gt;TRUE,"",_xlfn.XLOOKUP(F50,T:T,S:S)&amp;": " )&amp;F50&amp;"]"&amp;(IF(I50=""," happens on "&amp;TEXT(H50,"YYYY-MM-DD")," starts on "&amp;TEXT(H50,"YYYY-MM-DD")&amp;" and ends on "&amp;TEXT(I50,"YYYY-MM-DD"))),"")</f>
        <v/>
      </c>
      <c r="K50" t="str">
        <f ca="1">IF(AND(H50&gt;=C$10,H50&lt;=$C$11,F50&lt;&gt;"",G50&lt;&gt;""),"["&amp;IF(E50&lt;&gt;TRUE,"",_xlfn.XLOOKUP(F50,T:T,S:S)&amp;": " )&amp;F50&amp;"]"&amp;" is "&amp;G50*100&amp;"% completed","")</f>
        <v/>
      </c>
      <c r="M50" t="str">
        <f ca="1"/>
        <v>[Business Plan] starts on 2026-02-02 and ends on 2026-02-16</v>
      </c>
    </row>
    <row r="51" spans="7:13" x14ac:dyDescent="0.5">
      <c r="G51" s="6" t="str">
        <f t="shared" ca="1" si="5"/>
        <v/>
      </c>
      <c r="J51" t="str">
        <f>IF(AND(H51&gt;=C$10,H51&lt;=$C$11,F51&lt;&gt;""),"["&amp;IF(E51&lt;&gt;TRUE,"",_xlfn.XLOOKUP(F51,T:T,S:S)&amp;": " )&amp;F51&amp;"]"&amp;(IF(I51=""," happens on "&amp;TEXT(H51,"YYYY-MM-DD")," starts on "&amp;TEXT(H51,"YYYY-MM-DD")&amp;" and ends on "&amp;TEXT(I51,"YYYY-MM-DD"))),"")</f>
        <v/>
      </c>
      <c r="K51" t="str">
        <f ca="1">IF(AND(H51&gt;=C$10,H51&lt;=$C$11,F51&lt;&gt;"",G51&lt;&gt;""),"["&amp;IF(E51&lt;&gt;TRUE,"",_xlfn.XLOOKUP(F51,T:T,S:S)&amp;": " )&amp;F51&amp;"]"&amp;" is "&amp;G51*100&amp;"% completed","")</f>
        <v/>
      </c>
      <c r="M51" t="str">
        <f ca="1"/>
        <v>[Launch] happens on 2026-02-17</v>
      </c>
    </row>
    <row r="52" spans="7:13" x14ac:dyDescent="0.5">
      <c r="G52" s="6" t="str">
        <f t="shared" ca="1" si="5"/>
        <v/>
      </c>
      <c r="J52" t="str">
        <f>IF(AND(H52&gt;=C$10,H52&lt;=$C$11,F52&lt;&gt;""),"["&amp;IF(E52&lt;&gt;TRUE,"",_xlfn.XLOOKUP(F52,T:T,S:S)&amp;": " )&amp;F52&amp;"]"&amp;(IF(I52=""," happens on "&amp;TEXT(H52,"YYYY-MM-DD")," starts on "&amp;TEXT(H52,"YYYY-MM-DD")&amp;" and ends on "&amp;TEXT(I52,"YYYY-MM-DD"))),"")</f>
        <v/>
      </c>
      <c r="K52" t="str">
        <f ca="1">IF(AND(H52&gt;=C$10,H52&lt;=$C$11,F52&lt;&gt;"",G52&lt;&gt;""),"["&amp;IF(E52&lt;&gt;TRUE,"",_xlfn.XLOOKUP(F52,T:T,S:S)&amp;": " )&amp;F52&amp;"]"&amp;" is "&amp;G52*100&amp;"% completed","")</f>
        <v/>
      </c>
      <c r="M52" t="str">
        <f ca="1"/>
        <v>[Ideate] is 100% completed</v>
      </c>
    </row>
    <row r="53" spans="7:13" x14ac:dyDescent="0.5">
      <c r="G53" s="6" t="str">
        <f t="shared" ca="1" si="5"/>
        <v/>
      </c>
      <c r="J53" t="str">
        <f>IF(AND(H53&gt;=C$10,H53&lt;=$C$11,F53&lt;&gt;""),"["&amp;IF(E53&lt;&gt;TRUE,"",_xlfn.XLOOKUP(F53,T:T,S:S)&amp;": " )&amp;F53&amp;"]"&amp;(IF(I53=""," happens on "&amp;TEXT(H53,"YYYY-MM-DD")," starts on "&amp;TEXT(H53,"YYYY-MM-DD")&amp;" and ends on "&amp;TEXT(I53,"YYYY-MM-DD"))),"")</f>
        <v/>
      </c>
      <c r="K53" t="str">
        <f ca="1">IF(AND(H53&gt;=C$10,H53&lt;=$C$11,F53&lt;&gt;"",G53&lt;&gt;""),"["&amp;IF(E53&lt;&gt;TRUE,"",_xlfn.XLOOKUP(F53,T:T,S:S)&amp;": " )&amp;F53&amp;"]"&amp;" is "&amp;G53*100&amp;"% completed","")</f>
        <v/>
      </c>
      <c r="M53" t="str">
        <f ca="1"/>
        <v>[Proof of Concept] is 100% completed</v>
      </c>
    </row>
    <row r="54" spans="7:13" x14ac:dyDescent="0.5">
      <c r="G54" s="6" t="str">
        <f t="shared" ca="1" si="5"/>
        <v/>
      </c>
      <c r="J54" t="str">
        <f>IF(AND(H54&gt;=C$10,H54&lt;=$C$11,F54&lt;&gt;""),"["&amp;IF(E54&lt;&gt;TRUE,"",_xlfn.XLOOKUP(F54,T:T,S:S)&amp;": " )&amp;F54&amp;"]"&amp;(IF(I54=""," happens on "&amp;TEXT(H54,"YYYY-MM-DD")," starts on "&amp;TEXT(H54,"YYYY-MM-DD")&amp;" and ends on "&amp;TEXT(I54,"YYYY-MM-DD"))),"")</f>
        <v/>
      </c>
      <c r="K54" t="str">
        <f ca="1">IF(AND(H54&gt;=C$10,H54&lt;=$C$11,F54&lt;&gt;"",G54&lt;&gt;""),"["&amp;IF(E54&lt;&gt;TRUE,"",_xlfn.XLOOKUP(F54,T:T,S:S)&amp;": " )&amp;F54&amp;"]"&amp;" is "&amp;G54*100&amp;"% completed","")</f>
        <v/>
      </c>
      <c r="M54" t="str">
        <f ca="1"/>
        <v>[Architect] is 100% completed</v>
      </c>
    </row>
    <row r="55" spans="7:13" x14ac:dyDescent="0.5">
      <c r="G55" s="6" t="str">
        <f t="shared" ca="1" si="5"/>
        <v/>
      </c>
      <c r="J55" t="str">
        <f>IF(AND(H55&gt;=C$10,H55&lt;=$C$11,F55&lt;&gt;""),"["&amp;IF(E55&lt;&gt;TRUE,"",_xlfn.XLOOKUP(F55,T:T,S:S)&amp;": " )&amp;F55&amp;"]"&amp;(IF(I55=""," happens on "&amp;TEXT(H55,"YYYY-MM-DD")," starts on "&amp;TEXT(H55,"YYYY-MM-DD")&amp;" and ends on "&amp;TEXT(I55,"YYYY-MM-DD"))),"")</f>
        <v/>
      </c>
      <c r="K55" t="str">
        <f ca="1">IF(AND(H55&gt;=C$10,H55&lt;=$C$11,F55&lt;&gt;"",G55&lt;&gt;""),"["&amp;IF(E55&lt;&gt;TRUE,"",_xlfn.XLOOKUP(F55,T:T,S:S)&amp;": " )&amp;F55&amp;"]"&amp;" is "&amp;G55*100&amp;"% completed","")</f>
        <v/>
      </c>
      <c r="M55" t="str">
        <f ca="1"/>
        <v>[Design] is 100% completed</v>
      </c>
    </row>
    <row r="56" spans="7:13" x14ac:dyDescent="0.5">
      <c r="G56" s="6" t="str">
        <f t="shared" ca="1" si="5"/>
        <v/>
      </c>
      <c r="J56" t="str">
        <f>IF(AND(H56&gt;=C$10,H56&lt;=$C$11,F56&lt;&gt;""),"["&amp;IF(E56&lt;&gt;TRUE,"",_xlfn.XLOOKUP(F56,T:T,S:S)&amp;": " )&amp;F56&amp;"]"&amp;(IF(I56=""," happens on "&amp;TEXT(H56,"YYYY-MM-DD")," starts on "&amp;TEXT(H56,"YYYY-MM-DD")&amp;" and ends on "&amp;TEXT(I56,"YYYY-MM-DD"))),"")</f>
        <v/>
      </c>
      <c r="K56" t="str">
        <f ca="1">IF(AND(H56&gt;=C$10,H56&lt;=$C$11,F56&lt;&gt;"",G56&lt;&gt;""),"["&amp;IF(E56&lt;&gt;TRUE,"",_xlfn.XLOOKUP(F56,T:T,S:S)&amp;": " )&amp;F56&amp;"]"&amp;" is "&amp;G56*100&amp;"% completed","")</f>
        <v/>
      </c>
      <c r="M56" t="str">
        <f ca="1"/>
        <v>[Backend] is 100% completed</v>
      </c>
    </row>
    <row r="57" spans="7:13" x14ac:dyDescent="0.5">
      <c r="G57" s="6" t="str">
        <f t="shared" ca="1" si="5"/>
        <v/>
      </c>
      <c r="J57" t="str">
        <f>IF(AND(H57&gt;=C$10,H57&lt;=$C$11,F57&lt;&gt;""),"["&amp;IF(E57&lt;&gt;TRUE,"",_xlfn.XLOOKUP(F57,T:T,S:S)&amp;": " )&amp;F57&amp;"]"&amp;(IF(I57=""," happens on "&amp;TEXT(H57,"YYYY-MM-DD")," starts on "&amp;TEXT(H57,"YYYY-MM-DD")&amp;" and ends on "&amp;TEXT(I57,"YYYY-MM-DD"))),"")</f>
        <v/>
      </c>
      <c r="K57" t="str">
        <f ca="1">IF(AND(H57&gt;=C$10,H57&lt;=$C$11,F57&lt;&gt;"",G57&lt;&gt;""),"["&amp;IF(E57&lt;&gt;TRUE,"",_xlfn.XLOOKUP(F57,T:T,S:S)&amp;": " )&amp;F57&amp;"]"&amp;" is "&amp;G57*100&amp;"% completed","")</f>
        <v/>
      </c>
      <c r="M57" t="str">
        <f ca="1"/>
        <v>[Frontend] is 100% completed</v>
      </c>
    </row>
    <row r="58" spans="7:13" x14ac:dyDescent="0.5">
      <c r="G58" s="6" t="str">
        <f t="shared" ca="1" si="5"/>
        <v/>
      </c>
      <c r="J58" t="str">
        <f>IF(AND(H58&gt;=C$10,H58&lt;=$C$11,F58&lt;&gt;""),"["&amp;IF(E58&lt;&gt;TRUE,"",_xlfn.XLOOKUP(F58,T:T,S:S)&amp;": " )&amp;F58&amp;"]"&amp;(IF(I58=""," happens on "&amp;TEXT(H58,"YYYY-MM-DD")," starts on "&amp;TEXT(H58,"YYYY-MM-DD")&amp;" and ends on "&amp;TEXT(I58,"YYYY-MM-DD"))),"")</f>
        <v/>
      </c>
      <c r="K58" t="str">
        <f ca="1">IF(AND(H58&gt;=C$10,H58&lt;=$C$11,F58&lt;&gt;"",G58&lt;&gt;""),"["&amp;IF(E58&lt;&gt;TRUE,"",_xlfn.XLOOKUP(F58,T:T,S:S)&amp;": " )&amp;F58&amp;"]"&amp;" is "&amp;G58*100&amp;"% completed","")</f>
        <v/>
      </c>
      <c r="M58" t="str">
        <f ca="1"/>
        <v>[Integrate] is 100% completed</v>
      </c>
    </row>
    <row r="59" spans="7:13" x14ac:dyDescent="0.5">
      <c r="G59" s="6" t="str">
        <f t="shared" ca="1" si="5"/>
        <v/>
      </c>
      <c r="J59" t="str">
        <f>IF(AND(H59&gt;=C$10,H59&lt;=$C$11,F59&lt;&gt;""),"["&amp;IF(E59&lt;&gt;TRUE,"",_xlfn.XLOOKUP(F59,T:T,S:S)&amp;": " )&amp;F59&amp;"]"&amp;(IF(I59=""," happens on "&amp;TEXT(H59,"YYYY-MM-DD")," starts on "&amp;TEXT(H59,"YYYY-MM-DD")&amp;" and ends on "&amp;TEXT(I59,"YYYY-MM-DD"))),"")</f>
        <v/>
      </c>
      <c r="K59" t="str">
        <f ca="1">IF(AND(H59&gt;=C$10,H59&lt;=$C$11,F59&lt;&gt;"",G59&lt;&gt;""),"["&amp;IF(E59&lt;&gt;TRUE,"",_xlfn.XLOOKUP(F59,T:T,S:S)&amp;": " )&amp;F59&amp;"]"&amp;" is "&amp;G59*100&amp;"% completed","")</f>
        <v/>
      </c>
      <c r="M59" t="str">
        <f ca="1"/>
        <v>[Onboarding] is 100% completed</v>
      </c>
    </row>
    <row r="60" spans="7:13" x14ac:dyDescent="0.5">
      <c r="G60" s="6" t="str">
        <f t="shared" ca="1" si="5"/>
        <v/>
      </c>
      <c r="J60" t="str">
        <f>IF(AND(H60&gt;=C$10,H60&lt;=$C$11,F60&lt;&gt;""),"["&amp;IF(E60&lt;&gt;TRUE,"",_xlfn.XLOOKUP(F60,T:T,S:S)&amp;": " )&amp;F60&amp;"]"&amp;(IF(I60=""," happens on "&amp;TEXT(H60,"YYYY-MM-DD")," starts on "&amp;TEXT(H60,"YYYY-MM-DD")&amp;" and ends on "&amp;TEXT(I60,"YYYY-MM-DD"))),"")</f>
        <v/>
      </c>
      <c r="K60" t="str">
        <f ca="1">IF(AND(H60&gt;=C$10,H60&lt;=$C$11,F60&lt;&gt;"",G60&lt;&gt;""),"["&amp;IF(E60&lt;&gt;TRUE,"",_xlfn.XLOOKUP(F60,T:T,S:S)&amp;": " )&amp;F60&amp;"]"&amp;" is "&amp;G60*100&amp;"% completed","")</f>
        <v/>
      </c>
      <c r="M60" t="str">
        <f ca="1"/>
        <v>[Prototype] is 15.9420289855072% completed</v>
      </c>
    </row>
    <row r="61" spans="7:13" x14ac:dyDescent="0.5">
      <c r="G61" s="6" t="str">
        <f t="shared" ca="1" si="5"/>
        <v/>
      </c>
      <c r="J61" t="str">
        <f>IF(AND(H61&gt;=C$10,H61&lt;=$C$11,F61&lt;&gt;""),"["&amp;IF(E61&lt;&gt;TRUE,"",_xlfn.XLOOKUP(F61,T:T,S:S)&amp;": " )&amp;F61&amp;"]"&amp;(IF(I61=""," happens on "&amp;TEXT(H61,"YYYY-MM-DD")," starts on "&amp;TEXT(H61,"YYYY-MM-DD")&amp;" and ends on "&amp;TEXT(I61,"YYYY-MM-DD"))),"")</f>
        <v/>
      </c>
      <c r="K61" t="str">
        <f ca="1">IF(AND(H61&gt;=C$10,H61&lt;=$C$11,F61&lt;&gt;"",G61&lt;&gt;""),"["&amp;IF(E61&lt;&gt;TRUE,"",_xlfn.XLOOKUP(F61,T:T,S:S)&amp;": " )&amp;F61&amp;"]"&amp;" is "&amp;G61*100&amp;"% completed","")</f>
        <v/>
      </c>
      <c r="M61" t="str">
        <f ca="1"/>
        <v>[Admin &amp; Invites] is 100% completed</v>
      </c>
    </row>
    <row r="62" spans="7:13" x14ac:dyDescent="0.5">
      <c r="G62" s="6" t="str">
        <f t="shared" ca="1" si="5"/>
        <v/>
      </c>
      <c r="J62" t="str">
        <f>IF(AND(H62&gt;=C$10,H62&lt;=$C$11,F62&lt;&gt;""),"["&amp;IF(E62&lt;&gt;TRUE,"",_xlfn.XLOOKUP(F62,T:T,S:S)&amp;": " )&amp;F62&amp;"]"&amp;(IF(I62=""," happens on "&amp;TEXT(H62,"YYYY-MM-DD")," starts on "&amp;TEXT(H62,"YYYY-MM-DD")&amp;" and ends on "&amp;TEXT(I62,"YYYY-MM-DD"))),"")</f>
        <v/>
      </c>
      <c r="K62" t="str">
        <f ca="1">IF(AND(H62&gt;=C$10,H62&lt;=$C$11,F62&lt;&gt;"",G62&lt;&gt;""),"["&amp;IF(E62&lt;&gt;TRUE,"",_xlfn.XLOOKUP(F62,T:T,S:S)&amp;": " )&amp;F62&amp;"]"&amp;" is "&amp;G62*100&amp;"% completed","")</f>
        <v/>
      </c>
      <c r="M62" t="str">
        <f ca="1"/>
        <v>[Renderer R&amp;D] is 15.3846153846154% completed</v>
      </c>
    </row>
    <row r="63" spans="7:13" x14ac:dyDescent="0.5">
      <c r="G63" s="6" t="str">
        <f t="shared" ca="1" si="5"/>
        <v/>
      </c>
      <c r="J63" t="str">
        <f>IF(AND(H63&gt;=C$10,H63&lt;=$C$11,F63&lt;&gt;""),"["&amp;IF(E63&lt;&gt;TRUE,"",_xlfn.XLOOKUP(F63,T:T,S:S)&amp;": " )&amp;F63&amp;"]"&amp;(IF(I63=""," happens on "&amp;TEXT(H63,"YYYY-MM-DD")," starts on "&amp;TEXT(H63,"YYYY-MM-DD")&amp;" and ends on "&amp;TEXT(I63,"YYYY-MM-DD"))),"")</f>
        <v/>
      </c>
      <c r="K63" t="str">
        <f ca="1">IF(AND(H63&gt;=C$10,H63&lt;=$C$11,F63&lt;&gt;"",G63&lt;&gt;""),"["&amp;IF(E63&lt;&gt;TRUE,"",_xlfn.XLOOKUP(F63,T:T,S:S)&amp;": " )&amp;F63&amp;"]"&amp;" is "&amp;G63*100&amp;"% completed","")</f>
        <v/>
      </c>
      <c r="M63" t="str">
        <f ca="1"/>
        <v>[Quill Enhancements - pictures, tables] is 0% completed</v>
      </c>
    </row>
    <row r="64" spans="7:13" x14ac:dyDescent="0.5">
      <c r="G64" s="6" t="str">
        <f t="shared" ca="1" si="5"/>
        <v/>
      </c>
      <c r="J64" t="str">
        <f>IF(AND(H64&gt;=C$10,H64&lt;=$C$11,F64&lt;&gt;""),"["&amp;IF(E64&lt;&gt;TRUE,"",_xlfn.XLOOKUP(F64,T:T,S:S)&amp;": " )&amp;F64&amp;"]"&amp;(IF(I64=""," happens on "&amp;TEXT(H64,"YYYY-MM-DD")," starts on "&amp;TEXT(H64,"YYYY-MM-DD")&amp;" and ends on "&amp;TEXT(I64,"YYYY-MM-DD"))),"")</f>
        <v/>
      </c>
      <c r="K64" t="str">
        <f ca="1">IF(AND(H64&gt;=C$10,H64&lt;=$C$11,F64&lt;&gt;"",G64&lt;&gt;""),"["&amp;IF(E64&lt;&gt;TRUE,"",_xlfn.XLOOKUP(F64,T:T,S:S)&amp;": " )&amp;F64&amp;"]"&amp;" is "&amp;G64*100&amp;"% completed","")</f>
        <v/>
      </c>
      <c r="M64" t="str">
        <f ca="1"/>
        <v>[Markdown] is 0% completed</v>
      </c>
    </row>
    <row r="65" spans="7:13" x14ac:dyDescent="0.5">
      <c r="G65" s="6" t="str">
        <f t="shared" ca="1" si="5"/>
        <v/>
      </c>
      <c r="J65" t="str">
        <f>IF(AND(H65&gt;=C$10,H65&lt;=$C$11,F65&lt;&gt;""),"["&amp;IF(E65&lt;&gt;TRUE,"",_xlfn.XLOOKUP(F65,T:T,S:S)&amp;": " )&amp;F65&amp;"]"&amp;(IF(I65=""," happens on "&amp;TEXT(H65,"YYYY-MM-DD")," starts on "&amp;TEXT(H65,"YYYY-MM-DD")&amp;" and ends on "&amp;TEXT(I65,"YYYY-MM-DD"))),"")</f>
        <v/>
      </c>
      <c r="K65" t="str">
        <f ca="1">IF(AND(H65&gt;=C$10,H65&lt;=$C$11,F65&lt;&gt;"",G65&lt;&gt;""),"["&amp;IF(E65&lt;&gt;TRUE,"",_xlfn.XLOOKUP(F65,T:T,S:S)&amp;": " )&amp;F65&amp;"]"&amp;" is "&amp;G65*100&amp;"% completed","")</f>
        <v/>
      </c>
      <c r="M65" t="str">
        <f ca="1"/>
        <v>[PlantUML &amp; Latex] is 0% completed</v>
      </c>
    </row>
    <row r="66" spans="7:13" x14ac:dyDescent="0.5">
      <c r="G66" s="6" t="str">
        <f t="shared" ca="1" si="5"/>
        <v/>
      </c>
      <c r="J66" t="str">
        <f>IF(AND(H66&gt;=C$10,H66&lt;=$C$11,F66&lt;&gt;""),"["&amp;IF(E66&lt;&gt;TRUE,"",_xlfn.XLOOKUP(F66,T:T,S:S)&amp;": " )&amp;F66&amp;"]"&amp;(IF(I66=""," happens on "&amp;TEXT(H66,"YYYY-MM-DD")," starts on "&amp;TEXT(H66,"YYYY-MM-DD")&amp;" and ends on "&amp;TEXT(I66,"YYYY-MM-DD"))),"")</f>
        <v/>
      </c>
      <c r="K66" t="str">
        <f ca="1">IF(AND(H66&gt;=C$10,H66&lt;=$C$11,F66&lt;&gt;"",G66&lt;&gt;""),"["&amp;IF(E66&lt;&gt;TRUE,"",_xlfn.XLOOKUP(F66,T:T,S:S)&amp;": " )&amp;F66&amp;"]"&amp;" is "&amp;G66*100&amp;"% completed","")</f>
        <v/>
      </c>
      <c r="M66" t="str">
        <f ca="1"/>
        <v>[Content Safety API] is 0% completed</v>
      </c>
    </row>
    <row r="67" spans="7:13" x14ac:dyDescent="0.5">
      <c r="G67" s="6" t="str">
        <f t="shared" ca="1" si="5"/>
        <v/>
      </c>
      <c r="J67" t="str">
        <f>IF(AND(H67&gt;=C$10,H67&lt;=$C$11,F67&lt;&gt;""),"["&amp;IF(E67&lt;&gt;TRUE,"",_xlfn.XLOOKUP(F67,T:T,S:S)&amp;": " )&amp;F67&amp;"]"&amp;(IF(I67=""," happens on "&amp;TEXT(H67,"YYYY-MM-DD")," starts on "&amp;TEXT(H67,"YYYY-MM-DD")&amp;" and ends on "&amp;TEXT(I67,"YYYY-MM-DD"))),"")</f>
        <v/>
      </c>
      <c r="K67" t="str">
        <f ca="1">IF(AND(H67&gt;=C$10,H67&lt;=$C$11,F67&lt;&gt;"",G67&lt;&gt;""),"["&amp;IF(E67&lt;&gt;TRUE,"",_xlfn.XLOOKUP(F67,T:T,S:S)&amp;": " )&amp;F67&amp;"]"&amp;" is "&amp;G67*100&amp;"% completed","")</f>
        <v/>
      </c>
      <c r="M67" t="str">
        <f ca="1"/>
        <v>[Structure Sharing] is 0% completed</v>
      </c>
    </row>
    <row r="68" spans="7:13" x14ac:dyDescent="0.5">
      <c r="G68" s="6" t="str">
        <f t="shared" ca="1" si="5"/>
        <v/>
      </c>
      <c r="J68" t="str">
        <f>IF(AND(H68&gt;=C$10,H68&lt;=$C$11,F68&lt;&gt;""),"["&amp;IF(E68&lt;&gt;TRUE,"",_xlfn.XLOOKUP(F68,T:T,S:S)&amp;": " )&amp;F68&amp;"]"&amp;(IF(I68=""," happens on "&amp;TEXT(H68,"YYYY-MM-DD")," starts on "&amp;TEXT(H68,"YYYY-MM-DD")&amp;" and ends on "&amp;TEXT(I68,"YYYY-MM-DD"))),"")</f>
        <v/>
      </c>
      <c r="K68" t="str">
        <f ca="1">IF(AND(H68&gt;=C$10,H68&lt;=$C$11,F68&lt;&gt;"",G68&lt;&gt;""),"["&amp;IF(E68&lt;&gt;TRUE,"",_xlfn.XLOOKUP(F68,T:T,S:S)&amp;": " )&amp;F68&amp;"]"&amp;" is "&amp;G68*100&amp;"% completed","")</f>
        <v/>
      </c>
      <c r="M68" t="str">
        <f ca="1"/>
        <v>[Cross-Structure Reporting] is 0% completed</v>
      </c>
    </row>
    <row r="69" spans="7:13" x14ac:dyDescent="0.5">
      <c r="G69" s="6" t="str">
        <f t="shared" ca="1" si="5"/>
        <v/>
      </c>
      <c r="J69" t="str">
        <f>IF(AND(H69&gt;=C$10,H69&lt;=$C$11,F69&lt;&gt;""),"["&amp;IF(E69&lt;&gt;TRUE,"",_xlfn.XLOOKUP(F69,T:T,S:S)&amp;": " )&amp;F69&amp;"]"&amp;(IF(I69=""," happens on "&amp;TEXT(H69,"YYYY-MM-DD")," starts on "&amp;TEXT(H69,"YYYY-MM-DD")&amp;" and ends on "&amp;TEXT(I69,"YYYY-MM-DD"))),"")</f>
        <v/>
      </c>
      <c r="K69" t="str">
        <f ca="1">IF(AND(H69&gt;=C$10,H69&lt;=$C$11,F69&lt;&gt;"",G69&lt;&gt;""),"["&amp;IF(E69&lt;&gt;TRUE,"",_xlfn.XLOOKUP(F69,T:T,S:S)&amp;": " )&amp;F69&amp;"]"&amp;" is "&amp;G69*100&amp;"% completed","")</f>
        <v/>
      </c>
      <c r="M69" t="str">
        <f ca="1"/>
        <v>[User Metrics] is 0% completed</v>
      </c>
    </row>
    <row r="70" spans="7:13" x14ac:dyDescent="0.5">
      <c r="G70" s="6" t="str">
        <f t="shared" ca="1" si="5"/>
        <v/>
      </c>
      <c r="J70" t="str">
        <f>IF(AND(H70&gt;=C$10,H70&lt;=$C$11,F70&lt;&gt;""),"["&amp;IF(E70&lt;&gt;TRUE,"",_xlfn.XLOOKUP(F70,T:T,S:S)&amp;": " )&amp;F70&amp;"]"&amp;(IF(I70=""," happens on "&amp;TEXT(H70,"YYYY-MM-DD")," starts on "&amp;TEXT(H70,"YYYY-MM-DD")&amp;" and ends on "&amp;TEXT(I70,"YYYY-MM-DD"))),"")</f>
        <v/>
      </c>
      <c r="K70" t="str">
        <f ca="1">IF(AND(H70&gt;=C$10,H70&lt;=$C$11,F70&lt;&gt;"",G70&lt;&gt;""),"["&amp;IF(E70&lt;&gt;TRUE,"",_xlfn.XLOOKUP(F70,T:T,S:S)&amp;": " )&amp;F70&amp;"]"&amp;" is "&amp;G70*100&amp;"% completed","")</f>
        <v/>
      </c>
      <c r="M70" t="str">
        <f ca="1"/>
        <v>[Restricted Preview] is 0% completed</v>
      </c>
    </row>
    <row r="71" spans="7:13" x14ac:dyDescent="0.5">
      <c r="G71" s="6" t="str">
        <f t="shared" ca="1" si="5"/>
        <v/>
      </c>
      <c r="J71" t="str">
        <f>IF(AND(H71&gt;=C$10,H71&lt;=$C$11,F71&lt;&gt;""),"["&amp;IF(E71&lt;&gt;TRUE,"",_xlfn.XLOOKUP(F71,T:T,S:S)&amp;": " )&amp;F71&amp;"]"&amp;(IF(I71=""," happens on "&amp;TEXT(H71,"YYYY-MM-DD")," starts on "&amp;TEXT(H71,"YYYY-MM-DD")&amp;" and ends on "&amp;TEXT(I71,"YYYY-MM-DD"))),"")</f>
        <v/>
      </c>
      <c r="K71" t="str">
        <f ca="1">IF(AND(H71&gt;=C$10,H71&lt;=$C$11,F71&lt;&gt;"",G71&lt;&gt;""),"["&amp;IF(E71&lt;&gt;TRUE,"",_xlfn.XLOOKUP(F71,T:T,S:S)&amp;": " )&amp;F71&amp;"]"&amp;" is "&amp;G71*100&amp;"% completed","")</f>
        <v/>
      </c>
      <c r="M71" t="str">
        <f ca="1"/>
        <v>[Platform Metrics &amp; Alerting] is 0% completed</v>
      </c>
    </row>
    <row r="72" spans="7:13" x14ac:dyDescent="0.5">
      <c r="G72" s="6" t="str">
        <f t="shared" ca="1" si="5"/>
        <v/>
      </c>
      <c r="J72" t="str">
        <f>IF(AND(H72&gt;=C$10,H72&lt;=$C$11,F72&lt;&gt;""),"["&amp;IF(E72&lt;&gt;TRUE,"",_xlfn.XLOOKUP(F72,T:T,S:S)&amp;": " )&amp;F72&amp;"]"&amp;(IF(I72=""," happens on "&amp;TEXT(H72,"YYYY-MM-DD")," starts on "&amp;TEXT(H72,"YYYY-MM-DD")&amp;" and ends on "&amp;TEXT(I72,"YYYY-MM-DD"))),"")</f>
        <v/>
      </c>
      <c r="K72" t="str">
        <f ca="1">IF(AND(H72&gt;=C$10,H72&lt;=$C$11,F72&lt;&gt;"",G72&lt;&gt;""),"["&amp;IF(E72&lt;&gt;TRUE,"",_xlfn.XLOOKUP(F72,T:T,S:S)&amp;": " )&amp;F72&amp;"]"&amp;" is "&amp;G72*100&amp;"% completed","")</f>
        <v/>
      </c>
      <c r="M72" t="str">
        <f ca="1"/>
        <v>[Test Automation ] is 0% completed</v>
      </c>
    </row>
    <row r="73" spans="7:13" x14ac:dyDescent="0.5">
      <c r="G73" s="6" t="str">
        <f t="shared" ca="1" si="5"/>
        <v/>
      </c>
      <c r="J73" t="str">
        <f>IF(AND(H73&gt;=C$10,H73&lt;=$C$11,F73&lt;&gt;""),"["&amp;IF(E73&lt;&gt;TRUE,"",_xlfn.XLOOKUP(F73,T:T,S:S)&amp;": " )&amp;F73&amp;"]"&amp;(IF(I73=""," happens on "&amp;TEXT(H73,"YYYY-MM-DD")," starts on "&amp;TEXT(H73,"YYYY-MM-DD")&amp;" and ends on "&amp;TEXT(I73,"YYYY-MM-DD"))),"")</f>
        <v/>
      </c>
      <c r="K73" t="str">
        <f ca="1">IF(AND(H73&gt;=C$10,H73&lt;=$C$11,F73&lt;&gt;"",G73&lt;&gt;""),"["&amp;IF(E73&lt;&gt;TRUE,"",_xlfn.XLOOKUP(F73,T:T,S:S)&amp;": " )&amp;F73&amp;"]"&amp;" is "&amp;G73*100&amp;"% completed","")</f>
        <v/>
      </c>
      <c r="M73" t="str">
        <f ca="1"/>
        <v>[Web Analytics] is 0% completed</v>
      </c>
    </row>
    <row r="74" spans="7:13" x14ac:dyDescent="0.5">
      <c r="G74" s="6" t="str">
        <f t="shared" ca="1" si="5"/>
        <v/>
      </c>
      <c r="J74" t="str">
        <f>IF(AND(H74&gt;=C$10,H74&lt;=$C$11,F74&lt;&gt;""),"["&amp;IF(E74&lt;&gt;TRUE,"",_xlfn.XLOOKUP(F74,T:T,S:S)&amp;": " )&amp;F74&amp;"]"&amp;(IF(I74=""," happens on "&amp;TEXT(H74,"YYYY-MM-DD")," starts on "&amp;TEXT(H74,"YYYY-MM-DD")&amp;" and ends on "&amp;TEXT(I74,"YYYY-MM-DD"))),"")</f>
        <v/>
      </c>
      <c r="K74" t="str">
        <f ca="1">IF(AND(H74&gt;=C$10,H74&lt;=$C$11,F74&lt;&gt;"",G74&lt;&gt;""),"["&amp;IF(E74&lt;&gt;TRUE,"",_xlfn.XLOOKUP(F74,T:T,S:S)&amp;": " )&amp;F74&amp;"]"&amp;" is "&amp;G74*100&amp;"% completed","")</f>
        <v/>
      </c>
      <c r="M74" t="str">
        <f ca="1"/>
        <v>[LLM Ingest] is 0% completed</v>
      </c>
    </row>
    <row r="75" spans="7:13" x14ac:dyDescent="0.5">
      <c r="G75" s="6" t="str">
        <f t="shared" ca="1" si="5"/>
        <v/>
      </c>
      <c r="J75" t="str">
        <f>IF(AND(H75&gt;=C$10,H75&lt;=$C$11,F75&lt;&gt;""),"["&amp;IF(E75&lt;&gt;TRUE,"",_xlfn.XLOOKUP(F75,T:T,S:S)&amp;": " )&amp;F75&amp;"]"&amp;(IF(I75=""," happens on "&amp;TEXT(H75,"YYYY-MM-DD")," starts on "&amp;TEXT(H75,"YYYY-MM-DD")&amp;" and ends on "&amp;TEXT(I75,"YYYY-MM-DD"))),"")</f>
        <v/>
      </c>
      <c r="K75" t="str">
        <f ca="1">IF(AND(H75&gt;=C$10,H75&lt;=$C$11,F75&lt;&gt;"",G75&lt;&gt;""),"["&amp;IF(E75&lt;&gt;TRUE,"",_xlfn.XLOOKUP(F75,T:T,S:S)&amp;": " )&amp;F75&amp;"]"&amp;" is "&amp;G75*100&amp;"% completed","")</f>
        <v/>
      </c>
      <c r="M75" t="str">
        <f ca="1"/>
        <v>[Penetration Testing] is 0% completed</v>
      </c>
    </row>
    <row r="76" spans="7:13" x14ac:dyDescent="0.5">
      <c r="G76" s="6" t="str">
        <f t="shared" ca="1" si="5"/>
        <v/>
      </c>
      <c r="J76" t="str">
        <f>IF(AND(H76&gt;=C$10,H76&lt;=$C$11,F76&lt;&gt;""),"["&amp;IF(E76&lt;&gt;TRUE,"",_xlfn.XLOOKUP(F76,T:T,S:S)&amp;": " )&amp;F76&amp;"]"&amp;(IF(I76=""," happens on "&amp;TEXT(H76,"YYYY-MM-DD")," starts on "&amp;TEXT(H76,"YYYY-MM-DD")&amp;" and ends on "&amp;TEXT(I76,"YYYY-MM-DD"))),"")</f>
        <v/>
      </c>
      <c r="K76" t="str">
        <f ca="1">IF(AND(H76&gt;=C$10,H76&lt;=$C$11,F76&lt;&gt;"",G76&lt;&gt;""),"["&amp;IF(E76&lt;&gt;TRUE,"",_xlfn.XLOOKUP(F76,T:T,S:S)&amp;": " )&amp;F76&amp;"]"&amp;" is "&amp;G76*100&amp;"% completed","")</f>
        <v/>
      </c>
      <c r="M76" t="str">
        <f ca="1"/>
        <v>[Cost Optimization] is 0% completed</v>
      </c>
    </row>
    <row r="77" spans="7:13" x14ac:dyDescent="0.5">
      <c r="G77" s="6" t="str">
        <f t="shared" ca="1" si="5"/>
        <v/>
      </c>
      <c r="J77" t="str">
        <f>IF(AND(H77&gt;=C$10,H77&lt;=$C$11,F77&lt;&gt;""),"["&amp;IF(E77&lt;&gt;TRUE,"",_xlfn.XLOOKUP(F77,T:T,S:S)&amp;": " )&amp;F77&amp;"]"&amp;(IF(I77=""," happens on "&amp;TEXT(H77,"YYYY-MM-DD")," starts on "&amp;TEXT(H77,"YYYY-MM-DD")&amp;" and ends on "&amp;TEXT(I77,"YYYY-MM-DD"))),"")</f>
        <v/>
      </c>
      <c r="K77" t="str">
        <f ca="1">IF(AND(H77&gt;=C$10,H77&lt;=$C$11,F77&lt;&gt;"",G77&lt;&gt;""),"["&amp;IF(E77&lt;&gt;TRUE,"",_xlfn.XLOOKUP(F77,T:T,S:S)&amp;": " )&amp;F77&amp;"]"&amp;" is "&amp;G77*100&amp;"% completed","")</f>
        <v/>
      </c>
      <c r="M77" t="str">
        <f ca="1"/>
        <v>[Automated Scaling] is 0% completed</v>
      </c>
    </row>
    <row r="78" spans="7:13" x14ac:dyDescent="0.5">
      <c r="G78" s="6" t="str">
        <f t="shared" ca="1" si="5"/>
        <v/>
      </c>
      <c r="J78" t="str">
        <f>IF(AND(H78&gt;=C$10,H78&lt;=$C$11,F78&lt;&gt;""),"["&amp;IF(E78&lt;&gt;TRUE,"",_xlfn.XLOOKUP(F78,T:T,S:S)&amp;": " )&amp;F78&amp;"]"&amp;(IF(I78=""," happens on "&amp;TEXT(H78,"YYYY-MM-DD")," starts on "&amp;TEXT(H78,"YYYY-MM-DD")&amp;" and ends on "&amp;TEXT(I78,"YYYY-MM-DD"))),"")</f>
        <v/>
      </c>
      <c r="K78" t="str">
        <f ca="1">IF(AND(H78&gt;=C$10,H78&lt;=$C$11,F78&lt;&gt;"",G78&lt;&gt;""),"["&amp;IF(E78&lt;&gt;TRUE,"",_xlfn.XLOOKUP(F78,T:T,S:S)&amp;": " )&amp;F78&amp;"]"&amp;" is "&amp;G78*100&amp;"% completed","")</f>
        <v/>
      </c>
      <c r="M78" t="str">
        <f ca="1"/>
        <v>[Payment Processing] is 0% completed</v>
      </c>
    </row>
    <row r="79" spans="7:13" x14ac:dyDescent="0.5">
      <c r="G79" s="6" t="str">
        <f t="shared" ca="1" si="5"/>
        <v/>
      </c>
      <c r="J79" t="str">
        <f>IF(AND(H79&gt;=C$10,H79&lt;=$C$11,F79&lt;&gt;""),"["&amp;IF(E79&lt;&gt;TRUE,"",_xlfn.XLOOKUP(F79,T:T,S:S)&amp;": " )&amp;F79&amp;"]"&amp;(IF(I79=""," happens on "&amp;TEXT(H79,"YYYY-MM-DD")," starts on "&amp;TEXT(H79,"YYYY-MM-DD")&amp;" and ends on "&amp;TEXT(I79,"YYYY-MM-DD"))),"")</f>
        <v/>
      </c>
      <c r="K79" t="str">
        <f ca="1">IF(AND(H79&gt;=C$10,H79&lt;=$C$11,F79&lt;&gt;"",G79&lt;&gt;""),"["&amp;IF(E79&lt;&gt;TRUE,"",_xlfn.XLOOKUP(F79,T:T,S:S)&amp;": " )&amp;F79&amp;"]"&amp;" is "&amp;G79*100&amp;"% completed","")</f>
        <v/>
      </c>
      <c r="M79" t="str">
        <f ca="1"/>
        <v>[Invite Preview] is 0% completed</v>
      </c>
    </row>
    <row r="80" spans="7:13" x14ac:dyDescent="0.5">
      <c r="G80" s="6" t="str">
        <f t="shared" ca="1" si="5"/>
        <v/>
      </c>
      <c r="J80" t="str">
        <f>IF(AND(H80&gt;=C$10,H80&lt;=$C$11,F80&lt;&gt;""),"["&amp;IF(E80&lt;&gt;TRUE,"",_xlfn.XLOOKUP(F80,T:T,S:S)&amp;": " )&amp;F80&amp;"]"&amp;(IF(I80=""," happens on "&amp;TEXT(H80,"YYYY-MM-DD")," starts on "&amp;TEXT(H80,"YYYY-MM-DD")&amp;" and ends on "&amp;TEXT(I80,"YYYY-MM-DD"))),"")</f>
        <v/>
      </c>
      <c r="K80" t="str">
        <f ca="1">IF(AND(H80&gt;=C$10,H80&lt;=$C$11,F80&lt;&gt;"",G80&lt;&gt;""),"["&amp;IF(E80&lt;&gt;TRUE,"",_xlfn.XLOOKUP(F80,T:T,S:S)&amp;": " )&amp;F80&amp;"]"&amp;" is "&amp;G80*100&amp;"% completed","")</f>
        <v/>
      </c>
      <c r="M80" t="str">
        <f ca="1"/>
        <v>[Design Review] is 0% completed</v>
      </c>
    </row>
    <row r="81" spans="7:13" x14ac:dyDescent="0.5">
      <c r="G81" s="6" t="str">
        <f t="shared" ca="1" si="5"/>
        <v/>
      </c>
      <c r="J81" t="str">
        <f>IF(AND(H81&gt;=C$10,H81&lt;=$C$11,F81&lt;&gt;""),"["&amp;IF(E81&lt;&gt;TRUE,"",_xlfn.XLOOKUP(F81,T:T,S:S)&amp;": " )&amp;F81&amp;"]"&amp;(IF(I81=""," happens on "&amp;TEXT(H81,"YYYY-MM-DD")," starts on "&amp;TEXT(H81,"YYYY-MM-DD")&amp;" and ends on "&amp;TEXT(I81,"YYYY-MM-DD"))),"")</f>
        <v/>
      </c>
      <c r="K81" t="str">
        <f ca="1">IF(AND(H81&gt;=C$10,H81&lt;=$C$11,F81&lt;&gt;"",G81&lt;&gt;""),"["&amp;IF(E81&lt;&gt;TRUE,"",_xlfn.XLOOKUP(F81,T:T,S:S)&amp;": " )&amp;F81&amp;"]"&amp;" is "&amp;G81*100&amp;"% completed","")</f>
        <v/>
      </c>
      <c r="M81" t="str">
        <f ca="1"/>
        <v>[Design Adaptation] is 0% completed</v>
      </c>
    </row>
    <row r="82" spans="7:13" x14ac:dyDescent="0.5">
      <c r="G82" s="6" t="str">
        <f t="shared" ca="1" si="5"/>
        <v/>
      </c>
      <c r="J82" t="str">
        <f>IF(AND(H82&gt;=C$10,H82&lt;=$C$11,F82&lt;&gt;""),"["&amp;IF(E82&lt;&gt;TRUE,"",_xlfn.XLOOKUP(F82,T:T,S:S)&amp;": " )&amp;F82&amp;"]"&amp;(IF(I82=""," happens on "&amp;TEXT(H82,"YYYY-MM-DD")," starts on "&amp;TEXT(H82,"YYYY-MM-DD")&amp;" and ends on "&amp;TEXT(I82,"YYYY-MM-DD"))),"")</f>
        <v/>
      </c>
      <c r="K82" t="str">
        <f ca="1">IF(AND(H82&gt;=C$10,H82&lt;=$C$11,F82&lt;&gt;"",G82&lt;&gt;""),"["&amp;IF(E82&lt;&gt;TRUE,"",_xlfn.XLOOKUP(F82,T:T,S:S)&amp;": " )&amp;F82&amp;"]"&amp;" is "&amp;G82*100&amp;"% completed","")</f>
        <v/>
      </c>
      <c r="M82" t="str">
        <f ca="1"/>
        <v>[Regulatory Review] is 0% completed</v>
      </c>
    </row>
    <row r="83" spans="7:13" x14ac:dyDescent="0.5">
      <c r="G83" s="6" t="str">
        <f t="shared" ca="1" si="5"/>
        <v/>
      </c>
      <c r="J83" t="str">
        <f>IF(AND(H83&gt;=C$10,H83&lt;=$C$11,F83&lt;&gt;""),"["&amp;IF(E83&lt;&gt;TRUE,"",_xlfn.XLOOKUP(F83,T:T,S:S)&amp;": " )&amp;F83&amp;"]"&amp;(IF(I83=""," happens on "&amp;TEXT(H83,"YYYY-MM-DD")," starts on "&amp;TEXT(H83,"YYYY-MM-DD")&amp;" and ends on "&amp;TEXT(I83,"YYYY-MM-DD"))),"")</f>
        <v/>
      </c>
      <c r="K83" t="str">
        <f ca="1">IF(AND(H83&gt;=C$10,H83&lt;=$C$11,F83&lt;&gt;"",G83&lt;&gt;""),"["&amp;IF(E83&lt;&gt;TRUE,"",_xlfn.XLOOKUP(F83,T:T,S:S)&amp;": " )&amp;F83&amp;"]"&amp;" is "&amp;G83*100&amp;"% completed","")</f>
        <v/>
      </c>
      <c r="M83" t="str">
        <f ca="1"/>
        <v>[User Acq. &amp; Marketing plan] is 0% completed</v>
      </c>
    </row>
    <row r="84" spans="7:13" x14ac:dyDescent="0.5">
      <c r="G84" s="6" t="str">
        <f t="shared" ca="1" si="5"/>
        <v/>
      </c>
      <c r="J84" t="str">
        <f>IF(AND(H84&gt;=C$10,H84&lt;=$C$11,F84&lt;&gt;""),"["&amp;IF(E84&lt;&gt;TRUE,"",_xlfn.XLOOKUP(F84,T:T,S:S)&amp;": " )&amp;F84&amp;"]"&amp;(IF(I84=""," happens on "&amp;TEXT(H84,"YYYY-MM-DD")," starts on "&amp;TEXT(H84,"YYYY-MM-DD")&amp;" and ends on "&amp;TEXT(I84,"YYYY-MM-DD"))),"")</f>
        <v/>
      </c>
      <c r="K84" t="str">
        <f ca="1">IF(AND(H84&gt;=C$10,H84&lt;=$C$11,F84&lt;&gt;"",G84&lt;&gt;""),"["&amp;IF(E84&lt;&gt;TRUE,"",_xlfn.XLOOKUP(F84,T:T,S:S)&amp;": " )&amp;F84&amp;"]"&amp;" is "&amp;G84*100&amp;"% completed","")</f>
        <v/>
      </c>
      <c r="M84" t="str">
        <f ca="1"/>
        <v>[Business Plan] is 0% completed</v>
      </c>
    </row>
    <row r="85" spans="7:13" x14ac:dyDescent="0.5">
      <c r="G85" s="6" t="str">
        <f t="shared" ca="1" si="5"/>
        <v/>
      </c>
      <c r="J85" t="str">
        <f>IF(AND(H85&gt;=C$10,H85&lt;=$C$11,F85&lt;&gt;""),"["&amp;IF(E85&lt;&gt;TRUE,"",_xlfn.XLOOKUP(F85,T:T,S:S)&amp;": " )&amp;F85&amp;"]"&amp;(IF(I85=""," happens on "&amp;TEXT(H85,"YYYY-MM-DD")," starts on "&amp;TEXT(H85,"YYYY-MM-DD")&amp;" and ends on "&amp;TEXT(I85,"YYYY-MM-DD"))),"")</f>
        <v/>
      </c>
      <c r="K85" t="str">
        <f ca="1">IF(AND(H85&gt;=C$10,H85&lt;=$C$11,F85&lt;&gt;"",G85&lt;&gt;""),"["&amp;IF(E85&lt;&gt;TRUE,"",_xlfn.XLOOKUP(F85,T:T,S:S)&amp;": " )&amp;F85&amp;"]"&amp;" is "&amp;G85*100&amp;"% completed","")</f>
        <v/>
      </c>
      <c r="M85" t="str">
        <f ca="1"/>
        <v>@endgantt</v>
      </c>
    </row>
    <row r="86" spans="7:13" x14ac:dyDescent="0.5">
      <c r="G86" s="6" t="str">
        <f t="shared" ca="1" si="5"/>
        <v/>
      </c>
      <c r="J86" t="str">
        <f>IF(AND(H86&gt;=C$10,H86&lt;=$C$11,F86&lt;&gt;""),"["&amp;IF(E86&lt;&gt;TRUE,"",_xlfn.XLOOKUP(F86,T:T,S:S)&amp;": " )&amp;F86&amp;"]"&amp;(IF(I86=""," happens on "&amp;TEXT(H86,"YYYY-MM-DD")," starts on "&amp;TEXT(H86,"YYYY-MM-DD")&amp;" and ends on "&amp;TEXT(I86,"YYYY-MM-DD"))),"")</f>
        <v/>
      </c>
      <c r="K86" t="str">
        <f ca="1">IF(AND(H86&gt;=C$10,H86&lt;=$C$11,F86&lt;&gt;"",G86&lt;&gt;""),"["&amp;IF(E86&lt;&gt;TRUE,"",_xlfn.XLOOKUP(F86,T:T,S:S)&amp;": " )&amp;F86&amp;"]"&amp;" is "&amp;G86*100&amp;"% completed","")</f>
        <v/>
      </c>
    </row>
    <row r="87" spans="7:13" x14ac:dyDescent="0.5">
      <c r="G87" s="6" t="str">
        <f t="shared" ca="1" si="5"/>
        <v/>
      </c>
      <c r="J87" t="str">
        <f>IF(AND(H87&gt;=C$10,H87&lt;=$C$11,F87&lt;&gt;""),"["&amp;IF(E87&lt;&gt;TRUE,"",_xlfn.XLOOKUP(F87,T:T,S:S)&amp;": " )&amp;F87&amp;"]"&amp;(IF(I87=""," happens on "&amp;TEXT(H87,"YYYY-MM-DD")," starts on "&amp;TEXT(H87,"YYYY-MM-DD")&amp;" and ends on "&amp;TEXT(I87,"YYYY-MM-DD"))),"")</f>
        <v/>
      </c>
      <c r="K87" t="str">
        <f ca="1">IF(AND(H87&gt;=C$10,H87&lt;=$C$11,F87&lt;&gt;"",G87&lt;&gt;""),"["&amp;IF(E87&lt;&gt;TRUE,"",_xlfn.XLOOKUP(F87,T:T,S:S)&amp;": " )&amp;F87&amp;"]"&amp;" is "&amp;G87*100&amp;"% completed","")</f>
        <v/>
      </c>
    </row>
    <row r="88" spans="7:13" x14ac:dyDescent="0.5">
      <c r="G88" s="6" t="str">
        <f t="shared" ca="1" si="5"/>
        <v/>
      </c>
    </row>
    <row r="89" spans="7:13" x14ac:dyDescent="0.5">
      <c r="G89" s="6" t="str">
        <f t="shared" ca="1" si="5"/>
        <v/>
      </c>
    </row>
    <row r="90" spans="7:13" x14ac:dyDescent="0.5">
      <c r="G90" s="6" t="str">
        <f t="shared" ca="1" si="5"/>
        <v/>
      </c>
    </row>
    <row r="91" spans="7:13" x14ac:dyDescent="0.5">
      <c r="G91" s="6" t="str">
        <f t="shared" ca="1" si="5"/>
        <v/>
      </c>
    </row>
    <row r="92" spans="7:13" x14ac:dyDescent="0.5">
      <c r="G92" s="6" t="str">
        <f t="shared" ca="1" si="5"/>
        <v/>
      </c>
    </row>
    <row r="93" spans="7:13" x14ac:dyDescent="0.5">
      <c r="G93" s="6" t="str">
        <f t="shared" ca="1" si="5"/>
        <v/>
      </c>
    </row>
    <row r="94" spans="7:13" x14ac:dyDescent="0.5">
      <c r="G94" s="6" t="str">
        <f t="shared" ca="1" si="5"/>
        <v/>
      </c>
    </row>
    <row r="95" spans="7:13" x14ac:dyDescent="0.5">
      <c r="G95" s="6" t="str">
        <f t="shared" ca="1" si="5"/>
        <v/>
      </c>
    </row>
    <row r="96" spans="7:13" x14ac:dyDescent="0.5">
      <c r="G96" s="6" t="str">
        <f t="shared" ca="1" si="5"/>
        <v/>
      </c>
    </row>
    <row r="97" spans="7:7" x14ac:dyDescent="0.5">
      <c r="G97" s="6" t="str">
        <f t="shared" ca="1" si="5"/>
        <v/>
      </c>
    </row>
    <row r="98" spans="7:7" x14ac:dyDescent="0.5">
      <c r="G98" s="6" t="str">
        <f t="shared" ca="1" si="5"/>
        <v/>
      </c>
    </row>
    <row r="99" spans="7:7" x14ac:dyDescent="0.5">
      <c r="G99" s="6" t="str">
        <f t="shared" ca="1" si="5"/>
        <v/>
      </c>
    </row>
    <row r="100" spans="7:7" x14ac:dyDescent="0.5">
      <c r="G100" s="6" t="str">
        <f t="shared" ref="G100:G120" ca="1" si="6">IF(I100="","",IF(I100&lt;=TODAY(),1,IF(H100&gt;TODAY(),0,(TODAY()-H100)/(I100-H100))))</f>
        <v/>
      </c>
    </row>
    <row r="101" spans="7:7" x14ac:dyDescent="0.5">
      <c r="G101" s="6" t="str">
        <f t="shared" ca="1" si="6"/>
        <v/>
      </c>
    </row>
    <row r="102" spans="7:7" x14ac:dyDescent="0.5">
      <c r="G102" s="6" t="str">
        <f t="shared" ca="1" si="6"/>
        <v/>
      </c>
    </row>
    <row r="103" spans="7:7" x14ac:dyDescent="0.5">
      <c r="G103" s="6" t="str">
        <f t="shared" ca="1" si="6"/>
        <v/>
      </c>
    </row>
    <row r="104" spans="7:7" x14ac:dyDescent="0.5">
      <c r="G104" s="6" t="str">
        <f t="shared" ca="1" si="6"/>
        <v/>
      </c>
    </row>
    <row r="105" spans="7:7" x14ac:dyDescent="0.5">
      <c r="G105" s="6" t="str">
        <f t="shared" ca="1" si="6"/>
        <v/>
      </c>
    </row>
    <row r="106" spans="7:7" x14ac:dyDescent="0.5">
      <c r="G106" s="6" t="str">
        <f t="shared" ca="1" si="6"/>
        <v/>
      </c>
    </row>
    <row r="107" spans="7:7" x14ac:dyDescent="0.5">
      <c r="G107" s="6" t="str">
        <f t="shared" ca="1" si="6"/>
        <v/>
      </c>
    </row>
    <row r="108" spans="7:7" x14ac:dyDescent="0.5">
      <c r="G108" s="6" t="str">
        <f t="shared" ca="1" si="6"/>
        <v/>
      </c>
    </row>
    <row r="109" spans="7:7" x14ac:dyDescent="0.5">
      <c r="G109" s="6" t="str">
        <f t="shared" ca="1" si="6"/>
        <v/>
      </c>
    </row>
    <row r="110" spans="7:7" x14ac:dyDescent="0.5">
      <c r="G110" s="6" t="str">
        <f t="shared" ca="1" si="6"/>
        <v/>
      </c>
    </row>
    <row r="111" spans="7:7" x14ac:dyDescent="0.5">
      <c r="G111" s="6" t="str">
        <f t="shared" ca="1" si="6"/>
        <v/>
      </c>
    </row>
    <row r="112" spans="7:7" x14ac:dyDescent="0.5">
      <c r="G112" s="6" t="str">
        <f t="shared" ca="1" si="6"/>
        <v/>
      </c>
    </row>
    <row r="113" spans="7:7" x14ac:dyDescent="0.5">
      <c r="G113" s="6" t="str">
        <f t="shared" ca="1" si="6"/>
        <v/>
      </c>
    </row>
    <row r="114" spans="7:7" x14ac:dyDescent="0.5">
      <c r="G114" s="6" t="str">
        <f t="shared" ca="1" si="6"/>
        <v/>
      </c>
    </row>
    <row r="115" spans="7:7" x14ac:dyDescent="0.5">
      <c r="G115" s="6" t="str">
        <f t="shared" ca="1" si="6"/>
        <v/>
      </c>
    </row>
    <row r="116" spans="7:7" x14ac:dyDescent="0.5">
      <c r="G116" s="6" t="str">
        <f t="shared" ca="1" si="6"/>
        <v/>
      </c>
    </row>
    <row r="117" spans="7:7" x14ac:dyDescent="0.5">
      <c r="G117" s="6" t="str">
        <f t="shared" ca="1" si="6"/>
        <v/>
      </c>
    </row>
    <row r="118" spans="7:7" x14ac:dyDescent="0.5">
      <c r="G118" s="6" t="str">
        <f t="shared" ca="1" si="6"/>
        <v/>
      </c>
    </row>
    <row r="119" spans="7:7" x14ac:dyDescent="0.5">
      <c r="G119" s="6" t="str">
        <f t="shared" ca="1" si="6"/>
        <v/>
      </c>
    </row>
    <row r="120" spans="7:7" x14ac:dyDescent="0.5">
      <c r="G120" s="6" t="str">
        <f t="shared" ca="1" si="6"/>
        <v/>
      </c>
    </row>
  </sheetData>
  <conditionalFormatting sqref="G1:I1048576">
    <cfRule type="expression" dxfId="1" priority="2">
      <formula>_xlfn.ISFORMULA(G1)</formula>
    </cfRule>
  </conditionalFormatting>
  <conditionalFormatting sqref="F1:I1048576">
    <cfRule type="expression" dxfId="0" priority="1">
      <formula>$E1="phase"</formula>
    </cfRule>
  </conditionalFormatting>
  <dataValidations count="2">
    <dataValidation type="list" allowBlank="1" showInputMessage="1" showErrorMessage="1" sqref="B10:B11" xr:uid="{7377A45C-03C4-4C8C-93CF-99B2A04B4C52}">
      <formula1>_xlfn.ANCHORARRAY($X$1)</formula1>
    </dataValidation>
    <dataValidation type="list" allowBlank="1" showInputMessage="1" showErrorMessage="1" sqref="E2:E267" xr:uid="{D11B2153-BCC8-4B14-BABE-DCA7052BCA42}">
      <formula1>"phase"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2025-04-11T17:12:33Z</dcterms:created>
  <dcterms:modified xsi:type="dcterms:W3CDTF">2025-04-11T18:16:10Z</dcterms:modified>
</cp:coreProperties>
</file>