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ja\EasyGantt\"/>
    </mc:Choice>
  </mc:AlternateContent>
  <xr:revisionPtr revIDLastSave="0" documentId="13_ncr:1_{81DD5CC8-891F-4A28-BA45-727412B00B95}" xr6:coauthVersionLast="47" xr6:coauthVersionMax="47" xr10:uidLastSave="{00000000-0000-0000-0000-000000000000}"/>
  <bookViews>
    <workbookView xWindow="28702" yWindow="683" windowWidth="28995" windowHeight="15675" xr2:uid="{DE6DC475-CBA2-4AB6-A0D5-110579649B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G10" i="2"/>
  <c r="K10" i="2" s="1"/>
  <c r="F20" i="2"/>
  <c r="G20" i="2"/>
  <c r="K20" i="2" s="1"/>
  <c r="G29" i="2"/>
  <c r="K29" i="2" s="1"/>
  <c r="H29" i="2" s="1"/>
  <c r="F29" i="2"/>
  <c r="W16" i="2"/>
  <c r="K11" i="2"/>
  <c r="F11" i="2"/>
  <c r="F12" i="2"/>
  <c r="G12" i="2" s="1"/>
  <c r="Y1" i="2" a="1"/>
  <c r="Y1" i="2" s="1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W20" i="2"/>
  <c r="W18" i="2"/>
  <c r="W15" i="2"/>
  <c r="W10" i="2"/>
  <c r="W6" i="2"/>
  <c r="W19" i="2"/>
  <c r="K2" i="2"/>
  <c r="K3" i="2"/>
  <c r="K4" i="2"/>
  <c r="K5" i="2"/>
  <c r="K6" i="2"/>
  <c r="K7" i="2"/>
  <c r="K8" i="2"/>
  <c r="K9" i="2"/>
  <c r="K35" i="2"/>
  <c r="K12" i="2" l="1"/>
  <c r="F13" i="2"/>
  <c r="H35" i="2"/>
  <c r="I35" i="2" s="1"/>
  <c r="J35" i="2"/>
  <c r="H2" i="2"/>
  <c r="H3" i="2"/>
  <c r="H10" i="2"/>
  <c r="H20" i="2"/>
  <c r="J29" i="2"/>
  <c r="I29" i="2"/>
  <c r="G13" i="2" l="1"/>
  <c r="I2" i="2"/>
  <c r="J2" i="2"/>
  <c r="I3" i="2"/>
  <c r="J3" i="2"/>
  <c r="I10" i="2"/>
  <c r="J10" i="2"/>
  <c r="I20" i="2"/>
  <c r="J20" i="2"/>
  <c r="F14" i="2" l="1"/>
  <c r="K13" i="2"/>
  <c r="G14" i="2" l="1"/>
  <c r="F15" i="2" l="1"/>
  <c r="K14" i="2"/>
  <c r="G15" i="2" l="1"/>
  <c r="F16" i="2" l="1"/>
  <c r="K15" i="2"/>
  <c r="G16" i="2" l="1"/>
  <c r="F17" i="2" l="1"/>
  <c r="G17" i="2" s="1"/>
  <c r="K16" i="2"/>
  <c r="F18" i="2" l="1"/>
  <c r="G18" i="2" s="1"/>
  <c r="K17" i="2"/>
  <c r="F19" i="2" l="1"/>
  <c r="K18" i="2"/>
  <c r="G19" i="2" l="1"/>
  <c r="F21" i="2" s="1"/>
  <c r="G21" i="2" l="1"/>
  <c r="K19" i="2"/>
  <c r="F22" i="2" l="1"/>
  <c r="K21" i="2"/>
  <c r="G22" i="2" l="1"/>
  <c r="F23" i="2" l="1"/>
  <c r="K22" i="2"/>
  <c r="G23" i="2" l="1"/>
  <c r="K23" i="2" l="1"/>
  <c r="F24" i="2"/>
  <c r="G24" i="2" l="1"/>
  <c r="K24" i="2" l="1"/>
  <c r="F25" i="2"/>
  <c r="G25" i="2" s="1"/>
  <c r="F26" i="2" l="1"/>
  <c r="G26" i="2" s="1"/>
  <c r="K25" i="2"/>
  <c r="K26" i="2" l="1"/>
  <c r="F27" i="2"/>
  <c r="G27" i="2" s="1"/>
  <c r="K27" i="2" l="1"/>
  <c r="F28" i="2"/>
  <c r="G28" i="2" s="1"/>
  <c r="F30" i="2" l="1"/>
  <c r="G30" i="2" s="1"/>
  <c r="K28" i="2"/>
  <c r="F31" i="2" l="1"/>
  <c r="G31" i="2" s="1"/>
  <c r="K30" i="2"/>
  <c r="F32" i="2" l="1"/>
  <c r="G32" i="2" s="1"/>
  <c r="K31" i="2"/>
  <c r="F33" i="2" l="1"/>
  <c r="G33" i="2" s="1"/>
  <c r="K32" i="2"/>
  <c r="K33" i="2" l="1"/>
  <c r="F34" i="2"/>
  <c r="B7" i="2" l="1"/>
  <c r="W23" i="2" s="1"/>
  <c r="G34" i="2"/>
  <c r="B8" i="2" l="1"/>
  <c r="K34" i="2"/>
  <c r="P1" i="2" l="1" a="1"/>
  <c r="O17" i="2" l="1"/>
  <c r="O11" i="2"/>
  <c r="O9" i="2"/>
  <c r="O7" i="2"/>
  <c r="O4" i="2"/>
  <c r="O2" i="2"/>
  <c r="O16" i="2"/>
  <c r="O15" i="2"/>
  <c r="O14" i="2"/>
  <c r="O25" i="2"/>
  <c r="O13" i="2"/>
  <c r="O12" i="2"/>
  <c r="O10" i="2"/>
  <c r="O8" i="2"/>
  <c r="O5" i="2"/>
  <c r="O3" i="2"/>
  <c r="P1" i="2"/>
  <c r="O28" i="2"/>
  <c r="O27" i="2"/>
  <c r="O26" i="2"/>
  <c r="O24" i="2"/>
  <c r="O21" i="2"/>
  <c r="O20" i="2"/>
  <c r="O19" i="2"/>
  <c r="O18" i="2"/>
  <c r="O22" i="2"/>
  <c r="O6" i="2"/>
  <c r="O23" i="2"/>
  <c r="H34" i="2" l="1"/>
  <c r="H33" i="2"/>
  <c r="H32" i="2"/>
  <c r="H31" i="2"/>
  <c r="H30" i="2"/>
  <c r="H28" i="2"/>
  <c r="H27" i="2"/>
  <c r="H26" i="2"/>
  <c r="H25" i="2"/>
  <c r="H24" i="2"/>
  <c r="H23" i="2"/>
  <c r="H8" i="2"/>
  <c r="H12" i="2"/>
  <c r="H6" i="2"/>
  <c r="H5" i="2"/>
  <c r="H7" i="2"/>
  <c r="H11" i="2"/>
  <c r="H22" i="2"/>
  <c r="O1" i="2"/>
  <c r="H4" i="2" s="1"/>
  <c r="H21" i="2"/>
  <c r="H14" i="2"/>
  <c r="H9" i="2"/>
  <c r="H13" i="2"/>
  <c r="H16" i="2"/>
  <c r="H17" i="2"/>
  <c r="H18" i="2"/>
  <c r="H15" i="2"/>
  <c r="H19" i="2"/>
  <c r="J34" i="2" l="1"/>
  <c r="I34" i="2"/>
  <c r="J33" i="2"/>
  <c r="I33" i="2"/>
  <c r="I32" i="2"/>
  <c r="J32" i="2"/>
  <c r="J31" i="2"/>
  <c r="I31" i="2"/>
  <c r="I30" i="2"/>
  <c r="J30" i="2"/>
  <c r="I28" i="2"/>
  <c r="J28" i="2"/>
  <c r="I27" i="2"/>
  <c r="J27" i="2"/>
  <c r="I26" i="2"/>
  <c r="J26" i="2"/>
  <c r="I25" i="2"/>
  <c r="J25" i="2"/>
  <c r="J24" i="2"/>
  <c r="I24" i="2"/>
  <c r="J23" i="2"/>
  <c r="I23" i="2"/>
  <c r="J8" i="2"/>
  <c r="I8" i="2"/>
  <c r="J12" i="2"/>
  <c r="I12" i="2"/>
  <c r="J6" i="2"/>
  <c r="I6" i="2"/>
  <c r="I5" i="2"/>
  <c r="J5" i="2"/>
  <c r="J7" i="2"/>
  <c r="I7" i="2"/>
  <c r="J11" i="2"/>
  <c r="I11" i="2"/>
  <c r="I22" i="2"/>
  <c r="J22" i="2"/>
  <c r="I4" i="2"/>
  <c r="J4" i="2"/>
  <c r="M1" i="2" s="1" a="1"/>
  <c r="M1" i="2" s="1"/>
  <c r="J21" i="2"/>
  <c r="I21" i="2"/>
  <c r="J14" i="2"/>
  <c r="I14" i="2"/>
  <c r="J9" i="2"/>
  <c r="I9" i="2"/>
  <c r="J13" i="2"/>
  <c r="I13" i="2"/>
  <c r="I16" i="2"/>
  <c r="J16" i="2"/>
  <c r="I17" i="2"/>
  <c r="J17" i="2"/>
  <c r="I18" i="2"/>
  <c r="J18" i="2"/>
  <c r="I15" i="2"/>
  <c r="J15" i="2"/>
  <c r="I19" i="2"/>
  <c r="J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<sst xmlns="http://schemas.openxmlformats.org/spreadsheetml/2006/main" count="73" uniqueCount="67">
  <si>
    <t>title</t>
  </si>
  <si>
    <t>Atlas Sprint Schedule</t>
  </si>
  <si>
    <t>name</t>
  </si>
  <si>
    <t>start</t>
  </si>
  <si>
    <t>end</t>
  </si>
  <si>
    <t>@startgantt</t>
  </si>
  <si>
    <t>Ideate</t>
  </si>
  <si>
    <t>header</t>
  </si>
  <si>
    <t>Proof of Concept</t>
  </si>
  <si>
    <t>&lt;style&gt;</t>
  </si>
  <si>
    <t>footer</t>
  </si>
  <si>
    <t>generated: %date("YYYY-MM-dd")</t>
  </si>
  <si>
    <t>Architect</t>
  </si>
  <si>
    <t>ganttDiagram {</t>
  </si>
  <si>
    <t>caption</t>
  </si>
  <si>
    <t>Design</t>
  </si>
  <si>
    <t>task {</t>
  </si>
  <si>
    <t>Backend</t>
  </si>
  <si>
    <t>Frontend</t>
  </si>
  <si>
    <t>LineColor White</t>
  </si>
  <si>
    <t>Prototype</t>
  </si>
  <si>
    <t>Integrate</t>
  </si>
  <si>
    <t>}</t>
  </si>
  <si>
    <t>Onboarding</t>
  </si>
  <si>
    <t>undone {</t>
  </si>
  <si>
    <t>back</t>
  </si>
  <si>
    <t>#ffe6e6</t>
  </si>
  <si>
    <t>undone</t>
  </si>
  <si>
    <t>LightGray</t>
  </si>
  <si>
    <t>Admin &amp; Invites</t>
  </si>
  <si>
    <t>Renderer R&amp;D</t>
  </si>
  <si>
    <t>Quill Enhancements - pictures, tables</t>
  </si>
  <si>
    <t>&lt;/style&gt;</t>
  </si>
  <si>
    <t>Markdown</t>
  </si>
  <si>
    <t>PlantUML &amp; Latex</t>
  </si>
  <si>
    <t>Content Safety API</t>
  </si>
  <si>
    <t>projectscale monthly zoom 3</t>
  </si>
  <si>
    <t>Structure Sharing</t>
  </si>
  <si>
    <t>hide footbox</t>
  </si>
  <si>
    <t>Cross-Structure Reporting</t>
  </si>
  <si>
    <t>User Metrics</t>
  </si>
  <si>
    <t>Restricted Preview</t>
  </si>
  <si>
    <t>Platform Metrics &amp; Alerting</t>
  </si>
  <si>
    <t xml:space="preserve">Test Automation </t>
  </si>
  <si>
    <t>Web Analytics</t>
  </si>
  <si>
    <t>LLM Ingest</t>
  </si>
  <si>
    <t>Penetration Testing</t>
  </si>
  <si>
    <t>Cost Optimization</t>
  </si>
  <si>
    <t>Automated Scaling</t>
  </si>
  <si>
    <t>Payment Processing</t>
  </si>
  <si>
    <t>Invite Preview</t>
  </si>
  <si>
    <t>Design Review</t>
  </si>
  <si>
    <t>Design Adaptation</t>
  </si>
  <si>
    <t>Regulatory Review</t>
  </si>
  <si>
    <t>User Acq. &amp; Marketing plan</t>
  </si>
  <si>
    <t>Business Plan</t>
  </si>
  <si>
    <t>Launch</t>
  </si>
  <si>
    <t>timepuml</t>
  </si>
  <si>
    <t>type</t>
  </si>
  <si>
    <t>increment</t>
  </si>
  <si>
    <t>completePuml</t>
  </si>
  <si>
    <t>display</t>
  </si>
  <si>
    <t>Starting Sprint</t>
  </si>
  <si>
    <t>Start</t>
  </si>
  <si>
    <t>End</t>
  </si>
  <si>
    <t>type2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</si>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</sst>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0" borderId="1" xfId="0" applyFont="1" applyBorder="1"/>
    <xf numFmtId="14" fontId="0" fillId="2" borderId="0" xfId="0" applyNumberForma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9">
    <dxf>
      <font>
        <b val="0"/>
        <i/>
        <color theme="2" tint="-0.499984740745262"/>
      </font>
    </dxf>
    <dxf>
      <fill>
        <patternFill>
          <bgColor theme="2"/>
        </patternFill>
      </fill>
    </dxf>
    <dxf>
      <font>
        <b/>
        <i val="0"/>
      </font>
    </dxf>
    <dxf>
      <numFmt numFmtId="0" formatCode="General"/>
    </dxf>
    <dxf>
      <numFmt numFmtId="0" formatCode="General"/>
    </dxf>
    <dxf>
      <numFmt numFmtId="0" formatCode="General"/>
    </dxf>
    <dxf>
      <numFmt numFmtId="164" formatCode="mmm\-dd\-yy"/>
    </dxf>
    <dxf>
      <numFmt numFmtId="164" formatCode="mmm\-dd\-yy"/>
    </dxf>
    <dxf>
      <numFmt numFmtId="164" formatCode="mmm\-dd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2224089</xdr:colOff>
      <xdr:row>0</xdr:row>
      <xdr:rowOff>68061</xdr:rowOff>
    </xdr:from>
    <xdr:to>
      <xdr:col>30</xdr:col>
      <xdr:colOff>5293</xdr:colOff>
      <xdr:row>17</xdr:row>
      <xdr:rowOff>57152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C4AD47-C2D2-0F4B-9838-FCBC1BCBF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9914" y="68061"/>
          <a:ext cx="7091892" cy="306566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36316-C857-4D24-8EAA-4A7BBE92B933}" name="easyGantt" displayName="easyGantt" ref="D1:K35" totalsRowShown="0">
  <autoFilter ref="D1:K35" xr:uid="{7BE36316-C857-4D24-8EAA-4A7BBE92B933}"/>
  <tableColumns count="8">
    <tableColumn id="1" xr3:uid="{82D2B4BF-8C0E-4068-B86C-9E7897F07FEC}" name="type"/>
    <tableColumn id="2" xr3:uid="{108EC97B-7609-464C-B534-C39F4552F8D3}" name="name"/>
    <tableColumn id="4" xr3:uid="{FCC3C77B-4B7E-4A94-B6D8-A00B36368423}" name="start" dataDxfId="8"/>
    <tableColumn id="5" xr3:uid="{271A9B36-9E27-40AA-B407-CE8B69C48C7A}" name="end" dataDxfId="7"/>
    <tableColumn id="9" xr3:uid="{3B1C7E17-CBA5-4B70-8D1C-F584EDDFE483}" name="display" dataDxfId="6">
      <calculatedColumnFormula>IF(easyGantt[[#This Row],[type2]]&lt;&gt;"sprint",easyGantt[[#This Row],[name]],IF($B$2="",easyGantt[[#This Row],[name]],_xlfn.XLOOKUP(easyGantt[[#This Row],[name]],P:P,O:O)&amp;": " &amp;easyGantt[[#This Row],[name]]))</calculatedColumnFormula>
    </tableColumn>
    <tableColumn id="6" xr3:uid="{945B38A2-104C-4700-9DFC-499B0BD40332}" name="timepuml" dataDxfId="5">
      <calculatedColumnFormula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calculatedColumnFormula>
    </tableColumn>
    <tableColumn id="7" xr3:uid="{E68710AC-61A7-4097-8F93-E913AB8BD656}" name="completePuml" dataDxfId="4">
      <calculatedColumnFormula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calculatedColumnFormula>
    </tableColumn>
    <tableColumn id="8" xr3:uid="{4467BD47-D962-4DE5-B5A1-1ED1E45E2865}" name="type2" dataDxfId="3">
      <calculatedColumnFormula>IF(easyGantt[[#This Row],[end]]="","event",IF(easyGantt[[#This Row],[type]]="increment","increment","sprint"))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28B9-26E8-40A2-A149-99C2EF4EA27A}">
  <dimension ref="A1:Y86"/>
  <sheetViews>
    <sheetView showGridLines="0" tabSelected="1" workbookViewId="0">
      <selection activeCell="AD38" sqref="AD38"/>
    </sheetView>
  </sheetViews>
  <sheetFormatPr defaultRowHeight="14.35" x14ac:dyDescent="0.5"/>
  <cols>
    <col min="1" max="1" width="13.64453125" bestFit="1" customWidth="1"/>
    <col min="2" max="2" width="27.9375" bestFit="1" customWidth="1"/>
    <col min="5" max="5" width="30.17578125" bestFit="1" customWidth="1"/>
    <col min="6" max="6" width="9.8203125" bestFit="1" customWidth="1"/>
    <col min="7" max="7" width="9.87890625" customWidth="1"/>
    <col min="8" max="8" width="9.87890625" hidden="1" customWidth="1"/>
    <col min="9" max="9" width="52.76171875" hidden="1" customWidth="1"/>
    <col min="10" max="10" width="75.76171875" hidden="1" customWidth="1"/>
    <col min="11" max="11" width="8.9375" hidden="1" customWidth="1"/>
    <col min="13" max="13" width="75.76171875" bestFit="1" customWidth="1"/>
    <col min="15" max="22" width="8.9375" hidden="1" customWidth="1"/>
    <col min="23" max="23" width="23.87890625" hidden="1" customWidth="1"/>
    <col min="24" max="25" width="8.9375" hidden="1" customWidth="1"/>
  </cols>
  <sheetData>
    <row r="1" spans="1:25" x14ac:dyDescent="0.5">
      <c r="A1" s="7" t="s">
        <v>0</v>
      </c>
      <c r="B1" s="6" t="s">
        <v>1</v>
      </c>
      <c r="D1" s="4" t="s">
        <v>58</v>
      </c>
      <c r="E1" s="4" t="s">
        <v>2</v>
      </c>
      <c r="F1" s="4" t="s">
        <v>3</v>
      </c>
      <c r="G1" s="4" t="s">
        <v>4</v>
      </c>
      <c r="H1" t="s">
        <v>61</v>
      </c>
      <c r="I1" t="s">
        <v>57</v>
      </c>
      <c r="J1" t="s">
        <v>60</v>
      </c>
      <c r="K1" t="s">
        <v>65</v>
      </c>
      <c r="M1" t="str" cm="1">
        <f t="array" aca="1" ref="M1:M86" ca="1">_xlfn.VSTACK(_xlfn._xlws.FILTER(W:W,W:W&lt;&gt;""),easyGantt[timepuml],easyGantt[completePuml],"@endgantt")</f>
        <v>@startgantt</v>
      </c>
      <c r="O1" t="str">
        <f t="shared" ref="O1:O32" si="0">IF(OR(B$2="",P1=""),"","Sprint "&amp;TEXT(ROW()+B$2-1,"00"))</f>
        <v>Sprint 00</v>
      </c>
      <c r="P1" t="str" cm="1">
        <f t="array" ref="P1:P28">_xlfn._xlws.FILTER(easyGantt[name],easyGantt[type2]="sprint")</f>
        <v>Architect</v>
      </c>
      <c r="W1" t="s">
        <v>5</v>
      </c>
      <c r="Y1" t="str" cm="1">
        <f t="array" ref="Y1:Y5">_xlfn.VSTACK(_xlfn._xlws.FILTER(easyGantt[name],easyGantt[type]="increment"))</f>
        <v>Ideate</v>
      </c>
    </row>
    <row r="2" spans="1:25" x14ac:dyDescent="0.5">
      <c r="A2" s="7" t="s">
        <v>62</v>
      </c>
      <c r="B2" s="6">
        <v>0</v>
      </c>
      <c r="D2" t="s">
        <v>59</v>
      </c>
      <c r="E2" t="s">
        <v>6</v>
      </c>
      <c r="F2" s="3">
        <v>45615</v>
      </c>
      <c r="G2" s="3">
        <v>45645</v>
      </c>
      <c r="H2" s="3" t="str">
        <f>IF(easyGantt[[#This Row],[type2]]&lt;&gt;"sprint",easyGantt[[#This Row],[name]],IF($B$2="",easyGantt[[#This Row],[name]],_xlfn.XLOOKUP(easyGantt[[#This Row],[name]],P:P,O:O)&amp;": " &amp;easyGantt[[#This Row],[name]]))</f>
        <v>Ideate</v>
      </c>
      <c r="I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[Ideate] starts on 2024-11-19 and ends on 2024-12-19</v>
      </c>
      <c r="J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[Ideate] is 100% complete</v>
      </c>
      <c r="K2" t="str">
        <f>IF(easyGantt[[#This Row],[end]]="","event",IF(easyGantt[[#This Row],[type]]="increment","increment","sprint"))</f>
        <v>increment</v>
      </c>
      <c r="M2" t="str">
        <f ca="1"/>
        <v>&lt;style&gt;</v>
      </c>
      <c r="O2" t="str">
        <f t="shared" si="0"/>
        <v>Sprint 01</v>
      </c>
      <c r="P2" t="str">
        <v>Design</v>
      </c>
      <c r="Y2" t="str">
        <v>Proof of Concept</v>
      </c>
    </row>
    <row r="3" spans="1:25" x14ac:dyDescent="0.5">
      <c r="A3" s="7" t="s">
        <v>7</v>
      </c>
      <c r="B3" s="6"/>
      <c r="D3" t="s">
        <v>59</v>
      </c>
      <c r="E3" t="s">
        <v>8</v>
      </c>
      <c r="F3" s="3">
        <v>45646</v>
      </c>
      <c r="G3" s="3">
        <v>45735</v>
      </c>
      <c r="H3" s="3" t="str">
        <f>IF(easyGantt[[#This Row],[type2]]&lt;&gt;"sprint",easyGantt[[#This Row],[name]],IF($B$2="",easyGantt[[#This Row],[name]],_xlfn.XLOOKUP(easyGantt[[#This Row],[name]],P:P,O:O)&amp;": " &amp;easyGantt[[#This Row],[name]]))</f>
        <v>Proof of Concept</v>
      </c>
      <c r="I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[Proof of Concept] starts on 2024-12-20 and ends on 2025-03-19</v>
      </c>
      <c r="J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[Proof of Concept] is 100% complete</v>
      </c>
      <c r="K3" t="str">
        <f>IF(easyGantt[[#This Row],[end]]="","event",IF(easyGantt[[#This Row],[type]]="increment","increment","sprint"))</f>
        <v>increment</v>
      </c>
      <c r="M3" t="str">
        <f ca="1"/>
        <v>ganttDiagram {</v>
      </c>
      <c r="O3" t="str">
        <f t="shared" si="0"/>
        <v>Sprint 02</v>
      </c>
      <c r="P3" t="str">
        <v>Backend</v>
      </c>
      <c r="W3" t="s">
        <v>9</v>
      </c>
      <c r="Y3" t="str">
        <v>Prototype</v>
      </c>
    </row>
    <row r="4" spans="1:25" x14ac:dyDescent="0.5">
      <c r="A4" s="7" t="s">
        <v>10</v>
      </c>
      <c r="B4" s="6" t="s">
        <v>11</v>
      </c>
      <c r="E4" t="s">
        <v>12</v>
      </c>
      <c r="F4" s="3">
        <v>45646</v>
      </c>
      <c r="G4" s="3">
        <v>45660</v>
      </c>
      <c r="H4" s="3" t="str">
        <f>IF(easyGantt[[#This Row],[type2]]&lt;&gt;"sprint",easyGantt[[#This Row],[name]],IF($B$2="",easyGantt[[#This Row],[name]],_xlfn.XLOOKUP(easyGantt[[#This Row],[name]],P:P,O:O)&amp;": " &amp;easyGantt[[#This Row],[name]]))</f>
        <v>Sprint 00: Architect</v>
      </c>
      <c r="I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00: Architect] starts on 2024-12-20 and ends on 2025-01-03</v>
      </c>
      <c r="J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00: Architect] is 100% complete</v>
      </c>
      <c r="K4" t="str">
        <f>IF(easyGantt[[#This Row],[end]]="","event",IF(easyGantt[[#This Row],[type]]="increment","increment","sprint"))</f>
        <v>sprint</v>
      </c>
      <c r="M4" t="str">
        <f ca="1"/>
        <v>task {</v>
      </c>
      <c r="O4" t="str">
        <f t="shared" si="0"/>
        <v>Sprint 03</v>
      </c>
      <c r="P4" t="str">
        <v>Frontend</v>
      </c>
      <c r="W4" t="s">
        <v>13</v>
      </c>
      <c r="Y4" t="str">
        <v>Restricted Preview</v>
      </c>
    </row>
    <row r="5" spans="1:25" x14ac:dyDescent="0.5">
      <c r="A5" s="7" t="s">
        <v>14</v>
      </c>
      <c r="B5" s="6"/>
      <c r="E5" t="s">
        <v>15</v>
      </c>
      <c r="F5" s="3">
        <v>45661</v>
      </c>
      <c r="G5" s="3">
        <v>45675</v>
      </c>
      <c r="H5" s="3" t="str">
        <f>IF(easyGantt[[#This Row],[type2]]&lt;&gt;"sprint",easyGantt[[#This Row],[name]],IF($B$2="",easyGantt[[#This Row],[name]],_xlfn.XLOOKUP(easyGantt[[#This Row],[name]],P:P,O:O)&amp;": " &amp;easyGantt[[#This Row],[name]]))</f>
        <v>Sprint 01: Design</v>
      </c>
      <c r="I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01: Design] starts on 2025-01-04 and ends on 2025-01-18</v>
      </c>
      <c r="J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01: Design] is 100% complete</v>
      </c>
      <c r="K5" t="str">
        <f>IF(easyGantt[[#This Row],[end]]="","event",IF(easyGantt[[#This Row],[type]]="increment","increment","sprint"))</f>
        <v>sprint</v>
      </c>
      <c r="M5" t="str">
        <f ca="1"/>
        <v>BackGroundColor #ffe6e6</v>
      </c>
      <c r="O5" t="str">
        <f t="shared" si="0"/>
        <v>Sprint 04</v>
      </c>
      <c r="P5" t="str">
        <v>Integrate</v>
      </c>
      <c r="W5" t="s">
        <v>16</v>
      </c>
      <c r="Y5" t="str">
        <v>Invite Preview</v>
      </c>
    </row>
    <row r="6" spans="1:25" x14ac:dyDescent="0.5">
      <c r="A6" s="1"/>
      <c r="B6" s="2"/>
      <c r="E6" t="s">
        <v>17</v>
      </c>
      <c r="F6" s="3">
        <v>45676</v>
      </c>
      <c r="G6" s="3">
        <v>45690</v>
      </c>
      <c r="H6" s="3" t="str">
        <f>IF(easyGantt[[#This Row],[type2]]&lt;&gt;"sprint",easyGantt[[#This Row],[name]],IF($B$2="",easyGantt[[#This Row],[name]],_xlfn.XLOOKUP(easyGantt[[#This Row],[name]],P:P,O:O)&amp;": " &amp;easyGantt[[#This Row],[name]]))</f>
        <v>Sprint 02: Backend</v>
      </c>
      <c r="I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02: Backend] starts on 2025-01-19 and ends on 2025-02-02</v>
      </c>
      <c r="J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02: Backend] is 100% complete</v>
      </c>
      <c r="K6" t="str">
        <f>IF(easyGantt[[#This Row],[end]]="","event",IF(easyGantt[[#This Row],[type]]="increment","increment","sprint"))</f>
        <v>sprint</v>
      </c>
      <c r="M6" t="str">
        <f ca="1"/>
        <v>LineColor White</v>
      </c>
      <c r="O6" t="str">
        <f t="shared" si="0"/>
        <v>Sprint 05</v>
      </c>
      <c r="P6" t="str">
        <v>Onboarding</v>
      </c>
      <c r="W6" t="str">
        <f>"BackGroundColor " &amp;  B10</f>
        <v>BackGroundColor #ffe6e6</v>
      </c>
    </row>
    <row r="7" spans="1:25" x14ac:dyDescent="0.5">
      <c r="A7" s="7" t="s">
        <v>63</v>
      </c>
      <c r="B7" s="5">
        <f>MIN(easyGantt[start])</f>
        <v>45615</v>
      </c>
      <c r="E7" t="s">
        <v>18</v>
      </c>
      <c r="F7" s="3">
        <v>45691</v>
      </c>
      <c r="G7" s="3">
        <v>45705</v>
      </c>
      <c r="H7" s="3" t="str">
        <f>IF(easyGantt[[#This Row],[type2]]&lt;&gt;"sprint",easyGantt[[#This Row],[name]],IF($B$2="",easyGantt[[#This Row],[name]],_xlfn.XLOOKUP(easyGantt[[#This Row],[name]],P:P,O:O)&amp;": " &amp;easyGantt[[#This Row],[name]]))</f>
        <v>Sprint 03: Frontend</v>
      </c>
      <c r="I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03: Frontend] starts on 2025-02-03 and ends on 2025-02-17</v>
      </c>
      <c r="J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03: Frontend] is 100% complete</v>
      </c>
      <c r="K7" t="str">
        <f>IF(easyGantt[[#This Row],[end]]="","event",IF(easyGantt[[#This Row],[type]]="increment","increment","sprint"))</f>
        <v>sprint</v>
      </c>
      <c r="M7" t="str">
        <f ca="1"/>
        <v>}</v>
      </c>
      <c r="O7" t="str">
        <f t="shared" si="0"/>
        <v>Sprint 06</v>
      </c>
      <c r="P7" t="str">
        <v>Admin &amp; Invites</v>
      </c>
      <c r="W7" t="s">
        <v>19</v>
      </c>
    </row>
    <row r="8" spans="1:25" x14ac:dyDescent="0.5">
      <c r="A8" s="7" t="s">
        <v>64</v>
      </c>
      <c r="B8" s="5">
        <f>MAX(easyGantt[[start]:[end]])</f>
        <v>46071</v>
      </c>
      <c r="E8" t="s">
        <v>21</v>
      </c>
      <c r="F8" s="3">
        <v>45706</v>
      </c>
      <c r="G8" s="3">
        <v>45720</v>
      </c>
      <c r="H8" s="3" t="str">
        <f>IF(easyGantt[[#This Row],[type2]]&lt;&gt;"sprint",easyGantt[[#This Row],[name]],IF($B$2="",easyGantt[[#This Row],[name]],_xlfn.XLOOKUP(easyGantt[[#This Row],[name]],P:P,O:O)&amp;": " &amp;easyGantt[[#This Row],[name]]))</f>
        <v>Sprint 04: Integrate</v>
      </c>
      <c r="I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04: Integrate] starts on 2025-02-18 and ends on 2025-03-04</v>
      </c>
      <c r="J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04: Integrate] is 100% complete</v>
      </c>
      <c r="K8" t="str">
        <f>IF(easyGantt[[#This Row],[end]]="","event",IF(easyGantt[[#This Row],[type]]="increment","increment","sprint"))</f>
        <v>sprint</v>
      </c>
      <c r="M8" t="str">
        <f ca="1"/>
        <v>undone {</v>
      </c>
      <c r="O8" t="str">
        <f t="shared" si="0"/>
        <v>Sprint 07</v>
      </c>
      <c r="P8" t="str">
        <v>Renderer R&amp;D</v>
      </c>
      <c r="W8" t="s">
        <v>22</v>
      </c>
    </row>
    <row r="9" spans="1:25" x14ac:dyDescent="0.5">
      <c r="A9" s="1"/>
      <c r="B9" s="2"/>
      <c r="E9" t="s">
        <v>23</v>
      </c>
      <c r="F9" s="3">
        <v>45721</v>
      </c>
      <c r="G9" s="3">
        <v>45735</v>
      </c>
      <c r="H9" s="3" t="str">
        <f>IF(easyGantt[[#This Row],[type2]]&lt;&gt;"sprint",easyGantt[[#This Row],[name]],IF($B$2="",easyGantt[[#This Row],[name]],_xlfn.XLOOKUP(easyGantt[[#This Row],[name]],P:P,O:O)&amp;": " &amp;easyGantt[[#This Row],[name]]))</f>
        <v>Sprint 05: Onboarding</v>
      </c>
      <c r="I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05: Onboarding] starts on 2025-03-05 and ends on 2025-03-19</v>
      </c>
      <c r="J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05: Onboarding] is 100% complete</v>
      </c>
      <c r="K9" t="str">
        <f>IF(easyGantt[[#This Row],[end]]="","event",IF(easyGantt[[#This Row],[type]]="increment","increment","sprint"))</f>
        <v>sprint</v>
      </c>
      <c r="M9" t="str">
        <f ca="1"/>
        <v>BackGroundColor LightGray</v>
      </c>
      <c r="O9" t="str">
        <f t="shared" si="0"/>
        <v>Sprint 08</v>
      </c>
      <c r="P9" t="str">
        <v>Quill Enhancements - pictures, tables</v>
      </c>
      <c r="W9" t="s">
        <v>24</v>
      </c>
    </row>
    <row r="10" spans="1:25" x14ac:dyDescent="0.5">
      <c r="A10" s="7" t="s">
        <v>25</v>
      </c>
      <c r="B10" s="6" t="s">
        <v>26</v>
      </c>
      <c r="D10" t="s">
        <v>59</v>
      </c>
      <c r="E10" t="s">
        <v>20</v>
      </c>
      <c r="F10" s="3">
        <f>F11</f>
        <v>45736</v>
      </c>
      <c r="G10" s="3">
        <f>G19</f>
        <v>45876</v>
      </c>
      <c r="H10" s="3" t="str">
        <f>IF(easyGantt[[#This Row],[type2]]&lt;&gt;"sprint",easyGantt[[#This Row],[name]],IF($B$2="",easyGantt[[#This Row],[name]],_xlfn.XLOOKUP(easyGantt[[#This Row],[name]],P:P,O:O)&amp;": " &amp;easyGantt[[#This Row],[name]]))</f>
        <v>Prototype</v>
      </c>
      <c r="I1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[Prototype] starts on 2025-03-20 and ends on 2025-08-07</v>
      </c>
      <c r="J1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[Prototype] is 16% complete</v>
      </c>
      <c r="K10" t="str">
        <f>IF(easyGantt[[#This Row],[end]]="","event",IF(easyGantt[[#This Row],[type]]="increment","increment","sprint"))</f>
        <v>increment</v>
      </c>
      <c r="M10" t="str">
        <f ca="1"/>
        <v>}</v>
      </c>
      <c r="O10" t="str">
        <f t="shared" si="0"/>
        <v>Sprint 09</v>
      </c>
      <c r="P10" t="str">
        <v>Markdown</v>
      </c>
      <c r="W10" t="str">
        <f>"BackGroundColor "&amp;B11</f>
        <v>BackGroundColor LightGray</v>
      </c>
    </row>
    <row r="11" spans="1:25" x14ac:dyDescent="0.5">
      <c r="A11" s="7" t="s">
        <v>27</v>
      </c>
      <c r="B11" s="6" t="s">
        <v>28</v>
      </c>
      <c r="E11" t="s">
        <v>29</v>
      </c>
      <c r="F11" s="3">
        <f>G9+1</f>
        <v>45736</v>
      </c>
      <c r="G11" s="3">
        <v>45756</v>
      </c>
      <c r="H11" s="3" t="str">
        <f>IF(easyGantt[[#This Row],[type2]]&lt;&gt;"sprint",easyGantt[[#This Row],[name]],IF($B$2="",easyGantt[[#This Row],[name]],_xlfn.XLOOKUP(easyGantt[[#This Row],[name]],P:P,O:O)&amp;": " &amp;easyGantt[[#This Row],[name]]))</f>
        <v>Sprint 06: Admin &amp; Invites</v>
      </c>
      <c r="I1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06: Admin &amp; Invites] starts on 2025-03-20 and ends on 2025-04-09</v>
      </c>
      <c r="J1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06: Admin &amp; Invites] is 100% complete</v>
      </c>
      <c r="K11" t="str">
        <f>IF(easyGantt[[#This Row],[end]]="","event",IF(easyGantt[[#This Row],[type]]="increment","increment","sprint"))</f>
        <v>sprint</v>
      </c>
      <c r="M11" t="str">
        <f ca="1"/>
        <v>}</v>
      </c>
      <c r="O11" t="str">
        <f t="shared" si="0"/>
        <v>Sprint 10</v>
      </c>
      <c r="P11" t="str">
        <v>PlantUML &amp; Latex</v>
      </c>
      <c r="W11" t="s">
        <v>22</v>
      </c>
    </row>
    <row r="12" spans="1:25" x14ac:dyDescent="0.5">
      <c r="A12" s="1"/>
      <c r="B12" s="2"/>
      <c r="E12" t="s">
        <v>30</v>
      </c>
      <c r="F12" s="3">
        <f>G11+1</f>
        <v>45757</v>
      </c>
      <c r="G12" s="3">
        <f>easyGantt[[#This Row],[start]]+14</f>
        <v>45771</v>
      </c>
      <c r="H12" s="3" t="str">
        <f>IF(easyGantt[[#This Row],[type2]]&lt;&gt;"sprint",easyGantt[[#This Row],[name]],IF($B$2="",easyGantt[[#This Row],[name]],_xlfn.XLOOKUP(easyGantt[[#This Row],[name]],P:P,O:O)&amp;": " &amp;easyGantt[[#This Row],[name]]))</f>
        <v>Sprint 07: Renderer R&amp;D</v>
      </c>
      <c r="I1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07: Renderer R&amp;D] starts on 2025-04-10 and ends on 2025-04-24</v>
      </c>
      <c r="J1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07: Renderer R&amp;D] is 7% complete</v>
      </c>
      <c r="K12" t="str">
        <f>IF(easyGantt[[#This Row],[end]]="","event",IF(easyGantt[[#This Row],[type]]="increment","increment","sprint"))</f>
        <v>sprint</v>
      </c>
      <c r="M12" t="str">
        <f ca="1"/>
        <v>&lt;/style&gt;</v>
      </c>
      <c r="O12" t="str">
        <f t="shared" si="0"/>
        <v>Sprint 11</v>
      </c>
      <c r="P12" t="str">
        <v>Content Safety API</v>
      </c>
      <c r="W12" t="s">
        <v>22</v>
      </c>
    </row>
    <row r="13" spans="1:25" x14ac:dyDescent="0.5">
      <c r="A13" s="7" t="s">
        <v>66</v>
      </c>
      <c r="B13" s="6" t="s">
        <v>36</v>
      </c>
      <c r="E13" t="s">
        <v>31</v>
      </c>
      <c r="F13" s="3">
        <f t="shared" ref="F13:F19" si="1">G12+1</f>
        <v>45772</v>
      </c>
      <c r="G13" s="3">
        <f>easyGantt[[#This Row],[start]]+14</f>
        <v>45786</v>
      </c>
      <c r="H13" s="3" t="str">
        <f>IF(easyGantt[[#This Row],[type2]]&lt;&gt;"sprint",easyGantt[[#This Row],[name]],IF($B$2="",easyGantt[[#This Row],[name]],_xlfn.XLOOKUP(easyGantt[[#This Row],[name]],P:P,O:O)&amp;": " &amp;easyGantt[[#This Row],[name]]))</f>
        <v>Sprint 08: Quill Enhancements - pictures, tables</v>
      </c>
      <c r="I1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08: Quill Enhancements - pictures, tables] starts on 2025-04-25 and ends on 2025-05-09</v>
      </c>
      <c r="J1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08: Quill Enhancements - pictures, tables] is 0% complete</v>
      </c>
      <c r="K13" t="str">
        <f>IF(easyGantt[[#This Row],[end]]="","event",IF(easyGantt[[#This Row],[type]]="increment","increment","sprint"))</f>
        <v>sprint</v>
      </c>
      <c r="M13" t="str">
        <f ca="1"/>
        <v>title Atlas Sprint Schedule</v>
      </c>
      <c r="O13" t="str">
        <f t="shared" si="0"/>
        <v>Sprint 12</v>
      </c>
      <c r="P13" t="str">
        <v>Structure Sharing</v>
      </c>
      <c r="W13" t="s">
        <v>32</v>
      </c>
    </row>
    <row r="14" spans="1:25" x14ac:dyDescent="0.5">
      <c r="E14" t="s">
        <v>33</v>
      </c>
      <c r="F14" s="3">
        <f t="shared" si="1"/>
        <v>45787</v>
      </c>
      <c r="G14" s="3">
        <f>easyGantt[[#This Row],[start]]+14</f>
        <v>45801</v>
      </c>
      <c r="H14" s="3" t="str">
        <f>IF(easyGantt[[#This Row],[type2]]&lt;&gt;"sprint",easyGantt[[#This Row],[name]],IF($B$2="",easyGantt[[#This Row],[name]],_xlfn.XLOOKUP(easyGantt[[#This Row],[name]],P:P,O:O)&amp;": " &amp;easyGantt[[#This Row],[name]]))</f>
        <v>Sprint 09: Markdown</v>
      </c>
      <c r="I1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09: Markdown] starts on 2025-05-10 and ends on 2025-05-24</v>
      </c>
      <c r="J1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09: Markdown] is 0% complete</v>
      </c>
      <c r="K14" t="str">
        <f>IF(easyGantt[[#This Row],[end]]="","event",IF(easyGantt[[#This Row],[type]]="increment","increment","sprint"))</f>
        <v>sprint</v>
      </c>
      <c r="M14" t="str">
        <f ca="1"/>
        <v>projectscale monthly zoom 3</v>
      </c>
      <c r="O14" t="str">
        <f t="shared" si="0"/>
        <v>Sprint 13</v>
      </c>
      <c r="P14" t="str">
        <v>Cross-Structure Reporting</v>
      </c>
    </row>
    <row r="15" spans="1:25" x14ac:dyDescent="0.5">
      <c r="E15" t="s">
        <v>34</v>
      </c>
      <c r="F15" s="3">
        <f t="shared" si="1"/>
        <v>45802</v>
      </c>
      <c r="G15" s="3">
        <f>easyGantt[[#This Row],[start]]+14</f>
        <v>45816</v>
      </c>
      <c r="H15" s="3" t="str">
        <f>IF(easyGantt[[#This Row],[type2]]&lt;&gt;"sprint",easyGantt[[#This Row],[name]],IF($B$2="",easyGantt[[#This Row],[name]],_xlfn.XLOOKUP(easyGantt[[#This Row],[name]],P:P,O:O)&amp;": " &amp;easyGantt[[#This Row],[name]]))</f>
        <v>Sprint 10: PlantUML &amp; Latex</v>
      </c>
      <c r="I1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10: PlantUML &amp; Latex] starts on 2025-05-25 and ends on 2025-06-08</v>
      </c>
      <c r="J1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10: PlantUML &amp; Latex] is 0% complete</v>
      </c>
      <c r="K15" t="str">
        <f>IF(easyGantt[[#This Row],[end]]="","event",IF(easyGantt[[#This Row],[type]]="increment","increment","sprint"))</f>
        <v>sprint</v>
      </c>
      <c r="M15" t="str">
        <f ca="1"/>
        <v>hide footbox</v>
      </c>
      <c r="O15" t="str">
        <f t="shared" si="0"/>
        <v>Sprint 14</v>
      </c>
      <c r="P15" t="str">
        <v>User Metrics</v>
      </c>
      <c r="W15" t="str">
        <f>"title " &amp;B1</f>
        <v>title Atlas Sprint Schedule</v>
      </c>
    </row>
    <row r="16" spans="1:25" x14ac:dyDescent="0.5">
      <c r="E16" t="s">
        <v>35</v>
      </c>
      <c r="F16" s="3">
        <f t="shared" si="1"/>
        <v>45817</v>
      </c>
      <c r="G16" s="3">
        <f>easyGantt[[#This Row],[start]]+14</f>
        <v>45831</v>
      </c>
      <c r="H16" s="3" t="str">
        <f>IF(easyGantt[[#This Row],[type2]]&lt;&gt;"sprint",easyGantt[[#This Row],[name]],IF($B$2="",easyGantt[[#This Row],[name]],_xlfn.XLOOKUP(easyGantt[[#This Row],[name]],P:P,O:O)&amp;": " &amp;easyGantt[[#This Row],[name]]))</f>
        <v>Sprint 11: Content Safety API</v>
      </c>
      <c r="I1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11: Content Safety API] starts on 2025-06-09 and ends on 2025-06-23</v>
      </c>
      <c r="J1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11: Content Safety API] is 0% complete</v>
      </c>
      <c r="K16" t="str">
        <f>IF(easyGantt[[#This Row],[end]]="","event",IF(easyGantt[[#This Row],[type]]="increment","increment","sprint"))</f>
        <v>sprint</v>
      </c>
      <c r="M16" t="str">
        <f ca="1"/>
        <v>footer generated: %date("YYYY-MM-dd")</v>
      </c>
      <c r="O16" t="str">
        <f t="shared" si="0"/>
        <v>Sprint 15</v>
      </c>
      <c r="P16" t="str">
        <v>Platform Metrics &amp; Alerting</v>
      </c>
      <c r="W16" t="str">
        <f>$B$13</f>
        <v>projectscale monthly zoom 3</v>
      </c>
    </row>
    <row r="17" spans="4:23" x14ac:dyDescent="0.5">
      <c r="E17" t="s">
        <v>37</v>
      </c>
      <c r="F17" s="3">
        <f t="shared" si="1"/>
        <v>45832</v>
      </c>
      <c r="G17" s="3">
        <f>easyGantt[[#This Row],[start]]+14</f>
        <v>45846</v>
      </c>
      <c r="H17" s="3" t="str">
        <f>IF(easyGantt[[#This Row],[type2]]&lt;&gt;"sprint",easyGantt[[#This Row],[name]],IF($B$2="",easyGantt[[#This Row],[name]],_xlfn.XLOOKUP(easyGantt[[#This Row],[name]],P:P,O:O)&amp;": " &amp;easyGantt[[#This Row],[name]]))</f>
        <v>Sprint 12: Structure Sharing</v>
      </c>
      <c r="I1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12: Structure Sharing] starts on 2025-06-24 and ends on 2025-07-08</v>
      </c>
      <c r="J1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12: Structure Sharing] is 0% complete</v>
      </c>
      <c r="K17" t="str">
        <f>IF(easyGantt[[#This Row],[end]]="","event",IF(easyGantt[[#This Row],[type]]="increment","increment","sprint"))</f>
        <v>sprint</v>
      </c>
      <c r="M17" t="str">
        <f ca="1"/>
        <v>Project starts 2024-11-19</v>
      </c>
      <c r="O17" t="str">
        <f t="shared" si="0"/>
        <v>Sprint 16</v>
      </c>
      <c r="P17" t="str">
        <v xml:space="preserve">Test Automation </v>
      </c>
      <c r="W17" t="s">
        <v>38</v>
      </c>
    </row>
    <row r="18" spans="4:23" x14ac:dyDescent="0.5">
      <c r="E18" t="s">
        <v>39</v>
      </c>
      <c r="F18" s="3">
        <f t="shared" si="1"/>
        <v>45847</v>
      </c>
      <c r="G18" s="3">
        <f>easyGantt[[#This Row],[start]]+14</f>
        <v>45861</v>
      </c>
      <c r="H18" s="3" t="str">
        <f>IF(easyGantt[[#This Row],[type2]]&lt;&gt;"sprint",easyGantt[[#This Row],[name]],IF($B$2="",easyGantt[[#This Row],[name]],_xlfn.XLOOKUP(easyGantt[[#This Row],[name]],P:P,O:O)&amp;": " &amp;easyGantt[[#This Row],[name]]))</f>
        <v>Sprint 13: Cross-Structure Reporting</v>
      </c>
      <c r="I1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13: Cross-Structure Reporting] starts on 2025-07-09 and ends on 2025-07-23</v>
      </c>
      <c r="J1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13: Cross-Structure Reporting] is 0% complete</v>
      </c>
      <c r="K18" t="str">
        <f>IF(easyGantt[[#This Row],[end]]="","event",IF(easyGantt[[#This Row],[type]]="increment","increment","sprint"))</f>
        <v>sprint</v>
      </c>
      <c r="M18" t="str">
        <f ca="1"/>
        <v>[Ideate] starts on 2024-11-19 and ends on 2024-12-19</v>
      </c>
      <c r="O18" t="str">
        <f t="shared" si="0"/>
        <v>Sprint 17</v>
      </c>
      <c r="P18" t="str">
        <v>Web Analytics</v>
      </c>
      <c r="W18" t="str">
        <f>IF(B3="","","header "&amp;B3)</f>
        <v/>
      </c>
    </row>
    <row r="19" spans="4:23" x14ac:dyDescent="0.5">
      <c r="E19" t="s">
        <v>40</v>
      </c>
      <c r="F19" s="3">
        <f t="shared" si="1"/>
        <v>45862</v>
      </c>
      <c r="G19" s="3">
        <f>easyGantt[[#This Row],[start]]+14</f>
        <v>45876</v>
      </c>
      <c r="H19" s="3" t="str">
        <f>IF(easyGantt[[#This Row],[type2]]&lt;&gt;"sprint",easyGantt[[#This Row],[name]],IF($B$2="",easyGantt[[#This Row],[name]],_xlfn.XLOOKUP(easyGantt[[#This Row],[name]],P:P,O:O)&amp;": " &amp;easyGantt[[#This Row],[name]]))</f>
        <v>Sprint 14: User Metrics</v>
      </c>
      <c r="I1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14: User Metrics] starts on 2025-07-24 and ends on 2025-08-07</v>
      </c>
      <c r="J1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14: User Metrics] is 0% complete</v>
      </c>
      <c r="K19" t="str">
        <f>IF(easyGantt[[#This Row],[end]]="","event",IF(easyGantt[[#This Row],[type]]="increment","increment","sprint"))</f>
        <v>sprint</v>
      </c>
      <c r="M19" t="str">
        <f ca="1"/>
        <v>[Proof of Concept] starts on 2024-12-20 and ends on 2025-03-19</v>
      </c>
      <c r="O19" t="str">
        <f t="shared" si="0"/>
        <v>Sprint 18</v>
      </c>
      <c r="P19" t="str">
        <v>LLM Ingest</v>
      </c>
      <c r="W19" t="str">
        <f>IF(B5="","","caption "&amp;B5)</f>
        <v/>
      </c>
    </row>
    <row r="20" spans="4:23" x14ac:dyDescent="0.5">
      <c r="D20" t="s">
        <v>59</v>
      </c>
      <c r="E20" t="s">
        <v>41</v>
      </c>
      <c r="F20" s="3">
        <f>F21</f>
        <v>45877</v>
      </c>
      <c r="G20" s="3">
        <f>G28</f>
        <v>45996</v>
      </c>
      <c r="H20" s="3" t="str">
        <f>IF(easyGantt[[#This Row],[type2]]&lt;&gt;"sprint",easyGantt[[#This Row],[name]],IF($B$2="",easyGantt[[#This Row],[name]],_xlfn.XLOOKUP(easyGantt[[#This Row],[name]],P:P,O:O)&amp;": " &amp;easyGantt[[#This Row],[name]]))</f>
        <v>Restricted Preview</v>
      </c>
      <c r="I2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[Restricted Preview] starts on 2025-08-08 and ends on 2025-12-05</v>
      </c>
      <c r="J2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[Restricted Preview] is 0% complete</v>
      </c>
      <c r="K20" t="str">
        <f>IF(easyGantt[[#This Row],[end]]="","event",IF(easyGantt[[#This Row],[type]]="increment","increment","sprint"))</f>
        <v>increment</v>
      </c>
      <c r="M20" t="str">
        <f ca="1"/>
        <v>[Sprint 00: Architect] starts on 2024-12-20 and ends on 2025-01-03</v>
      </c>
      <c r="O20" t="str">
        <f t="shared" si="0"/>
        <v>Sprint 19</v>
      </c>
      <c r="P20" t="str">
        <v>Penetration Testing</v>
      </c>
      <c r="W20" t="str">
        <f>IF(B4="","","footer "&amp;B4)</f>
        <v>footer generated: %date("YYYY-MM-dd")</v>
      </c>
    </row>
    <row r="21" spans="4:23" x14ac:dyDescent="0.5">
      <c r="E21" t="s">
        <v>42</v>
      </c>
      <c r="F21" s="3">
        <f>G19+1</f>
        <v>45877</v>
      </c>
      <c r="G21" s="3">
        <f>easyGantt[[#This Row],[start]]+14</f>
        <v>45891</v>
      </c>
      <c r="H21" s="3" t="str">
        <f>IF(easyGantt[[#This Row],[type2]]&lt;&gt;"sprint",easyGantt[[#This Row],[name]],IF($B$2="",easyGantt[[#This Row],[name]],_xlfn.XLOOKUP(easyGantt[[#This Row],[name]],P:P,O:O)&amp;": " &amp;easyGantt[[#This Row],[name]]))</f>
        <v>Sprint 15: Platform Metrics &amp; Alerting</v>
      </c>
      <c r="I2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15: Platform Metrics &amp; Alerting] starts on 2025-08-08 and ends on 2025-08-22</v>
      </c>
      <c r="J2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15: Platform Metrics &amp; Alerting] is 0% complete</v>
      </c>
      <c r="K21" t="str">
        <f>IF(easyGantt[[#This Row],[end]]="","event",IF(easyGantt[[#This Row],[type]]="increment","increment","sprint"))</f>
        <v>sprint</v>
      </c>
      <c r="M21" t="str">
        <f ca="1"/>
        <v>[Sprint 01: Design] starts on 2025-01-04 and ends on 2025-01-18</v>
      </c>
      <c r="O21" t="str">
        <f t="shared" si="0"/>
        <v>Sprint 20</v>
      </c>
      <c r="P21" t="str">
        <v>Cost Optimization</v>
      </c>
    </row>
    <row r="22" spans="4:23" x14ac:dyDescent="0.5">
      <c r="E22" t="s">
        <v>43</v>
      </c>
      <c r="F22" s="3">
        <f t="shared" ref="F22:F28" si="2">G21+1</f>
        <v>45892</v>
      </c>
      <c r="G22" s="3">
        <f>easyGantt[[#This Row],[start]]+14</f>
        <v>45906</v>
      </c>
      <c r="H22" s="3" t="str">
        <f>IF(easyGantt[[#This Row],[type2]]&lt;&gt;"sprint",easyGantt[[#This Row],[name]],IF($B$2="",easyGantt[[#This Row],[name]],_xlfn.XLOOKUP(easyGantt[[#This Row],[name]],P:P,O:O)&amp;": " &amp;easyGantt[[#This Row],[name]]))</f>
        <v xml:space="preserve">Sprint 16: Test Automation </v>
      </c>
      <c r="I2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16: Test Automation ] starts on 2025-08-23 and ends on 2025-09-06</v>
      </c>
      <c r="J2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16: Test Automation ] is 0% complete</v>
      </c>
      <c r="K22" t="str">
        <f>IF(easyGantt[[#This Row],[end]]="","event",IF(easyGantt[[#This Row],[type]]="increment","increment","sprint"))</f>
        <v>sprint</v>
      </c>
      <c r="M22" t="str">
        <f ca="1"/>
        <v>[Sprint 02: Backend] starts on 2025-01-19 and ends on 2025-02-02</v>
      </c>
      <c r="O22" t="str">
        <f t="shared" si="0"/>
        <v>Sprint 21</v>
      </c>
      <c r="P22" t="str">
        <v>Automated Scaling</v>
      </c>
    </row>
    <row r="23" spans="4:23" x14ac:dyDescent="0.5">
      <c r="E23" t="s">
        <v>44</v>
      </c>
      <c r="F23" s="3">
        <f t="shared" si="2"/>
        <v>45907</v>
      </c>
      <c r="G23" s="3">
        <f>easyGantt[[#This Row],[start]]+14</f>
        <v>45921</v>
      </c>
      <c r="H23" s="3" t="str">
        <f>IF(easyGantt[[#This Row],[type2]]&lt;&gt;"sprint",easyGantt[[#This Row],[name]],IF($B$2="",easyGantt[[#This Row],[name]],_xlfn.XLOOKUP(easyGantt[[#This Row],[name]],P:P,O:O)&amp;": " &amp;easyGantt[[#This Row],[name]]))</f>
        <v>Sprint 17: Web Analytics</v>
      </c>
      <c r="I2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17: Web Analytics] starts on 2025-09-07 and ends on 2025-09-21</v>
      </c>
      <c r="J2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17: Web Analytics] is 0% complete</v>
      </c>
      <c r="K23" t="str">
        <f>IF(easyGantt[[#This Row],[end]]="","event",IF(easyGantt[[#This Row],[type]]="increment","increment","sprint"))</f>
        <v>sprint</v>
      </c>
      <c r="M23" t="str">
        <f ca="1"/>
        <v>[Sprint 03: Frontend] starts on 2025-02-03 and ends on 2025-02-17</v>
      </c>
      <c r="O23" t="str">
        <f t="shared" si="0"/>
        <v>Sprint 22</v>
      </c>
      <c r="P23" t="str">
        <v>Payment Processing</v>
      </c>
      <c r="W23" t="str">
        <f>"Project starts "&amp;TEXT(B7,"YYYY-MM-DD")</f>
        <v>Project starts 2024-11-19</v>
      </c>
    </row>
    <row r="24" spans="4:23" x14ac:dyDescent="0.5">
      <c r="E24" t="s">
        <v>45</v>
      </c>
      <c r="F24" s="3">
        <f t="shared" si="2"/>
        <v>45922</v>
      </c>
      <c r="G24" s="3">
        <f>easyGantt[[#This Row],[start]]+14</f>
        <v>45936</v>
      </c>
      <c r="H24" s="3" t="str">
        <f>IF(easyGantt[[#This Row],[type2]]&lt;&gt;"sprint",easyGantt[[#This Row],[name]],IF($B$2="",easyGantt[[#This Row],[name]],_xlfn.XLOOKUP(easyGantt[[#This Row],[name]],P:P,O:O)&amp;": " &amp;easyGantt[[#This Row],[name]]))</f>
        <v>Sprint 18: LLM Ingest</v>
      </c>
      <c r="I2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18: LLM Ingest] starts on 2025-09-22 and ends on 2025-10-06</v>
      </c>
      <c r="J2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18: LLM Ingest] is 0% complete</v>
      </c>
      <c r="K24" t="str">
        <f>IF(easyGantt[[#This Row],[end]]="","event",IF(easyGantt[[#This Row],[type]]="increment","increment","sprint"))</f>
        <v>sprint</v>
      </c>
      <c r="M24" t="str">
        <f ca="1"/>
        <v>[Sprint 04: Integrate] starts on 2025-02-18 and ends on 2025-03-04</v>
      </c>
      <c r="O24" t="str">
        <f t="shared" si="0"/>
        <v>Sprint 23</v>
      </c>
      <c r="P24" t="str">
        <v>Design Review</v>
      </c>
    </row>
    <row r="25" spans="4:23" x14ac:dyDescent="0.5">
      <c r="E25" t="s">
        <v>46</v>
      </c>
      <c r="F25" s="3">
        <f t="shared" si="2"/>
        <v>45937</v>
      </c>
      <c r="G25" s="3">
        <f>easyGantt[[#This Row],[start]]+14</f>
        <v>45951</v>
      </c>
      <c r="H25" s="3" t="str">
        <f>IF(easyGantt[[#This Row],[type2]]&lt;&gt;"sprint",easyGantt[[#This Row],[name]],IF($B$2="",easyGantt[[#This Row],[name]],_xlfn.XLOOKUP(easyGantt[[#This Row],[name]],P:P,O:O)&amp;": " &amp;easyGantt[[#This Row],[name]]))</f>
        <v>Sprint 19: Penetration Testing</v>
      </c>
      <c r="I2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19: Penetration Testing] starts on 2025-10-07 and ends on 2025-10-21</v>
      </c>
      <c r="J2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19: Penetration Testing] is 0% complete</v>
      </c>
      <c r="K25" t="str">
        <f>IF(easyGantt[[#This Row],[end]]="","event",IF(easyGantt[[#This Row],[type]]="increment","increment","sprint"))</f>
        <v>sprint</v>
      </c>
      <c r="M25" t="str">
        <f ca="1"/>
        <v>[Sprint 05: Onboarding] starts on 2025-03-05 and ends on 2025-03-19</v>
      </c>
      <c r="O25" t="str">
        <f t="shared" si="0"/>
        <v>Sprint 24</v>
      </c>
      <c r="P25" t="str">
        <v>Design Adaptation</v>
      </c>
    </row>
    <row r="26" spans="4:23" x14ac:dyDescent="0.5">
      <c r="E26" t="s">
        <v>47</v>
      </c>
      <c r="F26" s="3">
        <f t="shared" si="2"/>
        <v>45952</v>
      </c>
      <c r="G26" s="3">
        <f>easyGantt[[#This Row],[start]]+14</f>
        <v>45966</v>
      </c>
      <c r="H26" s="3" t="str">
        <f>IF(easyGantt[[#This Row],[type2]]&lt;&gt;"sprint",easyGantt[[#This Row],[name]],IF($B$2="",easyGantt[[#This Row],[name]],_xlfn.XLOOKUP(easyGantt[[#This Row],[name]],P:P,O:O)&amp;": " &amp;easyGantt[[#This Row],[name]]))</f>
        <v>Sprint 20: Cost Optimization</v>
      </c>
      <c r="I26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20: Cost Optimization] starts on 2025-10-22 and ends on 2025-11-05</v>
      </c>
      <c r="J26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20: Cost Optimization] is 0% complete</v>
      </c>
      <c r="K26" t="str">
        <f>IF(easyGantt[[#This Row],[end]]="","event",IF(easyGantt[[#This Row],[type]]="increment","increment","sprint"))</f>
        <v>sprint</v>
      </c>
      <c r="M26" t="str">
        <f ca="1"/>
        <v>[Prototype] starts on 2025-03-20 and ends on 2025-08-07</v>
      </c>
      <c r="O26" t="str">
        <f t="shared" si="0"/>
        <v>Sprint 25</v>
      </c>
      <c r="P26" t="str">
        <v>Regulatory Review</v>
      </c>
    </row>
    <row r="27" spans="4:23" x14ac:dyDescent="0.5">
      <c r="E27" t="s">
        <v>48</v>
      </c>
      <c r="F27" s="3">
        <f t="shared" si="2"/>
        <v>45967</v>
      </c>
      <c r="G27" s="3">
        <f>easyGantt[[#This Row],[start]]+14</f>
        <v>45981</v>
      </c>
      <c r="H27" s="3" t="str">
        <f>IF(easyGantt[[#This Row],[type2]]&lt;&gt;"sprint",easyGantt[[#This Row],[name]],IF($B$2="",easyGantt[[#This Row],[name]],_xlfn.XLOOKUP(easyGantt[[#This Row],[name]],P:P,O:O)&amp;": " &amp;easyGantt[[#This Row],[name]]))</f>
        <v>Sprint 21: Automated Scaling</v>
      </c>
      <c r="I27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21: Automated Scaling] starts on 2025-11-06 and ends on 2025-11-20</v>
      </c>
      <c r="J27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21: Automated Scaling] is 0% complete</v>
      </c>
      <c r="K27" t="str">
        <f>IF(easyGantt[[#This Row],[end]]="","event",IF(easyGantt[[#This Row],[type]]="increment","increment","sprint"))</f>
        <v>sprint</v>
      </c>
      <c r="M27" t="str">
        <f ca="1"/>
        <v>[Sprint 06: Admin &amp; Invites] starts on 2025-03-20 and ends on 2025-04-09</v>
      </c>
      <c r="O27" t="str">
        <f t="shared" si="0"/>
        <v>Sprint 26</v>
      </c>
      <c r="P27" t="str">
        <v>User Acq. &amp; Marketing plan</v>
      </c>
    </row>
    <row r="28" spans="4:23" x14ac:dyDescent="0.5">
      <c r="E28" t="s">
        <v>49</v>
      </c>
      <c r="F28" s="3">
        <f t="shared" si="2"/>
        <v>45982</v>
      </c>
      <c r="G28" s="3">
        <f>easyGantt[[#This Row],[start]]+14</f>
        <v>45996</v>
      </c>
      <c r="H28" s="3" t="str">
        <f>IF(easyGantt[[#This Row],[type2]]&lt;&gt;"sprint",easyGantt[[#This Row],[name]],IF($B$2="",easyGantt[[#This Row],[name]],_xlfn.XLOOKUP(easyGantt[[#This Row],[name]],P:P,O:O)&amp;": " &amp;easyGantt[[#This Row],[name]]))</f>
        <v>Sprint 22: Payment Processing</v>
      </c>
      <c r="I28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22: Payment Processing] starts on 2025-11-21 and ends on 2025-12-05</v>
      </c>
      <c r="J28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22: Payment Processing] is 0% complete</v>
      </c>
      <c r="K28" t="str">
        <f>IF(easyGantt[[#This Row],[end]]="","event",IF(easyGantt[[#This Row],[type]]="increment","increment","sprint"))</f>
        <v>sprint</v>
      </c>
      <c r="M28" t="str">
        <f ca="1"/>
        <v>[Sprint 07: Renderer R&amp;D] starts on 2025-04-10 and ends on 2025-04-24</v>
      </c>
      <c r="O28" t="str">
        <f t="shared" si="0"/>
        <v>Sprint 27</v>
      </c>
      <c r="P28" t="str">
        <v>Business Plan</v>
      </c>
    </row>
    <row r="29" spans="4:23" x14ac:dyDescent="0.5">
      <c r="D29" t="s">
        <v>59</v>
      </c>
      <c r="E29" t="s">
        <v>50</v>
      </c>
      <c r="F29" s="3">
        <f>F30</f>
        <v>45997</v>
      </c>
      <c r="G29" s="3">
        <f>G34</f>
        <v>46071</v>
      </c>
      <c r="H29" s="3" t="str">
        <f>IF(easyGantt[[#This Row],[type2]]&lt;&gt;"sprint",easyGantt[[#This Row],[name]],IF($B$2="",easyGantt[[#This Row],[name]],_xlfn.XLOOKUP(easyGantt[[#This Row],[name]],P:P,O:O)&amp;": " &amp;easyGantt[[#This Row],[name]]))</f>
        <v>Invite Preview</v>
      </c>
      <c r="I29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[Invite Preview] starts on 2025-12-06 and ends on 2026-02-18</v>
      </c>
      <c r="J29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[Invite Preview] is 0% complete</v>
      </c>
      <c r="K29" t="str">
        <f>IF(easyGantt[[#This Row],[end]]="","event",IF(easyGantt[[#This Row],[type]]="increment","increment","sprint"))</f>
        <v>increment</v>
      </c>
      <c r="M29" t="str">
        <f ca="1"/>
        <v>[Sprint 08: Quill Enhancements - pictures, tables] starts on 2025-04-25 and ends on 2025-05-09</v>
      </c>
      <c r="O29" t="str">
        <f t="shared" si="0"/>
        <v/>
      </c>
    </row>
    <row r="30" spans="4:23" x14ac:dyDescent="0.5">
      <c r="E30" t="s">
        <v>51</v>
      </c>
      <c r="F30" s="3">
        <f>G28+1</f>
        <v>45997</v>
      </c>
      <c r="G30" s="3">
        <f>easyGantt[[#This Row],[start]]+14</f>
        <v>46011</v>
      </c>
      <c r="H30" s="3" t="str">
        <f>IF(easyGantt[[#This Row],[type2]]&lt;&gt;"sprint",easyGantt[[#This Row],[name]],IF($B$2="",easyGantt[[#This Row],[name]],_xlfn.XLOOKUP(easyGantt[[#This Row],[name]],P:P,O:O)&amp;": " &amp;easyGantt[[#This Row],[name]]))</f>
        <v>Sprint 23: Design Review</v>
      </c>
      <c r="I30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23: Design Review] starts on 2025-12-06 and ends on 2025-12-20</v>
      </c>
      <c r="J30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23: Design Review] is 0% complete</v>
      </c>
      <c r="K30" t="str">
        <f>IF(easyGantt[[#This Row],[end]]="","event",IF(easyGantt[[#This Row],[type]]="increment","increment","sprint"))</f>
        <v>sprint</v>
      </c>
      <c r="M30" t="str">
        <f ca="1"/>
        <v>[Sprint 09: Markdown] starts on 2025-05-10 and ends on 2025-05-24</v>
      </c>
      <c r="O30" t="str">
        <f t="shared" si="0"/>
        <v/>
      </c>
    </row>
    <row r="31" spans="4:23" x14ac:dyDescent="0.5">
      <c r="E31" t="s">
        <v>52</v>
      </c>
      <c r="F31" s="3">
        <f t="shared" ref="F31:F34" si="3">G30+1</f>
        <v>46012</v>
      </c>
      <c r="G31" s="3">
        <f>easyGantt[[#This Row],[start]]+14</f>
        <v>46026</v>
      </c>
      <c r="H31" s="3" t="str">
        <f>IF(easyGantt[[#This Row],[type2]]&lt;&gt;"sprint",easyGantt[[#This Row],[name]],IF($B$2="",easyGantt[[#This Row],[name]],_xlfn.XLOOKUP(easyGantt[[#This Row],[name]],P:P,O:O)&amp;": " &amp;easyGantt[[#This Row],[name]]))</f>
        <v>Sprint 24: Design Adaptation</v>
      </c>
      <c r="I31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24: Design Adaptation] starts on 2025-12-21 and ends on 2026-01-04</v>
      </c>
      <c r="J31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24: Design Adaptation] is 0% complete</v>
      </c>
      <c r="K31" t="str">
        <f>IF(easyGantt[[#This Row],[end]]="","event",IF(easyGantt[[#This Row],[type]]="increment","increment","sprint"))</f>
        <v>sprint</v>
      </c>
      <c r="M31" t="str">
        <f ca="1"/>
        <v>[Sprint 10: PlantUML &amp; Latex] starts on 2025-05-25 and ends on 2025-06-08</v>
      </c>
      <c r="O31" t="str">
        <f t="shared" si="0"/>
        <v/>
      </c>
    </row>
    <row r="32" spans="4:23" x14ac:dyDescent="0.5">
      <c r="E32" t="s">
        <v>53</v>
      </c>
      <c r="F32" s="3">
        <f t="shared" si="3"/>
        <v>46027</v>
      </c>
      <c r="G32" s="3">
        <f>easyGantt[[#This Row],[start]]+14</f>
        <v>46041</v>
      </c>
      <c r="H32" s="3" t="str">
        <f>IF(easyGantt[[#This Row],[type2]]&lt;&gt;"sprint",easyGantt[[#This Row],[name]],IF($B$2="",easyGantt[[#This Row],[name]],_xlfn.XLOOKUP(easyGantt[[#This Row],[name]],P:P,O:O)&amp;": " &amp;easyGantt[[#This Row],[name]]))</f>
        <v>Sprint 25: Regulatory Review</v>
      </c>
      <c r="I32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25: Regulatory Review] starts on 2026-01-05 and ends on 2026-01-19</v>
      </c>
      <c r="J32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25: Regulatory Review] is 0% complete</v>
      </c>
      <c r="K32" t="str">
        <f>IF(easyGantt[[#This Row],[end]]="","event",IF(easyGantt[[#This Row],[type]]="increment","increment","sprint"))</f>
        <v>sprint</v>
      </c>
      <c r="M32" t="str">
        <f ca="1"/>
        <v>[Sprint 11: Content Safety API] starts on 2025-06-09 and ends on 2025-06-23</v>
      </c>
      <c r="O32" t="str">
        <f t="shared" si="0"/>
        <v/>
      </c>
    </row>
    <row r="33" spans="5:15" x14ac:dyDescent="0.5">
      <c r="E33" t="s">
        <v>54</v>
      </c>
      <c r="F33" s="3">
        <f t="shared" si="3"/>
        <v>46042</v>
      </c>
      <c r="G33" s="3">
        <f>easyGantt[[#This Row],[start]]+14</f>
        <v>46056</v>
      </c>
      <c r="H33" s="3" t="str">
        <f>IF(easyGantt[[#This Row],[type2]]&lt;&gt;"sprint",easyGantt[[#This Row],[name]],IF($B$2="",easyGantt[[#This Row],[name]],_xlfn.XLOOKUP(easyGantt[[#This Row],[name]],P:P,O:O)&amp;": " &amp;easyGantt[[#This Row],[name]]))</f>
        <v>Sprint 26: User Acq. &amp; Marketing plan</v>
      </c>
      <c r="I33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26: User Acq. &amp; Marketing plan] starts on 2026-01-20 and ends on 2026-02-03</v>
      </c>
      <c r="J33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26: User Acq. &amp; Marketing plan] is 0% complete</v>
      </c>
      <c r="K33" t="str">
        <f>IF(easyGantt[[#This Row],[end]]="","event",IF(easyGantt[[#This Row],[type]]="increment","increment","sprint"))</f>
        <v>sprint</v>
      </c>
      <c r="M33" t="str">
        <f ca="1"/>
        <v>[Sprint 12: Structure Sharing] starts on 2025-06-24 and ends on 2025-07-08</v>
      </c>
      <c r="O33" t="str">
        <f t="shared" ref="O33:O64" si="4">IF(OR(B$2="",P33=""),"","Sprint "&amp;TEXT(ROW()+B$2-1,"00"))</f>
        <v/>
      </c>
    </row>
    <row r="34" spans="5:15" x14ac:dyDescent="0.5">
      <c r="E34" t="s">
        <v>55</v>
      </c>
      <c r="F34" s="3">
        <f t="shared" si="3"/>
        <v>46057</v>
      </c>
      <c r="G34" s="3">
        <f>easyGantt[[#This Row],[start]]+14</f>
        <v>46071</v>
      </c>
      <c r="H34" s="3" t="str">
        <f>IF(easyGantt[[#This Row],[type2]]&lt;&gt;"sprint",easyGantt[[#This Row],[name]],IF($B$2="",easyGantt[[#This Row],[name]],_xlfn.XLOOKUP(easyGantt[[#This Row],[name]],P:P,O:O)&amp;": " &amp;easyGantt[[#This Row],[name]]))</f>
        <v>Sprint 27: Business Plan</v>
      </c>
      <c r="I34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[Sprint 27: Business Plan] starts on 2026-02-04 and ends on 2026-02-18</v>
      </c>
      <c r="J34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>[Sprint 27: Business Plan] is 0% complete</v>
      </c>
      <c r="K34" t="str">
        <f>IF(easyGantt[[#This Row],[end]]="","event",IF(easyGantt[[#This Row],[type]]="increment","increment","sprint"))</f>
        <v>sprint</v>
      </c>
      <c r="M34" t="str">
        <f ca="1"/>
        <v>[Sprint 13: Cross-Structure Reporting] starts on 2025-07-09 and ends on 2025-07-23</v>
      </c>
      <c r="O34" t="str">
        <f t="shared" si="4"/>
        <v/>
      </c>
    </row>
    <row r="35" spans="5:15" x14ac:dyDescent="0.5">
      <c r="E35" t="s">
        <v>56</v>
      </c>
      <c r="F35" s="3">
        <v>46070</v>
      </c>
      <c r="G35" s="3"/>
      <c r="H35" s="3" t="str">
        <f>IF(easyGantt[[#This Row],[type2]]&lt;&gt;"sprint",easyGantt[[#This Row],[name]],IF($B$2="",easyGantt[[#This Row],[name]],_xlfn.XLOOKUP(easyGantt[[#This Row],[name]],P:P,O:O)&amp;": " &amp;easyGantt[[#This Row],[name]]))</f>
        <v>Launch</v>
      </c>
      <c r="I35" t="str">
        <f>IF(easyGantt[[#This Row],[type2]]="event",
"["&amp;easyGantt[[#This Row],[display]]&amp;"] happens on " &amp; TEXT(easyGantt[[#This Row],[start]],"YYYY-MM-DD"),
IF(easyGantt[[#This Row],[type2]]="increment","["&amp;easyGantt[[#This Row],[display]]&amp;"] starts on " &amp; TEXT(easyGantt[[#This Row],[start]],"YYYY-MM-DD") &amp; " and ends on " &amp; TEXT(easyGantt[[#This Row],[end]],"YYYY-MM-DD"),
IF(easyGantt[[#This Row],[type2]]="sprint","["&amp;easyGantt[[#This Row],[display]]&amp;"] starts on " &amp; TEXT(easyGantt[[#This Row],[start]],"YYYY-MM-DD") &amp; " and ends on " &amp; TEXT(easyGantt[[#This Row],[end]],"YYYY-MM-DD"),"")))</f>
        <v>[Launch] happens on 2026-02-17</v>
      </c>
      <c r="J35" t="str">
        <f ca="1">IF(easyGantt[[#This Row],[type2]]="event",
"",
IF(easyGantt[[#This Row],[type2]]="increment","["&amp;easyGantt[[#This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
IF(easyGantt[[#This Row],[type2]]="sprint","["&amp;easyGantt[[#This Row],[display]]&amp;"] is "&amp;TEXT(IF(easyGantt[[#This Row],[end]]="","",IF(easyGantt[[#This Row],[end]]&lt;=TODAY(),1,IF(easyGantt[[#This Row],[start]]&gt;TODAY(),0,(TODAY()-easyGantt[[#This Row],[start]])/(easyGantt[[#This Row],[end]]-easyGantt[[#This Row],[start]])))),"0%")&amp;" complete","")))</f>
        <v/>
      </c>
      <c r="K35" t="str">
        <f>IF(easyGantt[[#This Row],[end]]="","event",IF(easyGantt[[#This Row],[type]]="increment","increment","sprint"))</f>
        <v>event</v>
      </c>
      <c r="M35" t="str">
        <f ca="1"/>
        <v>[Sprint 14: User Metrics] starts on 2025-07-24 and ends on 2025-08-07</v>
      </c>
      <c r="O35" t="str">
        <f t="shared" si="4"/>
        <v/>
      </c>
    </row>
    <row r="36" spans="5:15" x14ac:dyDescent="0.5">
      <c r="M36" t="str">
        <f ca="1"/>
        <v>[Restricted Preview] starts on 2025-08-08 and ends on 2025-12-05</v>
      </c>
      <c r="O36" t="str">
        <f t="shared" si="4"/>
        <v/>
      </c>
    </row>
    <row r="37" spans="5:15" x14ac:dyDescent="0.5">
      <c r="M37" t="str">
        <f ca="1"/>
        <v>[Sprint 15: Platform Metrics &amp; Alerting] starts on 2025-08-08 and ends on 2025-08-22</v>
      </c>
      <c r="O37" t="str">
        <f t="shared" si="4"/>
        <v/>
      </c>
    </row>
    <row r="38" spans="5:15" x14ac:dyDescent="0.5">
      <c r="M38" t="str">
        <f ca="1"/>
        <v>[Sprint 16: Test Automation ] starts on 2025-08-23 and ends on 2025-09-06</v>
      </c>
      <c r="O38" t="str">
        <f t="shared" si="4"/>
        <v/>
      </c>
    </row>
    <row r="39" spans="5:15" x14ac:dyDescent="0.5">
      <c r="M39" t="str">
        <f ca="1"/>
        <v>[Sprint 17: Web Analytics] starts on 2025-09-07 and ends on 2025-09-21</v>
      </c>
      <c r="O39" t="str">
        <f t="shared" si="4"/>
        <v/>
      </c>
    </row>
    <row r="40" spans="5:15" x14ac:dyDescent="0.5">
      <c r="M40" t="str">
        <f ca="1"/>
        <v>[Sprint 18: LLM Ingest] starts on 2025-09-22 and ends on 2025-10-06</v>
      </c>
      <c r="O40" t="str">
        <f t="shared" si="4"/>
        <v/>
      </c>
    </row>
    <row r="41" spans="5:15" x14ac:dyDescent="0.5">
      <c r="M41" t="str">
        <f ca="1"/>
        <v>[Sprint 19: Penetration Testing] starts on 2025-10-07 and ends on 2025-10-21</v>
      </c>
      <c r="O41" t="str">
        <f t="shared" si="4"/>
        <v/>
      </c>
    </row>
    <row r="42" spans="5:15" x14ac:dyDescent="0.5">
      <c r="M42" t="str">
        <f ca="1"/>
        <v>[Sprint 20: Cost Optimization] starts on 2025-10-22 and ends on 2025-11-05</v>
      </c>
      <c r="O42" t="str">
        <f t="shared" si="4"/>
        <v/>
      </c>
    </row>
    <row r="43" spans="5:15" x14ac:dyDescent="0.5">
      <c r="M43" t="str">
        <f ca="1"/>
        <v>[Sprint 21: Automated Scaling] starts on 2025-11-06 and ends on 2025-11-20</v>
      </c>
      <c r="O43" t="str">
        <f t="shared" si="4"/>
        <v/>
      </c>
    </row>
    <row r="44" spans="5:15" x14ac:dyDescent="0.5">
      <c r="M44" t="str">
        <f ca="1"/>
        <v>[Sprint 22: Payment Processing] starts on 2025-11-21 and ends on 2025-12-05</v>
      </c>
      <c r="O44" t="str">
        <f t="shared" si="4"/>
        <v/>
      </c>
    </row>
    <row r="45" spans="5:15" x14ac:dyDescent="0.5">
      <c r="M45" t="str">
        <f ca="1"/>
        <v>[Invite Preview] starts on 2025-12-06 and ends on 2026-02-18</v>
      </c>
      <c r="O45" t="str">
        <f t="shared" si="4"/>
        <v/>
      </c>
    </row>
    <row r="46" spans="5:15" x14ac:dyDescent="0.5">
      <c r="M46" t="str">
        <f ca="1"/>
        <v>[Sprint 23: Design Review] starts on 2025-12-06 and ends on 2025-12-20</v>
      </c>
      <c r="O46" t="str">
        <f t="shared" si="4"/>
        <v/>
      </c>
    </row>
    <row r="47" spans="5:15" x14ac:dyDescent="0.5">
      <c r="M47" t="str">
        <f ca="1"/>
        <v>[Sprint 24: Design Adaptation] starts on 2025-12-21 and ends on 2026-01-04</v>
      </c>
      <c r="O47" t="str">
        <f t="shared" si="4"/>
        <v/>
      </c>
    </row>
    <row r="48" spans="5:15" x14ac:dyDescent="0.5">
      <c r="M48" t="str">
        <f ca="1"/>
        <v>[Sprint 25: Regulatory Review] starts on 2026-01-05 and ends on 2026-01-19</v>
      </c>
      <c r="O48" t="str">
        <f t="shared" si="4"/>
        <v/>
      </c>
    </row>
    <row r="49" spans="13:15" x14ac:dyDescent="0.5">
      <c r="M49" t="str">
        <f ca="1"/>
        <v>[Sprint 26: User Acq. &amp; Marketing plan] starts on 2026-01-20 and ends on 2026-02-03</v>
      </c>
      <c r="O49" t="str">
        <f t="shared" si="4"/>
        <v/>
      </c>
    </row>
    <row r="50" spans="13:15" x14ac:dyDescent="0.5">
      <c r="M50" t="str">
        <f ca="1"/>
        <v>[Sprint 27: Business Plan] starts on 2026-02-04 and ends on 2026-02-18</v>
      </c>
      <c r="O50" t="str">
        <f t="shared" si="4"/>
        <v/>
      </c>
    </row>
    <row r="51" spans="13:15" x14ac:dyDescent="0.5">
      <c r="M51" t="str">
        <f ca="1"/>
        <v>[Launch] happens on 2026-02-17</v>
      </c>
      <c r="O51" t="str">
        <f t="shared" si="4"/>
        <v/>
      </c>
    </row>
    <row r="52" spans="13:15" x14ac:dyDescent="0.5">
      <c r="M52" t="str">
        <f ca="1"/>
        <v>[Ideate] is 100% complete</v>
      </c>
      <c r="O52" t="str">
        <f t="shared" si="4"/>
        <v/>
      </c>
    </row>
    <row r="53" spans="13:15" x14ac:dyDescent="0.5">
      <c r="M53" t="str">
        <f ca="1"/>
        <v>[Proof of Concept] is 100% complete</v>
      </c>
      <c r="O53" t="str">
        <f t="shared" si="4"/>
        <v/>
      </c>
    </row>
    <row r="54" spans="13:15" x14ac:dyDescent="0.5">
      <c r="M54" t="str">
        <f ca="1"/>
        <v>[Sprint 00: Architect] is 100% complete</v>
      </c>
      <c r="O54" t="str">
        <f t="shared" si="4"/>
        <v/>
      </c>
    </row>
    <row r="55" spans="13:15" x14ac:dyDescent="0.5">
      <c r="M55" t="str">
        <f ca="1"/>
        <v>[Sprint 01: Design] is 100% complete</v>
      </c>
      <c r="O55" t="str">
        <f t="shared" si="4"/>
        <v/>
      </c>
    </row>
    <row r="56" spans="13:15" x14ac:dyDescent="0.5">
      <c r="M56" t="str">
        <f ca="1"/>
        <v>[Sprint 02: Backend] is 100% complete</v>
      </c>
      <c r="O56" t="str">
        <f t="shared" si="4"/>
        <v/>
      </c>
    </row>
    <row r="57" spans="13:15" x14ac:dyDescent="0.5">
      <c r="M57" t="str">
        <f ca="1"/>
        <v>[Sprint 03: Frontend] is 100% complete</v>
      </c>
      <c r="O57" t="str">
        <f t="shared" si="4"/>
        <v/>
      </c>
    </row>
    <row r="58" spans="13:15" x14ac:dyDescent="0.5">
      <c r="M58" t="str">
        <f ca="1"/>
        <v>[Sprint 04: Integrate] is 100% complete</v>
      </c>
      <c r="O58" t="str">
        <f t="shared" si="4"/>
        <v/>
      </c>
    </row>
    <row r="59" spans="13:15" x14ac:dyDescent="0.5">
      <c r="M59" t="str">
        <f ca="1"/>
        <v>[Sprint 05: Onboarding] is 100% complete</v>
      </c>
      <c r="O59" t="str">
        <f t="shared" si="4"/>
        <v/>
      </c>
    </row>
    <row r="60" spans="13:15" x14ac:dyDescent="0.5">
      <c r="M60" t="str">
        <f ca="1"/>
        <v>[Prototype] is 16% complete</v>
      </c>
      <c r="O60" t="str">
        <f t="shared" si="4"/>
        <v/>
      </c>
    </row>
    <row r="61" spans="13:15" x14ac:dyDescent="0.5">
      <c r="M61" t="str">
        <f ca="1"/>
        <v>[Sprint 06: Admin &amp; Invites] is 100% complete</v>
      </c>
      <c r="O61" t="str">
        <f t="shared" si="4"/>
        <v/>
      </c>
    </row>
    <row r="62" spans="13:15" x14ac:dyDescent="0.5">
      <c r="M62" t="str">
        <f ca="1"/>
        <v>[Sprint 07: Renderer R&amp;D] is 7% complete</v>
      </c>
      <c r="O62" t="str">
        <f t="shared" si="4"/>
        <v/>
      </c>
    </row>
    <row r="63" spans="13:15" x14ac:dyDescent="0.5">
      <c r="M63" t="str">
        <f ca="1"/>
        <v>[Sprint 08: Quill Enhancements - pictures, tables] is 0% complete</v>
      </c>
      <c r="O63" t="str">
        <f t="shared" si="4"/>
        <v/>
      </c>
    </row>
    <row r="64" spans="13:15" x14ac:dyDescent="0.5">
      <c r="M64" t="str">
        <f ca="1"/>
        <v>[Sprint 09: Markdown] is 0% complete</v>
      </c>
      <c r="O64" t="str">
        <f t="shared" si="4"/>
        <v/>
      </c>
    </row>
    <row r="65" spans="13:15" x14ac:dyDescent="0.5">
      <c r="M65" t="str">
        <f ca="1"/>
        <v>[Sprint 10: PlantUML &amp; Latex] is 0% complete</v>
      </c>
      <c r="O65" t="str">
        <f t="shared" ref="O65:O96" si="5">IF(OR(B$2="",P65=""),"","Sprint "&amp;TEXT(ROW()+B$2-1,"00"))</f>
        <v/>
      </c>
    </row>
    <row r="66" spans="13:15" x14ac:dyDescent="0.5">
      <c r="M66" t="str">
        <f ca="1"/>
        <v>[Sprint 11: Content Safety API] is 0% complete</v>
      </c>
      <c r="O66" t="str">
        <f t="shared" si="5"/>
        <v/>
      </c>
    </row>
    <row r="67" spans="13:15" x14ac:dyDescent="0.5">
      <c r="M67" t="str">
        <f ca="1"/>
        <v>[Sprint 12: Structure Sharing] is 0% complete</v>
      </c>
      <c r="O67" t="str">
        <f t="shared" si="5"/>
        <v/>
      </c>
    </row>
    <row r="68" spans="13:15" x14ac:dyDescent="0.5">
      <c r="M68" t="str">
        <f ca="1"/>
        <v>[Sprint 13: Cross-Structure Reporting] is 0% complete</v>
      </c>
      <c r="O68" t="str">
        <f t="shared" si="5"/>
        <v/>
      </c>
    </row>
    <row r="69" spans="13:15" x14ac:dyDescent="0.5">
      <c r="M69" t="str">
        <f ca="1"/>
        <v>[Sprint 14: User Metrics] is 0% complete</v>
      </c>
      <c r="O69" t="str">
        <f t="shared" si="5"/>
        <v/>
      </c>
    </row>
    <row r="70" spans="13:15" x14ac:dyDescent="0.5">
      <c r="M70" t="str">
        <f ca="1"/>
        <v>[Restricted Preview] is 0% complete</v>
      </c>
      <c r="O70" t="str">
        <f t="shared" si="5"/>
        <v/>
      </c>
    </row>
    <row r="71" spans="13:15" x14ac:dyDescent="0.5">
      <c r="M71" t="str">
        <f ca="1"/>
        <v>[Sprint 15: Platform Metrics &amp; Alerting] is 0% complete</v>
      </c>
      <c r="O71" t="str">
        <f t="shared" si="5"/>
        <v/>
      </c>
    </row>
    <row r="72" spans="13:15" x14ac:dyDescent="0.5">
      <c r="M72" t="str">
        <f ca="1"/>
        <v>[Sprint 16: Test Automation ] is 0% complete</v>
      </c>
      <c r="O72" t="str">
        <f t="shared" si="5"/>
        <v/>
      </c>
    </row>
    <row r="73" spans="13:15" x14ac:dyDescent="0.5">
      <c r="M73" t="str">
        <f ca="1"/>
        <v>[Sprint 17: Web Analytics] is 0% complete</v>
      </c>
      <c r="O73" t="str">
        <f t="shared" si="5"/>
        <v/>
      </c>
    </row>
    <row r="74" spans="13:15" x14ac:dyDescent="0.5">
      <c r="M74" t="str">
        <f ca="1"/>
        <v>[Sprint 18: LLM Ingest] is 0% complete</v>
      </c>
      <c r="O74" t="str">
        <f t="shared" si="5"/>
        <v/>
      </c>
    </row>
    <row r="75" spans="13:15" x14ac:dyDescent="0.5">
      <c r="M75" t="str">
        <f ca="1"/>
        <v>[Sprint 19: Penetration Testing] is 0% complete</v>
      </c>
      <c r="O75" t="str">
        <f t="shared" si="5"/>
        <v/>
      </c>
    </row>
    <row r="76" spans="13:15" x14ac:dyDescent="0.5">
      <c r="M76" t="str">
        <f ca="1"/>
        <v>[Sprint 20: Cost Optimization] is 0% complete</v>
      </c>
      <c r="O76" t="str">
        <f t="shared" si="5"/>
        <v/>
      </c>
    </row>
    <row r="77" spans="13:15" x14ac:dyDescent="0.5">
      <c r="M77" t="str">
        <f ca="1"/>
        <v>[Sprint 21: Automated Scaling] is 0% complete</v>
      </c>
      <c r="O77" t="str">
        <f t="shared" si="5"/>
        <v/>
      </c>
    </row>
    <row r="78" spans="13:15" x14ac:dyDescent="0.5">
      <c r="M78" t="str">
        <f ca="1"/>
        <v>[Sprint 22: Payment Processing] is 0% complete</v>
      </c>
      <c r="O78" t="str">
        <f t="shared" si="5"/>
        <v/>
      </c>
    </row>
    <row r="79" spans="13:15" x14ac:dyDescent="0.5">
      <c r="M79" t="str">
        <f ca="1"/>
        <v>[Invite Preview] is 0% complete</v>
      </c>
      <c r="O79" t="str">
        <f t="shared" si="5"/>
        <v/>
      </c>
    </row>
    <row r="80" spans="13:15" x14ac:dyDescent="0.5">
      <c r="M80" t="str">
        <f ca="1"/>
        <v>[Sprint 23: Design Review] is 0% complete</v>
      </c>
      <c r="O80" t="str">
        <f t="shared" si="5"/>
        <v/>
      </c>
    </row>
    <row r="81" spans="13:13" x14ac:dyDescent="0.5">
      <c r="M81" t="str">
        <f ca="1"/>
        <v>[Sprint 24: Design Adaptation] is 0% complete</v>
      </c>
    </row>
    <row r="82" spans="13:13" x14ac:dyDescent="0.5">
      <c r="M82" t="str">
        <f ca="1"/>
        <v>[Sprint 25: Regulatory Review] is 0% complete</v>
      </c>
    </row>
    <row r="83" spans="13:13" x14ac:dyDescent="0.5">
      <c r="M83" t="str">
        <f ca="1"/>
        <v>[Sprint 26: User Acq. &amp; Marketing plan] is 0% complete</v>
      </c>
    </row>
    <row r="84" spans="13:13" x14ac:dyDescent="0.5">
      <c r="M84" t="str">
        <f ca="1"/>
        <v>[Sprint 27: Business Plan] is 0% complete</v>
      </c>
    </row>
    <row r="85" spans="13:13" x14ac:dyDescent="0.5">
      <c r="M85" t="str">
        <f ca="1"/>
        <v/>
      </c>
    </row>
    <row r="86" spans="13:13" x14ac:dyDescent="0.5">
      <c r="M86" t="str">
        <f ca="1"/>
        <v>@endgantt</v>
      </c>
    </row>
  </sheetData>
  <phoneticPr fontId="3" type="noConversion"/>
  <conditionalFormatting sqref="D2:G35">
    <cfRule type="expression" dxfId="2" priority="1">
      <formula>$D2="increment"</formula>
    </cfRule>
    <cfRule type="expression" dxfId="1" priority="2">
      <formula>MOD(ROW(),2)=0</formula>
    </cfRule>
  </conditionalFormatting>
  <conditionalFormatting sqref="F2:G35">
    <cfRule type="expression" dxfId="0" priority="3">
      <formula>_xlfn.ISFORMULA(F2)</formula>
    </cfRule>
  </conditionalFormatting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2025-04-11T17:12:33Z</dcterms:created>
  <dcterms:modified xsi:type="dcterms:W3CDTF">2025-04-11T20:17:43Z</dcterms:modified>
</cp:coreProperties>
</file>