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63958A44-2BDD-4E3F-8E9F-C49734FE6827}" xr6:coauthVersionLast="47" xr6:coauthVersionMax="47" xr10:uidLastSave="{00000000-0000-0000-0000-000000000000}"/>
  <bookViews>
    <workbookView xWindow="28702" yWindow="-2280" windowWidth="28995" windowHeight="15675" tabRatio="685" activeTab="2" xr2:uid="{079D97AF-6C02-411B-B3D5-D358179A74F9}"/>
  </bookViews>
  <sheets>
    <sheet name="Workstreams" sheetId="15" r:id="rId1"/>
    <sheet name="Resources" sheetId="41" r:id="rId2"/>
    <sheet name="Hardware" sheetId="23" r:id="rId3"/>
    <sheet name="Software" sheetId="32" r:id="rId4"/>
    <sheet name="template" sheetId="54" state="hidden" r:id="rId5"/>
    <sheet name="template (2)" sheetId="55" state="hidden" r:id="rId6"/>
    <sheet name="template (3)" sheetId="56" state="hidden" r:id="rId7"/>
    <sheet name="template (4)" sheetId="57" state="hidden" r:id="rId8"/>
    <sheet name="template (5)" sheetId="58" state="hidden" r:id="rId9"/>
    <sheet name="template (6)" sheetId="59" state="hidden" r:id="rId10"/>
    <sheet name="template (7)" sheetId="60" state="hidden" r:id="rId11"/>
    <sheet name="template (8)" sheetId="61" state="hidden" r:id="rId12"/>
    <sheet name="template (9)" sheetId="62" state="hidden" r:id="rId13"/>
    <sheet name="template (10)" sheetId="63" state="hidden" r:id="rId14"/>
    <sheet name="enum" sheetId="31" r:id="rId15"/>
  </sheets>
  <definedNames>
    <definedName name="_xlnm._FilterDatabase" localSheetId="2" hidden="1">Hardware!$J$1:$M$1</definedName>
    <definedName name="_xlnm._FilterDatabase" localSheetId="3" hidden="1">Software!$J$1:$M$1</definedName>
    <definedName name="_xlnm._FilterDatabase" localSheetId="4" hidden="1">template!$J$1:$M$1</definedName>
    <definedName name="_xlnm._FilterDatabase" localSheetId="13" hidden="1">'template (10)'!$J$1:$M$1</definedName>
    <definedName name="_xlnm._FilterDatabase" localSheetId="5" hidden="1">'template (2)'!$J$1:$M$1</definedName>
    <definedName name="_xlnm._FilterDatabase" localSheetId="6" hidden="1">'template (3)'!$J$1:$M$1</definedName>
    <definedName name="_xlnm._FilterDatabase" localSheetId="7" hidden="1">'template (4)'!$J$1:$M$1</definedName>
    <definedName name="_xlnm._FilterDatabase" localSheetId="8" hidden="1">'template (5)'!$J$1:$M$1</definedName>
    <definedName name="_xlnm._FilterDatabase" localSheetId="9" hidden="1">'template (6)'!$J$1:$M$1</definedName>
    <definedName name="_xlnm._FilterDatabase" localSheetId="10" hidden="1">'template (7)'!$J$1:$M$1</definedName>
    <definedName name="_xlnm._FilterDatabase" localSheetId="11" hidden="1">'template (8)'!$J$1:$M$1</definedName>
    <definedName name="_xlnm._FilterDatabase" localSheetId="12" hidden="1">'template (9)'!$J$1:$M$1</definedName>
    <definedName name="results" localSheetId="4">_xlfn.VSTACK(_xlfn._xlws.FILTER(Hardware!C1:L102,Hardware!C1:C102&lt;&gt;""),_xlfn._xlws.FILTER(template!C1:L102,Hardware!C1:C102&lt;&gt;""))</definedName>
    <definedName name="results" localSheetId="13">_xlfn.VSTACK(_xlfn._xlws.FILTER(Hardware!C1:L102,Hardware!C1:C102&lt;&gt;""),_xlfn._xlws.FILTER('template (10)'!C1:L102,Hardware!C1:C102&lt;&gt;""))</definedName>
    <definedName name="results" localSheetId="5">_xlfn.VSTACK(_xlfn._xlws.FILTER(Hardware!C1:L102,Hardware!C1:C102&lt;&gt;""),_xlfn._xlws.FILTER('template (2)'!C1:L102,Hardware!C1:C102&lt;&gt;""))</definedName>
    <definedName name="results" localSheetId="6">_xlfn.VSTACK(_xlfn._xlws.FILTER(Hardware!C1:L102,Hardware!C1:C102&lt;&gt;""),_xlfn._xlws.FILTER('template (3)'!C1:L102,Hardware!C1:C102&lt;&gt;""))</definedName>
    <definedName name="results" localSheetId="7">_xlfn.VSTACK(_xlfn._xlws.FILTER(Hardware!C1:L102,Hardware!C1:C102&lt;&gt;""),_xlfn._xlws.FILTER('template (4)'!C1:L102,Hardware!C1:C102&lt;&gt;""))</definedName>
    <definedName name="results" localSheetId="8">_xlfn.VSTACK(_xlfn._xlws.FILTER(Hardware!C1:L102,Hardware!C1:C102&lt;&gt;""),_xlfn._xlws.FILTER('template (5)'!C1:L102,Hardware!C1:C102&lt;&gt;""))</definedName>
    <definedName name="results" localSheetId="9">_xlfn.VSTACK(_xlfn._xlws.FILTER(Hardware!C1:L102,Hardware!C1:C102&lt;&gt;""),_xlfn._xlws.FILTER('template (6)'!C1:L102,Hardware!C1:C102&lt;&gt;""))</definedName>
    <definedName name="results" localSheetId="10">_xlfn.VSTACK(_xlfn._xlws.FILTER(Hardware!C1:L102,Hardware!C1:C102&lt;&gt;""),_xlfn._xlws.FILTER('template (7)'!C1:L102,Hardware!C1:C102&lt;&gt;""))</definedName>
    <definedName name="results" localSheetId="11">_xlfn.VSTACK(_xlfn._xlws.FILTER(Hardware!C1:L102,Hardware!C1:C102&lt;&gt;""),_xlfn._xlws.FILTER('template (8)'!C1:L102,Hardware!C1:C102&lt;&gt;""))</definedName>
    <definedName name="results" localSheetId="12">_xlfn.VSTACK(_xlfn._xlws.FILTER(Hardware!C1:L102,Hardware!C1:C102&lt;&gt;""),_xlfn._xlws.FILTER('template (9)'!C1:L102,Hardware!C1:C102&lt;&gt;""))</definedName>
    <definedName name="results">_xlfn.VSTACK(_xlfn._xlws.FILTER(Hardware!C1:L102,Hardware!C1:C102&lt;&gt;""),_xlfn._xlws.FILTER(Software!C1:L102,Hardware!C1:C102&lt;&gt;""))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1" l="1" a="1"/>
  <c r="C2" i="31" s="1"/>
  <c r="C3" i="31" a="1"/>
  <c r="C3" i="31" s="1"/>
  <c r="E103" i="63"/>
  <c r="D103" i="63" a="1"/>
  <c r="D103" i="63" s="1"/>
  <c r="C103" i="63" a="1"/>
  <c r="C103" i="63" s="1"/>
  <c r="A103" i="63"/>
  <c r="Q102" i="63"/>
  <c r="P102" i="63"/>
  <c r="O102" i="63"/>
  <c r="N102" i="63"/>
  <c r="I102" i="63"/>
  <c r="H102" i="63"/>
  <c r="G102" i="63"/>
  <c r="E102" i="63"/>
  <c r="D102" i="63" a="1"/>
  <c r="D102" i="63" s="1"/>
  <c r="C102" i="63"/>
  <c r="A102" i="63"/>
  <c r="Q101" i="63"/>
  <c r="P101" i="63"/>
  <c r="O101" i="63"/>
  <c r="N101" i="63"/>
  <c r="I101" i="63"/>
  <c r="H101" i="63"/>
  <c r="G101" i="63"/>
  <c r="E101" i="63"/>
  <c r="D101" i="63" a="1"/>
  <c r="D101" i="63" s="1"/>
  <c r="C101" i="63"/>
  <c r="A101" i="63"/>
  <c r="Q100" i="63"/>
  <c r="P100" i="63"/>
  <c r="O100" i="63"/>
  <c r="N100" i="63"/>
  <c r="I100" i="63"/>
  <c r="H100" i="63"/>
  <c r="G100" i="63"/>
  <c r="E100" i="63"/>
  <c r="D100" i="63" a="1"/>
  <c r="D100" i="63" s="1"/>
  <c r="C100" i="63"/>
  <c r="A100" i="63"/>
  <c r="Q99" i="63"/>
  <c r="P99" i="63"/>
  <c r="O99" i="63"/>
  <c r="N99" i="63"/>
  <c r="I99" i="63"/>
  <c r="H99" i="63"/>
  <c r="G99" i="63"/>
  <c r="E99" i="63"/>
  <c r="D99" i="63" a="1"/>
  <c r="D99" i="63" s="1"/>
  <c r="C99" i="63"/>
  <c r="A99" i="63"/>
  <c r="Q98" i="63"/>
  <c r="P98" i="63"/>
  <c r="O98" i="63"/>
  <c r="N98" i="63"/>
  <c r="I98" i="63"/>
  <c r="H98" i="63"/>
  <c r="G98" i="63"/>
  <c r="E98" i="63"/>
  <c r="D98" i="63" a="1"/>
  <c r="D98" i="63" s="1"/>
  <c r="C98" i="63"/>
  <c r="A98" i="63"/>
  <c r="Q97" i="63"/>
  <c r="P97" i="63"/>
  <c r="O97" i="63"/>
  <c r="N97" i="63"/>
  <c r="I97" i="63"/>
  <c r="H97" i="63"/>
  <c r="G97" i="63"/>
  <c r="E97" i="63"/>
  <c r="D97" i="63" a="1"/>
  <c r="D97" i="63" s="1"/>
  <c r="C97" i="63"/>
  <c r="A97" i="63"/>
  <c r="Q96" i="63"/>
  <c r="P96" i="63"/>
  <c r="O96" i="63"/>
  <c r="N96" i="63"/>
  <c r="I96" i="63"/>
  <c r="H96" i="63"/>
  <c r="G96" i="63"/>
  <c r="E96" i="63"/>
  <c r="D96" i="63" a="1"/>
  <c r="D96" i="63" s="1"/>
  <c r="C96" i="63"/>
  <c r="A96" i="63"/>
  <c r="Q95" i="63"/>
  <c r="P95" i="63"/>
  <c r="O95" i="63"/>
  <c r="N95" i="63"/>
  <c r="I95" i="63"/>
  <c r="H95" i="63"/>
  <c r="G95" i="63"/>
  <c r="E95" i="63"/>
  <c r="D95" i="63" a="1"/>
  <c r="D95" i="63" s="1"/>
  <c r="C95" i="63"/>
  <c r="A95" i="63"/>
  <c r="Q94" i="63"/>
  <c r="P94" i="63"/>
  <c r="O94" i="63"/>
  <c r="N94" i="63"/>
  <c r="I94" i="63"/>
  <c r="H94" i="63"/>
  <c r="G94" i="63"/>
  <c r="E94" i="63"/>
  <c r="D94" i="63" a="1"/>
  <c r="D94" i="63" s="1"/>
  <c r="C94" i="63"/>
  <c r="A94" i="63"/>
  <c r="Q93" i="63"/>
  <c r="P93" i="63"/>
  <c r="O93" i="63"/>
  <c r="N93" i="63"/>
  <c r="I93" i="63"/>
  <c r="H93" i="63"/>
  <c r="G93" i="63"/>
  <c r="E93" i="63"/>
  <c r="D93" i="63" a="1"/>
  <c r="D93" i="63" s="1"/>
  <c r="C93" i="63"/>
  <c r="A93" i="63"/>
  <c r="Q92" i="63"/>
  <c r="P92" i="63"/>
  <c r="O92" i="63"/>
  <c r="N92" i="63"/>
  <c r="I92" i="63"/>
  <c r="H92" i="63"/>
  <c r="G92" i="63"/>
  <c r="E92" i="63"/>
  <c r="D92" i="63" a="1"/>
  <c r="D92" i="63" s="1"/>
  <c r="C92" i="63"/>
  <c r="A92" i="63"/>
  <c r="Q91" i="63"/>
  <c r="P91" i="63"/>
  <c r="O91" i="63"/>
  <c r="N91" i="63"/>
  <c r="I91" i="63"/>
  <c r="H91" i="63"/>
  <c r="G91" i="63"/>
  <c r="E91" i="63"/>
  <c r="D91" i="63" a="1"/>
  <c r="D91" i="63" s="1"/>
  <c r="C91" i="63"/>
  <c r="A91" i="63"/>
  <c r="Q90" i="63"/>
  <c r="P90" i="63"/>
  <c r="O90" i="63"/>
  <c r="N90" i="63"/>
  <c r="I90" i="63"/>
  <c r="H90" i="63"/>
  <c r="G90" i="63"/>
  <c r="E90" i="63"/>
  <c r="D90" i="63" a="1"/>
  <c r="D90" i="63" s="1"/>
  <c r="C90" i="63"/>
  <c r="A90" i="63"/>
  <c r="Q89" i="63"/>
  <c r="P89" i="63"/>
  <c r="O89" i="63"/>
  <c r="N89" i="63"/>
  <c r="I89" i="63"/>
  <c r="H89" i="63"/>
  <c r="G89" i="63"/>
  <c r="E89" i="63"/>
  <c r="D89" i="63" a="1"/>
  <c r="D89" i="63" s="1"/>
  <c r="C89" i="63"/>
  <c r="A89" i="63"/>
  <c r="Q88" i="63"/>
  <c r="P88" i="63"/>
  <c r="O88" i="63"/>
  <c r="N88" i="63"/>
  <c r="I88" i="63"/>
  <c r="H88" i="63"/>
  <c r="G88" i="63"/>
  <c r="E88" i="63"/>
  <c r="D88" i="63" a="1"/>
  <c r="D88" i="63" s="1"/>
  <c r="C88" i="63"/>
  <c r="A88" i="63"/>
  <c r="Q87" i="63"/>
  <c r="P87" i="63"/>
  <c r="O87" i="63"/>
  <c r="N87" i="63"/>
  <c r="I87" i="63"/>
  <c r="H87" i="63"/>
  <c r="G87" i="63"/>
  <c r="E87" i="63"/>
  <c r="D87" i="63" a="1"/>
  <c r="D87" i="63" s="1"/>
  <c r="C87" i="63"/>
  <c r="A87" i="63"/>
  <c r="Q86" i="63"/>
  <c r="P86" i="63"/>
  <c r="O86" i="63"/>
  <c r="N86" i="63"/>
  <c r="I86" i="63"/>
  <c r="H86" i="63"/>
  <c r="G86" i="63"/>
  <c r="E86" i="63"/>
  <c r="D86" i="63" a="1"/>
  <c r="D86" i="63" s="1"/>
  <c r="C86" i="63"/>
  <c r="A86" i="63"/>
  <c r="Q85" i="63"/>
  <c r="P85" i="63"/>
  <c r="O85" i="63"/>
  <c r="N85" i="63"/>
  <c r="I85" i="63"/>
  <c r="H85" i="63"/>
  <c r="G85" i="63"/>
  <c r="E85" i="63"/>
  <c r="D85" i="63" a="1"/>
  <c r="D85" i="63" s="1"/>
  <c r="C85" i="63"/>
  <c r="A85" i="63"/>
  <c r="Q84" i="63"/>
  <c r="P84" i="63"/>
  <c r="O84" i="63"/>
  <c r="N84" i="63"/>
  <c r="I84" i="63"/>
  <c r="H84" i="63"/>
  <c r="G84" i="63"/>
  <c r="E84" i="63"/>
  <c r="D84" i="63" a="1"/>
  <c r="D84" i="63" s="1"/>
  <c r="C84" i="63"/>
  <c r="A84" i="63"/>
  <c r="Q83" i="63"/>
  <c r="P83" i="63"/>
  <c r="O83" i="63"/>
  <c r="N83" i="63"/>
  <c r="I83" i="63"/>
  <c r="H83" i="63"/>
  <c r="G83" i="63"/>
  <c r="E83" i="63"/>
  <c r="D83" i="63" a="1"/>
  <c r="D83" i="63" s="1"/>
  <c r="C83" i="63"/>
  <c r="A83" i="63"/>
  <c r="Q82" i="63"/>
  <c r="P82" i="63"/>
  <c r="O82" i="63"/>
  <c r="N82" i="63"/>
  <c r="I82" i="63"/>
  <c r="H82" i="63"/>
  <c r="G82" i="63"/>
  <c r="E82" i="63"/>
  <c r="D82" i="63" a="1"/>
  <c r="D82" i="63" s="1"/>
  <c r="C82" i="63"/>
  <c r="A82" i="63"/>
  <c r="Q81" i="63"/>
  <c r="P81" i="63"/>
  <c r="O81" i="63"/>
  <c r="N81" i="63"/>
  <c r="I81" i="63"/>
  <c r="H81" i="63"/>
  <c r="G81" i="63"/>
  <c r="E81" i="63"/>
  <c r="D81" i="63" a="1"/>
  <c r="D81" i="63" s="1"/>
  <c r="C81" i="63"/>
  <c r="A81" i="63"/>
  <c r="Q80" i="63"/>
  <c r="P80" i="63"/>
  <c r="O80" i="63"/>
  <c r="N80" i="63"/>
  <c r="I80" i="63"/>
  <c r="H80" i="63"/>
  <c r="G80" i="63"/>
  <c r="E80" i="63"/>
  <c r="D80" i="63" a="1"/>
  <c r="D80" i="63" s="1"/>
  <c r="C80" i="63"/>
  <c r="A80" i="63"/>
  <c r="Q79" i="63"/>
  <c r="P79" i="63"/>
  <c r="O79" i="63"/>
  <c r="N79" i="63"/>
  <c r="I79" i="63"/>
  <c r="H79" i="63"/>
  <c r="G79" i="63"/>
  <c r="E79" i="63"/>
  <c r="D79" i="63" a="1"/>
  <c r="D79" i="63" s="1"/>
  <c r="C79" i="63"/>
  <c r="A79" i="63"/>
  <c r="Q78" i="63"/>
  <c r="P78" i="63"/>
  <c r="O78" i="63"/>
  <c r="N78" i="63"/>
  <c r="I78" i="63"/>
  <c r="H78" i="63"/>
  <c r="G78" i="63"/>
  <c r="E78" i="63"/>
  <c r="D78" i="63" a="1"/>
  <c r="D78" i="63" s="1"/>
  <c r="C78" i="63"/>
  <c r="A78" i="63"/>
  <c r="Q77" i="63"/>
  <c r="P77" i="63"/>
  <c r="O77" i="63"/>
  <c r="N77" i="63"/>
  <c r="I77" i="63"/>
  <c r="H77" i="63"/>
  <c r="G77" i="63"/>
  <c r="E77" i="63"/>
  <c r="D77" i="63" a="1"/>
  <c r="D77" i="63" s="1"/>
  <c r="C77" i="63"/>
  <c r="A77" i="63"/>
  <c r="Q76" i="63"/>
  <c r="P76" i="63"/>
  <c r="O76" i="63"/>
  <c r="N76" i="63"/>
  <c r="I76" i="63"/>
  <c r="H76" i="63"/>
  <c r="G76" i="63"/>
  <c r="E76" i="63"/>
  <c r="D76" i="63" a="1"/>
  <c r="D76" i="63" s="1"/>
  <c r="C76" i="63"/>
  <c r="A76" i="63"/>
  <c r="Q75" i="63"/>
  <c r="P75" i="63"/>
  <c r="O75" i="63"/>
  <c r="N75" i="63"/>
  <c r="I75" i="63"/>
  <c r="H75" i="63"/>
  <c r="G75" i="63"/>
  <c r="E75" i="63"/>
  <c r="D75" i="63" a="1"/>
  <c r="D75" i="63" s="1"/>
  <c r="C75" i="63"/>
  <c r="A75" i="63"/>
  <c r="Q74" i="63"/>
  <c r="P74" i="63"/>
  <c r="O74" i="63"/>
  <c r="N74" i="63"/>
  <c r="I74" i="63"/>
  <c r="H74" i="63"/>
  <c r="G74" i="63"/>
  <c r="E74" i="63"/>
  <c r="D74" i="63" a="1"/>
  <c r="D74" i="63" s="1"/>
  <c r="C74" i="63"/>
  <c r="A74" i="63"/>
  <c r="Q73" i="63"/>
  <c r="P73" i="63"/>
  <c r="O73" i="63"/>
  <c r="N73" i="63"/>
  <c r="I73" i="63"/>
  <c r="H73" i="63"/>
  <c r="G73" i="63"/>
  <c r="E73" i="63"/>
  <c r="D73" i="63" a="1"/>
  <c r="D73" i="63" s="1"/>
  <c r="C73" i="63"/>
  <c r="A73" i="63"/>
  <c r="Q72" i="63"/>
  <c r="P72" i="63"/>
  <c r="O72" i="63"/>
  <c r="N72" i="63"/>
  <c r="I72" i="63"/>
  <c r="H72" i="63"/>
  <c r="G72" i="63"/>
  <c r="E72" i="63"/>
  <c r="D72" i="63" a="1"/>
  <c r="D72" i="63" s="1"/>
  <c r="C72" i="63"/>
  <c r="A72" i="63"/>
  <c r="Q71" i="63"/>
  <c r="P71" i="63"/>
  <c r="O71" i="63"/>
  <c r="N71" i="63"/>
  <c r="I71" i="63"/>
  <c r="H71" i="63"/>
  <c r="G71" i="63"/>
  <c r="E71" i="63"/>
  <c r="D71" i="63" a="1"/>
  <c r="D71" i="63" s="1"/>
  <c r="C71" i="63"/>
  <c r="A71" i="63"/>
  <c r="Q70" i="63"/>
  <c r="P70" i="63"/>
  <c r="O70" i="63"/>
  <c r="N70" i="63"/>
  <c r="I70" i="63"/>
  <c r="H70" i="63"/>
  <c r="G70" i="63"/>
  <c r="E70" i="63"/>
  <c r="D70" i="63" a="1"/>
  <c r="D70" i="63" s="1"/>
  <c r="C70" i="63"/>
  <c r="A70" i="63"/>
  <c r="Q69" i="63"/>
  <c r="P69" i="63"/>
  <c r="O69" i="63"/>
  <c r="N69" i="63"/>
  <c r="I69" i="63"/>
  <c r="H69" i="63"/>
  <c r="G69" i="63"/>
  <c r="E69" i="63"/>
  <c r="D69" i="63" a="1"/>
  <c r="D69" i="63" s="1"/>
  <c r="C69" i="63"/>
  <c r="A69" i="63"/>
  <c r="Q68" i="63"/>
  <c r="P68" i="63"/>
  <c r="O68" i="63"/>
  <c r="N68" i="63"/>
  <c r="I68" i="63"/>
  <c r="H68" i="63"/>
  <c r="G68" i="63"/>
  <c r="E68" i="63"/>
  <c r="D68" i="63" a="1"/>
  <c r="D68" i="63" s="1"/>
  <c r="C68" i="63"/>
  <c r="A68" i="63"/>
  <c r="Q67" i="63"/>
  <c r="P67" i="63"/>
  <c r="O67" i="63"/>
  <c r="N67" i="63"/>
  <c r="I67" i="63"/>
  <c r="H67" i="63"/>
  <c r="G67" i="63"/>
  <c r="E67" i="63"/>
  <c r="D67" i="63" a="1"/>
  <c r="D67" i="63" s="1"/>
  <c r="C67" i="63"/>
  <c r="A67" i="63"/>
  <c r="Q66" i="63"/>
  <c r="P66" i="63"/>
  <c r="O66" i="63"/>
  <c r="N66" i="63"/>
  <c r="I66" i="63"/>
  <c r="H66" i="63"/>
  <c r="G66" i="63"/>
  <c r="E66" i="63"/>
  <c r="D66" i="63" a="1"/>
  <c r="D66" i="63" s="1"/>
  <c r="C66" i="63"/>
  <c r="A66" i="63"/>
  <c r="Q65" i="63"/>
  <c r="P65" i="63"/>
  <c r="O65" i="63"/>
  <c r="N65" i="63"/>
  <c r="I65" i="63"/>
  <c r="H65" i="63"/>
  <c r="G65" i="63"/>
  <c r="E65" i="63"/>
  <c r="D65" i="63" a="1"/>
  <c r="D65" i="63" s="1"/>
  <c r="C65" i="63"/>
  <c r="A65" i="63"/>
  <c r="Q64" i="63"/>
  <c r="P64" i="63"/>
  <c r="O64" i="63"/>
  <c r="N64" i="63"/>
  <c r="I64" i="63"/>
  <c r="H64" i="63"/>
  <c r="G64" i="63"/>
  <c r="E64" i="63"/>
  <c r="D64" i="63" a="1"/>
  <c r="D64" i="63" s="1"/>
  <c r="C64" i="63"/>
  <c r="A64" i="63"/>
  <c r="Q63" i="63"/>
  <c r="P63" i="63"/>
  <c r="O63" i="63"/>
  <c r="N63" i="63"/>
  <c r="I63" i="63"/>
  <c r="H63" i="63"/>
  <c r="G63" i="63"/>
  <c r="E63" i="63"/>
  <c r="D63" i="63" a="1"/>
  <c r="D63" i="63" s="1"/>
  <c r="C63" i="63"/>
  <c r="A63" i="63"/>
  <c r="Q62" i="63"/>
  <c r="P62" i="63"/>
  <c r="O62" i="63"/>
  <c r="N62" i="63"/>
  <c r="I62" i="63"/>
  <c r="H62" i="63"/>
  <c r="G62" i="63"/>
  <c r="E62" i="63"/>
  <c r="D62" i="63" a="1"/>
  <c r="D62" i="63" s="1"/>
  <c r="C62" i="63"/>
  <c r="A62" i="63"/>
  <c r="Q61" i="63"/>
  <c r="P61" i="63"/>
  <c r="O61" i="63"/>
  <c r="N61" i="63"/>
  <c r="I61" i="63"/>
  <c r="H61" i="63"/>
  <c r="G61" i="63"/>
  <c r="E61" i="63"/>
  <c r="D61" i="63" a="1"/>
  <c r="D61" i="63" s="1"/>
  <c r="C61" i="63"/>
  <c r="A61" i="63"/>
  <c r="Q60" i="63"/>
  <c r="P60" i="63"/>
  <c r="O60" i="63"/>
  <c r="N60" i="63"/>
  <c r="I60" i="63"/>
  <c r="H60" i="63"/>
  <c r="G60" i="63"/>
  <c r="E60" i="63"/>
  <c r="D60" i="63" a="1"/>
  <c r="D60" i="63" s="1"/>
  <c r="C60" i="63"/>
  <c r="A60" i="63"/>
  <c r="Q59" i="63"/>
  <c r="P59" i="63"/>
  <c r="O59" i="63"/>
  <c r="N59" i="63"/>
  <c r="I59" i="63"/>
  <c r="H59" i="63"/>
  <c r="G59" i="63"/>
  <c r="E59" i="63"/>
  <c r="D59" i="63" a="1"/>
  <c r="D59" i="63" s="1"/>
  <c r="C59" i="63"/>
  <c r="A59" i="63"/>
  <c r="Q58" i="63"/>
  <c r="P58" i="63"/>
  <c r="O58" i="63"/>
  <c r="N58" i="63"/>
  <c r="I58" i="63"/>
  <c r="H58" i="63"/>
  <c r="G58" i="63"/>
  <c r="E58" i="63"/>
  <c r="D58" i="63" a="1"/>
  <c r="D58" i="63" s="1"/>
  <c r="C58" i="63"/>
  <c r="A58" i="63"/>
  <c r="Q57" i="63"/>
  <c r="P57" i="63"/>
  <c r="O57" i="63"/>
  <c r="N57" i="63"/>
  <c r="I57" i="63"/>
  <c r="H57" i="63"/>
  <c r="G57" i="63"/>
  <c r="E57" i="63"/>
  <c r="D57" i="63" a="1"/>
  <c r="D57" i="63" s="1"/>
  <c r="C57" i="63"/>
  <c r="A57" i="63"/>
  <c r="Q56" i="63"/>
  <c r="P56" i="63"/>
  <c r="O56" i="63"/>
  <c r="N56" i="63"/>
  <c r="I56" i="63"/>
  <c r="H56" i="63"/>
  <c r="G56" i="63"/>
  <c r="E56" i="63"/>
  <c r="D56" i="63" a="1"/>
  <c r="D56" i="63" s="1"/>
  <c r="C56" i="63"/>
  <c r="A56" i="63"/>
  <c r="Q55" i="63"/>
  <c r="P55" i="63"/>
  <c r="O55" i="63"/>
  <c r="N55" i="63"/>
  <c r="I55" i="63"/>
  <c r="H55" i="63"/>
  <c r="G55" i="63"/>
  <c r="E55" i="63"/>
  <c r="D55" i="63" a="1"/>
  <c r="D55" i="63" s="1"/>
  <c r="C55" i="63"/>
  <c r="A55" i="63"/>
  <c r="Q54" i="63"/>
  <c r="P54" i="63"/>
  <c r="O54" i="63"/>
  <c r="N54" i="63"/>
  <c r="I54" i="63"/>
  <c r="H54" i="63"/>
  <c r="G54" i="63"/>
  <c r="E54" i="63"/>
  <c r="D54" i="63" a="1"/>
  <c r="D54" i="63" s="1"/>
  <c r="C54" i="63"/>
  <c r="A54" i="63"/>
  <c r="Q53" i="63"/>
  <c r="P53" i="63"/>
  <c r="O53" i="63"/>
  <c r="N53" i="63"/>
  <c r="I53" i="63"/>
  <c r="H53" i="63"/>
  <c r="G53" i="63"/>
  <c r="E53" i="63"/>
  <c r="D53" i="63" a="1"/>
  <c r="D53" i="63" s="1"/>
  <c r="C53" i="63"/>
  <c r="A53" i="63"/>
  <c r="Q52" i="63"/>
  <c r="P52" i="63"/>
  <c r="O52" i="63"/>
  <c r="N52" i="63"/>
  <c r="I52" i="63"/>
  <c r="H52" i="63"/>
  <c r="G52" i="63"/>
  <c r="E52" i="63"/>
  <c r="D52" i="63" a="1"/>
  <c r="D52" i="63" s="1"/>
  <c r="C52" i="63"/>
  <c r="A52" i="63"/>
  <c r="Q51" i="63"/>
  <c r="P51" i="63"/>
  <c r="O51" i="63"/>
  <c r="N51" i="63"/>
  <c r="I51" i="63"/>
  <c r="H51" i="63"/>
  <c r="G51" i="63"/>
  <c r="E51" i="63"/>
  <c r="D51" i="63" a="1"/>
  <c r="D51" i="63" s="1"/>
  <c r="C51" i="63"/>
  <c r="A51" i="63"/>
  <c r="Q50" i="63"/>
  <c r="P50" i="63"/>
  <c r="O50" i="63"/>
  <c r="N50" i="63"/>
  <c r="I50" i="63"/>
  <c r="H50" i="63"/>
  <c r="G50" i="63"/>
  <c r="E50" i="63"/>
  <c r="D50" i="63" a="1"/>
  <c r="D50" i="63" s="1"/>
  <c r="C50" i="63"/>
  <c r="A50" i="63"/>
  <c r="Q49" i="63"/>
  <c r="P49" i="63"/>
  <c r="O49" i="63"/>
  <c r="N49" i="63"/>
  <c r="I49" i="63"/>
  <c r="H49" i="63"/>
  <c r="G49" i="63"/>
  <c r="E49" i="63"/>
  <c r="D49" i="63" a="1"/>
  <c r="D49" i="63" s="1"/>
  <c r="C49" i="63"/>
  <c r="A49" i="63"/>
  <c r="Q48" i="63"/>
  <c r="P48" i="63"/>
  <c r="O48" i="63"/>
  <c r="N48" i="63"/>
  <c r="I48" i="63"/>
  <c r="H48" i="63"/>
  <c r="G48" i="63"/>
  <c r="E48" i="63"/>
  <c r="D48" i="63" a="1"/>
  <c r="D48" i="63" s="1"/>
  <c r="C48" i="63"/>
  <c r="A48" i="63"/>
  <c r="Q47" i="63"/>
  <c r="P47" i="63"/>
  <c r="O47" i="63"/>
  <c r="N47" i="63"/>
  <c r="I47" i="63"/>
  <c r="H47" i="63"/>
  <c r="G47" i="63"/>
  <c r="E47" i="63"/>
  <c r="D47" i="63" a="1"/>
  <c r="D47" i="63" s="1"/>
  <c r="C47" i="63"/>
  <c r="A47" i="63"/>
  <c r="Q46" i="63"/>
  <c r="P46" i="63"/>
  <c r="O46" i="63"/>
  <c r="N46" i="63"/>
  <c r="I46" i="63"/>
  <c r="H46" i="63"/>
  <c r="G46" i="63"/>
  <c r="E46" i="63"/>
  <c r="D46" i="63" a="1"/>
  <c r="D46" i="63" s="1"/>
  <c r="C46" i="63"/>
  <c r="A46" i="63"/>
  <c r="Q45" i="63"/>
  <c r="P45" i="63"/>
  <c r="O45" i="63"/>
  <c r="N45" i="63"/>
  <c r="I45" i="63"/>
  <c r="H45" i="63"/>
  <c r="G45" i="63"/>
  <c r="E45" i="63"/>
  <c r="D45" i="63" a="1"/>
  <c r="D45" i="63" s="1"/>
  <c r="C45" i="63"/>
  <c r="A45" i="63"/>
  <c r="Q44" i="63"/>
  <c r="P44" i="63"/>
  <c r="O44" i="63"/>
  <c r="N44" i="63"/>
  <c r="I44" i="63"/>
  <c r="H44" i="63"/>
  <c r="G44" i="63"/>
  <c r="E44" i="63"/>
  <c r="D44" i="63" a="1"/>
  <c r="D44" i="63" s="1"/>
  <c r="C44" i="63"/>
  <c r="A44" i="63"/>
  <c r="Q43" i="63"/>
  <c r="P43" i="63"/>
  <c r="O43" i="63"/>
  <c r="N43" i="63"/>
  <c r="I43" i="63"/>
  <c r="H43" i="63"/>
  <c r="G43" i="63"/>
  <c r="E43" i="63"/>
  <c r="D43" i="63" a="1"/>
  <c r="D43" i="63" s="1"/>
  <c r="C43" i="63"/>
  <c r="A43" i="63"/>
  <c r="Q42" i="63"/>
  <c r="P42" i="63"/>
  <c r="O42" i="63"/>
  <c r="N42" i="63"/>
  <c r="I42" i="63"/>
  <c r="H42" i="63"/>
  <c r="G42" i="63"/>
  <c r="E42" i="63"/>
  <c r="D42" i="63" a="1"/>
  <c r="D42" i="63" s="1"/>
  <c r="C42" i="63"/>
  <c r="A42" i="63"/>
  <c r="Q41" i="63"/>
  <c r="P41" i="63"/>
  <c r="O41" i="63"/>
  <c r="N41" i="63"/>
  <c r="I41" i="63"/>
  <c r="H41" i="63"/>
  <c r="G41" i="63"/>
  <c r="E41" i="63"/>
  <c r="D41" i="63" a="1"/>
  <c r="D41" i="63" s="1"/>
  <c r="C41" i="63"/>
  <c r="A41" i="63"/>
  <c r="Q40" i="63"/>
  <c r="P40" i="63"/>
  <c r="O40" i="63"/>
  <c r="N40" i="63"/>
  <c r="I40" i="63"/>
  <c r="H40" i="63"/>
  <c r="G40" i="63"/>
  <c r="E40" i="63"/>
  <c r="D40" i="63" a="1"/>
  <c r="D40" i="63" s="1"/>
  <c r="C40" i="63"/>
  <c r="A40" i="63"/>
  <c r="Q39" i="63"/>
  <c r="P39" i="63"/>
  <c r="O39" i="63"/>
  <c r="N39" i="63"/>
  <c r="I39" i="63"/>
  <c r="H39" i="63"/>
  <c r="G39" i="63"/>
  <c r="E39" i="63"/>
  <c r="D39" i="63" a="1"/>
  <c r="D39" i="63" s="1"/>
  <c r="C39" i="63"/>
  <c r="A39" i="63"/>
  <c r="Q38" i="63"/>
  <c r="P38" i="63"/>
  <c r="O38" i="63"/>
  <c r="N38" i="63"/>
  <c r="I38" i="63"/>
  <c r="H38" i="63"/>
  <c r="G38" i="63"/>
  <c r="E38" i="63"/>
  <c r="D38" i="63" a="1"/>
  <c r="D38" i="63" s="1"/>
  <c r="C38" i="63"/>
  <c r="A38" i="63"/>
  <c r="Q37" i="63"/>
  <c r="P37" i="63"/>
  <c r="O37" i="63"/>
  <c r="N37" i="63"/>
  <c r="I37" i="63"/>
  <c r="H37" i="63"/>
  <c r="G37" i="63"/>
  <c r="E37" i="63"/>
  <c r="D37" i="63" a="1"/>
  <c r="D37" i="63" s="1"/>
  <c r="C37" i="63"/>
  <c r="A37" i="63"/>
  <c r="Q36" i="63"/>
  <c r="P36" i="63"/>
  <c r="O36" i="63"/>
  <c r="N36" i="63"/>
  <c r="I36" i="63"/>
  <c r="H36" i="63"/>
  <c r="G36" i="63"/>
  <c r="E36" i="63"/>
  <c r="D36" i="63" a="1"/>
  <c r="D36" i="63" s="1"/>
  <c r="C36" i="63"/>
  <c r="A36" i="63"/>
  <c r="Q35" i="63"/>
  <c r="P35" i="63"/>
  <c r="O35" i="63"/>
  <c r="N35" i="63"/>
  <c r="I35" i="63"/>
  <c r="H35" i="63"/>
  <c r="G35" i="63"/>
  <c r="E35" i="63"/>
  <c r="D35" i="63" a="1"/>
  <c r="D35" i="63" s="1"/>
  <c r="C35" i="63"/>
  <c r="A35" i="63"/>
  <c r="Q34" i="63"/>
  <c r="P34" i="63"/>
  <c r="O34" i="63"/>
  <c r="N34" i="63"/>
  <c r="I34" i="63"/>
  <c r="H34" i="63"/>
  <c r="G34" i="63"/>
  <c r="E34" i="63"/>
  <c r="D34" i="63" a="1"/>
  <c r="D34" i="63" s="1"/>
  <c r="C34" i="63"/>
  <c r="A34" i="63"/>
  <c r="Q33" i="63"/>
  <c r="P33" i="63"/>
  <c r="O33" i="63"/>
  <c r="N33" i="63"/>
  <c r="I33" i="63"/>
  <c r="H33" i="63"/>
  <c r="G33" i="63"/>
  <c r="E33" i="63"/>
  <c r="D33" i="63" a="1"/>
  <c r="D33" i="63" s="1"/>
  <c r="C33" i="63"/>
  <c r="A33" i="63"/>
  <c r="Q32" i="63"/>
  <c r="P32" i="63"/>
  <c r="O32" i="63"/>
  <c r="N32" i="63"/>
  <c r="I32" i="63"/>
  <c r="H32" i="63"/>
  <c r="G32" i="63"/>
  <c r="E32" i="63"/>
  <c r="D32" i="63" a="1"/>
  <c r="D32" i="63" s="1"/>
  <c r="C32" i="63"/>
  <c r="A32" i="63"/>
  <c r="Q31" i="63"/>
  <c r="P31" i="63"/>
  <c r="O31" i="63"/>
  <c r="N31" i="63"/>
  <c r="I31" i="63"/>
  <c r="H31" i="63"/>
  <c r="G31" i="63"/>
  <c r="E31" i="63"/>
  <c r="D31" i="63" a="1"/>
  <c r="D31" i="63" s="1"/>
  <c r="C31" i="63"/>
  <c r="A31" i="63"/>
  <c r="Q30" i="63"/>
  <c r="P30" i="63"/>
  <c r="O30" i="63"/>
  <c r="N30" i="63"/>
  <c r="I30" i="63"/>
  <c r="H30" i="63"/>
  <c r="G30" i="63"/>
  <c r="E30" i="63"/>
  <c r="D30" i="63" a="1"/>
  <c r="D30" i="63" s="1"/>
  <c r="C30" i="63"/>
  <c r="A30" i="63"/>
  <c r="Q29" i="63"/>
  <c r="P29" i="63"/>
  <c r="O29" i="63"/>
  <c r="N29" i="63"/>
  <c r="I29" i="63"/>
  <c r="H29" i="63"/>
  <c r="G29" i="63"/>
  <c r="E29" i="63"/>
  <c r="D29" i="63" a="1"/>
  <c r="D29" i="63" s="1"/>
  <c r="C29" i="63"/>
  <c r="A29" i="63"/>
  <c r="Q28" i="63"/>
  <c r="P28" i="63"/>
  <c r="O28" i="63"/>
  <c r="N28" i="63"/>
  <c r="I28" i="63"/>
  <c r="H28" i="63"/>
  <c r="G28" i="63"/>
  <c r="E28" i="63"/>
  <c r="D28" i="63" a="1"/>
  <c r="D28" i="63" s="1"/>
  <c r="C28" i="63"/>
  <c r="A28" i="63"/>
  <c r="Q27" i="63"/>
  <c r="P27" i="63"/>
  <c r="O27" i="63"/>
  <c r="N27" i="63"/>
  <c r="I27" i="63"/>
  <c r="H27" i="63"/>
  <c r="G27" i="63"/>
  <c r="E27" i="63"/>
  <c r="D27" i="63" a="1"/>
  <c r="D27" i="63" s="1"/>
  <c r="C27" i="63"/>
  <c r="A27" i="63"/>
  <c r="Q26" i="63"/>
  <c r="P26" i="63"/>
  <c r="O26" i="63"/>
  <c r="N26" i="63"/>
  <c r="I26" i="63"/>
  <c r="H26" i="63"/>
  <c r="G26" i="63"/>
  <c r="E26" i="63"/>
  <c r="D26" i="63" a="1"/>
  <c r="D26" i="63" s="1"/>
  <c r="C26" i="63"/>
  <c r="A26" i="63"/>
  <c r="Q25" i="63"/>
  <c r="P25" i="63"/>
  <c r="O25" i="63"/>
  <c r="N25" i="63"/>
  <c r="I25" i="63"/>
  <c r="H25" i="63"/>
  <c r="G25" i="63"/>
  <c r="E25" i="63"/>
  <c r="D25" i="63" a="1"/>
  <c r="D25" i="63" s="1"/>
  <c r="C25" i="63"/>
  <c r="A25" i="63"/>
  <c r="Q24" i="63"/>
  <c r="P24" i="63"/>
  <c r="O24" i="63"/>
  <c r="N24" i="63"/>
  <c r="I24" i="63"/>
  <c r="H24" i="63"/>
  <c r="G24" i="63"/>
  <c r="E24" i="63"/>
  <c r="D24" i="63" a="1"/>
  <c r="D24" i="63" s="1"/>
  <c r="C24" i="63"/>
  <c r="A24" i="63"/>
  <c r="Q23" i="63"/>
  <c r="P23" i="63"/>
  <c r="O23" i="63"/>
  <c r="N23" i="63"/>
  <c r="I23" i="63"/>
  <c r="H23" i="63"/>
  <c r="G23" i="63"/>
  <c r="E23" i="63"/>
  <c r="D23" i="63" a="1"/>
  <c r="D23" i="63" s="1"/>
  <c r="C23" i="63"/>
  <c r="A23" i="63"/>
  <c r="Q22" i="63"/>
  <c r="P22" i="63"/>
  <c r="O22" i="63"/>
  <c r="N22" i="63"/>
  <c r="I22" i="63"/>
  <c r="H22" i="63"/>
  <c r="G22" i="63"/>
  <c r="E22" i="63"/>
  <c r="D22" i="63" a="1"/>
  <c r="D22" i="63" s="1"/>
  <c r="C22" i="63"/>
  <c r="A22" i="63"/>
  <c r="Q21" i="63"/>
  <c r="P21" i="63"/>
  <c r="O21" i="63"/>
  <c r="N21" i="63"/>
  <c r="I21" i="63"/>
  <c r="H21" i="63"/>
  <c r="G21" i="63"/>
  <c r="E21" i="63"/>
  <c r="D21" i="63" a="1"/>
  <c r="D21" i="63" s="1"/>
  <c r="C21" i="63"/>
  <c r="A21" i="63"/>
  <c r="Q20" i="63"/>
  <c r="P20" i="63"/>
  <c r="O20" i="63"/>
  <c r="N20" i="63"/>
  <c r="I20" i="63"/>
  <c r="H20" i="63"/>
  <c r="G20" i="63"/>
  <c r="E20" i="63"/>
  <c r="D20" i="63" a="1"/>
  <c r="D20" i="63" s="1"/>
  <c r="C20" i="63"/>
  <c r="A20" i="63"/>
  <c r="Q19" i="63"/>
  <c r="P19" i="63"/>
  <c r="O19" i="63"/>
  <c r="N19" i="63"/>
  <c r="I19" i="63"/>
  <c r="H19" i="63"/>
  <c r="G19" i="63"/>
  <c r="E19" i="63"/>
  <c r="D19" i="63" a="1"/>
  <c r="D19" i="63" s="1"/>
  <c r="C19" i="63"/>
  <c r="A19" i="63"/>
  <c r="Q18" i="63"/>
  <c r="P18" i="63"/>
  <c r="O18" i="63"/>
  <c r="N18" i="63"/>
  <c r="I18" i="63"/>
  <c r="H18" i="63"/>
  <c r="G18" i="63"/>
  <c r="E18" i="63"/>
  <c r="D18" i="63" a="1"/>
  <c r="D18" i="63" s="1"/>
  <c r="C18" i="63"/>
  <c r="A18" i="63"/>
  <c r="Q17" i="63"/>
  <c r="P17" i="63"/>
  <c r="O17" i="63"/>
  <c r="N17" i="63"/>
  <c r="I17" i="63"/>
  <c r="H17" i="63"/>
  <c r="G17" i="63"/>
  <c r="E17" i="63"/>
  <c r="D17" i="63" a="1"/>
  <c r="D17" i="63" s="1"/>
  <c r="C17" i="63"/>
  <c r="A17" i="63"/>
  <c r="Q16" i="63"/>
  <c r="P16" i="63"/>
  <c r="O16" i="63"/>
  <c r="N16" i="63"/>
  <c r="I16" i="63"/>
  <c r="H16" i="63"/>
  <c r="G16" i="63"/>
  <c r="E16" i="63"/>
  <c r="D16" i="63" a="1"/>
  <c r="D16" i="63" s="1"/>
  <c r="C16" i="63"/>
  <c r="A16" i="63"/>
  <c r="Q15" i="63"/>
  <c r="P15" i="63"/>
  <c r="O15" i="63"/>
  <c r="N15" i="63"/>
  <c r="I15" i="63"/>
  <c r="H15" i="63"/>
  <c r="G15" i="63"/>
  <c r="E15" i="63"/>
  <c r="D15" i="63" a="1"/>
  <c r="D15" i="63" s="1"/>
  <c r="C15" i="63"/>
  <c r="A15" i="63"/>
  <c r="Q14" i="63"/>
  <c r="P14" i="63"/>
  <c r="O14" i="63"/>
  <c r="N14" i="63"/>
  <c r="I14" i="63"/>
  <c r="H14" i="63"/>
  <c r="G14" i="63"/>
  <c r="E14" i="63"/>
  <c r="D14" i="63" a="1"/>
  <c r="D14" i="63" s="1"/>
  <c r="C14" i="63"/>
  <c r="A14" i="63"/>
  <c r="Q13" i="63"/>
  <c r="P13" i="63"/>
  <c r="O13" i="63"/>
  <c r="N13" i="63"/>
  <c r="I13" i="63"/>
  <c r="H13" i="63"/>
  <c r="G13" i="63"/>
  <c r="E13" i="63"/>
  <c r="D13" i="63" a="1"/>
  <c r="D13" i="63" s="1"/>
  <c r="C13" i="63"/>
  <c r="A13" i="63"/>
  <c r="I12" i="63"/>
  <c r="H12" i="63"/>
  <c r="G12" i="63"/>
  <c r="E12" i="63"/>
  <c r="D12" i="63" a="1"/>
  <c r="D12" i="63" s="1"/>
  <c r="C12" i="63"/>
  <c r="A12" i="63"/>
  <c r="I11" i="63"/>
  <c r="H11" i="63"/>
  <c r="G11" i="63"/>
  <c r="E11" i="63"/>
  <c r="D11" i="63" a="1"/>
  <c r="D11" i="63" s="1"/>
  <c r="C11" i="63"/>
  <c r="A11" i="63"/>
  <c r="I10" i="63"/>
  <c r="H10" i="63"/>
  <c r="G10" i="63"/>
  <c r="E10" i="63"/>
  <c r="D10" i="63" a="1"/>
  <c r="D10" i="63" s="1"/>
  <c r="C10" i="63"/>
  <c r="A10" i="63"/>
  <c r="I9" i="63"/>
  <c r="H9" i="63"/>
  <c r="G9" i="63"/>
  <c r="E9" i="63"/>
  <c r="D9" i="63" a="1"/>
  <c r="D9" i="63" s="1"/>
  <c r="C9" i="63"/>
  <c r="A9" i="63"/>
  <c r="I8" i="63"/>
  <c r="H8" i="63"/>
  <c r="G8" i="63"/>
  <c r="I7" i="63"/>
  <c r="H7" i="63"/>
  <c r="G7" i="63"/>
  <c r="I6" i="63"/>
  <c r="H6" i="63"/>
  <c r="G6" i="63"/>
  <c r="I5" i="63"/>
  <c r="H5" i="63"/>
  <c r="G5" i="63"/>
  <c r="B5" i="63" a="1"/>
  <c r="I4" i="63"/>
  <c r="H4" i="63"/>
  <c r="G4" i="63"/>
  <c r="I3" i="63"/>
  <c r="H3" i="63"/>
  <c r="G3" i="63"/>
  <c r="I2" i="63"/>
  <c r="H2" i="63"/>
  <c r="G2" i="63"/>
  <c r="XER1" i="63" a="1"/>
  <c r="XER1" i="63" s="1"/>
  <c r="XEQ1" i="63" a="1"/>
  <c r="XEQ1" i="63" s="1"/>
  <c r="XEP1" i="63" a="1"/>
  <c r="XEP1" i="63" s="1"/>
  <c r="M1" i="63" a="1"/>
  <c r="E103" i="62"/>
  <c r="D103" i="62" a="1"/>
  <c r="D103" i="62" s="1"/>
  <c r="C103" i="62" a="1"/>
  <c r="C103" i="62" s="1"/>
  <c r="A103" i="62"/>
  <c r="Q102" i="62"/>
  <c r="P102" i="62"/>
  <c r="O102" i="62"/>
  <c r="N102" i="62"/>
  <c r="I102" i="62"/>
  <c r="H102" i="62"/>
  <c r="G102" i="62"/>
  <c r="E102" i="62"/>
  <c r="D102" i="62" a="1"/>
  <c r="D102" i="62" s="1"/>
  <c r="C102" i="62"/>
  <c r="A102" i="62"/>
  <c r="Q101" i="62"/>
  <c r="P101" i="62"/>
  <c r="O101" i="62"/>
  <c r="N101" i="62"/>
  <c r="I101" i="62"/>
  <c r="H101" i="62"/>
  <c r="G101" i="62"/>
  <c r="E101" i="62"/>
  <c r="D101" i="62" a="1"/>
  <c r="D101" i="62" s="1"/>
  <c r="C101" i="62"/>
  <c r="A101" i="62"/>
  <c r="Q100" i="62"/>
  <c r="P100" i="62"/>
  <c r="O100" i="62"/>
  <c r="N100" i="62"/>
  <c r="I100" i="62"/>
  <c r="H100" i="62"/>
  <c r="G100" i="62"/>
  <c r="E100" i="62"/>
  <c r="D100" i="62" a="1"/>
  <c r="D100" i="62" s="1"/>
  <c r="C100" i="62"/>
  <c r="A100" i="62"/>
  <c r="Q99" i="62"/>
  <c r="P99" i="62"/>
  <c r="O99" i="62"/>
  <c r="N99" i="62"/>
  <c r="I99" i="62"/>
  <c r="H99" i="62"/>
  <c r="G99" i="62"/>
  <c r="E99" i="62"/>
  <c r="D99" i="62" a="1"/>
  <c r="D99" i="62" s="1"/>
  <c r="C99" i="62"/>
  <c r="A99" i="62"/>
  <c r="Q98" i="62"/>
  <c r="P98" i="62"/>
  <c r="O98" i="62"/>
  <c r="N98" i="62"/>
  <c r="I98" i="62"/>
  <c r="H98" i="62"/>
  <c r="G98" i="62"/>
  <c r="E98" i="62"/>
  <c r="D98" i="62" a="1"/>
  <c r="D98" i="62" s="1"/>
  <c r="C98" i="62"/>
  <c r="A98" i="62"/>
  <c r="Q97" i="62"/>
  <c r="P97" i="62"/>
  <c r="O97" i="62"/>
  <c r="N97" i="62"/>
  <c r="I97" i="62"/>
  <c r="H97" i="62"/>
  <c r="G97" i="62"/>
  <c r="E97" i="62"/>
  <c r="D97" i="62" a="1"/>
  <c r="D97" i="62" s="1"/>
  <c r="C97" i="62"/>
  <c r="A97" i="62"/>
  <c r="Q96" i="62"/>
  <c r="P96" i="62"/>
  <c r="O96" i="62"/>
  <c r="N96" i="62"/>
  <c r="I96" i="62"/>
  <c r="H96" i="62"/>
  <c r="G96" i="62"/>
  <c r="E96" i="62"/>
  <c r="D96" i="62" a="1"/>
  <c r="D96" i="62" s="1"/>
  <c r="C96" i="62"/>
  <c r="A96" i="62"/>
  <c r="Q95" i="62"/>
  <c r="P95" i="62"/>
  <c r="O95" i="62"/>
  <c r="N95" i="62"/>
  <c r="I95" i="62"/>
  <c r="H95" i="62"/>
  <c r="G95" i="62"/>
  <c r="E95" i="62"/>
  <c r="D95" i="62" a="1"/>
  <c r="D95" i="62" s="1"/>
  <c r="C95" i="62"/>
  <c r="A95" i="62"/>
  <c r="Q94" i="62"/>
  <c r="P94" i="62"/>
  <c r="O94" i="62"/>
  <c r="N94" i="62"/>
  <c r="I94" i="62"/>
  <c r="H94" i="62"/>
  <c r="G94" i="62"/>
  <c r="E94" i="62"/>
  <c r="D94" i="62" a="1"/>
  <c r="D94" i="62" s="1"/>
  <c r="C94" i="62"/>
  <c r="A94" i="62"/>
  <c r="Q93" i="62"/>
  <c r="P93" i="62"/>
  <c r="O93" i="62"/>
  <c r="N93" i="62"/>
  <c r="I93" i="62"/>
  <c r="H93" i="62"/>
  <c r="G93" i="62"/>
  <c r="E93" i="62"/>
  <c r="D93" i="62" a="1"/>
  <c r="D93" i="62" s="1"/>
  <c r="C93" i="62"/>
  <c r="A93" i="62"/>
  <c r="Q92" i="62"/>
  <c r="P92" i="62"/>
  <c r="O92" i="62"/>
  <c r="N92" i="62"/>
  <c r="I92" i="62"/>
  <c r="H92" i="62"/>
  <c r="G92" i="62"/>
  <c r="E92" i="62"/>
  <c r="D92" i="62" a="1"/>
  <c r="D92" i="62" s="1"/>
  <c r="C92" i="62"/>
  <c r="A92" i="62"/>
  <c r="Q91" i="62"/>
  <c r="P91" i="62"/>
  <c r="O91" i="62"/>
  <c r="N91" i="62"/>
  <c r="I91" i="62"/>
  <c r="H91" i="62"/>
  <c r="G91" i="62"/>
  <c r="E91" i="62"/>
  <c r="D91" i="62" a="1"/>
  <c r="D91" i="62" s="1"/>
  <c r="C91" i="62"/>
  <c r="A91" i="62"/>
  <c r="Q90" i="62"/>
  <c r="P90" i="62"/>
  <c r="O90" i="62"/>
  <c r="N90" i="62"/>
  <c r="I90" i="62"/>
  <c r="H90" i="62"/>
  <c r="G90" i="62"/>
  <c r="E90" i="62"/>
  <c r="D90" i="62" a="1"/>
  <c r="D90" i="62" s="1"/>
  <c r="C90" i="62"/>
  <c r="A90" i="62"/>
  <c r="Q89" i="62"/>
  <c r="P89" i="62"/>
  <c r="O89" i="62"/>
  <c r="N89" i="62"/>
  <c r="I89" i="62"/>
  <c r="H89" i="62"/>
  <c r="G89" i="62"/>
  <c r="E89" i="62"/>
  <c r="D89" i="62" a="1"/>
  <c r="D89" i="62" s="1"/>
  <c r="C89" i="62"/>
  <c r="A89" i="62"/>
  <c r="Q88" i="62"/>
  <c r="P88" i="62"/>
  <c r="O88" i="62"/>
  <c r="N88" i="62"/>
  <c r="I88" i="62"/>
  <c r="H88" i="62"/>
  <c r="G88" i="62"/>
  <c r="E88" i="62"/>
  <c r="D88" i="62" a="1"/>
  <c r="D88" i="62" s="1"/>
  <c r="C88" i="62"/>
  <c r="A88" i="62"/>
  <c r="Q87" i="62"/>
  <c r="P87" i="62"/>
  <c r="O87" i="62"/>
  <c r="N87" i="62"/>
  <c r="I87" i="62"/>
  <c r="H87" i="62"/>
  <c r="G87" i="62"/>
  <c r="E87" i="62"/>
  <c r="D87" i="62" a="1"/>
  <c r="D87" i="62" s="1"/>
  <c r="C87" i="62"/>
  <c r="A87" i="62"/>
  <c r="Q86" i="62"/>
  <c r="P86" i="62"/>
  <c r="O86" i="62"/>
  <c r="N86" i="62"/>
  <c r="I86" i="62"/>
  <c r="H86" i="62"/>
  <c r="G86" i="62"/>
  <c r="E86" i="62"/>
  <c r="D86" i="62" a="1"/>
  <c r="D86" i="62" s="1"/>
  <c r="C86" i="62"/>
  <c r="A86" i="62"/>
  <c r="Q85" i="62"/>
  <c r="P85" i="62"/>
  <c r="O85" i="62"/>
  <c r="N85" i="62"/>
  <c r="I85" i="62"/>
  <c r="H85" i="62"/>
  <c r="G85" i="62"/>
  <c r="E85" i="62"/>
  <c r="D85" i="62" a="1"/>
  <c r="D85" i="62" s="1"/>
  <c r="C85" i="62"/>
  <c r="A85" i="62"/>
  <c r="Q84" i="62"/>
  <c r="P84" i="62"/>
  <c r="O84" i="62"/>
  <c r="N84" i="62"/>
  <c r="I84" i="62"/>
  <c r="H84" i="62"/>
  <c r="G84" i="62"/>
  <c r="E84" i="62"/>
  <c r="D84" i="62" a="1"/>
  <c r="D84" i="62" s="1"/>
  <c r="C84" i="62"/>
  <c r="A84" i="62"/>
  <c r="Q83" i="62"/>
  <c r="P83" i="62"/>
  <c r="O83" i="62"/>
  <c r="N83" i="62"/>
  <c r="I83" i="62"/>
  <c r="H83" i="62"/>
  <c r="G83" i="62"/>
  <c r="E83" i="62"/>
  <c r="D83" i="62" a="1"/>
  <c r="D83" i="62" s="1"/>
  <c r="C83" i="62"/>
  <c r="A83" i="62"/>
  <c r="Q82" i="62"/>
  <c r="P82" i="62"/>
  <c r="O82" i="62"/>
  <c r="N82" i="62"/>
  <c r="I82" i="62"/>
  <c r="H82" i="62"/>
  <c r="G82" i="62"/>
  <c r="E82" i="62"/>
  <c r="D82" i="62" a="1"/>
  <c r="D82" i="62" s="1"/>
  <c r="C82" i="62"/>
  <c r="A82" i="62"/>
  <c r="Q81" i="62"/>
  <c r="P81" i="62"/>
  <c r="O81" i="62"/>
  <c r="N81" i="62"/>
  <c r="I81" i="62"/>
  <c r="H81" i="62"/>
  <c r="G81" i="62"/>
  <c r="E81" i="62"/>
  <c r="D81" i="62" a="1"/>
  <c r="D81" i="62" s="1"/>
  <c r="C81" i="62"/>
  <c r="A81" i="62"/>
  <c r="Q80" i="62"/>
  <c r="P80" i="62"/>
  <c r="O80" i="62"/>
  <c r="N80" i="62"/>
  <c r="I80" i="62"/>
  <c r="H80" i="62"/>
  <c r="G80" i="62"/>
  <c r="E80" i="62"/>
  <c r="D80" i="62" a="1"/>
  <c r="D80" i="62" s="1"/>
  <c r="C80" i="62"/>
  <c r="A80" i="62"/>
  <c r="Q79" i="62"/>
  <c r="P79" i="62"/>
  <c r="O79" i="62"/>
  <c r="N79" i="62"/>
  <c r="I79" i="62"/>
  <c r="H79" i="62"/>
  <c r="G79" i="62"/>
  <c r="E79" i="62"/>
  <c r="D79" i="62" a="1"/>
  <c r="D79" i="62" s="1"/>
  <c r="C79" i="62"/>
  <c r="A79" i="62"/>
  <c r="Q78" i="62"/>
  <c r="P78" i="62"/>
  <c r="O78" i="62"/>
  <c r="N78" i="62"/>
  <c r="I78" i="62"/>
  <c r="H78" i="62"/>
  <c r="G78" i="62"/>
  <c r="E78" i="62"/>
  <c r="D78" i="62" a="1"/>
  <c r="D78" i="62" s="1"/>
  <c r="C78" i="62"/>
  <c r="A78" i="62"/>
  <c r="Q77" i="62"/>
  <c r="P77" i="62"/>
  <c r="O77" i="62"/>
  <c r="N77" i="62"/>
  <c r="I77" i="62"/>
  <c r="H77" i="62"/>
  <c r="G77" i="62"/>
  <c r="E77" i="62"/>
  <c r="D77" i="62" a="1"/>
  <c r="D77" i="62" s="1"/>
  <c r="C77" i="62"/>
  <c r="A77" i="62"/>
  <c r="Q76" i="62"/>
  <c r="P76" i="62"/>
  <c r="O76" i="62"/>
  <c r="N76" i="62"/>
  <c r="I76" i="62"/>
  <c r="H76" i="62"/>
  <c r="G76" i="62"/>
  <c r="E76" i="62"/>
  <c r="D76" i="62" a="1"/>
  <c r="D76" i="62" s="1"/>
  <c r="C76" i="62"/>
  <c r="A76" i="62"/>
  <c r="Q75" i="62"/>
  <c r="P75" i="62"/>
  <c r="O75" i="62"/>
  <c r="N75" i="62"/>
  <c r="I75" i="62"/>
  <c r="H75" i="62"/>
  <c r="G75" i="62"/>
  <c r="E75" i="62"/>
  <c r="D75" i="62" a="1"/>
  <c r="D75" i="62" s="1"/>
  <c r="C75" i="62"/>
  <c r="A75" i="62"/>
  <c r="Q74" i="62"/>
  <c r="P74" i="62"/>
  <c r="O74" i="62"/>
  <c r="N74" i="62"/>
  <c r="I74" i="62"/>
  <c r="H74" i="62"/>
  <c r="G74" i="62"/>
  <c r="E74" i="62"/>
  <c r="D74" i="62" a="1"/>
  <c r="D74" i="62" s="1"/>
  <c r="C74" i="62"/>
  <c r="A74" i="62"/>
  <c r="Q73" i="62"/>
  <c r="P73" i="62"/>
  <c r="O73" i="62"/>
  <c r="N73" i="62"/>
  <c r="I73" i="62"/>
  <c r="H73" i="62"/>
  <c r="G73" i="62"/>
  <c r="E73" i="62"/>
  <c r="D73" i="62" a="1"/>
  <c r="D73" i="62" s="1"/>
  <c r="C73" i="62"/>
  <c r="A73" i="62"/>
  <c r="Q72" i="62"/>
  <c r="P72" i="62"/>
  <c r="O72" i="62"/>
  <c r="N72" i="62"/>
  <c r="I72" i="62"/>
  <c r="H72" i="62"/>
  <c r="G72" i="62"/>
  <c r="E72" i="62"/>
  <c r="D72" i="62" a="1"/>
  <c r="D72" i="62" s="1"/>
  <c r="C72" i="62"/>
  <c r="A72" i="62"/>
  <c r="Q71" i="62"/>
  <c r="P71" i="62"/>
  <c r="O71" i="62"/>
  <c r="N71" i="62"/>
  <c r="I71" i="62"/>
  <c r="H71" i="62"/>
  <c r="G71" i="62"/>
  <c r="E71" i="62"/>
  <c r="D71" i="62" a="1"/>
  <c r="D71" i="62" s="1"/>
  <c r="C71" i="62"/>
  <c r="A71" i="62"/>
  <c r="Q70" i="62"/>
  <c r="P70" i="62"/>
  <c r="O70" i="62"/>
  <c r="N70" i="62"/>
  <c r="I70" i="62"/>
  <c r="H70" i="62"/>
  <c r="G70" i="62"/>
  <c r="E70" i="62"/>
  <c r="D70" i="62" a="1"/>
  <c r="D70" i="62" s="1"/>
  <c r="C70" i="62"/>
  <c r="A70" i="62"/>
  <c r="Q69" i="62"/>
  <c r="P69" i="62"/>
  <c r="O69" i="62"/>
  <c r="N69" i="62"/>
  <c r="I69" i="62"/>
  <c r="H69" i="62"/>
  <c r="G69" i="62"/>
  <c r="E69" i="62"/>
  <c r="D69" i="62" a="1"/>
  <c r="D69" i="62" s="1"/>
  <c r="C69" i="62"/>
  <c r="A69" i="62"/>
  <c r="Q68" i="62"/>
  <c r="P68" i="62"/>
  <c r="O68" i="62"/>
  <c r="N68" i="62"/>
  <c r="I68" i="62"/>
  <c r="H68" i="62"/>
  <c r="G68" i="62"/>
  <c r="E68" i="62"/>
  <c r="D68" i="62" a="1"/>
  <c r="D68" i="62" s="1"/>
  <c r="C68" i="62"/>
  <c r="A68" i="62"/>
  <c r="Q67" i="62"/>
  <c r="P67" i="62"/>
  <c r="O67" i="62"/>
  <c r="N67" i="62"/>
  <c r="I67" i="62"/>
  <c r="H67" i="62"/>
  <c r="G67" i="62"/>
  <c r="E67" i="62"/>
  <c r="D67" i="62" a="1"/>
  <c r="D67" i="62" s="1"/>
  <c r="C67" i="62"/>
  <c r="A67" i="62"/>
  <c r="Q66" i="62"/>
  <c r="P66" i="62"/>
  <c r="O66" i="62"/>
  <c r="N66" i="62"/>
  <c r="I66" i="62"/>
  <c r="H66" i="62"/>
  <c r="G66" i="62"/>
  <c r="E66" i="62"/>
  <c r="D66" i="62" a="1"/>
  <c r="D66" i="62" s="1"/>
  <c r="C66" i="62"/>
  <c r="A66" i="62"/>
  <c r="Q65" i="62"/>
  <c r="P65" i="62"/>
  <c r="O65" i="62"/>
  <c r="N65" i="62"/>
  <c r="I65" i="62"/>
  <c r="H65" i="62"/>
  <c r="G65" i="62"/>
  <c r="E65" i="62"/>
  <c r="D65" i="62" a="1"/>
  <c r="D65" i="62" s="1"/>
  <c r="C65" i="62"/>
  <c r="A65" i="62"/>
  <c r="Q64" i="62"/>
  <c r="P64" i="62"/>
  <c r="O64" i="62"/>
  <c r="N64" i="62"/>
  <c r="I64" i="62"/>
  <c r="H64" i="62"/>
  <c r="G64" i="62"/>
  <c r="E64" i="62"/>
  <c r="D64" i="62" a="1"/>
  <c r="D64" i="62" s="1"/>
  <c r="C64" i="62"/>
  <c r="A64" i="62"/>
  <c r="Q63" i="62"/>
  <c r="P63" i="62"/>
  <c r="O63" i="62"/>
  <c r="N63" i="62"/>
  <c r="I63" i="62"/>
  <c r="H63" i="62"/>
  <c r="G63" i="62"/>
  <c r="E63" i="62"/>
  <c r="D63" i="62" a="1"/>
  <c r="D63" i="62" s="1"/>
  <c r="C63" i="62"/>
  <c r="A63" i="62"/>
  <c r="Q62" i="62"/>
  <c r="P62" i="62"/>
  <c r="O62" i="62"/>
  <c r="N62" i="62"/>
  <c r="I62" i="62"/>
  <c r="H62" i="62"/>
  <c r="G62" i="62"/>
  <c r="E62" i="62"/>
  <c r="D62" i="62" a="1"/>
  <c r="D62" i="62" s="1"/>
  <c r="C62" i="62"/>
  <c r="A62" i="62"/>
  <c r="Q61" i="62"/>
  <c r="P61" i="62"/>
  <c r="O61" i="62"/>
  <c r="N61" i="62"/>
  <c r="I61" i="62"/>
  <c r="H61" i="62"/>
  <c r="G61" i="62"/>
  <c r="E61" i="62"/>
  <c r="D61" i="62" a="1"/>
  <c r="D61" i="62" s="1"/>
  <c r="C61" i="62"/>
  <c r="A61" i="62"/>
  <c r="Q60" i="62"/>
  <c r="P60" i="62"/>
  <c r="O60" i="62"/>
  <c r="N60" i="62"/>
  <c r="I60" i="62"/>
  <c r="H60" i="62"/>
  <c r="G60" i="62"/>
  <c r="E60" i="62"/>
  <c r="D60" i="62" a="1"/>
  <c r="D60" i="62" s="1"/>
  <c r="C60" i="62"/>
  <c r="A60" i="62"/>
  <c r="Q59" i="62"/>
  <c r="P59" i="62"/>
  <c r="O59" i="62"/>
  <c r="N59" i="62"/>
  <c r="I59" i="62"/>
  <c r="H59" i="62"/>
  <c r="G59" i="62"/>
  <c r="E59" i="62"/>
  <c r="D59" i="62" a="1"/>
  <c r="D59" i="62" s="1"/>
  <c r="C59" i="62"/>
  <c r="A59" i="62"/>
  <c r="Q58" i="62"/>
  <c r="P58" i="62"/>
  <c r="O58" i="62"/>
  <c r="N58" i="62"/>
  <c r="I58" i="62"/>
  <c r="H58" i="62"/>
  <c r="G58" i="62"/>
  <c r="E58" i="62"/>
  <c r="D58" i="62" a="1"/>
  <c r="D58" i="62" s="1"/>
  <c r="C58" i="62"/>
  <c r="A58" i="62"/>
  <c r="Q57" i="62"/>
  <c r="P57" i="62"/>
  <c r="O57" i="62"/>
  <c r="N57" i="62"/>
  <c r="I57" i="62"/>
  <c r="H57" i="62"/>
  <c r="G57" i="62"/>
  <c r="E57" i="62"/>
  <c r="D57" i="62" a="1"/>
  <c r="D57" i="62" s="1"/>
  <c r="C57" i="62"/>
  <c r="A57" i="62"/>
  <c r="Q56" i="62"/>
  <c r="P56" i="62"/>
  <c r="O56" i="62"/>
  <c r="N56" i="62"/>
  <c r="I56" i="62"/>
  <c r="H56" i="62"/>
  <c r="G56" i="62"/>
  <c r="E56" i="62"/>
  <c r="D56" i="62" a="1"/>
  <c r="D56" i="62" s="1"/>
  <c r="C56" i="62"/>
  <c r="A56" i="62"/>
  <c r="Q55" i="62"/>
  <c r="P55" i="62"/>
  <c r="O55" i="62"/>
  <c r="N55" i="62"/>
  <c r="I55" i="62"/>
  <c r="H55" i="62"/>
  <c r="G55" i="62"/>
  <c r="E55" i="62"/>
  <c r="D55" i="62" a="1"/>
  <c r="D55" i="62" s="1"/>
  <c r="C55" i="62"/>
  <c r="A55" i="62"/>
  <c r="Q54" i="62"/>
  <c r="P54" i="62"/>
  <c r="O54" i="62"/>
  <c r="N54" i="62"/>
  <c r="I54" i="62"/>
  <c r="H54" i="62"/>
  <c r="G54" i="62"/>
  <c r="E54" i="62"/>
  <c r="D54" i="62" a="1"/>
  <c r="D54" i="62" s="1"/>
  <c r="C54" i="62"/>
  <c r="A54" i="62"/>
  <c r="Q53" i="62"/>
  <c r="P53" i="62"/>
  <c r="O53" i="62"/>
  <c r="N53" i="62"/>
  <c r="I53" i="62"/>
  <c r="H53" i="62"/>
  <c r="G53" i="62"/>
  <c r="E53" i="62"/>
  <c r="D53" i="62" a="1"/>
  <c r="D53" i="62" s="1"/>
  <c r="C53" i="62"/>
  <c r="A53" i="62"/>
  <c r="Q52" i="62"/>
  <c r="P52" i="62"/>
  <c r="O52" i="62"/>
  <c r="N52" i="62"/>
  <c r="I52" i="62"/>
  <c r="H52" i="62"/>
  <c r="G52" i="62"/>
  <c r="E52" i="62"/>
  <c r="D52" i="62" a="1"/>
  <c r="D52" i="62" s="1"/>
  <c r="C52" i="62"/>
  <c r="A52" i="62"/>
  <c r="Q51" i="62"/>
  <c r="P51" i="62"/>
  <c r="O51" i="62"/>
  <c r="N51" i="62"/>
  <c r="I51" i="62"/>
  <c r="H51" i="62"/>
  <c r="G51" i="62"/>
  <c r="E51" i="62"/>
  <c r="D51" i="62" a="1"/>
  <c r="D51" i="62" s="1"/>
  <c r="C51" i="62"/>
  <c r="A51" i="62"/>
  <c r="Q50" i="62"/>
  <c r="P50" i="62"/>
  <c r="O50" i="62"/>
  <c r="N50" i="62"/>
  <c r="I50" i="62"/>
  <c r="H50" i="62"/>
  <c r="G50" i="62"/>
  <c r="E50" i="62"/>
  <c r="D50" i="62" a="1"/>
  <c r="D50" i="62" s="1"/>
  <c r="C50" i="62"/>
  <c r="A50" i="62"/>
  <c r="Q49" i="62"/>
  <c r="P49" i="62"/>
  <c r="O49" i="62"/>
  <c r="N49" i="62"/>
  <c r="I49" i="62"/>
  <c r="H49" i="62"/>
  <c r="G49" i="62"/>
  <c r="E49" i="62"/>
  <c r="D49" i="62" a="1"/>
  <c r="D49" i="62" s="1"/>
  <c r="C49" i="62"/>
  <c r="A49" i="62"/>
  <c r="Q48" i="62"/>
  <c r="P48" i="62"/>
  <c r="O48" i="62"/>
  <c r="N48" i="62"/>
  <c r="I48" i="62"/>
  <c r="H48" i="62"/>
  <c r="G48" i="62"/>
  <c r="E48" i="62"/>
  <c r="D48" i="62" a="1"/>
  <c r="D48" i="62" s="1"/>
  <c r="C48" i="62"/>
  <c r="A48" i="62"/>
  <c r="Q47" i="62"/>
  <c r="P47" i="62"/>
  <c r="O47" i="62"/>
  <c r="N47" i="62"/>
  <c r="I47" i="62"/>
  <c r="H47" i="62"/>
  <c r="G47" i="62"/>
  <c r="E47" i="62"/>
  <c r="D47" i="62" a="1"/>
  <c r="D47" i="62" s="1"/>
  <c r="C47" i="62"/>
  <c r="A47" i="62"/>
  <c r="Q46" i="62"/>
  <c r="P46" i="62"/>
  <c r="O46" i="62"/>
  <c r="N46" i="62"/>
  <c r="I46" i="62"/>
  <c r="H46" i="62"/>
  <c r="G46" i="62"/>
  <c r="E46" i="62"/>
  <c r="D46" i="62" a="1"/>
  <c r="D46" i="62" s="1"/>
  <c r="C46" i="62"/>
  <c r="A46" i="62"/>
  <c r="Q45" i="62"/>
  <c r="P45" i="62"/>
  <c r="O45" i="62"/>
  <c r="N45" i="62"/>
  <c r="I45" i="62"/>
  <c r="H45" i="62"/>
  <c r="G45" i="62"/>
  <c r="E45" i="62"/>
  <c r="D45" i="62" a="1"/>
  <c r="D45" i="62" s="1"/>
  <c r="C45" i="62"/>
  <c r="A45" i="62"/>
  <c r="Q44" i="62"/>
  <c r="P44" i="62"/>
  <c r="O44" i="62"/>
  <c r="N44" i="62"/>
  <c r="I44" i="62"/>
  <c r="H44" i="62"/>
  <c r="G44" i="62"/>
  <c r="E44" i="62"/>
  <c r="D44" i="62" a="1"/>
  <c r="D44" i="62" s="1"/>
  <c r="C44" i="62"/>
  <c r="A44" i="62"/>
  <c r="Q43" i="62"/>
  <c r="P43" i="62"/>
  <c r="O43" i="62"/>
  <c r="N43" i="62"/>
  <c r="I43" i="62"/>
  <c r="H43" i="62"/>
  <c r="G43" i="62"/>
  <c r="E43" i="62"/>
  <c r="D43" i="62" a="1"/>
  <c r="D43" i="62" s="1"/>
  <c r="C43" i="62"/>
  <c r="A43" i="62"/>
  <c r="Q42" i="62"/>
  <c r="P42" i="62"/>
  <c r="O42" i="62"/>
  <c r="N42" i="62"/>
  <c r="I42" i="62"/>
  <c r="H42" i="62"/>
  <c r="G42" i="62"/>
  <c r="E42" i="62"/>
  <c r="D42" i="62" a="1"/>
  <c r="D42" i="62" s="1"/>
  <c r="C42" i="62"/>
  <c r="A42" i="62"/>
  <c r="Q41" i="62"/>
  <c r="P41" i="62"/>
  <c r="O41" i="62"/>
  <c r="N41" i="62"/>
  <c r="I41" i="62"/>
  <c r="H41" i="62"/>
  <c r="G41" i="62"/>
  <c r="E41" i="62"/>
  <c r="D41" i="62" a="1"/>
  <c r="D41" i="62" s="1"/>
  <c r="C41" i="62"/>
  <c r="A41" i="62"/>
  <c r="Q40" i="62"/>
  <c r="P40" i="62"/>
  <c r="O40" i="62"/>
  <c r="N40" i="62"/>
  <c r="I40" i="62"/>
  <c r="H40" i="62"/>
  <c r="G40" i="62"/>
  <c r="E40" i="62"/>
  <c r="D40" i="62" a="1"/>
  <c r="D40" i="62" s="1"/>
  <c r="C40" i="62"/>
  <c r="A40" i="62"/>
  <c r="Q39" i="62"/>
  <c r="P39" i="62"/>
  <c r="O39" i="62"/>
  <c r="N39" i="62"/>
  <c r="I39" i="62"/>
  <c r="H39" i="62"/>
  <c r="G39" i="62"/>
  <c r="E39" i="62"/>
  <c r="D39" i="62" a="1"/>
  <c r="D39" i="62" s="1"/>
  <c r="C39" i="62"/>
  <c r="A39" i="62"/>
  <c r="Q38" i="62"/>
  <c r="P38" i="62"/>
  <c r="O38" i="62"/>
  <c r="N38" i="62"/>
  <c r="I38" i="62"/>
  <c r="H38" i="62"/>
  <c r="G38" i="62"/>
  <c r="E38" i="62"/>
  <c r="D38" i="62" a="1"/>
  <c r="D38" i="62" s="1"/>
  <c r="C38" i="62"/>
  <c r="A38" i="62"/>
  <c r="Q37" i="62"/>
  <c r="P37" i="62"/>
  <c r="O37" i="62"/>
  <c r="N37" i="62"/>
  <c r="I37" i="62"/>
  <c r="H37" i="62"/>
  <c r="G37" i="62"/>
  <c r="E37" i="62"/>
  <c r="D37" i="62" a="1"/>
  <c r="D37" i="62" s="1"/>
  <c r="C37" i="62"/>
  <c r="A37" i="62"/>
  <c r="Q36" i="62"/>
  <c r="P36" i="62"/>
  <c r="O36" i="62"/>
  <c r="N36" i="62"/>
  <c r="I36" i="62"/>
  <c r="H36" i="62"/>
  <c r="G36" i="62"/>
  <c r="E36" i="62"/>
  <c r="D36" i="62" a="1"/>
  <c r="D36" i="62" s="1"/>
  <c r="C36" i="62"/>
  <c r="A36" i="62"/>
  <c r="Q35" i="62"/>
  <c r="P35" i="62"/>
  <c r="O35" i="62"/>
  <c r="N35" i="62"/>
  <c r="I35" i="62"/>
  <c r="H35" i="62"/>
  <c r="G35" i="62"/>
  <c r="E35" i="62"/>
  <c r="D35" i="62" a="1"/>
  <c r="D35" i="62" s="1"/>
  <c r="C35" i="62"/>
  <c r="A35" i="62"/>
  <c r="Q34" i="62"/>
  <c r="P34" i="62"/>
  <c r="O34" i="62"/>
  <c r="N34" i="62"/>
  <c r="I34" i="62"/>
  <c r="H34" i="62"/>
  <c r="G34" i="62"/>
  <c r="E34" i="62"/>
  <c r="D34" i="62" a="1"/>
  <c r="D34" i="62" s="1"/>
  <c r="C34" i="62"/>
  <c r="A34" i="62"/>
  <c r="Q33" i="62"/>
  <c r="P33" i="62"/>
  <c r="O33" i="62"/>
  <c r="N33" i="62"/>
  <c r="I33" i="62"/>
  <c r="H33" i="62"/>
  <c r="G33" i="62"/>
  <c r="E33" i="62"/>
  <c r="D33" i="62" a="1"/>
  <c r="D33" i="62" s="1"/>
  <c r="C33" i="62"/>
  <c r="A33" i="62"/>
  <c r="Q32" i="62"/>
  <c r="P32" i="62"/>
  <c r="O32" i="62"/>
  <c r="N32" i="62"/>
  <c r="I32" i="62"/>
  <c r="H32" i="62"/>
  <c r="G32" i="62"/>
  <c r="E32" i="62"/>
  <c r="D32" i="62" a="1"/>
  <c r="D32" i="62" s="1"/>
  <c r="C32" i="62"/>
  <c r="A32" i="62"/>
  <c r="Q31" i="62"/>
  <c r="P31" i="62"/>
  <c r="O31" i="62"/>
  <c r="N31" i="62"/>
  <c r="I31" i="62"/>
  <c r="H31" i="62"/>
  <c r="G31" i="62"/>
  <c r="E31" i="62"/>
  <c r="D31" i="62" a="1"/>
  <c r="D31" i="62" s="1"/>
  <c r="C31" i="62"/>
  <c r="A31" i="62"/>
  <c r="Q30" i="62"/>
  <c r="P30" i="62"/>
  <c r="O30" i="62"/>
  <c r="N30" i="62"/>
  <c r="I30" i="62"/>
  <c r="H30" i="62"/>
  <c r="G30" i="62"/>
  <c r="E30" i="62"/>
  <c r="D30" i="62" a="1"/>
  <c r="D30" i="62" s="1"/>
  <c r="C30" i="62"/>
  <c r="A30" i="62"/>
  <c r="Q29" i="62"/>
  <c r="P29" i="62"/>
  <c r="O29" i="62"/>
  <c r="N29" i="62"/>
  <c r="I29" i="62"/>
  <c r="H29" i="62"/>
  <c r="G29" i="62"/>
  <c r="E29" i="62"/>
  <c r="D29" i="62" a="1"/>
  <c r="D29" i="62" s="1"/>
  <c r="C29" i="62"/>
  <c r="A29" i="62"/>
  <c r="Q28" i="62"/>
  <c r="P28" i="62"/>
  <c r="O28" i="62"/>
  <c r="N28" i="62"/>
  <c r="I28" i="62"/>
  <c r="H28" i="62"/>
  <c r="G28" i="62"/>
  <c r="E28" i="62"/>
  <c r="D28" i="62" a="1"/>
  <c r="D28" i="62" s="1"/>
  <c r="C28" i="62"/>
  <c r="A28" i="62"/>
  <c r="Q27" i="62"/>
  <c r="P27" i="62"/>
  <c r="O27" i="62"/>
  <c r="N27" i="62"/>
  <c r="I27" i="62"/>
  <c r="H27" i="62"/>
  <c r="G27" i="62"/>
  <c r="E27" i="62"/>
  <c r="D27" i="62" a="1"/>
  <c r="D27" i="62" s="1"/>
  <c r="C27" i="62"/>
  <c r="A27" i="62"/>
  <c r="Q26" i="62"/>
  <c r="P26" i="62"/>
  <c r="O26" i="62"/>
  <c r="N26" i="62"/>
  <c r="I26" i="62"/>
  <c r="H26" i="62"/>
  <c r="G26" i="62"/>
  <c r="E26" i="62"/>
  <c r="D26" i="62" a="1"/>
  <c r="D26" i="62" s="1"/>
  <c r="C26" i="62"/>
  <c r="A26" i="62"/>
  <c r="Q25" i="62"/>
  <c r="P25" i="62"/>
  <c r="O25" i="62"/>
  <c r="N25" i="62"/>
  <c r="I25" i="62"/>
  <c r="H25" i="62"/>
  <c r="G25" i="62"/>
  <c r="E25" i="62"/>
  <c r="D25" i="62" a="1"/>
  <c r="D25" i="62" s="1"/>
  <c r="C25" i="62"/>
  <c r="A25" i="62"/>
  <c r="Q24" i="62"/>
  <c r="P24" i="62"/>
  <c r="O24" i="62"/>
  <c r="N24" i="62"/>
  <c r="I24" i="62"/>
  <c r="H24" i="62"/>
  <c r="G24" i="62"/>
  <c r="E24" i="62"/>
  <c r="D24" i="62" a="1"/>
  <c r="D24" i="62" s="1"/>
  <c r="C24" i="62"/>
  <c r="A24" i="62"/>
  <c r="Q23" i="62"/>
  <c r="P23" i="62"/>
  <c r="O23" i="62"/>
  <c r="N23" i="62"/>
  <c r="I23" i="62"/>
  <c r="H23" i="62"/>
  <c r="G23" i="62"/>
  <c r="E23" i="62"/>
  <c r="D23" i="62" a="1"/>
  <c r="D23" i="62" s="1"/>
  <c r="C23" i="62"/>
  <c r="A23" i="62"/>
  <c r="Q22" i="62"/>
  <c r="P22" i="62"/>
  <c r="O22" i="62"/>
  <c r="N22" i="62"/>
  <c r="I22" i="62"/>
  <c r="H22" i="62"/>
  <c r="G22" i="62"/>
  <c r="E22" i="62"/>
  <c r="D22" i="62" a="1"/>
  <c r="D22" i="62" s="1"/>
  <c r="C22" i="62"/>
  <c r="A22" i="62"/>
  <c r="Q21" i="62"/>
  <c r="P21" i="62"/>
  <c r="O21" i="62"/>
  <c r="N21" i="62"/>
  <c r="I21" i="62"/>
  <c r="H21" i="62"/>
  <c r="G21" i="62"/>
  <c r="E21" i="62"/>
  <c r="D21" i="62" a="1"/>
  <c r="D21" i="62" s="1"/>
  <c r="C21" i="62"/>
  <c r="A21" i="62"/>
  <c r="Q20" i="62"/>
  <c r="P20" i="62"/>
  <c r="O20" i="62"/>
  <c r="N20" i="62"/>
  <c r="I20" i="62"/>
  <c r="H20" i="62"/>
  <c r="G20" i="62"/>
  <c r="E20" i="62"/>
  <c r="D20" i="62" a="1"/>
  <c r="D20" i="62" s="1"/>
  <c r="C20" i="62"/>
  <c r="A20" i="62"/>
  <c r="Q19" i="62"/>
  <c r="P19" i="62"/>
  <c r="O19" i="62"/>
  <c r="N19" i="62"/>
  <c r="I19" i="62"/>
  <c r="H19" i="62"/>
  <c r="G19" i="62"/>
  <c r="E19" i="62"/>
  <c r="D19" i="62" a="1"/>
  <c r="D19" i="62" s="1"/>
  <c r="C19" i="62"/>
  <c r="A19" i="62"/>
  <c r="Q18" i="62"/>
  <c r="P18" i="62"/>
  <c r="O18" i="62"/>
  <c r="N18" i="62"/>
  <c r="I18" i="62"/>
  <c r="H18" i="62"/>
  <c r="G18" i="62"/>
  <c r="E18" i="62"/>
  <c r="D18" i="62" a="1"/>
  <c r="D18" i="62" s="1"/>
  <c r="C18" i="62"/>
  <c r="A18" i="62"/>
  <c r="Q17" i="62"/>
  <c r="P17" i="62"/>
  <c r="O17" i="62"/>
  <c r="N17" i="62"/>
  <c r="I17" i="62"/>
  <c r="H17" i="62"/>
  <c r="G17" i="62"/>
  <c r="E17" i="62"/>
  <c r="D17" i="62" a="1"/>
  <c r="D17" i="62" s="1"/>
  <c r="C17" i="62"/>
  <c r="A17" i="62"/>
  <c r="Q16" i="62"/>
  <c r="P16" i="62"/>
  <c r="O16" i="62"/>
  <c r="N16" i="62"/>
  <c r="I16" i="62"/>
  <c r="H16" i="62"/>
  <c r="G16" i="62"/>
  <c r="E16" i="62"/>
  <c r="D16" i="62" a="1"/>
  <c r="D16" i="62" s="1"/>
  <c r="C16" i="62"/>
  <c r="A16" i="62"/>
  <c r="Q15" i="62"/>
  <c r="P15" i="62"/>
  <c r="O15" i="62"/>
  <c r="N15" i="62"/>
  <c r="I15" i="62"/>
  <c r="H15" i="62"/>
  <c r="G15" i="62"/>
  <c r="E15" i="62"/>
  <c r="D15" i="62" a="1"/>
  <c r="D15" i="62" s="1"/>
  <c r="C15" i="62"/>
  <c r="A15" i="62"/>
  <c r="Q14" i="62"/>
  <c r="P14" i="62"/>
  <c r="O14" i="62"/>
  <c r="N14" i="62"/>
  <c r="I14" i="62"/>
  <c r="H14" i="62"/>
  <c r="G14" i="62"/>
  <c r="E14" i="62"/>
  <c r="D14" i="62" a="1"/>
  <c r="D14" i="62" s="1"/>
  <c r="C14" i="62"/>
  <c r="A14" i="62"/>
  <c r="Q13" i="62"/>
  <c r="P13" i="62"/>
  <c r="O13" i="62"/>
  <c r="N13" i="62"/>
  <c r="I13" i="62"/>
  <c r="H13" i="62"/>
  <c r="G13" i="62"/>
  <c r="E13" i="62"/>
  <c r="D13" i="62" a="1"/>
  <c r="D13" i="62" s="1"/>
  <c r="C13" i="62"/>
  <c r="A13" i="62"/>
  <c r="I12" i="62"/>
  <c r="H12" i="62"/>
  <c r="G12" i="62"/>
  <c r="E12" i="62"/>
  <c r="D12" i="62" a="1"/>
  <c r="D12" i="62" s="1"/>
  <c r="C12" i="62"/>
  <c r="A12" i="62"/>
  <c r="I11" i="62"/>
  <c r="H11" i="62"/>
  <c r="G11" i="62"/>
  <c r="E11" i="62"/>
  <c r="D11" i="62" a="1"/>
  <c r="D11" i="62" s="1"/>
  <c r="C11" i="62"/>
  <c r="A11" i="62"/>
  <c r="I10" i="62"/>
  <c r="H10" i="62"/>
  <c r="G10" i="62"/>
  <c r="E10" i="62"/>
  <c r="D10" i="62" a="1"/>
  <c r="D10" i="62" s="1"/>
  <c r="C10" i="62"/>
  <c r="A10" i="62"/>
  <c r="I9" i="62"/>
  <c r="H9" i="62"/>
  <c r="G9" i="62"/>
  <c r="E9" i="62"/>
  <c r="D9" i="62" a="1"/>
  <c r="D9" i="62" s="1"/>
  <c r="C9" i="62"/>
  <c r="A9" i="62"/>
  <c r="I8" i="62"/>
  <c r="H8" i="62"/>
  <c r="G8" i="62"/>
  <c r="I7" i="62"/>
  <c r="H7" i="62"/>
  <c r="G7" i="62"/>
  <c r="I6" i="62"/>
  <c r="H6" i="62"/>
  <c r="G6" i="62"/>
  <c r="I5" i="62"/>
  <c r="H5" i="62"/>
  <c r="G5" i="62"/>
  <c r="B5" i="62" a="1"/>
  <c r="I4" i="62"/>
  <c r="H4" i="62"/>
  <c r="G4" i="62"/>
  <c r="I3" i="62"/>
  <c r="H3" i="62"/>
  <c r="G3" i="62"/>
  <c r="I2" i="62"/>
  <c r="H2" i="62"/>
  <c r="G2" i="62"/>
  <c r="XER1" i="62" a="1"/>
  <c r="XER1" i="62" s="1"/>
  <c r="XEQ1" i="62" a="1"/>
  <c r="XEQ1" i="62" s="1"/>
  <c r="XEP1" i="62" a="1"/>
  <c r="XEP1" i="62" s="1"/>
  <c r="M1" i="62" a="1"/>
  <c r="E103" i="61"/>
  <c r="D103" i="61" a="1"/>
  <c r="D103" i="61" s="1"/>
  <c r="C103" i="61" a="1"/>
  <c r="C103" i="61" s="1"/>
  <c r="A103" i="61"/>
  <c r="Q102" i="61"/>
  <c r="P102" i="61"/>
  <c r="O102" i="61"/>
  <c r="N102" i="61"/>
  <c r="I102" i="61"/>
  <c r="H102" i="61"/>
  <c r="G102" i="61"/>
  <c r="E102" i="61"/>
  <c r="D102" i="61" a="1"/>
  <c r="D102" i="61" s="1"/>
  <c r="C102" i="61"/>
  <c r="A102" i="61"/>
  <c r="Q101" i="61"/>
  <c r="P101" i="61"/>
  <c r="O101" i="61"/>
  <c r="N101" i="61"/>
  <c r="I101" i="61"/>
  <c r="H101" i="61"/>
  <c r="G101" i="61"/>
  <c r="E101" i="61"/>
  <c r="D101" i="61" a="1"/>
  <c r="D101" i="61" s="1"/>
  <c r="C101" i="61"/>
  <c r="A101" i="61"/>
  <c r="Q100" i="61"/>
  <c r="P100" i="61"/>
  <c r="O100" i="61"/>
  <c r="N100" i="61"/>
  <c r="I100" i="61"/>
  <c r="H100" i="61"/>
  <c r="G100" i="61"/>
  <c r="E100" i="61"/>
  <c r="D100" i="61" a="1"/>
  <c r="D100" i="61" s="1"/>
  <c r="C100" i="61"/>
  <c r="A100" i="61"/>
  <c r="Q99" i="61"/>
  <c r="P99" i="61"/>
  <c r="O99" i="61"/>
  <c r="N99" i="61"/>
  <c r="I99" i="61"/>
  <c r="H99" i="61"/>
  <c r="G99" i="61"/>
  <c r="E99" i="61"/>
  <c r="D99" i="61" a="1"/>
  <c r="D99" i="61" s="1"/>
  <c r="C99" i="61"/>
  <c r="A99" i="61"/>
  <c r="Q98" i="61"/>
  <c r="P98" i="61"/>
  <c r="O98" i="61"/>
  <c r="N98" i="61"/>
  <c r="I98" i="61"/>
  <c r="H98" i="61"/>
  <c r="G98" i="61"/>
  <c r="E98" i="61"/>
  <c r="D98" i="61" a="1"/>
  <c r="D98" i="61" s="1"/>
  <c r="C98" i="61"/>
  <c r="A98" i="61"/>
  <c r="Q97" i="61"/>
  <c r="P97" i="61"/>
  <c r="O97" i="61"/>
  <c r="N97" i="61"/>
  <c r="I97" i="61"/>
  <c r="H97" i="61"/>
  <c r="G97" i="61"/>
  <c r="E97" i="61"/>
  <c r="D97" i="61" a="1"/>
  <c r="D97" i="61" s="1"/>
  <c r="C97" i="61"/>
  <c r="A97" i="61"/>
  <c r="Q96" i="61"/>
  <c r="P96" i="61"/>
  <c r="O96" i="61"/>
  <c r="N96" i="61"/>
  <c r="I96" i="61"/>
  <c r="H96" i="61"/>
  <c r="G96" i="61"/>
  <c r="E96" i="61"/>
  <c r="D96" i="61" a="1"/>
  <c r="D96" i="61" s="1"/>
  <c r="C96" i="61"/>
  <c r="A96" i="61"/>
  <c r="Q95" i="61"/>
  <c r="P95" i="61"/>
  <c r="O95" i="61"/>
  <c r="N95" i="61"/>
  <c r="I95" i="61"/>
  <c r="H95" i="61"/>
  <c r="G95" i="61"/>
  <c r="E95" i="61"/>
  <c r="D95" i="61" a="1"/>
  <c r="D95" i="61" s="1"/>
  <c r="C95" i="61"/>
  <c r="A95" i="61"/>
  <c r="Q94" i="61"/>
  <c r="P94" i="61"/>
  <c r="O94" i="61"/>
  <c r="N94" i="61"/>
  <c r="I94" i="61"/>
  <c r="H94" i="61"/>
  <c r="G94" i="61"/>
  <c r="E94" i="61"/>
  <c r="D94" i="61" a="1"/>
  <c r="D94" i="61" s="1"/>
  <c r="C94" i="61"/>
  <c r="A94" i="61"/>
  <c r="Q93" i="61"/>
  <c r="P93" i="61"/>
  <c r="O93" i="61"/>
  <c r="N93" i="61"/>
  <c r="I93" i="61"/>
  <c r="H93" i="61"/>
  <c r="G93" i="61"/>
  <c r="E93" i="61"/>
  <c r="D93" i="61" a="1"/>
  <c r="D93" i="61" s="1"/>
  <c r="C93" i="61"/>
  <c r="A93" i="61"/>
  <c r="Q92" i="61"/>
  <c r="P92" i="61"/>
  <c r="O92" i="61"/>
  <c r="N92" i="61"/>
  <c r="I92" i="61"/>
  <c r="H92" i="61"/>
  <c r="G92" i="61"/>
  <c r="E92" i="61"/>
  <c r="D92" i="61" a="1"/>
  <c r="D92" i="61" s="1"/>
  <c r="C92" i="61"/>
  <c r="A92" i="61"/>
  <c r="Q91" i="61"/>
  <c r="P91" i="61"/>
  <c r="O91" i="61"/>
  <c r="N91" i="61"/>
  <c r="I91" i="61"/>
  <c r="H91" i="61"/>
  <c r="G91" i="61"/>
  <c r="E91" i="61"/>
  <c r="D91" i="61" a="1"/>
  <c r="D91" i="61" s="1"/>
  <c r="C91" i="61"/>
  <c r="A91" i="61"/>
  <c r="Q90" i="61"/>
  <c r="P90" i="61"/>
  <c r="O90" i="61"/>
  <c r="N90" i="61"/>
  <c r="I90" i="61"/>
  <c r="H90" i="61"/>
  <c r="G90" i="61"/>
  <c r="E90" i="61"/>
  <c r="D90" i="61" a="1"/>
  <c r="D90" i="61" s="1"/>
  <c r="C90" i="61"/>
  <c r="A90" i="61"/>
  <c r="Q89" i="61"/>
  <c r="P89" i="61"/>
  <c r="O89" i="61"/>
  <c r="N89" i="61"/>
  <c r="I89" i="61"/>
  <c r="H89" i="61"/>
  <c r="G89" i="61"/>
  <c r="E89" i="61"/>
  <c r="D89" i="61" a="1"/>
  <c r="D89" i="61" s="1"/>
  <c r="C89" i="61"/>
  <c r="A89" i="61"/>
  <c r="Q88" i="61"/>
  <c r="P88" i="61"/>
  <c r="O88" i="61"/>
  <c r="N88" i="61"/>
  <c r="I88" i="61"/>
  <c r="H88" i="61"/>
  <c r="G88" i="61"/>
  <c r="E88" i="61"/>
  <c r="D88" i="61" a="1"/>
  <c r="D88" i="61" s="1"/>
  <c r="C88" i="61"/>
  <c r="A88" i="61"/>
  <c r="Q87" i="61"/>
  <c r="P87" i="61"/>
  <c r="O87" i="61"/>
  <c r="N87" i="61"/>
  <c r="I87" i="61"/>
  <c r="H87" i="61"/>
  <c r="G87" i="61"/>
  <c r="E87" i="61"/>
  <c r="D87" i="61" a="1"/>
  <c r="D87" i="61" s="1"/>
  <c r="C87" i="61"/>
  <c r="A87" i="61"/>
  <c r="Q86" i="61"/>
  <c r="P86" i="61"/>
  <c r="O86" i="61"/>
  <c r="N86" i="61"/>
  <c r="I86" i="61"/>
  <c r="H86" i="61"/>
  <c r="G86" i="61"/>
  <c r="E86" i="61"/>
  <c r="D86" i="61" a="1"/>
  <c r="D86" i="61" s="1"/>
  <c r="C86" i="61"/>
  <c r="A86" i="61"/>
  <c r="Q85" i="61"/>
  <c r="P85" i="61"/>
  <c r="O85" i="61"/>
  <c r="N85" i="61"/>
  <c r="I85" i="61"/>
  <c r="H85" i="61"/>
  <c r="G85" i="61"/>
  <c r="E85" i="61"/>
  <c r="D85" i="61" a="1"/>
  <c r="D85" i="61" s="1"/>
  <c r="C85" i="61"/>
  <c r="A85" i="61"/>
  <c r="Q84" i="61"/>
  <c r="P84" i="61"/>
  <c r="O84" i="61"/>
  <c r="N84" i="61"/>
  <c r="I84" i="61"/>
  <c r="H84" i="61"/>
  <c r="G84" i="61"/>
  <c r="E84" i="61"/>
  <c r="D84" i="61" a="1"/>
  <c r="D84" i="61" s="1"/>
  <c r="C84" i="61"/>
  <c r="A84" i="61"/>
  <c r="Q83" i="61"/>
  <c r="P83" i="61"/>
  <c r="O83" i="61"/>
  <c r="N83" i="61"/>
  <c r="I83" i="61"/>
  <c r="H83" i="61"/>
  <c r="G83" i="61"/>
  <c r="E83" i="61"/>
  <c r="D83" i="61" a="1"/>
  <c r="D83" i="61" s="1"/>
  <c r="C83" i="61"/>
  <c r="A83" i="61"/>
  <c r="Q82" i="61"/>
  <c r="P82" i="61"/>
  <c r="O82" i="61"/>
  <c r="N82" i="61"/>
  <c r="I82" i="61"/>
  <c r="H82" i="61"/>
  <c r="G82" i="61"/>
  <c r="E82" i="61"/>
  <c r="D82" i="61" a="1"/>
  <c r="D82" i="61" s="1"/>
  <c r="C82" i="61"/>
  <c r="A82" i="61"/>
  <c r="Q81" i="61"/>
  <c r="P81" i="61"/>
  <c r="O81" i="61"/>
  <c r="N81" i="61"/>
  <c r="I81" i="61"/>
  <c r="H81" i="61"/>
  <c r="G81" i="61"/>
  <c r="E81" i="61"/>
  <c r="D81" i="61" a="1"/>
  <c r="D81" i="61" s="1"/>
  <c r="C81" i="61"/>
  <c r="A81" i="61"/>
  <c r="Q80" i="61"/>
  <c r="P80" i="61"/>
  <c r="O80" i="61"/>
  <c r="N80" i="61"/>
  <c r="I80" i="61"/>
  <c r="H80" i="61"/>
  <c r="G80" i="61"/>
  <c r="E80" i="61"/>
  <c r="D80" i="61" a="1"/>
  <c r="D80" i="61" s="1"/>
  <c r="C80" i="61"/>
  <c r="A80" i="61"/>
  <c r="Q79" i="61"/>
  <c r="P79" i="61"/>
  <c r="O79" i="61"/>
  <c r="N79" i="61"/>
  <c r="I79" i="61"/>
  <c r="H79" i="61"/>
  <c r="G79" i="61"/>
  <c r="E79" i="61"/>
  <c r="D79" i="61" a="1"/>
  <c r="D79" i="61" s="1"/>
  <c r="C79" i="61"/>
  <c r="A79" i="61"/>
  <c r="Q78" i="61"/>
  <c r="P78" i="61"/>
  <c r="O78" i="61"/>
  <c r="N78" i="61"/>
  <c r="I78" i="61"/>
  <c r="H78" i="61"/>
  <c r="G78" i="61"/>
  <c r="E78" i="61"/>
  <c r="D78" i="61" a="1"/>
  <c r="D78" i="61" s="1"/>
  <c r="C78" i="61"/>
  <c r="A78" i="61"/>
  <c r="Q77" i="61"/>
  <c r="P77" i="61"/>
  <c r="O77" i="61"/>
  <c r="N77" i="61"/>
  <c r="I77" i="61"/>
  <c r="H77" i="61"/>
  <c r="G77" i="61"/>
  <c r="E77" i="61"/>
  <c r="D77" i="61" a="1"/>
  <c r="D77" i="61" s="1"/>
  <c r="C77" i="61"/>
  <c r="A77" i="61"/>
  <c r="Q76" i="61"/>
  <c r="P76" i="61"/>
  <c r="O76" i="61"/>
  <c r="N76" i="61"/>
  <c r="I76" i="61"/>
  <c r="H76" i="61"/>
  <c r="G76" i="61"/>
  <c r="E76" i="61"/>
  <c r="D76" i="61" a="1"/>
  <c r="D76" i="61" s="1"/>
  <c r="C76" i="61"/>
  <c r="A76" i="61"/>
  <c r="Q75" i="61"/>
  <c r="P75" i="61"/>
  <c r="O75" i="61"/>
  <c r="N75" i="61"/>
  <c r="I75" i="61"/>
  <c r="H75" i="61"/>
  <c r="G75" i="61"/>
  <c r="E75" i="61"/>
  <c r="D75" i="61" a="1"/>
  <c r="D75" i="61" s="1"/>
  <c r="C75" i="61"/>
  <c r="A75" i="61"/>
  <c r="Q74" i="61"/>
  <c r="P74" i="61"/>
  <c r="O74" i="61"/>
  <c r="N74" i="61"/>
  <c r="I74" i="61"/>
  <c r="H74" i="61"/>
  <c r="G74" i="61"/>
  <c r="E74" i="61"/>
  <c r="D74" i="61" a="1"/>
  <c r="D74" i="61" s="1"/>
  <c r="C74" i="61"/>
  <c r="A74" i="61"/>
  <c r="Q73" i="61"/>
  <c r="P73" i="61"/>
  <c r="O73" i="61"/>
  <c r="N73" i="61"/>
  <c r="I73" i="61"/>
  <c r="H73" i="61"/>
  <c r="G73" i="61"/>
  <c r="E73" i="61"/>
  <c r="D73" i="61" a="1"/>
  <c r="D73" i="61" s="1"/>
  <c r="C73" i="61"/>
  <c r="A73" i="61"/>
  <c r="Q72" i="61"/>
  <c r="P72" i="61"/>
  <c r="O72" i="61"/>
  <c r="N72" i="61"/>
  <c r="I72" i="61"/>
  <c r="H72" i="61"/>
  <c r="G72" i="61"/>
  <c r="E72" i="61"/>
  <c r="D72" i="61" a="1"/>
  <c r="D72" i="61" s="1"/>
  <c r="C72" i="61"/>
  <c r="A72" i="61"/>
  <c r="Q71" i="61"/>
  <c r="P71" i="61"/>
  <c r="O71" i="61"/>
  <c r="N71" i="61"/>
  <c r="I71" i="61"/>
  <c r="H71" i="61"/>
  <c r="G71" i="61"/>
  <c r="E71" i="61"/>
  <c r="D71" i="61" a="1"/>
  <c r="D71" i="61" s="1"/>
  <c r="C71" i="61"/>
  <c r="A71" i="61"/>
  <c r="Q70" i="61"/>
  <c r="P70" i="61"/>
  <c r="O70" i="61"/>
  <c r="N70" i="61"/>
  <c r="I70" i="61"/>
  <c r="H70" i="61"/>
  <c r="G70" i="61"/>
  <c r="E70" i="61"/>
  <c r="D70" i="61" a="1"/>
  <c r="D70" i="61" s="1"/>
  <c r="C70" i="61"/>
  <c r="A70" i="61"/>
  <c r="Q69" i="61"/>
  <c r="P69" i="61"/>
  <c r="O69" i="61"/>
  <c r="N69" i="61"/>
  <c r="I69" i="61"/>
  <c r="H69" i="61"/>
  <c r="G69" i="61"/>
  <c r="E69" i="61"/>
  <c r="D69" i="61" a="1"/>
  <c r="D69" i="61" s="1"/>
  <c r="C69" i="61"/>
  <c r="A69" i="61"/>
  <c r="Q68" i="61"/>
  <c r="P68" i="61"/>
  <c r="O68" i="61"/>
  <c r="N68" i="61"/>
  <c r="I68" i="61"/>
  <c r="H68" i="61"/>
  <c r="G68" i="61"/>
  <c r="E68" i="61"/>
  <c r="D68" i="61" a="1"/>
  <c r="D68" i="61" s="1"/>
  <c r="C68" i="61"/>
  <c r="A68" i="61"/>
  <c r="Q67" i="61"/>
  <c r="P67" i="61"/>
  <c r="O67" i="61"/>
  <c r="N67" i="61"/>
  <c r="I67" i="61"/>
  <c r="H67" i="61"/>
  <c r="G67" i="61"/>
  <c r="E67" i="61"/>
  <c r="D67" i="61" a="1"/>
  <c r="D67" i="61" s="1"/>
  <c r="C67" i="61"/>
  <c r="A67" i="61"/>
  <c r="Q66" i="61"/>
  <c r="P66" i="61"/>
  <c r="O66" i="61"/>
  <c r="N66" i="61"/>
  <c r="I66" i="61"/>
  <c r="H66" i="61"/>
  <c r="G66" i="61"/>
  <c r="E66" i="61"/>
  <c r="D66" i="61" a="1"/>
  <c r="D66" i="61" s="1"/>
  <c r="C66" i="61"/>
  <c r="A66" i="61"/>
  <c r="Q65" i="61"/>
  <c r="P65" i="61"/>
  <c r="O65" i="61"/>
  <c r="N65" i="61"/>
  <c r="I65" i="61"/>
  <c r="H65" i="61"/>
  <c r="G65" i="61"/>
  <c r="E65" i="61"/>
  <c r="D65" i="61" a="1"/>
  <c r="D65" i="61" s="1"/>
  <c r="C65" i="61"/>
  <c r="A65" i="61"/>
  <c r="Q64" i="61"/>
  <c r="P64" i="61"/>
  <c r="O64" i="61"/>
  <c r="N64" i="61"/>
  <c r="I64" i="61"/>
  <c r="H64" i="61"/>
  <c r="G64" i="61"/>
  <c r="E64" i="61"/>
  <c r="D64" i="61" a="1"/>
  <c r="D64" i="61" s="1"/>
  <c r="C64" i="61"/>
  <c r="A64" i="61"/>
  <c r="Q63" i="61"/>
  <c r="P63" i="61"/>
  <c r="O63" i="61"/>
  <c r="N63" i="61"/>
  <c r="I63" i="61"/>
  <c r="H63" i="61"/>
  <c r="G63" i="61"/>
  <c r="E63" i="61"/>
  <c r="D63" i="61" a="1"/>
  <c r="D63" i="61" s="1"/>
  <c r="C63" i="61"/>
  <c r="A63" i="61"/>
  <c r="Q62" i="61"/>
  <c r="P62" i="61"/>
  <c r="O62" i="61"/>
  <c r="N62" i="61"/>
  <c r="I62" i="61"/>
  <c r="H62" i="61"/>
  <c r="G62" i="61"/>
  <c r="E62" i="61"/>
  <c r="D62" i="61" a="1"/>
  <c r="D62" i="61" s="1"/>
  <c r="C62" i="61"/>
  <c r="A62" i="61"/>
  <c r="Q61" i="61"/>
  <c r="P61" i="61"/>
  <c r="O61" i="61"/>
  <c r="N61" i="61"/>
  <c r="I61" i="61"/>
  <c r="H61" i="61"/>
  <c r="G61" i="61"/>
  <c r="E61" i="61"/>
  <c r="D61" i="61" a="1"/>
  <c r="D61" i="61" s="1"/>
  <c r="C61" i="61"/>
  <c r="A61" i="61"/>
  <c r="Q60" i="61"/>
  <c r="P60" i="61"/>
  <c r="O60" i="61"/>
  <c r="N60" i="61"/>
  <c r="I60" i="61"/>
  <c r="H60" i="61"/>
  <c r="G60" i="61"/>
  <c r="E60" i="61"/>
  <c r="D60" i="61" a="1"/>
  <c r="D60" i="61" s="1"/>
  <c r="C60" i="61"/>
  <c r="A60" i="61"/>
  <c r="Q59" i="61"/>
  <c r="P59" i="61"/>
  <c r="O59" i="61"/>
  <c r="N59" i="61"/>
  <c r="I59" i="61"/>
  <c r="H59" i="61"/>
  <c r="G59" i="61"/>
  <c r="E59" i="61"/>
  <c r="D59" i="61" a="1"/>
  <c r="D59" i="61" s="1"/>
  <c r="C59" i="61"/>
  <c r="A59" i="61"/>
  <c r="Q58" i="61"/>
  <c r="P58" i="61"/>
  <c r="O58" i="61"/>
  <c r="N58" i="61"/>
  <c r="I58" i="61"/>
  <c r="H58" i="61"/>
  <c r="G58" i="61"/>
  <c r="E58" i="61"/>
  <c r="D58" i="61" a="1"/>
  <c r="D58" i="61" s="1"/>
  <c r="C58" i="61"/>
  <c r="A58" i="61"/>
  <c r="Q57" i="61"/>
  <c r="P57" i="61"/>
  <c r="O57" i="61"/>
  <c r="N57" i="61"/>
  <c r="I57" i="61"/>
  <c r="H57" i="61"/>
  <c r="G57" i="61"/>
  <c r="E57" i="61"/>
  <c r="D57" i="61" a="1"/>
  <c r="D57" i="61" s="1"/>
  <c r="C57" i="61"/>
  <c r="A57" i="61"/>
  <c r="Q56" i="61"/>
  <c r="P56" i="61"/>
  <c r="O56" i="61"/>
  <c r="N56" i="61"/>
  <c r="I56" i="61"/>
  <c r="H56" i="61"/>
  <c r="G56" i="61"/>
  <c r="E56" i="61"/>
  <c r="D56" i="61" a="1"/>
  <c r="D56" i="61" s="1"/>
  <c r="C56" i="61"/>
  <c r="A56" i="61"/>
  <c r="Q55" i="61"/>
  <c r="P55" i="61"/>
  <c r="O55" i="61"/>
  <c r="N55" i="61"/>
  <c r="I55" i="61"/>
  <c r="H55" i="61"/>
  <c r="G55" i="61"/>
  <c r="E55" i="61"/>
  <c r="D55" i="61" a="1"/>
  <c r="D55" i="61" s="1"/>
  <c r="C55" i="61"/>
  <c r="A55" i="61"/>
  <c r="Q54" i="61"/>
  <c r="P54" i="61"/>
  <c r="O54" i="61"/>
  <c r="N54" i="61"/>
  <c r="I54" i="61"/>
  <c r="H54" i="61"/>
  <c r="G54" i="61"/>
  <c r="E54" i="61"/>
  <c r="D54" i="61" a="1"/>
  <c r="D54" i="61" s="1"/>
  <c r="C54" i="61"/>
  <c r="A54" i="61"/>
  <c r="Q53" i="61"/>
  <c r="P53" i="61"/>
  <c r="O53" i="61"/>
  <c r="N53" i="61"/>
  <c r="I53" i="61"/>
  <c r="H53" i="61"/>
  <c r="G53" i="61"/>
  <c r="E53" i="61"/>
  <c r="D53" i="61" a="1"/>
  <c r="D53" i="61" s="1"/>
  <c r="C53" i="61"/>
  <c r="A53" i="61"/>
  <c r="Q52" i="61"/>
  <c r="P52" i="61"/>
  <c r="O52" i="61"/>
  <c r="N52" i="61"/>
  <c r="I52" i="61"/>
  <c r="H52" i="61"/>
  <c r="G52" i="61"/>
  <c r="E52" i="61"/>
  <c r="D52" i="61" a="1"/>
  <c r="D52" i="61" s="1"/>
  <c r="C52" i="61"/>
  <c r="A52" i="61"/>
  <c r="Q51" i="61"/>
  <c r="P51" i="61"/>
  <c r="O51" i="61"/>
  <c r="N51" i="61"/>
  <c r="I51" i="61"/>
  <c r="H51" i="61"/>
  <c r="G51" i="61"/>
  <c r="E51" i="61"/>
  <c r="D51" i="61" a="1"/>
  <c r="D51" i="61" s="1"/>
  <c r="C51" i="61"/>
  <c r="A51" i="61"/>
  <c r="Q50" i="61"/>
  <c r="P50" i="61"/>
  <c r="O50" i="61"/>
  <c r="N50" i="61"/>
  <c r="I50" i="61"/>
  <c r="H50" i="61"/>
  <c r="G50" i="61"/>
  <c r="E50" i="61"/>
  <c r="D50" i="61" a="1"/>
  <c r="D50" i="61" s="1"/>
  <c r="C50" i="61"/>
  <c r="A50" i="61"/>
  <c r="Q49" i="61"/>
  <c r="P49" i="61"/>
  <c r="O49" i="61"/>
  <c r="N49" i="61"/>
  <c r="I49" i="61"/>
  <c r="H49" i="61"/>
  <c r="G49" i="61"/>
  <c r="E49" i="61"/>
  <c r="D49" i="61" a="1"/>
  <c r="D49" i="61" s="1"/>
  <c r="C49" i="61"/>
  <c r="A49" i="61"/>
  <c r="Q48" i="61"/>
  <c r="P48" i="61"/>
  <c r="O48" i="61"/>
  <c r="N48" i="61"/>
  <c r="I48" i="61"/>
  <c r="H48" i="61"/>
  <c r="G48" i="61"/>
  <c r="E48" i="61"/>
  <c r="D48" i="61" a="1"/>
  <c r="D48" i="61" s="1"/>
  <c r="C48" i="61"/>
  <c r="A48" i="61"/>
  <c r="Q47" i="61"/>
  <c r="P47" i="61"/>
  <c r="O47" i="61"/>
  <c r="N47" i="61"/>
  <c r="I47" i="61"/>
  <c r="H47" i="61"/>
  <c r="G47" i="61"/>
  <c r="E47" i="61"/>
  <c r="D47" i="61" a="1"/>
  <c r="D47" i="61" s="1"/>
  <c r="C47" i="61"/>
  <c r="A47" i="61"/>
  <c r="Q46" i="61"/>
  <c r="P46" i="61"/>
  <c r="O46" i="61"/>
  <c r="N46" i="61"/>
  <c r="I46" i="61"/>
  <c r="H46" i="61"/>
  <c r="G46" i="61"/>
  <c r="E46" i="61"/>
  <c r="D46" i="61" a="1"/>
  <c r="D46" i="61" s="1"/>
  <c r="C46" i="61"/>
  <c r="A46" i="61"/>
  <c r="Q45" i="61"/>
  <c r="P45" i="61"/>
  <c r="O45" i="61"/>
  <c r="N45" i="61"/>
  <c r="I45" i="61"/>
  <c r="H45" i="61"/>
  <c r="G45" i="61"/>
  <c r="E45" i="61"/>
  <c r="D45" i="61" a="1"/>
  <c r="D45" i="61" s="1"/>
  <c r="C45" i="61"/>
  <c r="A45" i="61"/>
  <c r="Q44" i="61"/>
  <c r="P44" i="61"/>
  <c r="O44" i="61"/>
  <c r="N44" i="61"/>
  <c r="I44" i="61"/>
  <c r="H44" i="61"/>
  <c r="G44" i="61"/>
  <c r="E44" i="61"/>
  <c r="D44" i="61" a="1"/>
  <c r="D44" i="61" s="1"/>
  <c r="C44" i="61"/>
  <c r="A44" i="61"/>
  <c r="Q43" i="61"/>
  <c r="P43" i="61"/>
  <c r="O43" i="61"/>
  <c r="N43" i="61"/>
  <c r="I43" i="61"/>
  <c r="H43" i="61"/>
  <c r="G43" i="61"/>
  <c r="E43" i="61"/>
  <c r="D43" i="61" a="1"/>
  <c r="D43" i="61" s="1"/>
  <c r="C43" i="61"/>
  <c r="A43" i="61"/>
  <c r="Q42" i="61"/>
  <c r="P42" i="61"/>
  <c r="O42" i="61"/>
  <c r="N42" i="61"/>
  <c r="I42" i="61"/>
  <c r="H42" i="61"/>
  <c r="G42" i="61"/>
  <c r="E42" i="61"/>
  <c r="D42" i="61" a="1"/>
  <c r="D42" i="61" s="1"/>
  <c r="C42" i="61"/>
  <c r="A42" i="61"/>
  <c r="Q41" i="61"/>
  <c r="P41" i="61"/>
  <c r="O41" i="61"/>
  <c r="N41" i="61"/>
  <c r="I41" i="61"/>
  <c r="H41" i="61"/>
  <c r="G41" i="61"/>
  <c r="E41" i="61"/>
  <c r="D41" i="61" a="1"/>
  <c r="D41" i="61" s="1"/>
  <c r="C41" i="61"/>
  <c r="A41" i="61"/>
  <c r="Q40" i="61"/>
  <c r="P40" i="61"/>
  <c r="O40" i="61"/>
  <c r="N40" i="61"/>
  <c r="I40" i="61"/>
  <c r="H40" i="61"/>
  <c r="G40" i="61"/>
  <c r="E40" i="61"/>
  <c r="D40" i="61" a="1"/>
  <c r="D40" i="61" s="1"/>
  <c r="C40" i="61"/>
  <c r="A40" i="61"/>
  <c r="Q39" i="61"/>
  <c r="P39" i="61"/>
  <c r="O39" i="61"/>
  <c r="N39" i="61"/>
  <c r="I39" i="61"/>
  <c r="H39" i="61"/>
  <c r="G39" i="61"/>
  <c r="E39" i="61"/>
  <c r="D39" i="61" a="1"/>
  <c r="D39" i="61" s="1"/>
  <c r="C39" i="61"/>
  <c r="A39" i="61"/>
  <c r="Q38" i="61"/>
  <c r="P38" i="61"/>
  <c r="O38" i="61"/>
  <c r="N38" i="61"/>
  <c r="I38" i="61"/>
  <c r="H38" i="61"/>
  <c r="G38" i="61"/>
  <c r="E38" i="61"/>
  <c r="D38" i="61" a="1"/>
  <c r="D38" i="61" s="1"/>
  <c r="C38" i="61"/>
  <c r="A38" i="61"/>
  <c r="Q37" i="61"/>
  <c r="P37" i="61"/>
  <c r="O37" i="61"/>
  <c r="N37" i="61"/>
  <c r="I37" i="61"/>
  <c r="H37" i="61"/>
  <c r="G37" i="61"/>
  <c r="E37" i="61"/>
  <c r="D37" i="61" a="1"/>
  <c r="D37" i="61" s="1"/>
  <c r="C37" i="61"/>
  <c r="A37" i="61"/>
  <c r="Q36" i="61"/>
  <c r="P36" i="61"/>
  <c r="O36" i="61"/>
  <c r="N36" i="61"/>
  <c r="I36" i="61"/>
  <c r="H36" i="61"/>
  <c r="G36" i="61"/>
  <c r="E36" i="61"/>
  <c r="D36" i="61" a="1"/>
  <c r="D36" i="61" s="1"/>
  <c r="C36" i="61"/>
  <c r="A36" i="61"/>
  <c r="Q35" i="61"/>
  <c r="P35" i="61"/>
  <c r="O35" i="61"/>
  <c r="N35" i="61"/>
  <c r="I35" i="61"/>
  <c r="H35" i="61"/>
  <c r="G35" i="61"/>
  <c r="E35" i="61"/>
  <c r="D35" i="61" a="1"/>
  <c r="D35" i="61" s="1"/>
  <c r="C35" i="61"/>
  <c r="A35" i="61"/>
  <c r="Q34" i="61"/>
  <c r="P34" i="61"/>
  <c r="O34" i="61"/>
  <c r="N34" i="61"/>
  <c r="I34" i="61"/>
  <c r="H34" i="61"/>
  <c r="G34" i="61"/>
  <c r="E34" i="61"/>
  <c r="D34" i="61" a="1"/>
  <c r="D34" i="61" s="1"/>
  <c r="C34" i="61"/>
  <c r="A34" i="61"/>
  <c r="Q33" i="61"/>
  <c r="P33" i="61"/>
  <c r="O33" i="61"/>
  <c r="N33" i="61"/>
  <c r="I33" i="61"/>
  <c r="H33" i="61"/>
  <c r="G33" i="61"/>
  <c r="E33" i="61"/>
  <c r="D33" i="61" a="1"/>
  <c r="D33" i="61" s="1"/>
  <c r="C33" i="61"/>
  <c r="A33" i="61"/>
  <c r="Q32" i="61"/>
  <c r="P32" i="61"/>
  <c r="O32" i="61"/>
  <c r="N32" i="61"/>
  <c r="I32" i="61"/>
  <c r="H32" i="61"/>
  <c r="G32" i="61"/>
  <c r="E32" i="61"/>
  <c r="D32" i="61" a="1"/>
  <c r="D32" i="61" s="1"/>
  <c r="C32" i="61"/>
  <c r="A32" i="61"/>
  <c r="Q31" i="61"/>
  <c r="P31" i="61"/>
  <c r="O31" i="61"/>
  <c r="N31" i="61"/>
  <c r="I31" i="61"/>
  <c r="H31" i="61"/>
  <c r="G31" i="61"/>
  <c r="E31" i="61"/>
  <c r="D31" i="61" a="1"/>
  <c r="D31" i="61" s="1"/>
  <c r="C31" i="61"/>
  <c r="A31" i="61"/>
  <c r="Q30" i="61"/>
  <c r="P30" i="61"/>
  <c r="O30" i="61"/>
  <c r="N30" i="61"/>
  <c r="I30" i="61"/>
  <c r="H30" i="61"/>
  <c r="G30" i="61"/>
  <c r="E30" i="61"/>
  <c r="D30" i="61" a="1"/>
  <c r="D30" i="61" s="1"/>
  <c r="C30" i="61"/>
  <c r="A30" i="61"/>
  <c r="Q29" i="61"/>
  <c r="P29" i="61"/>
  <c r="O29" i="61"/>
  <c r="N29" i="61"/>
  <c r="I29" i="61"/>
  <c r="H29" i="61"/>
  <c r="G29" i="61"/>
  <c r="E29" i="61"/>
  <c r="D29" i="61" a="1"/>
  <c r="D29" i="61" s="1"/>
  <c r="C29" i="61"/>
  <c r="A29" i="61"/>
  <c r="Q28" i="61"/>
  <c r="P28" i="61"/>
  <c r="O28" i="61"/>
  <c r="N28" i="61"/>
  <c r="I28" i="61"/>
  <c r="H28" i="61"/>
  <c r="G28" i="61"/>
  <c r="E28" i="61"/>
  <c r="D28" i="61" a="1"/>
  <c r="D28" i="61" s="1"/>
  <c r="C28" i="61"/>
  <c r="A28" i="61"/>
  <c r="Q27" i="61"/>
  <c r="P27" i="61"/>
  <c r="O27" i="61"/>
  <c r="N27" i="61"/>
  <c r="I27" i="61"/>
  <c r="H27" i="61"/>
  <c r="G27" i="61"/>
  <c r="E27" i="61"/>
  <c r="D27" i="61" a="1"/>
  <c r="D27" i="61" s="1"/>
  <c r="C27" i="61"/>
  <c r="A27" i="61"/>
  <c r="Q26" i="61"/>
  <c r="P26" i="61"/>
  <c r="O26" i="61"/>
  <c r="N26" i="61"/>
  <c r="I26" i="61"/>
  <c r="H26" i="61"/>
  <c r="G26" i="61"/>
  <c r="E26" i="61"/>
  <c r="D26" i="61" a="1"/>
  <c r="D26" i="61" s="1"/>
  <c r="C26" i="61"/>
  <c r="A26" i="61"/>
  <c r="Q25" i="61"/>
  <c r="P25" i="61"/>
  <c r="O25" i="61"/>
  <c r="N25" i="61"/>
  <c r="I25" i="61"/>
  <c r="H25" i="61"/>
  <c r="G25" i="61"/>
  <c r="E25" i="61"/>
  <c r="D25" i="61" a="1"/>
  <c r="D25" i="61" s="1"/>
  <c r="C25" i="61"/>
  <c r="A25" i="61"/>
  <c r="Q24" i="61"/>
  <c r="P24" i="61"/>
  <c r="O24" i="61"/>
  <c r="N24" i="61"/>
  <c r="I24" i="61"/>
  <c r="H24" i="61"/>
  <c r="G24" i="61"/>
  <c r="E24" i="61"/>
  <c r="D24" i="61" a="1"/>
  <c r="D24" i="61" s="1"/>
  <c r="C24" i="61"/>
  <c r="A24" i="61"/>
  <c r="Q23" i="61"/>
  <c r="P23" i="61"/>
  <c r="O23" i="61"/>
  <c r="N23" i="61"/>
  <c r="I23" i="61"/>
  <c r="H23" i="61"/>
  <c r="G23" i="61"/>
  <c r="E23" i="61"/>
  <c r="D23" i="61" a="1"/>
  <c r="D23" i="61" s="1"/>
  <c r="C23" i="61"/>
  <c r="A23" i="61"/>
  <c r="Q22" i="61"/>
  <c r="P22" i="61"/>
  <c r="O22" i="61"/>
  <c r="N22" i="61"/>
  <c r="I22" i="61"/>
  <c r="H22" i="61"/>
  <c r="G22" i="61"/>
  <c r="E22" i="61"/>
  <c r="D22" i="61" a="1"/>
  <c r="D22" i="61" s="1"/>
  <c r="C22" i="61"/>
  <c r="A22" i="61"/>
  <c r="Q21" i="61"/>
  <c r="P21" i="61"/>
  <c r="O21" i="61"/>
  <c r="N21" i="61"/>
  <c r="I21" i="61"/>
  <c r="H21" i="61"/>
  <c r="G21" i="61"/>
  <c r="E21" i="61"/>
  <c r="D21" i="61" a="1"/>
  <c r="D21" i="61" s="1"/>
  <c r="C21" i="61"/>
  <c r="A21" i="61"/>
  <c r="Q20" i="61"/>
  <c r="P20" i="61"/>
  <c r="O20" i="61"/>
  <c r="N20" i="61"/>
  <c r="I20" i="61"/>
  <c r="H20" i="61"/>
  <c r="G20" i="61"/>
  <c r="E20" i="61"/>
  <c r="D20" i="61" a="1"/>
  <c r="D20" i="61" s="1"/>
  <c r="C20" i="61"/>
  <c r="A20" i="61"/>
  <c r="Q19" i="61"/>
  <c r="P19" i="61"/>
  <c r="O19" i="61"/>
  <c r="N19" i="61"/>
  <c r="I19" i="61"/>
  <c r="H19" i="61"/>
  <c r="G19" i="61"/>
  <c r="E19" i="61"/>
  <c r="D19" i="61" a="1"/>
  <c r="D19" i="61" s="1"/>
  <c r="C19" i="61"/>
  <c r="A19" i="61"/>
  <c r="Q18" i="61"/>
  <c r="P18" i="61"/>
  <c r="O18" i="61"/>
  <c r="N18" i="61"/>
  <c r="I18" i="61"/>
  <c r="H18" i="61"/>
  <c r="G18" i="61"/>
  <c r="E18" i="61"/>
  <c r="D18" i="61" a="1"/>
  <c r="D18" i="61" s="1"/>
  <c r="C18" i="61"/>
  <c r="A18" i="61"/>
  <c r="Q17" i="61"/>
  <c r="P17" i="61"/>
  <c r="O17" i="61"/>
  <c r="N17" i="61"/>
  <c r="I17" i="61"/>
  <c r="H17" i="61"/>
  <c r="G17" i="61"/>
  <c r="E17" i="61"/>
  <c r="D17" i="61" a="1"/>
  <c r="D17" i="61" s="1"/>
  <c r="C17" i="61"/>
  <c r="A17" i="61"/>
  <c r="Q16" i="61"/>
  <c r="P16" i="61"/>
  <c r="O16" i="61"/>
  <c r="N16" i="61"/>
  <c r="I16" i="61"/>
  <c r="H16" i="61"/>
  <c r="G16" i="61"/>
  <c r="E16" i="61"/>
  <c r="D16" i="61" a="1"/>
  <c r="D16" i="61" s="1"/>
  <c r="C16" i="61"/>
  <c r="A16" i="61"/>
  <c r="Q15" i="61"/>
  <c r="P15" i="61"/>
  <c r="O15" i="61"/>
  <c r="N15" i="61"/>
  <c r="I15" i="61"/>
  <c r="H15" i="61"/>
  <c r="G15" i="61"/>
  <c r="E15" i="61"/>
  <c r="D15" i="61" a="1"/>
  <c r="D15" i="61" s="1"/>
  <c r="C15" i="61"/>
  <c r="A15" i="61"/>
  <c r="Q14" i="61"/>
  <c r="P14" i="61"/>
  <c r="O14" i="61"/>
  <c r="N14" i="61"/>
  <c r="I14" i="61"/>
  <c r="H14" i="61"/>
  <c r="G14" i="61"/>
  <c r="E14" i="61"/>
  <c r="D14" i="61" a="1"/>
  <c r="D14" i="61" s="1"/>
  <c r="C14" i="61"/>
  <c r="A14" i="61"/>
  <c r="Q13" i="61"/>
  <c r="P13" i="61"/>
  <c r="O13" i="61"/>
  <c r="N13" i="61"/>
  <c r="I13" i="61"/>
  <c r="H13" i="61"/>
  <c r="G13" i="61"/>
  <c r="E13" i="61"/>
  <c r="D13" i="61" a="1"/>
  <c r="D13" i="61" s="1"/>
  <c r="C13" i="61"/>
  <c r="A13" i="61"/>
  <c r="I12" i="61"/>
  <c r="H12" i="61"/>
  <c r="G12" i="61"/>
  <c r="E12" i="61"/>
  <c r="D12" i="61" a="1"/>
  <c r="D12" i="61" s="1"/>
  <c r="C12" i="61"/>
  <c r="A12" i="61"/>
  <c r="I11" i="61"/>
  <c r="H11" i="61"/>
  <c r="G11" i="61"/>
  <c r="E11" i="61"/>
  <c r="D11" i="61" a="1"/>
  <c r="D11" i="61" s="1"/>
  <c r="C11" i="61"/>
  <c r="A11" i="61"/>
  <c r="I10" i="61"/>
  <c r="H10" i="61"/>
  <c r="G10" i="61"/>
  <c r="E10" i="61"/>
  <c r="D10" i="61" a="1"/>
  <c r="D10" i="61" s="1"/>
  <c r="C10" i="61"/>
  <c r="A10" i="61"/>
  <c r="I9" i="61"/>
  <c r="H9" i="61"/>
  <c r="G9" i="61"/>
  <c r="E9" i="61"/>
  <c r="D9" i="61" a="1"/>
  <c r="D9" i="61" s="1"/>
  <c r="C9" i="61"/>
  <c r="A9" i="61"/>
  <c r="I8" i="61"/>
  <c r="H8" i="61"/>
  <c r="G8" i="61"/>
  <c r="I7" i="61"/>
  <c r="H7" i="61"/>
  <c r="G7" i="61"/>
  <c r="I6" i="61"/>
  <c r="H6" i="61"/>
  <c r="G6" i="61"/>
  <c r="I5" i="61"/>
  <c r="H5" i="61"/>
  <c r="G5" i="61"/>
  <c r="B5" i="61" a="1"/>
  <c r="I4" i="61"/>
  <c r="H4" i="61"/>
  <c r="G4" i="61"/>
  <c r="I3" i="61"/>
  <c r="H3" i="61"/>
  <c r="G3" i="61"/>
  <c r="I2" i="61"/>
  <c r="H2" i="61"/>
  <c r="G2" i="61"/>
  <c r="XER1" i="61" a="1"/>
  <c r="XER1" i="61" s="1"/>
  <c r="XEQ1" i="61" a="1"/>
  <c r="XEQ1" i="61" s="1"/>
  <c r="XEP1" i="61" a="1"/>
  <c r="XEP1" i="61" s="1"/>
  <c r="M1" i="61" a="1"/>
  <c r="E103" i="60"/>
  <c r="D103" i="60" a="1"/>
  <c r="D103" i="60" s="1"/>
  <c r="C103" i="60" a="1"/>
  <c r="C103" i="60" s="1"/>
  <c r="A103" i="60"/>
  <c r="Q102" i="60"/>
  <c r="P102" i="60"/>
  <c r="O102" i="60"/>
  <c r="N102" i="60"/>
  <c r="I102" i="60"/>
  <c r="H102" i="60"/>
  <c r="G102" i="60"/>
  <c r="E102" i="60"/>
  <c r="D102" i="60" a="1"/>
  <c r="D102" i="60" s="1"/>
  <c r="C102" i="60"/>
  <c r="A102" i="60"/>
  <c r="Q101" i="60"/>
  <c r="P101" i="60"/>
  <c r="O101" i="60"/>
  <c r="N101" i="60"/>
  <c r="I101" i="60"/>
  <c r="H101" i="60"/>
  <c r="G101" i="60"/>
  <c r="E101" i="60"/>
  <c r="D101" i="60" a="1"/>
  <c r="D101" i="60" s="1"/>
  <c r="C101" i="60"/>
  <c r="A101" i="60"/>
  <c r="Q100" i="60"/>
  <c r="P100" i="60"/>
  <c r="O100" i="60"/>
  <c r="N100" i="60"/>
  <c r="I100" i="60"/>
  <c r="H100" i="60"/>
  <c r="G100" i="60"/>
  <c r="E100" i="60"/>
  <c r="D100" i="60" a="1"/>
  <c r="D100" i="60" s="1"/>
  <c r="C100" i="60"/>
  <c r="A100" i="60"/>
  <c r="Q99" i="60"/>
  <c r="P99" i="60"/>
  <c r="O99" i="60"/>
  <c r="N99" i="60"/>
  <c r="I99" i="60"/>
  <c r="H99" i="60"/>
  <c r="G99" i="60"/>
  <c r="E99" i="60"/>
  <c r="D99" i="60" a="1"/>
  <c r="D99" i="60" s="1"/>
  <c r="C99" i="60"/>
  <c r="A99" i="60"/>
  <c r="Q98" i="60"/>
  <c r="P98" i="60"/>
  <c r="O98" i="60"/>
  <c r="N98" i="60"/>
  <c r="I98" i="60"/>
  <c r="H98" i="60"/>
  <c r="G98" i="60"/>
  <c r="E98" i="60"/>
  <c r="D98" i="60" a="1"/>
  <c r="D98" i="60" s="1"/>
  <c r="C98" i="60"/>
  <c r="A98" i="60"/>
  <c r="Q97" i="60"/>
  <c r="P97" i="60"/>
  <c r="O97" i="60"/>
  <c r="N97" i="60"/>
  <c r="I97" i="60"/>
  <c r="H97" i="60"/>
  <c r="G97" i="60"/>
  <c r="E97" i="60"/>
  <c r="D97" i="60" a="1"/>
  <c r="D97" i="60" s="1"/>
  <c r="C97" i="60"/>
  <c r="A97" i="60"/>
  <c r="Q96" i="60"/>
  <c r="P96" i="60"/>
  <c r="O96" i="60"/>
  <c r="N96" i="60"/>
  <c r="I96" i="60"/>
  <c r="H96" i="60"/>
  <c r="G96" i="60"/>
  <c r="E96" i="60"/>
  <c r="D96" i="60" a="1"/>
  <c r="D96" i="60" s="1"/>
  <c r="C96" i="60"/>
  <c r="A96" i="60"/>
  <c r="Q95" i="60"/>
  <c r="P95" i="60"/>
  <c r="O95" i="60"/>
  <c r="N95" i="60"/>
  <c r="I95" i="60"/>
  <c r="H95" i="60"/>
  <c r="G95" i="60"/>
  <c r="E95" i="60"/>
  <c r="D95" i="60" a="1"/>
  <c r="D95" i="60" s="1"/>
  <c r="C95" i="60"/>
  <c r="A95" i="60"/>
  <c r="Q94" i="60"/>
  <c r="P94" i="60"/>
  <c r="O94" i="60"/>
  <c r="N94" i="60"/>
  <c r="I94" i="60"/>
  <c r="H94" i="60"/>
  <c r="G94" i="60"/>
  <c r="E94" i="60"/>
  <c r="D94" i="60" a="1"/>
  <c r="D94" i="60" s="1"/>
  <c r="C94" i="60"/>
  <c r="A94" i="60"/>
  <c r="Q93" i="60"/>
  <c r="P93" i="60"/>
  <c r="O93" i="60"/>
  <c r="N93" i="60"/>
  <c r="I93" i="60"/>
  <c r="H93" i="60"/>
  <c r="G93" i="60"/>
  <c r="E93" i="60"/>
  <c r="D93" i="60" a="1"/>
  <c r="D93" i="60" s="1"/>
  <c r="C93" i="60"/>
  <c r="A93" i="60"/>
  <c r="Q92" i="60"/>
  <c r="P92" i="60"/>
  <c r="O92" i="60"/>
  <c r="N92" i="60"/>
  <c r="I92" i="60"/>
  <c r="H92" i="60"/>
  <c r="G92" i="60"/>
  <c r="E92" i="60"/>
  <c r="D92" i="60" a="1"/>
  <c r="D92" i="60" s="1"/>
  <c r="C92" i="60"/>
  <c r="A92" i="60"/>
  <c r="Q91" i="60"/>
  <c r="P91" i="60"/>
  <c r="O91" i="60"/>
  <c r="N91" i="60"/>
  <c r="I91" i="60"/>
  <c r="H91" i="60"/>
  <c r="G91" i="60"/>
  <c r="E91" i="60"/>
  <c r="D91" i="60" a="1"/>
  <c r="D91" i="60" s="1"/>
  <c r="C91" i="60"/>
  <c r="A91" i="60"/>
  <c r="Q90" i="60"/>
  <c r="P90" i="60"/>
  <c r="O90" i="60"/>
  <c r="N90" i="60"/>
  <c r="I90" i="60"/>
  <c r="H90" i="60"/>
  <c r="G90" i="60"/>
  <c r="E90" i="60"/>
  <c r="D90" i="60" a="1"/>
  <c r="D90" i="60" s="1"/>
  <c r="C90" i="60"/>
  <c r="A90" i="60"/>
  <c r="Q89" i="60"/>
  <c r="P89" i="60"/>
  <c r="O89" i="60"/>
  <c r="N89" i="60"/>
  <c r="I89" i="60"/>
  <c r="H89" i="60"/>
  <c r="G89" i="60"/>
  <c r="E89" i="60"/>
  <c r="D89" i="60" a="1"/>
  <c r="D89" i="60" s="1"/>
  <c r="C89" i="60"/>
  <c r="A89" i="60"/>
  <c r="Q88" i="60"/>
  <c r="P88" i="60"/>
  <c r="O88" i="60"/>
  <c r="N88" i="60"/>
  <c r="I88" i="60"/>
  <c r="H88" i="60"/>
  <c r="G88" i="60"/>
  <c r="E88" i="60"/>
  <c r="D88" i="60" a="1"/>
  <c r="D88" i="60" s="1"/>
  <c r="C88" i="60"/>
  <c r="A88" i="60"/>
  <c r="Q87" i="60"/>
  <c r="P87" i="60"/>
  <c r="O87" i="60"/>
  <c r="N87" i="60"/>
  <c r="I87" i="60"/>
  <c r="H87" i="60"/>
  <c r="G87" i="60"/>
  <c r="E87" i="60"/>
  <c r="D87" i="60" a="1"/>
  <c r="D87" i="60" s="1"/>
  <c r="C87" i="60"/>
  <c r="A87" i="60"/>
  <c r="Q86" i="60"/>
  <c r="P86" i="60"/>
  <c r="O86" i="60"/>
  <c r="N86" i="60"/>
  <c r="I86" i="60"/>
  <c r="H86" i="60"/>
  <c r="G86" i="60"/>
  <c r="E86" i="60"/>
  <c r="D86" i="60" a="1"/>
  <c r="D86" i="60" s="1"/>
  <c r="C86" i="60"/>
  <c r="A86" i="60"/>
  <c r="Q85" i="60"/>
  <c r="P85" i="60"/>
  <c r="O85" i="60"/>
  <c r="N85" i="60"/>
  <c r="I85" i="60"/>
  <c r="H85" i="60"/>
  <c r="G85" i="60"/>
  <c r="E85" i="60"/>
  <c r="D85" i="60" a="1"/>
  <c r="D85" i="60" s="1"/>
  <c r="C85" i="60"/>
  <c r="A85" i="60"/>
  <c r="Q84" i="60"/>
  <c r="P84" i="60"/>
  <c r="O84" i="60"/>
  <c r="N84" i="60"/>
  <c r="I84" i="60"/>
  <c r="H84" i="60"/>
  <c r="G84" i="60"/>
  <c r="E84" i="60"/>
  <c r="D84" i="60" a="1"/>
  <c r="D84" i="60" s="1"/>
  <c r="C84" i="60"/>
  <c r="A84" i="60"/>
  <c r="Q83" i="60"/>
  <c r="P83" i="60"/>
  <c r="O83" i="60"/>
  <c r="N83" i="60"/>
  <c r="I83" i="60"/>
  <c r="H83" i="60"/>
  <c r="G83" i="60"/>
  <c r="E83" i="60"/>
  <c r="D83" i="60" a="1"/>
  <c r="D83" i="60" s="1"/>
  <c r="C83" i="60"/>
  <c r="A83" i="60"/>
  <c r="Q82" i="60"/>
  <c r="P82" i="60"/>
  <c r="O82" i="60"/>
  <c r="N82" i="60"/>
  <c r="I82" i="60"/>
  <c r="H82" i="60"/>
  <c r="G82" i="60"/>
  <c r="E82" i="60"/>
  <c r="D82" i="60" a="1"/>
  <c r="D82" i="60" s="1"/>
  <c r="C82" i="60"/>
  <c r="A82" i="60"/>
  <c r="Q81" i="60"/>
  <c r="P81" i="60"/>
  <c r="O81" i="60"/>
  <c r="N81" i="60"/>
  <c r="I81" i="60"/>
  <c r="H81" i="60"/>
  <c r="G81" i="60"/>
  <c r="E81" i="60"/>
  <c r="D81" i="60" a="1"/>
  <c r="D81" i="60" s="1"/>
  <c r="C81" i="60"/>
  <c r="A81" i="60"/>
  <c r="Q80" i="60"/>
  <c r="P80" i="60"/>
  <c r="O80" i="60"/>
  <c r="N80" i="60"/>
  <c r="I80" i="60"/>
  <c r="H80" i="60"/>
  <c r="G80" i="60"/>
  <c r="E80" i="60"/>
  <c r="D80" i="60" a="1"/>
  <c r="D80" i="60" s="1"/>
  <c r="C80" i="60"/>
  <c r="A80" i="60"/>
  <c r="Q79" i="60"/>
  <c r="P79" i="60"/>
  <c r="O79" i="60"/>
  <c r="N79" i="60"/>
  <c r="I79" i="60"/>
  <c r="H79" i="60"/>
  <c r="G79" i="60"/>
  <c r="E79" i="60"/>
  <c r="D79" i="60" a="1"/>
  <c r="D79" i="60" s="1"/>
  <c r="C79" i="60"/>
  <c r="A79" i="60"/>
  <c r="Q78" i="60"/>
  <c r="P78" i="60"/>
  <c r="O78" i="60"/>
  <c r="N78" i="60"/>
  <c r="I78" i="60"/>
  <c r="H78" i="60"/>
  <c r="G78" i="60"/>
  <c r="E78" i="60"/>
  <c r="D78" i="60" a="1"/>
  <c r="D78" i="60" s="1"/>
  <c r="C78" i="60"/>
  <c r="A78" i="60"/>
  <c r="Q77" i="60"/>
  <c r="P77" i="60"/>
  <c r="O77" i="60"/>
  <c r="N77" i="60"/>
  <c r="I77" i="60"/>
  <c r="H77" i="60"/>
  <c r="G77" i="60"/>
  <c r="E77" i="60"/>
  <c r="D77" i="60" a="1"/>
  <c r="D77" i="60" s="1"/>
  <c r="C77" i="60"/>
  <c r="A77" i="60"/>
  <c r="Q76" i="60"/>
  <c r="P76" i="60"/>
  <c r="O76" i="60"/>
  <c r="N76" i="60"/>
  <c r="I76" i="60"/>
  <c r="H76" i="60"/>
  <c r="G76" i="60"/>
  <c r="E76" i="60"/>
  <c r="D76" i="60" a="1"/>
  <c r="D76" i="60" s="1"/>
  <c r="C76" i="60"/>
  <c r="A76" i="60"/>
  <c r="Q75" i="60"/>
  <c r="P75" i="60"/>
  <c r="O75" i="60"/>
  <c r="N75" i="60"/>
  <c r="I75" i="60"/>
  <c r="H75" i="60"/>
  <c r="G75" i="60"/>
  <c r="E75" i="60"/>
  <c r="D75" i="60" a="1"/>
  <c r="D75" i="60" s="1"/>
  <c r="C75" i="60"/>
  <c r="A75" i="60"/>
  <c r="Q74" i="60"/>
  <c r="P74" i="60"/>
  <c r="O74" i="60"/>
  <c r="N74" i="60"/>
  <c r="I74" i="60"/>
  <c r="H74" i="60"/>
  <c r="G74" i="60"/>
  <c r="E74" i="60"/>
  <c r="D74" i="60" a="1"/>
  <c r="D74" i="60" s="1"/>
  <c r="C74" i="60"/>
  <c r="A74" i="60"/>
  <c r="Q73" i="60"/>
  <c r="P73" i="60"/>
  <c r="O73" i="60"/>
  <c r="N73" i="60"/>
  <c r="I73" i="60"/>
  <c r="H73" i="60"/>
  <c r="G73" i="60"/>
  <c r="E73" i="60"/>
  <c r="D73" i="60" a="1"/>
  <c r="D73" i="60" s="1"/>
  <c r="C73" i="60"/>
  <c r="A73" i="60"/>
  <c r="Q72" i="60"/>
  <c r="P72" i="60"/>
  <c r="O72" i="60"/>
  <c r="N72" i="60"/>
  <c r="I72" i="60"/>
  <c r="H72" i="60"/>
  <c r="G72" i="60"/>
  <c r="E72" i="60"/>
  <c r="D72" i="60" a="1"/>
  <c r="D72" i="60" s="1"/>
  <c r="C72" i="60"/>
  <c r="A72" i="60"/>
  <c r="Q71" i="60"/>
  <c r="P71" i="60"/>
  <c r="O71" i="60"/>
  <c r="N71" i="60"/>
  <c r="I71" i="60"/>
  <c r="H71" i="60"/>
  <c r="G71" i="60"/>
  <c r="E71" i="60"/>
  <c r="D71" i="60" a="1"/>
  <c r="D71" i="60" s="1"/>
  <c r="C71" i="60"/>
  <c r="A71" i="60"/>
  <c r="Q70" i="60"/>
  <c r="P70" i="60"/>
  <c r="O70" i="60"/>
  <c r="N70" i="60"/>
  <c r="I70" i="60"/>
  <c r="H70" i="60"/>
  <c r="G70" i="60"/>
  <c r="E70" i="60"/>
  <c r="D70" i="60" a="1"/>
  <c r="D70" i="60" s="1"/>
  <c r="C70" i="60"/>
  <c r="A70" i="60"/>
  <c r="Q69" i="60"/>
  <c r="P69" i="60"/>
  <c r="O69" i="60"/>
  <c r="N69" i="60"/>
  <c r="I69" i="60"/>
  <c r="H69" i="60"/>
  <c r="G69" i="60"/>
  <c r="E69" i="60"/>
  <c r="D69" i="60" a="1"/>
  <c r="D69" i="60" s="1"/>
  <c r="C69" i="60"/>
  <c r="A69" i="60"/>
  <c r="Q68" i="60"/>
  <c r="P68" i="60"/>
  <c r="O68" i="60"/>
  <c r="N68" i="60"/>
  <c r="I68" i="60"/>
  <c r="H68" i="60"/>
  <c r="G68" i="60"/>
  <c r="E68" i="60"/>
  <c r="D68" i="60" a="1"/>
  <c r="D68" i="60" s="1"/>
  <c r="C68" i="60"/>
  <c r="A68" i="60"/>
  <c r="Q67" i="60"/>
  <c r="P67" i="60"/>
  <c r="O67" i="60"/>
  <c r="N67" i="60"/>
  <c r="I67" i="60"/>
  <c r="H67" i="60"/>
  <c r="G67" i="60"/>
  <c r="E67" i="60"/>
  <c r="D67" i="60" a="1"/>
  <c r="D67" i="60" s="1"/>
  <c r="C67" i="60"/>
  <c r="A67" i="60"/>
  <c r="Q66" i="60"/>
  <c r="P66" i="60"/>
  <c r="O66" i="60"/>
  <c r="N66" i="60"/>
  <c r="I66" i="60"/>
  <c r="H66" i="60"/>
  <c r="G66" i="60"/>
  <c r="E66" i="60"/>
  <c r="D66" i="60" a="1"/>
  <c r="D66" i="60" s="1"/>
  <c r="C66" i="60"/>
  <c r="A66" i="60"/>
  <c r="Q65" i="60"/>
  <c r="P65" i="60"/>
  <c r="O65" i="60"/>
  <c r="N65" i="60"/>
  <c r="I65" i="60"/>
  <c r="H65" i="60"/>
  <c r="G65" i="60"/>
  <c r="E65" i="60"/>
  <c r="D65" i="60" a="1"/>
  <c r="D65" i="60" s="1"/>
  <c r="C65" i="60"/>
  <c r="A65" i="60"/>
  <c r="Q64" i="60"/>
  <c r="P64" i="60"/>
  <c r="O64" i="60"/>
  <c r="N64" i="60"/>
  <c r="I64" i="60"/>
  <c r="H64" i="60"/>
  <c r="G64" i="60"/>
  <c r="E64" i="60"/>
  <c r="D64" i="60" a="1"/>
  <c r="D64" i="60" s="1"/>
  <c r="C64" i="60"/>
  <c r="A64" i="60"/>
  <c r="Q63" i="60"/>
  <c r="P63" i="60"/>
  <c r="O63" i="60"/>
  <c r="N63" i="60"/>
  <c r="I63" i="60"/>
  <c r="H63" i="60"/>
  <c r="G63" i="60"/>
  <c r="E63" i="60"/>
  <c r="D63" i="60" a="1"/>
  <c r="D63" i="60" s="1"/>
  <c r="C63" i="60"/>
  <c r="A63" i="60"/>
  <c r="Q62" i="60"/>
  <c r="P62" i="60"/>
  <c r="O62" i="60"/>
  <c r="N62" i="60"/>
  <c r="I62" i="60"/>
  <c r="H62" i="60"/>
  <c r="G62" i="60"/>
  <c r="E62" i="60"/>
  <c r="D62" i="60" a="1"/>
  <c r="D62" i="60" s="1"/>
  <c r="C62" i="60"/>
  <c r="A62" i="60"/>
  <c r="Q61" i="60"/>
  <c r="P61" i="60"/>
  <c r="O61" i="60"/>
  <c r="N61" i="60"/>
  <c r="I61" i="60"/>
  <c r="H61" i="60"/>
  <c r="G61" i="60"/>
  <c r="E61" i="60"/>
  <c r="D61" i="60" a="1"/>
  <c r="D61" i="60" s="1"/>
  <c r="C61" i="60"/>
  <c r="A61" i="60"/>
  <c r="Q60" i="60"/>
  <c r="P60" i="60"/>
  <c r="O60" i="60"/>
  <c r="N60" i="60"/>
  <c r="I60" i="60"/>
  <c r="H60" i="60"/>
  <c r="G60" i="60"/>
  <c r="E60" i="60"/>
  <c r="D60" i="60" a="1"/>
  <c r="D60" i="60" s="1"/>
  <c r="C60" i="60"/>
  <c r="A60" i="60"/>
  <c r="Q59" i="60"/>
  <c r="P59" i="60"/>
  <c r="O59" i="60"/>
  <c r="N59" i="60"/>
  <c r="I59" i="60"/>
  <c r="H59" i="60"/>
  <c r="G59" i="60"/>
  <c r="E59" i="60"/>
  <c r="D59" i="60" a="1"/>
  <c r="D59" i="60" s="1"/>
  <c r="C59" i="60"/>
  <c r="A59" i="60"/>
  <c r="Q58" i="60"/>
  <c r="P58" i="60"/>
  <c r="O58" i="60"/>
  <c r="N58" i="60"/>
  <c r="I58" i="60"/>
  <c r="H58" i="60"/>
  <c r="G58" i="60"/>
  <c r="E58" i="60"/>
  <c r="D58" i="60" a="1"/>
  <c r="D58" i="60" s="1"/>
  <c r="C58" i="60"/>
  <c r="A58" i="60"/>
  <c r="Q57" i="60"/>
  <c r="P57" i="60"/>
  <c r="O57" i="60"/>
  <c r="N57" i="60"/>
  <c r="I57" i="60"/>
  <c r="H57" i="60"/>
  <c r="G57" i="60"/>
  <c r="E57" i="60"/>
  <c r="D57" i="60" a="1"/>
  <c r="D57" i="60" s="1"/>
  <c r="C57" i="60"/>
  <c r="A57" i="60"/>
  <c r="Q56" i="60"/>
  <c r="P56" i="60"/>
  <c r="O56" i="60"/>
  <c r="N56" i="60"/>
  <c r="I56" i="60"/>
  <c r="H56" i="60"/>
  <c r="G56" i="60"/>
  <c r="E56" i="60"/>
  <c r="D56" i="60" a="1"/>
  <c r="D56" i="60" s="1"/>
  <c r="C56" i="60"/>
  <c r="A56" i="60"/>
  <c r="Q55" i="60"/>
  <c r="P55" i="60"/>
  <c r="O55" i="60"/>
  <c r="N55" i="60"/>
  <c r="I55" i="60"/>
  <c r="H55" i="60"/>
  <c r="G55" i="60"/>
  <c r="E55" i="60"/>
  <c r="D55" i="60" a="1"/>
  <c r="D55" i="60" s="1"/>
  <c r="C55" i="60"/>
  <c r="A55" i="60"/>
  <c r="Q54" i="60"/>
  <c r="P54" i="60"/>
  <c r="O54" i="60"/>
  <c r="N54" i="60"/>
  <c r="I54" i="60"/>
  <c r="H54" i="60"/>
  <c r="G54" i="60"/>
  <c r="E54" i="60"/>
  <c r="D54" i="60" a="1"/>
  <c r="D54" i="60" s="1"/>
  <c r="C54" i="60"/>
  <c r="A54" i="60"/>
  <c r="Q53" i="60"/>
  <c r="P53" i="60"/>
  <c r="O53" i="60"/>
  <c r="N53" i="60"/>
  <c r="I53" i="60"/>
  <c r="H53" i="60"/>
  <c r="G53" i="60"/>
  <c r="E53" i="60"/>
  <c r="D53" i="60" a="1"/>
  <c r="D53" i="60" s="1"/>
  <c r="C53" i="60"/>
  <c r="A53" i="60"/>
  <c r="Q52" i="60"/>
  <c r="P52" i="60"/>
  <c r="O52" i="60"/>
  <c r="N52" i="60"/>
  <c r="I52" i="60"/>
  <c r="H52" i="60"/>
  <c r="G52" i="60"/>
  <c r="E52" i="60"/>
  <c r="D52" i="60" a="1"/>
  <c r="D52" i="60" s="1"/>
  <c r="C52" i="60"/>
  <c r="A52" i="60"/>
  <c r="Q51" i="60"/>
  <c r="P51" i="60"/>
  <c r="O51" i="60"/>
  <c r="N51" i="60"/>
  <c r="I51" i="60"/>
  <c r="H51" i="60"/>
  <c r="G51" i="60"/>
  <c r="E51" i="60"/>
  <c r="D51" i="60" a="1"/>
  <c r="D51" i="60" s="1"/>
  <c r="C51" i="60"/>
  <c r="A51" i="60"/>
  <c r="Q50" i="60"/>
  <c r="P50" i="60"/>
  <c r="O50" i="60"/>
  <c r="N50" i="60"/>
  <c r="I50" i="60"/>
  <c r="H50" i="60"/>
  <c r="G50" i="60"/>
  <c r="E50" i="60"/>
  <c r="D50" i="60" a="1"/>
  <c r="D50" i="60" s="1"/>
  <c r="C50" i="60"/>
  <c r="A50" i="60"/>
  <c r="Q49" i="60"/>
  <c r="P49" i="60"/>
  <c r="O49" i="60"/>
  <c r="N49" i="60"/>
  <c r="I49" i="60"/>
  <c r="H49" i="60"/>
  <c r="G49" i="60"/>
  <c r="E49" i="60"/>
  <c r="D49" i="60" a="1"/>
  <c r="D49" i="60" s="1"/>
  <c r="C49" i="60"/>
  <c r="A49" i="60"/>
  <c r="Q48" i="60"/>
  <c r="P48" i="60"/>
  <c r="O48" i="60"/>
  <c r="N48" i="60"/>
  <c r="I48" i="60"/>
  <c r="H48" i="60"/>
  <c r="G48" i="60"/>
  <c r="E48" i="60"/>
  <c r="D48" i="60" a="1"/>
  <c r="D48" i="60" s="1"/>
  <c r="C48" i="60"/>
  <c r="A48" i="60"/>
  <c r="Q47" i="60"/>
  <c r="P47" i="60"/>
  <c r="O47" i="60"/>
  <c r="N47" i="60"/>
  <c r="I47" i="60"/>
  <c r="H47" i="60"/>
  <c r="G47" i="60"/>
  <c r="E47" i="60"/>
  <c r="D47" i="60" a="1"/>
  <c r="D47" i="60" s="1"/>
  <c r="C47" i="60"/>
  <c r="A47" i="60"/>
  <c r="Q46" i="60"/>
  <c r="P46" i="60"/>
  <c r="O46" i="60"/>
  <c r="N46" i="60"/>
  <c r="I46" i="60"/>
  <c r="H46" i="60"/>
  <c r="G46" i="60"/>
  <c r="E46" i="60"/>
  <c r="D46" i="60" a="1"/>
  <c r="D46" i="60" s="1"/>
  <c r="C46" i="60"/>
  <c r="A46" i="60"/>
  <c r="Q45" i="60"/>
  <c r="P45" i="60"/>
  <c r="O45" i="60"/>
  <c r="N45" i="60"/>
  <c r="I45" i="60"/>
  <c r="H45" i="60"/>
  <c r="G45" i="60"/>
  <c r="E45" i="60"/>
  <c r="D45" i="60" a="1"/>
  <c r="D45" i="60" s="1"/>
  <c r="C45" i="60"/>
  <c r="A45" i="60"/>
  <c r="Q44" i="60"/>
  <c r="P44" i="60"/>
  <c r="O44" i="60"/>
  <c r="N44" i="60"/>
  <c r="I44" i="60"/>
  <c r="H44" i="60"/>
  <c r="G44" i="60"/>
  <c r="E44" i="60"/>
  <c r="D44" i="60" a="1"/>
  <c r="D44" i="60" s="1"/>
  <c r="C44" i="60"/>
  <c r="A44" i="60"/>
  <c r="Q43" i="60"/>
  <c r="P43" i="60"/>
  <c r="O43" i="60"/>
  <c r="N43" i="60"/>
  <c r="I43" i="60"/>
  <c r="H43" i="60"/>
  <c r="G43" i="60"/>
  <c r="E43" i="60"/>
  <c r="D43" i="60" a="1"/>
  <c r="D43" i="60" s="1"/>
  <c r="C43" i="60"/>
  <c r="A43" i="60"/>
  <c r="Q42" i="60"/>
  <c r="P42" i="60"/>
  <c r="O42" i="60"/>
  <c r="N42" i="60"/>
  <c r="I42" i="60"/>
  <c r="H42" i="60"/>
  <c r="G42" i="60"/>
  <c r="E42" i="60"/>
  <c r="D42" i="60" a="1"/>
  <c r="D42" i="60" s="1"/>
  <c r="C42" i="60"/>
  <c r="A42" i="60"/>
  <c r="Q41" i="60"/>
  <c r="P41" i="60"/>
  <c r="O41" i="60"/>
  <c r="N41" i="60"/>
  <c r="I41" i="60"/>
  <c r="H41" i="60"/>
  <c r="G41" i="60"/>
  <c r="E41" i="60"/>
  <c r="D41" i="60" a="1"/>
  <c r="D41" i="60" s="1"/>
  <c r="C41" i="60"/>
  <c r="A41" i="60"/>
  <c r="Q40" i="60"/>
  <c r="P40" i="60"/>
  <c r="O40" i="60"/>
  <c r="N40" i="60"/>
  <c r="I40" i="60"/>
  <c r="H40" i="60"/>
  <c r="G40" i="60"/>
  <c r="E40" i="60"/>
  <c r="D40" i="60" a="1"/>
  <c r="D40" i="60" s="1"/>
  <c r="C40" i="60"/>
  <c r="A40" i="60"/>
  <c r="Q39" i="60"/>
  <c r="P39" i="60"/>
  <c r="O39" i="60"/>
  <c r="N39" i="60"/>
  <c r="I39" i="60"/>
  <c r="H39" i="60"/>
  <c r="G39" i="60"/>
  <c r="E39" i="60"/>
  <c r="D39" i="60" a="1"/>
  <c r="D39" i="60" s="1"/>
  <c r="C39" i="60"/>
  <c r="A39" i="60"/>
  <c r="Q38" i="60"/>
  <c r="P38" i="60"/>
  <c r="O38" i="60"/>
  <c r="N38" i="60"/>
  <c r="I38" i="60"/>
  <c r="H38" i="60"/>
  <c r="G38" i="60"/>
  <c r="E38" i="60"/>
  <c r="D38" i="60" a="1"/>
  <c r="D38" i="60" s="1"/>
  <c r="C38" i="60"/>
  <c r="A38" i="60"/>
  <c r="Q37" i="60"/>
  <c r="P37" i="60"/>
  <c r="O37" i="60"/>
  <c r="N37" i="60"/>
  <c r="I37" i="60"/>
  <c r="H37" i="60"/>
  <c r="G37" i="60"/>
  <c r="E37" i="60"/>
  <c r="D37" i="60" a="1"/>
  <c r="D37" i="60" s="1"/>
  <c r="C37" i="60"/>
  <c r="A37" i="60"/>
  <c r="Q36" i="60"/>
  <c r="P36" i="60"/>
  <c r="O36" i="60"/>
  <c r="N36" i="60"/>
  <c r="I36" i="60"/>
  <c r="H36" i="60"/>
  <c r="G36" i="60"/>
  <c r="E36" i="60"/>
  <c r="D36" i="60" a="1"/>
  <c r="D36" i="60" s="1"/>
  <c r="C36" i="60"/>
  <c r="A36" i="60"/>
  <c r="Q35" i="60"/>
  <c r="P35" i="60"/>
  <c r="O35" i="60"/>
  <c r="N35" i="60"/>
  <c r="I35" i="60"/>
  <c r="H35" i="60"/>
  <c r="G35" i="60"/>
  <c r="E35" i="60"/>
  <c r="D35" i="60" a="1"/>
  <c r="D35" i="60" s="1"/>
  <c r="C35" i="60"/>
  <c r="A35" i="60"/>
  <c r="Q34" i="60"/>
  <c r="P34" i="60"/>
  <c r="O34" i="60"/>
  <c r="N34" i="60"/>
  <c r="I34" i="60"/>
  <c r="H34" i="60"/>
  <c r="G34" i="60"/>
  <c r="E34" i="60"/>
  <c r="D34" i="60" a="1"/>
  <c r="D34" i="60" s="1"/>
  <c r="C34" i="60"/>
  <c r="A34" i="60"/>
  <c r="Q33" i="60"/>
  <c r="P33" i="60"/>
  <c r="O33" i="60"/>
  <c r="N33" i="60"/>
  <c r="I33" i="60"/>
  <c r="H33" i="60"/>
  <c r="G33" i="60"/>
  <c r="E33" i="60"/>
  <c r="D33" i="60" a="1"/>
  <c r="D33" i="60" s="1"/>
  <c r="C33" i="60"/>
  <c r="A33" i="60"/>
  <c r="Q32" i="60"/>
  <c r="P32" i="60"/>
  <c r="O32" i="60"/>
  <c r="N32" i="60"/>
  <c r="I32" i="60"/>
  <c r="H32" i="60"/>
  <c r="G32" i="60"/>
  <c r="E32" i="60"/>
  <c r="D32" i="60" a="1"/>
  <c r="D32" i="60" s="1"/>
  <c r="C32" i="60"/>
  <c r="A32" i="60"/>
  <c r="Q31" i="60"/>
  <c r="P31" i="60"/>
  <c r="O31" i="60"/>
  <c r="N31" i="60"/>
  <c r="I31" i="60"/>
  <c r="H31" i="60"/>
  <c r="G31" i="60"/>
  <c r="E31" i="60"/>
  <c r="D31" i="60" a="1"/>
  <c r="D31" i="60" s="1"/>
  <c r="C31" i="60"/>
  <c r="A31" i="60"/>
  <c r="Q30" i="60"/>
  <c r="P30" i="60"/>
  <c r="O30" i="60"/>
  <c r="N30" i="60"/>
  <c r="I30" i="60"/>
  <c r="H30" i="60"/>
  <c r="G30" i="60"/>
  <c r="E30" i="60"/>
  <c r="D30" i="60" a="1"/>
  <c r="D30" i="60" s="1"/>
  <c r="C30" i="60"/>
  <c r="A30" i="60"/>
  <c r="Q29" i="60"/>
  <c r="P29" i="60"/>
  <c r="O29" i="60"/>
  <c r="N29" i="60"/>
  <c r="I29" i="60"/>
  <c r="H29" i="60"/>
  <c r="G29" i="60"/>
  <c r="E29" i="60"/>
  <c r="D29" i="60" a="1"/>
  <c r="D29" i="60" s="1"/>
  <c r="C29" i="60"/>
  <c r="A29" i="60"/>
  <c r="Q28" i="60"/>
  <c r="P28" i="60"/>
  <c r="O28" i="60"/>
  <c r="N28" i="60"/>
  <c r="I28" i="60"/>
  <c r="H28" i="60"/>
  <c r="G28" i="60"/>
  <c r="E28" i="60"/>
  <c r="D28" i="60" a="1"/>
  <c r="D28" i="60" s="1"/>
  <c r="C28" i="60"/>
  <c r="A28" i="60"/>
  <c r="Q27" i="60"/>
  <c r="P27" i="60"/>
  <c r="O27" i="60"/>
  <c r="N27" i="60"/>
  <c r="I27" i="60"/>
  <c r="H27" i="60"/>
  <c r="G27" i="60"/>
  <c r="E27" i="60"/>
  <c r="D27" i="60" a="1"/>
  <c r="D27" i="60" s="1"/>
  <c r="C27" i="60"/>
  <c r="A27" i="60"/>
  <c r="Q26" i="60"/>
  <c r="P26" i="60"/>
  <c r="O26" i="60"/>
  <c r="N26" i="60"/>
  <c r="I26" i="60"/>
  <c r="H26" i="60"/>
  <c r="G26" i="60"/>
  <c r="E26" i="60"/>
  <c r="D26" i="60" a="1"/>
  <c r="D26" i="60" s="1"/>
  <c r="C26" i="60"/>
  <c r="A26" i="60"/>
  <c r="Q25" i="60"/>
  <c r="P25" i="60"/>
  <c r="O25" i="60"/>
  <c r="N25" i="60"/>
  <c r="I25" i="60"/>
  <c r="H25" i="60"/>
  <c r="G25" i="60"/>
  <c r="E25" i="60"/>
  <c r="D25" i="60" a="1"/>
  <c r="D25" i="60" s="1"/>
  <c r="C25" i="60"/>
  <c r="A25" i="60"/>
  <c r="Q24" i="60"/>
  <c r="P24" i="60"/>
  <c r="O24" i="60"/>
  <c r="N24" i="60"/>
  <c r="I24" i="60"/>
  <c r="H24" i="60"/>
  <c r="G24" i="60"/>
  <c r="E24" i="60"/>
  <c r="D24" i="60" a="1"/>
  <c r="D24" i="60" s="1"/>
  <c r="C24" i="60"/>
  <c r="A24" i="60"/>
  <c r="Q23" i="60"/>
  <c r="P23" i="60"/>
  <c r="O23" i="60"/>
  <c r="N23" i="60"/>
  <c r="I23" i="60"/>
  <c r="H23" i="60"/>
  <c r="G23" i="60"/>
  <c r="E23" i="60"/>
  <c r="D23" i="60" a="1"/>
  <c r="D23" i="60" s="1"/>
  <c r="C23" i="60"/>
  <c r="A23" i="60"/>
  <c r="Q22" i="60"/>
  <c r="P22" i="60"/>
  <c r="O22" i="60"/>
  <c r="N22" i="60"/>
  <c r="I22" i="60"/>
  <c r="H22" i="60"/>
  <c r="G22" i="60"/>
  <c r="E22" i="60"/>
  <c r="D22" i="60" a="1"/>
  <c r="D22" i="60" s="1"/>
  <c r="C22" i="60"/>
  <c r="A22" i="60"/>
  <c r="Q21" i="60"/>
  <c r="P21" i="60"/>
  <c r="O21" i="60"/>
  <c r="N21" i="60"/>
  <c r="I21" i="60"/>
  <c r="H21" i="60"/>
  <c r="G21" i="60"/>
  <c r="E21" i="60"/>
  <c r="D21" i="60" a="1"/>
  <c r="D21" i="60" s="1"/>
  <c r="C21" i="60"/>
  <c r="A21" i="60"/>
  <c r="Q20" i="60"/>
  <c r="P20" i="60"/>
  <c r="O20" i="60"/>
  <c r="N20" i="60"/>
  <c r="I20" i="60"/>
  <c r="H20" i="60"/>
  <c r="G20" i="60"/>
  <c r="E20" i="60"/>
  <c r="D20" i="60" a="1"/>
  <c r="D20" i="60" s="1"/>
  <c r="C20" i="60"/>
  <c r="A20" i="60"/>
  <c r="Q19" i="60"/>
  <c r="P19" i="60"/>
  <c r="O19" i="60"/>
  <c r="N19" i="60"/>
  <c r="I19" i="60"/>
  <c r="H19" i="60"/>
  <c r="G19" i="60"/>
  <c r="E19" i="60"/>
  <c r="D19" i="60" a="1"/>
  <c r="D19" i="60" s="1"/>
  <c r="C19" i="60"/>
  <c r="A19" i="60"/>
  <c r="Q18" i="60"/>
  <c r="P18" i="60"/>
  <c r="O18" i="60"/>
  <c r="N18" i="60"/>
  <c r="I18" i="60"/>
  <c r="H18" i="60"/>
  <c r="G18" i="60"/>
  <c r="E18" i="60"/>
  <c r="D18" i="60" a="1"/>
  <c r="D18" i="60" s="1"/>
  <c r="C18" i="60"/>
  <c r="A18" i="60"/>
  <c r="Q17" i="60"/>
  <c r="P17" i="60"/>
  <c r="O17" i="60"/>
  <c r="N17" i="60"/>
  <c r="I17" i="60"/>
  <c r="H17" i="60"/>
  <c r="G17" i="60"/>
  <c r="E17" i="60"/>
  <c r="D17" i="60" a="1"/>
  <c r="D17" i="60" s="1"/>
  <c r="C17" i="60"/>
  <c r="A17" i="60"/>
  <c r="Q16" i="60"/>
  <c r="P16" i="60"/>
  <c r="O16" i="60"/>
  <c r="N16" i="60"/>
  <c r="I16" i="60"/>
  <c r="H16" i="60"/>
  <c r="G16" i="60"/>
  <c r="E16" i="60"/>
  <c r="D16" i="60" a="1"/>
  <c r="D16" i="60" s="1"/>
  <c r="C16" i="60"/>
  <c r="A16" i="60"/>
  <c r="Q15" i="60"/>
  <c r="P15" i="60"/>
  <c r="O15" i="60"/>
  <c r="N15" i="60"/>
  <c r="I15" i="60"/>
  <c r="H15" i="60"/>
  <c r="G15" i="60"/>
  <c r="E15" i="60"/>
  <c r="D15" i="60" a="1"/>
  <c r="D15" i="60" s="1"/>
  <c r="C15" i="60"/>
  <c r="A15" i="60"/>
  <c r="Q14" i="60"/>
  <c r="P14" i="60"/>
  <c r="O14" i="60"/>
  <c r="N14" i="60"/>
  <c r="I14" i="60"/>
  <c r="H14" i="60"/>
  <c r="G14" i="60"/>
  <c r="E14" i="60"/>
  <c r="D14" i="60" a="1"/>
  <c r="D14" i="60" s="1"/>
  <c r="C14" i="60"/>
  <c r="A14" i="60"/>
  <c r="Q13" i="60"/>
  <c r="P13" i="60"/>
  <c r="O13" i="60"/>
  <c r="N13" i="60"/>
  <c r="I13" i="60"/>
  <c r="H13" i="60"/>
  <c r="G13" i="60"/>
  <c r="E13" i="60"/>
  <c r="D13" i="60" a="1"/>
  <c r="D13" i="60" s="1"/>
  <c r="C13" i="60"/>
  <c r="A13" i="60"/>
  <c r="I12" i="60"/>
  <c r="H12" i="60"/>
  <c r="G12" i="60"/>
  <c r="E12" i="60"/>
  <c r="D12" i="60" a="1"/>
  <c r="D12" i="60" s="1"/>
  <c r="C12" i="60"/>
  <c r="A12" i="60"/>
  <c r="I11" i="60"/>
  <c r="H11" i="60"/>
  <c r="G11" i="60"/>
  <c r="E11" i="60"/>
  <c r="D11" i="60" a="1"/>
  <c r="D11" i="60" s="1"/>
  <c r="C11" i="60"/>
  <c r="A11" i="60"/>
  <c r="I10" i="60"/>
  <c r="H10" i="60"/>
  <c r="G10" i="60"/>
  <c r="E10" i="60"/>
  <c r="D10" i="60" a="1"/>
  <c r="D10" i="60" s="1"/>
  <c r="C10" i="60"/>
  <c r="A10" i="60"/>
  <c r="I9" i="60"/>
  <c r="H9" i="60"/>
  <c r="G9" i="60"/>
  <c r="E9" i="60"/>
  <c r="D9" i="60" a="1"/>
  <c r="D9" i="60" s="1"/>
  <c r="C9" i="60"/>
  <c r="A9" i="60"/>
  <c r="I8" i="60"/>
  <c r="H8" i="60"/>
  <c r="G8" i="60"/>
  <c r="I7" i="60"/>
  <c r="H7" i="60"/>
  <c r="G7" i="60"/>
  <c r="I6" i="60"/>
  <c r="H6" i="60"/>
  <c r="G6" i="60"/>
  <c r="I5" i="60"/>
  <c r="H5" i="60"/>
  <c r="G5" i="60"/>
  <c r="B5" i="60" a="1"/>
  <c r="I4" i="60"/>
  <c r="H4" i="60"/>
  <c r="G4" i="60"/>
  <c r="I3" i="60"/>
  <c r="H3" i="60"/>
  <c r="G3" i="60"/>
  <c r="I2" i="60"/>
  <c r="H2" i="60"/>
  <c r="G2" i="60"/>
  <c r="XER1" i="60" a="1"/>
  <c r="XER1" i="60" s="1"/>
  <c r="XEQ1" i="60" a="1"/>
  <c r="XEQ1" i="60" s="1"/>
  <c r="XEP1" i="60" a="1"/>
  <c r="XEP1" i="60" s="1"/>
  <c r="M1" i="60" a="1"/>
  <c r="E103" i="59"/>
  <c r="D103" i="59" a="1"/>
  <c r="D103" i="59" s="1"/>
  <c r="C103" i="59" a="1"/>
  <c r="C103" i="59" s="1"/>
  <c r="A103" i="59"/>
  <c r="Q102" i="59"/>
  <c r="P102" i="59"/>
  <c r="O102" i="59"/>
  <c r="N102" i="59"/>
  <c r="I102" i="59"/>
  <c r="H102" i="59"/>
  <c r="G102" i="59"/>
  <c r="E102" i="59"/>
  <c r="D102" i="59" a="1"/>
  <c r="D102" i="59" s="1"/>
  <c r="C102" i="59"/>
  <c r="A102" i="59"/>
  <c r="Q101" i="59"/>
  <c r="P101" i="59"/>
  <c r="O101" i="59"/>
  <c r="N101" i="59"/>
  <c r="I101" i="59"/>
  <c r="H101" i="59"/>
  <c r="G101" i="59"/>
  <c r="E101" i="59"/>
  <c r="D101" i="59" a="1"/>
  <c r="D101" i="59" s="1"/>
  <c r="C101" i="59"/>
  <c r="A101" i="59"/>
  <c r="Q100" i="59"/>
  <c r="P100" i="59"/>
  <c r="O100" i="59"/>
  <c r="N100" i="59"/>
  <c r="I100" i="59"/>
  <c r="H100" i="59"/>
  <c r="G100" i="59"/>
  <c r="E100" i="59"/>
  <c r="D100" i="59" a="1"/>
  <c r="D100" i="59" s="1"/>
  <c r="C100" i="59"/>
  <c r="A100" i="59"/>
  <c r="Q99" i="59"/>
  <c r="P99" i="59"/>
  <c r="O99" i="59"/>
  <c r="N99" i="59"/>
  <c r="I99" i="59"/>
  <c r="H99" i="59"/>
  <c r="G99" i="59"/>
  <c r="E99" i="59"/>
  <c r="D99" i="59" a="1"/>
  <c r="D99" i="59" s="1"/>
  <c r="C99" i="59"/>
  <c r="A99" i="59"/>
  <c r="Q98" i="59"/>
  <c r="P98" i="59"/>
  <c r="O98" i="59"/>
  <c r="N98" i="59"/>
  <c r="I98" i="59"/>
  <c r="H98" i="59"/>
  <c r="G98" i="59"/>
  <c r="E98" i="59"/>
  <c r="D98" i="59" a="1"/>
  <c r="D98" i="59" s="1"/>
  <c r="C98" i="59"/>
  <c r="A98" i="59"/>
  <c r="Q97" i="59"/>
  <c r="P97" i="59"/>
  <c r="O97" i="59"/>
  <c r="N97" i="59"/>
  <c r="I97" i="59"/>
  <c r="H97" i="59"/>
  <c r="G97" i="59"/>
  <c r="E97" i="59"/>
  <c r="D97" i="59" a="1"/>
  <c r="D97" i="59" s="1"/>
  <c r="C97" i="59"/>
  <c r="A97" i="59"/>
  <c r="Q96" i="59"/>
  <c r="P96" i="59"/>
  <c r="O96" i="59"/>
  <c r="N96" i="59"/>
  <c r="I96" i="59"/>
  <c r="H96" i="59"/>
  <c r="G96" i="59"/>
  <c r="E96" i="59"/>
  <c r="D96" i="59" a="1"/>
  <c r="D96" i="59" s="1"/>
  <c r="C96" i="59"/>
  <c r="A96" i="59"/>
  <c r="Q95" i="59"/>
  <c r="P95" i="59"/>
  <c r="O95" i="59"/>
  <c r="N95" i="59"/>
  <c r="I95" i="59"/>
  <c r="H95" i="59"/>
  <c r="G95" i="59"/>
  <c r="E95" i="59"/>
  <c r="D95" i="59" a="1"/>
  <c r="D95" i="59" s="1"/>
  <c r="C95" i="59"/>
  <c r="A95" i="59"/>
  <c r="Q94" i="59"/>
  <c r="P94" i="59"/>
  <c r="O94" i="59"/>
  <c r="N94" i="59"/>
  <c r="I94" i="59"/>
  <c r="H94" i="59"/>
  <c r="G94" i="59"/>
  <c r="E94" i="59"/>
  <c r="D94" i="59" a="1"/>
  <c r="D94" i="59" s="1"/>
  <c r="C94" i="59"/>
  <c r="A94" i="59"/>
  <c r="Q93" i="59"/>
  <c r="P93" i="59"/>
  <c r="O93" i="59"/>
  <c r="N93" i="59"/>
  <c r="I93" i="59"/>
  <c r="H93" i="59"/>
  <c r="G93" i="59"/>
  <c r="E93" i="59"/>
  <c r="D93" i="59" a="1"/>
  <c r="D93" i="59" s="1"/>
  <c r="C93" i="59"/>
  <c r="A93" i="59"/>
  <c r="Q92" i="59"/>
  <c r="P92" i="59"/>
  <c r="O92" i="59"/>
  <c r="N92" i="59"/>
  <c r="I92" i="59"/>
  <c r="H92" i="59"/>
  <c r="G92" i="59"/>
  <c r="E92" i="59"/>
  <c r="D92" i="59" a="1"/>
  <c r="D92" i="59" s="1"/>
  <c r="C92" i="59"/>
  <c r="A92" i="59"/>
  <c r="Q91" i="59"/>
  <c r="P91" i="59"/>
  <c r="O91" i="59"/>
  <c r="N91" i="59"/>
  <c r="I91" i="59"/>
  <c r="H91" i="59"/>
  <c r="G91" i="59"/>
  <c r="E91" i="59"/>
  <c r="D91" i="59" a="1"/>
  <c r="D91" i="59" s="1"/>
  <c r="C91" i="59"/>
  <c r="A91" i="59"/>
  <c r="Q90" i="59"/>
  <c r="P90" i="59"/>
  <c r="O90" i="59"/>
  <c r="N90" i="59"/>
  <c r="I90" i="59"/>
  <c r="H90" i="59"/>
  <c r="G90" i="59"/>
  <c r="E90" i="59"/>
  <c r="D90" i="59" a="1"/>
  <c r="D90" i="59" s="1"/>
  <c r="C90" i="59"/>
  <c r="A90" i="59"/>
  <c r="Q89" i="59"/>
  <c r="P89" i="59"/>
  <c r="O89" i="59"/>
  <c r="N89" i="59"/>
  <c r="I89" i="59"/>
  <c r="H89" i="59"/>
  <c r="G89" i="59"/>
  <c r="E89" i="59"/>
  <c r="D89" i="59" a="1"/>
  <c r="D89" i="59" s="1"/>
  <c r="C89" i="59"/>
  <c r="A89" i="59"/>
  <c r="Q88" i="59"/>
  <c r="P88" i="59"/>
  <c r="O88" i="59"/>
  <c r="N88" i="59"/>
  <c r="I88" i="59"/>
  <c r="H88" i="59"/>
  <c r="G88" i="59"/>
  <c r="E88" i="59"/>
  <c r="D88" i="59" a="1"/>
  <c r="D88" i="59" s="1"/>
  <c r="C88" i="59"/>
  <c r="A88" i="59"/>
  <c r="Q87" i="59"/>
  <c r="P87" i="59"/>
  <c r="O87" i="59"/>
  <c r="N87" i="59"/>
  <c r="I87" i="59"/>
  <c r="H87" i="59"/>
  <c r="G87" i="59"/>
  <c r="E87" i="59"/>
  <c r="D87" i="59" a="1"/>
  <c r="D87" i="59" s="1"/>
  <c r="C87" i="59"/>
  <c r="A87" i="59"/>
  <c r="Q86" i="59"/>
  <c r="P86" i="59"/>
  <c r="O86" i="59"/>
  <c r="N86" i="59"/>
  <c r="I86" i="59"/>
  <c r="H86" i="59"/>
  <c r="G86" i="59"/>
  <c r="E86" i="59"/>
  <c r="D86" i="59" a="1"/>
  <c r="D86" i="59" s="1"/>
  <c r="C86" i="59"/>
  <c r="A86" i="59"/>
  <c r="Q85" i="59"/>
  <c r="P85" i="59"/>
  <c r="O85" i="59"/>
  <c r="N85" i="59"/>
  <c r="I85" i="59"/>
  <c r="H85" i="59"/>
  <c r="G85" i="59"/>
  <c r="E85" i="59"/>
  <c r="D85" i="59" a="1"/>
  <c r="D85" i="59" s="1"/>
  <c r="C85" i="59"/>
  <c r="A85" i="59"/>
  <c r="Q84" i="59"/>
  <c r="P84" i="59"/>
  <c r="O84" i="59"/>
  <c r="N84" i="59"/>
  <c r="I84" i="59"/>
  <c r="H84" i="59"/>
  <c r="G84" i="59"/>
  <c r="E84" i="59"/>
  <c r="D84" i="59" a="1"/>
  <c r="D84" i="59" s="1"/>
  <c r="C84" i="59"/>
  <c r="A84" i="59"/>
  <c r="Q83" i="59"/>
  <c r="P83" i="59"/>
  <c r="O83" i="59"/>
  <c r="N83" i="59"/>
  <c r="I83" i="59"/>
  <c r="H83" i="59"/>
  <c r="G83" i="59"/>
  <c r="E83" i="59"/>
  <c r="D83" i="59" a="1"/>
  <c r="D83" i="59" s="1"/>
  <c r="C83" i="59"/>
  <c r="A83" i="59"/>
  <c r="Q82" i="59"/>
  <c r="P82" i="59"/>
  <c r="O82" i="59"/>
  <c r="N82" i="59"/>
  <c r="I82" i="59"/>
  <c r="H82" i="59"/>
  <c r="G82" i="59"/>
  <c r="E82" i="59"/>
  <c r="D82" i="59" a="1"/>
  <c r="D82" i="59" s="1"/>
  <c r="C82" i="59"/>
  <c r="A82" i="59"/>
  <c r="Q81" i="59"/>
  <c r="P81" i="59"/>
  <c r="O81" i="59"/>
  <c r="N81" i="59"/>
  <c r="I81" i="59"/>
  <c r="H81" i="59"/>
  <c r="G81" i="59"/>
  <c r="E81" i="59"/>
  <c r="D81" i="59" a="1"/>
  <c r="D81" i="59" s="1"/>
  <c r="C81" i="59"/>
  <c r="A81" i="59"/>
  <c r="Q80" i="59"/>
  <c r="P80" i="59"/>
  <c r="O80" i="59"/>
  <c r="N80" i="59"/>
  <c r="I80" i="59"/>
  <c r="H80" i="59"/>
  <c r="G80" i="59"/>
  <c r="E80" i="59"/>
  <c r="D80" i="59" a="1"/>
  <c r="D80" i="59" s="1"/>
  <c r="C80" i="59"/>
  <c r="A80" i="59"/>
  <c r="Q79" i="59"/>
  <c r="P79" i="59"/>
  <c r="O79" i="59"/>
  <c r="N79" i="59"/>
  <c r="I79" i="59"/>
  <c r="H79" i="59"/>
  <c r="G79" i="59"/>
  <c r="E79" i="59"/>
  <c r="D79" i="59" a="1"/>
  <c r="D79" i="59" s="1"/>
  <c r="C79" i="59"/>
  <c r="A79" i="59"/>
  <c r="Q78" i="59"/>
  <c r="P78" i="59"/>
  <c r="O78" i="59"/>
  <c r="N78" i="59"/>
  <c r="I78" i="59"/>
  <c r="H78" i="59"/>
  <c r="G78" i="59"/>
  <c r="E78" i="59"/>
  <c r="D78" i="59" a="1"/>
  <c r="D78" i="59" s="1"/>
  <c r="C78" i="59"/>
  <c r="A78" i="59"/>
  <c r="Q77" i="59"/>
  <c r="P77" i="59"/>
  <c r="O77" i="59"/>
  <c r="N77" i="59"/>
  <c r="I77" i="59"/>
  <c r="H77" i="59"/>
  <c r="G77" i="59"/>
  <c r="E77" i="59"/>
  <c r="D77" i="59" a="1"/>
  <c r="D77" i="59" s="1"/>
  <c r="C77" i="59"/>
  <c r="A77" i="59"/>
  <c r="Q76" i="59"/>
  <c r="P76" i="59"/>
  <c r="O76" i="59"/>
  <c r="N76" i="59"/>
  <c r="I76" i="59"/>
  <c r="H76" i="59"/>
  <c r="G76" i="59"/>
  <c r="E76" i="59"/>
  <c r="D76" i="59" a="1"/>
  <c r="D76" i="59" s="1"/>
  <c r="C76" i="59"/>
  <c r="A76" i="59"/>
  <c r="Q75" i="59"/>
  <c r="P75" i="59"/>
  <c r="O75" i="59"/>
  <c r="N75" i="59"/>
  <c r="I75" i="59"/>
  <c r="H75" i="59"/>
  <c r="G75" i="59"/>
  <c r="E75" i="59"/>
  <c r="D75" i="59" a="1"/>
  <c r="D75" i="59" s="1"/>
  <c r="C75" i="59"/>
  <c r="A75" i="59"/>
  <c r="Q74" i="59"/>
  <c r="P74" i="59"/>
  <c r="O74" i="59"/>
  <c r="N74" i="59"/>
  <c r="I74" i="59"/>
  <c r="H74" i="59"/>
  <c r="G74" i="59"/>
  <c r="E74" i="59"/>
  <c r="D74" i="59" a="1"/>
  <c r="D74" i="59" s="1"/>
  <c r="C74" i="59"/>
  <c r="A74" i="59"/>
  <c r="Q73" i="59"/>
  <c r="P73" i="59"/>
  <c r="O73" i="59"/>
  <c r="N73" i="59"/>
  <c r="I73" i="59"/>
  <c r="H73" i="59"/>
  <c r="G73" i="59"/>
  <c r="E73" i="59"/>
  <c r="D73" i="59" a="1"/>
  <c r="D73" i="59" s="1"/>
  <c r="C73" i="59"/>
  <c r="A73" i="59"/>
  <c r="Q72" i="59"/>
  <c r="P72" i="59"/>
  <c r="O72" i="59"/>
  <c r="N72" i="59"/>
  <c r="I72" i="59"/>
  <c r="H72" i="59"/>
  <c r="G72" i="59"/>
  <c r="E72" i="59"/>
  <c r="D72" i="59" a="1"/>
  <c r="D72" i="59" s="1"/>
  <c r="C72" i="59"/>
  <c r="A72" i="59"/>
  <c r="Q71" i="59"/>
  <c r="P71" i="59"/>
  <c r="O71" i="59"/>
  <c r="N71" i="59"/>
  <c r="I71" i="59"/>
  <c r="H71" i="59"/>
  <c r="G71" i="59"/>
  <c r="E71" i="59"/>
  <c r="D71" i="59" a="1"/>
  <c r="D71" i="59" s="1"/>
  <c r="C71" i="59"/>
  <c r="A71" i="59"/>
  <c r="Q70" i="59"/>
  <c r="P70" i="59"/>
  <c r="O70" i="59"/>
  <c r="N70" i="59"/>
  <c r="I70" i="59"/>
  <c r="H70" i="59"/>
  <c r="G70" i="59"/>
  <c r="E70" i="59"/>
  <c r="D70" i="59" a="1"/>
  <c r="D70" i="59" s="1"/>
  <c r="C70" i="59"/>
  <c r="A70" i="59"/>
  <c r="Q69" i="59"/>
  <c r="P69" i="59"/>
  <c r="O69" i="59"/>
  <c r="N69" i="59"/>
  <c r="I69" i="59"/>
  <c r="H69" i="59"/>
  <c r="G69" i="59"/>
  <c r="E69" i="59"/>
  <c r="D69" i="59" a="1"/>
  <c r="D69" i="59" s="1"/>
  <c r="C69" i="59"/>
  <c r="A69" i="59"/>
  <c r="Q68" i="59"/>
  <c r="P68" i="59"/>
  <c r="O68" i="59"/>
  <c r="N68" i="59"/>
  <c r="I68" i="59"/>
  <c r="H68" i="59"/>
  <c r="G68" i="59"/>
  <c r="E68" i="59"/>
  <c r="D68" i="59" a="1"/>
  <c r="D68" i="59" s="1"/>
  <c r="C68" i="59"/>
  <c r="A68" i="59"/>
  <c r="Q67" i="59"/>
  <c r="P67" i="59"/>
  <c r="O67" i="59"/>
  <c r="N67" i="59"/>
  <c r="I67" i="59"/>
  <c r="H67" i="59"/>
  <c r="G67" i="59"/>
  <c r="E67" i="59"/>
  <c r="D67" i="59" a="1"/>
  <c r="D67" i="59" s="1"/>
  <c r="C67" i="59"/>
  <c r="A67" i="59"/>
  <c r="Q66" i="59"/>
  <c r="P66" i="59"/>
  <c r="O66" i="59"/>
  <c r="N66" i="59"/>
  <c r="I66" i="59"/>
  <c r="H66" i="59"/>
  <c r="G66" i="59"/>
  <c r="E66" i="59"/>
  <c r="D66" i="59" a="1"/>
  <c r="D66" i="59" s="1"/>
  <c r="C66" i="59"/>
  <c r="A66" i="59"/>
  <c r="Q65" i="59"/>
  <c r="P65" i="59"/>
  <c r="O65" i="59"/>
  <c r="N65" i="59"/>
  <c r="I65" i="59"/>
  <c r="H65" i="59"/>
  <c r="G65" i="59"/>
  <c r="E65" i="59"/>
  <c r="D65" i="59" a="1"/>
  <c r="D65" i="59" s="1"/>
  <c r="C65" i="59"/>
  <c r="A65" i="59"/>
  <c r="Q64" i="59"/>
  <c r="P64" i="59"/>
  <c r="O64" i="59"/>
  <c r="N64" i="59"/>
  <c r="I64" i="59"/>
  <c r="H64" i="59"/>
  <c r="G64" i="59"/>
  <c r="E64" i="59"/>
  <c r="D64" i="59" a="1"/>
  <c r="D64" i="59" s="1"/>
  <c r="C64" i="59"/>
  <c r="A64" i="59"/>
  <c r="Q63" i="59"/>
  <c r="P63" i="59"/>
  <c r="O63" i="59"/>
  <c r="N63" i="59"/>
  <c r="I63" i="59"/>
  <c r="H63" i="59"/>
  <c r="G63" i="59"/>
  <c r="E63" i="59"/>
  <c r="D63" i="59" a="1"/>
  <c r="D63" i="59" s="1"/>
  <c r="C63" i="59"/>
  <c r="A63" i="59"/>
  <c r="Q62" i="59"/>
  <c r="P62" i="59"/>
  <c r="O62" i="59"/>
  <c r="N62" i="59"/>
  <c r="I62" i="59"/>
  <c r="H62" i="59"/>
  <c r="G62" i="59"/>
  <c r="E62" i="59"/>
  <c r="D62" i="59" a="1"/>
  <c r="D62" i="59" s="1"/>
  <c r="C62" i="59"/>
  <c r="A62" i="59"/>
  <c r="Q61" i="59"/>
  <c r="P61" i="59"/>
  <c r="O61" i="59"/>
  <c r="N61" i="59"/>
  <c r="I61" i="59"/>
  <c r="H61" i="59"/>
  <c r="G61" i="59"/>
  <c r="E61" i="59"/>
  <c r="D61" i="59" a="1"/>
  <c r="D61" i="59" s="1"/>
  <c r="C61" i="59"/>
  <c r="A61" i="59"/>
  <c r="Q60" i="59"/>
  <c r="P60" i="59"/>
  <c r="O60" i="59"/>
  <c r="N60" i="59"/>
  <c r="I60" i="59"/>
  <c r="H60" i="59"/>
  <c r="G60" i="59"/>
  <c r="E60" i="59"/>
  <c r="D60" i="59" a="1"/>
  <c r="D60" i="59" s="1"/>
  <c r="C60" i="59"/>
  <c r="A60" i="59"/>
  <c r="Q59" i="59"/>
  <c r="P59" i="59"/>
  <c r="O59" i="59"/>
  <c r="N59" i="59"/>
  <c r="I59" i="59"/>
  <c r="H59" i="59"/>
  <c r="G59" i="59"/>
  <c r="E59" i="59"/>
  <c r="D59" i="59" a="1"/>
  <c r="D59" i="59" s="1"/>
  <c r="C59" i="59"/>
  <c r="A59" i="59"/>
  <c r="Q58" i="59"/>
  <c r="P58" i="59"/>
  <c r="O58" i="59"/>
  <c r="N58" i="59"/>
  <c r="I58" i="59"/>
  <c r="H58" i="59"/>
  <c r="G58" i="59"/>
  <c r="E58" i="59"/>
  <c r="D58" i="59" a="1"/>
  <c r="D58" i="59" s="1"/>
  <c r="C58" i="59"/>
  <c r="A58" i="59"/>
  <c r="Q57" i="59"/>
  <c r="P57" i="59"/>
  <c r="O57" i="59"/>
  <c r="N57" i="59"/>
  <c r="I57" i="59"/>
  <c r="H57" i="59"/>
  <c r="G57" i="59"/>
  <c r="E57" i="59"/>
  <c r="D57" i="59" a="1"/>
  <c r="D57" i="59" s="1"/>
  <c r="C57" i="59"/>
  <c r="A57" i="59"/>
  <c r="Q56" i="59"/>
  <c r="P56" i="59"/>
  <c r="O56" i="59"/>
  <c r="N56" i="59"/>
  <c r="I56" i="59"/>
  <c r="H56" i="59"/>
  <c r="G56" i="59"/>
  <c r="E56" i="59"/>
  <c r="D56" i="59" a="1"/>
  <c r="D56" i="59" s="1"/>
  <c r="C56" i="59"/>
  <c r="A56" i="59"/>
  <c r="Q55" i="59"/>
  <c r="P55" i="59"/>
  <c r="O55" i="59"/>
  <c r="N55" i="59"/>
  <c r="I55" i="59"/>
  <c r="H55" i="59"/>
  <c r="G55" i="59"/>
  <c r="E55" i="59"/>
  <c r="D55" i="59" a="1"/>
  <c r="D55" i="59" s="1"/>
  <c r="C55" i="59"/>
  <c r="A55" i="59"/>
  <c r="Q54" i="59"/>
  <c r="P54" i="59"/>
  <c r="O54" i="59"/>
  <c r="N54" i="59"/>
  <c r="I54" i="59"/>
  <c r="H54" i="59"/>
  <c r="G54" i="59"/>
  <c r="E54" i="59"/>
  <c r="D54" i="59" a="1"/>
  <c r="D54" i="59" s="1"/>
  <c r="C54" i="59"/>
  <c r="A54" i="59"/>
  <c r="Q53" i="59"/>
  <c r="P53" i="59"/>
  <c r="O53" i="59"/>
  <c r="N53" i="59"/>
  <c r="I53" i="59"/>
  <c r="H53" i="59"/>
  <c r="G53" i="59"/>
  <c r="E53" i="59"/>
  <c r="D53" i="59" a="1"/>
  <c r="D53" i="59" s="1"/>
  <c r="C53" i="59"/>
  <c r="A53" i="59"/>
  <c r="Q52" i="59"/>
  <c r="P52" i="59"/>
  <c r="O52" i="59"/>
  <c r="N52" i="59"/>
  <c r="I52" i="59"/>
  <c r="H52" i="59"/>
  <c r="G52" i="59"/>
  <c r="E52" i="59"/>
  <c r="D52" i="59" a="1"/>
  <c r="D52" i="59" s="1"/>
  <c r="C52" i="59"/>
  <c r="A52" i="59"/>
  <c r="Q51" i="59"/>
  <c r="P51" i="59"/>
  <c r="O51" i="59"/>
  <c r="N51" i="59"/>
  <c r="I51" i="59"/>
  <c r="H51" i="59"/>
  <c r="G51" i="59"/>
  <c r="E51" i="59"/>
  <c r="D51" i="59" a="1"/>
  <c r="D51" i="59" s="1"/>
  <c r="C51" i="59"/>
  <c r="A51" i="59"/>
  <c r="Q50" i="59"/>
  <c r="P50" i="59"/>
  <c r="O50" i="59"/>
  <c r="N50" i="59"/>
  <c r="I50" i="59"/>
  <c r="H50" i="59"/>
  <c r="G50" i="59"/>
  <c r="E50" i="59"/>
  <c r="D50" i="59" a="1"/>
  <c r="D50" i="59" s="1"/>
  <c r="C50" i="59"/>
  <c r="A50" i="59"/>
  <c r="Q49" i="59"/>
  <c r="P49" i="59"/>
  <c r="O49" i="59"/>
  <c r="N49" i="59"/>
  <c r="I49" i="59"/>
  <c r="H49" i="59"/>
  <c r="G49" i="59"/>
  <c r="E49" i="59"/>
  <c r="D49" i="59" a="1"/>
  <c r="D49" i="59" s="1"/>
  <c r="C49" i="59"/>
  <c r="A49" i="59"/>
  <c r="Q48" i="59"/>
  <c r="P48" i="59"/>
  <c r="O48" i="59"/>
  <c r="N48" i="59"/>
  <c r="I48" i="59"/>
  <c r="H48" i="59"/>
  <c r="G48" i="59"/>
  <c r="E48" i="59"/>
  <c r="D48" i="59" a="1"/>
  <c r="D48" i="59" s="1"/>
  <c r="C48" i="59"/>
  <c r="A48" i="59"/>
  <c r="Q47" i="59"/>
  <c r="P47" i="59"/>
  <c r="O47" i="59"/>
  <c r="N47" i="59"/>
  <c r="I47" i="59"/>
  <c r="H47" i="59"/>
  <c r="G47" i="59"/>
  <c r="E47" i="59"/>
  <c r="D47" i="59" a="1"/>
  <c r="D47" i="59" s="1"/>
  <c r="C47" i="59"/>
  <c r="A47" i="59"/>
  <c r="Q46" i="59"/>
  <c r="P46" i="59"/>
  <c r="O46" i="59"/>
  <c r="N46" i="59"/>
  <c r="I46" i="59"/>
  <c r="H46" i="59"/>
  <c r="G46" i="59"/>
  <c r="E46" i="59"/>
  <c r="D46" i="59" a="1"/>
  <c r="D46" i="59" s="1"/>
  <c r="C46" i="59"/>
  <c r="A46" i="59"/>
  <c r="Q45" i="59"/>
  <c r="P45" i="59"/>
  <c r="O45" i="59"/>
  <c r="N45" i="59"/>
  <c r="I45" i="59"/>
  <c r="H45" i="59"/>
  <c r="G45" i="59"/>
  <c r="E45" i="59"/>
  <c r="D45" i="59" a="1"/>
  <c r="D45" i="59" s="1"/>
  <c r="C45" i="59"/>
  <c r="A45" i="59"/>
  <c r="Q44" i="59"/>
  <c r="P44" i="59"/>
  <c r="O44" i="59"/>
  <c r="N44" i="59"/>
  <c r="I44" i="59"/>
  <c r="H44" i="59"/>
  <c r="G44" i="59"/>
  <c r="E44" i="59"/>
  <c r="D44" i="59" a="1"/>
  <c r="D44" i="59" s="1"/>
  <c r="C44" i="59"/>
  <c r="A44" i="59"/>
  <c r="Q43" i="59"/>
  <c r="P43" i="59"/>
  <c r="O43" i="59"/>
  <c r="N43" i="59"/>
  <c r="I43" i="59"/>
  <c r="H43" i="59"/>
  <c r="G43" i="59"/>
  <c r="E43" i="59"/>
  <c r="D43" i="59" a="1"/>
  <c r="D43" i="59" s="1"/>
  <c r="C43" i="59"/>
  <c r="A43" i="59"/>
  <c r="Q42" i="59"/>
  <c r="P42" i="59"/>
  <c r="O42" i="59"/>
  <c r="N42" i="59"/>
  <c r="I42" i="59"/>
  <c r="H42" i="59"/>
  <c r="G42" i="59"/>
  <c r="E42" i="59"/>
  <c r="D42" i="59" a="1"/>
  <c r="D42" i="59" s="1"/>
  <c r="C42" i="59"/>
  <c r="A42" i="59"/>
  <c r="Q41" i="59"/>
  <c r="P41" i="59"/>
  <c r="O41" i="59"/>
  <c r="N41" i="59"/>
  <c r="I41" i="59"/>
  <c r="H41" i="59"/>
  <c r="G41" i="59"/>
  <c r="E41" i="59"/>
  <c r="D41" i="59" a="1"/>
  <c r="D41" i="59" s="1"/>
  <c r="C41" i="59"/>
  <c r="A41" i="59"/>
  <c r="Q40" i="59"/>
  <c r="P40" i="59"/>
  <c r="O40" i="59"/>
  <c r="N40" i="59"/>
  <c r="I40" i="59"/>
  <c r="H40" i="59"/>
  <c r="G40" i="59"/>
  <c r="E40" i="59"/>
  <c r="D40" i="59" a="1"/>
  <c r="D40" i="59" s="1"/>
  <c r="C40" i="59"/>
  <c r="A40" i="59"/>
  <c r="Q39" i="59"/>
  <c r="P39" i="59"/>
  <c r="O39" i="59"/>
  <c r="N39" i="59"/>
  <c r="I39" i="59"/>
  <c r="H39" i="59"/>
  <c r="G39" i="59"/>
  <c r="E39" i="59"/>
  <c r="D39" i="59" a="1"/>
  <c r="D39" i="59" s="1"/>
  <c r="C39" i="59"/>
  <c r="A39" i="59"/>
  <c r="Q38" i="59"/>
  <c r="P38" i="59"/>
  <c r="O38" i="59"/>
  <c r="N38" i="59"/>
  <c r="I38" i="59"/>
  <c r="H38" i="59"/>
  <c r="G38" i="59"/>
  <c r="E38" i="59"/>
  <c r="D38" i="59" a="1"/>
  <c r="D38" i="59" s="1"/>
  <c r="C38" i="59"/>
  <c r="A38" i="59"/>
  <c r="Q37" i="59"/>
  <c r="P37" i="59"/>
  <c r="O37" i="59"/>
  <c r="N37" i="59"/>
  <c r="I37" i="59"/>
  <c r="H37" i="59"/>
  <c r="G37" i="59"/>
  <c r="E37" i="59"/>
  <c r="D37" i="59" a="1"/>
  <c r="D37" i="59" s="1"/>
  <c r="C37" i="59"/>
  <c r="A37" i="59"/>
  <c r="Q36" i="59"/>
  <c r="P36" i="59"/>
  <c r="O36" i="59"/>
  <c r="N36" i="59"/>
  <c r="I36" i="59"/>
  <c r="H36" i="59"/>
  <c r="G36" i="59"/>
  <c r="E36" i="59"/>
  <c r="D36" i="59" a="1"/>
  <c r="D36" i="59" s="1"/>
  <c r="C36" i="59"/>
  <c r="A36" i="59"/>
  <c r="Q35" i="59"/>
  <c r="P35" i="59"/>
  <c r="O35" i="59"/>
  <c r="N35" i="59"/>
  <c r="I35" i="59"/>
  <c r="H35" i="59"/>
  <c r="G35" i="59"/>
  <c r="E35" i="59"/>
  <c r="D35" i="59" a="1"/>
  <c r="D35" i="59" s="1"/>
  <c r="C35" i="59"/>
  <c r="A35" i="59"/>
  <c r="Q34" i="59"/>
  <c r="P34" i="59"/>
  <c r="O34" i="59"/>
  <c r="N34" i="59"/>
  <c r="I34" i="59"/>
  <c r="H34" i="59"/>
  <c r="G34" i="59"/>
  <c r="E34" i="59"/>
  <c r="D34" i="59" a="1"/>
  <c r="D34" i="59" s="1"/>
  <c r="C34" i="59"/>
  <c r="A34" i="59"/>
  <c r="Q33" i="59"/>
  <c r="P33" i="59"/>
  <c r="O33" i="59"/>
  <c r="N33" i="59"/>
  <c r="I33" i="59"/>
  <c r="H33" i="59"/>
  <c r="G33" i="59"/>
  <c r="E33" i="59"/>
  <c r="D33" i="59" a="1"/>
  <c r="D33" i="59" s="1"/>
  <c r="C33" i="59"/>
  <c r="A33" i="59"/>
  <c r="Q32" i="59"/>
  <c r="P32" i="59"/>
  <c r="O32" i="59"/>
  <c r="N32" i="59"/>
  <c r="I32" i="59"/>
  <c r="H32" i="59"/>
  <c r="G32" i="59"/>
  <c r="E32" i="59"/>
  <c r="D32" i="59" a="1"/>
  <c r="D32" i="59" s="1"/>
  <c r="C32" i="59"/>
  <c r="A32" i="59"/>
  <c r="Q31" i="59"/>
  <c r="P31" i="59"/>
  <c r="O31" i="59"/>
  <c r="N31" i="59"/>
  <c r="I31" i="59"/>
  <c r="H31" i="59"/>
  <c r="G31" i="59"/>
  <c r="E31" i="59"/>
  <c r="D31" i="59" a="1"/>
  <c r="D31" i="59" s="1"/>
  <c r="C31" i="59"/>
  <c r="A31" i="59"/>
  <c r="Q30" i="59"/>
  <c r="P30" i="59"/>
  <c r="O30" i="59"/>
  <c r="N30" i="59"/>
  <c r="I30" i="59"/>
  <c r="H30" i="59"/>
  <c r="G30" i="59"/>
  <c r="E30" i="59"/>
  <c r="D30" i="59" a="1"/>
  <c r="D30" i="59" s="1"/>
  <c r="C30" i="59"/>
  <c r="A30" i="59"/>
  <c r="Q29" i="59"/>
  <c r="P29" i="59"/>
  <c r="O29" i="59"/>
  <c r="N29" i="59"/>
  <c r="I29" i="59"/>
  <c r="H29" i="59"/>
  <c r="G29" i="59"/>
  <c r="E29" i="59"/>
  <c r="D29" i="59" a="1"/>
  <c r="D29" i="59" s="1"/>
  <c r="C29" i="59"/>
  <c r="A29" i="59"/>
  <c r="Q28" i="59"/>
  <c r="P28" i="59"/>
  <c r="O28" i="59"/>
  <c r="N28" i="59"/>
  <c r="I28" i="59"/>
  <c r="H28" i="59"/>
  <c r="G28" i="59"/>
  <c r="E28" i="59"/>
  <c r="D28" i="59" a="1"/>
  <c r="D28" i="59" s="1"/>
  <c r="C28" i="59"/>
  <c r="A28" i="59"/>
  <c r="Q27" i="59"/>
  <c r="P27" i="59"/>
  <c r="O27" i="59"/>
  <c r="N27" i="59"/>
  <c r="I27" i="59"/>
  <c r="H27" i="59"/>
  <c r="G27" i="59"/>
  <c r="E27" i="59"/>
  <c r="D27" i="59" a="1"/>
  <c r="D27" i="59" s="1"/>
  <c r="C27" i="59"/>
  <c r="A27" i="59"/>
  <c r="Q26" i="59"/>
  <c r="P26" i="59"/>
  <c r="O26" i="59"/>
  <c r="N26" i="59"/>
  <c r="I26" i="59"/>
  <c r="H26" i="59"/>
  <c r="G26" i="59"/>
  <c r="E26" i="59"/>
  <c r="D26" i="59" a="1"/>
  <c r="D26" i="59" s="1"/>
  <c r="C26" i="59"/>
  <c r="A26" i="59"/>
  <c r="Q25" i="59"/>
  <c r="P25" i="59"/>
  <c r="O25" i="59"/>
  <c r="N25" i="59"/>
  <c r="I25" i="59"/>
  <c r="H25" i="59"/>
  <c r="G25" i="59"/>
  <c r="E25" i="59"/>
  <c r="D25" i="59" a="1"/>
  <c r="D25" i="59" s="1"/>
  <c r="C25" i="59"/>
  <c r="A25" i="59"/>
  <c r="Q24" i="59"/>
  <c r="P24" i="59"/>
  <c r="O24" i="59"/>
  <c r="N24" i="59"/>
  <c r="I24" i="59"/>
  <c r="H24" i="59"/>
  <c r="G24" i="59"/>
  <c r="E24" i="59"/>
  <c r="D24" i="59" a="1"/>
  <c r="D24" i="59" s="1"/>
  <c r="C24" i="59"/>
  <c r="A24" i="59"/>
  <c r="Q23" i="59"/>
  <c r="P23" i="59"/>
  <c r="O23" i="59"/>
  <c r="N23" i="59"/>
  <c r="I23" i="59"/>
  <c r="H23" i="59"/>
  <c r="G23" i="59"/>
  <c r="E23" i="59"/>
  <c r="D23" i="59" a="1"/>
  <c r="D23" i="59" s="1"/>
  <c r="C23" i="59"/>
  <c r="A23" i="59"/>
  <c r="Q22" i="59"/>
  <c r="P22" i="59"/>
  <c r="O22" i="59"/>
  <c r="N22" i="59"/>
  <c r="I22" i="59"/>
  <c r="H22" i="59"/>
  <c r="G22" i="59"/>
  <c r="E22" i="59"/>
  <c r="D22" i="59" a="1"/>
  <c r="D22" i="59" s="1"/>
  <c r="C22" i="59"/>
  <c r="A22" i="59"/>
  <c r="Q21" i="59"/>
  <c r="P21" i="59"/>
  <c r="O21" i="59"/>
  <c r="N21" i="59"/>
  <c r="I21" i="59"/>
  <c r="H21" i="59"/>
  <c r="G21" i="59"/>
  <c r="E21" i="59"/>
  <c r="D21" i="59" a="1"/>
  <c r="D21" i="59" s="1"/>
  <c r="C21" i="59"/>
  <c r="A21" i="59"/>
  <c r="Q20" i="59"/>
  <c r="P20" i="59"/>
  <c r="O20" i="59"/>
  <c r="N20" i="59"/>
  <c r="I20" i="59"/>
  <c r="H20" i="59"/>
  <c r="G20" i="59"/>
  <c r="E20" i="59"/>
  <c r="D20" i="59" a="1"/>
  <c r="D20" i="59" s="1"/>
  <c r="C20" i="59"/>
  <c r="A20" i="59"/>
  <c r="Q19" i="59"/>
  <c r="P19" i="59"/>
  <c r="O19" i="59"/>
  <c r="N19" i="59"/>
  <c r="I19" i="59"/>
  <c r="H19" i="59"/>
  <c r="G19" i="59"/>
  <c r="E19" i="59"/>
  <c r="D19" i="59" a="1"/>
  <c r="D19" i="59" s="1"/>
  <c r="C19" i="59"/>
  <c r="A19" i="59"/>
  <c r="Q18" i="59"/>
  <c r="P18" i="59"/>
  <c r="O18" i="59"/>
  <c r="N18" i="59"/>
  <c r="I18" i="59"/>
  <c r="H18" i="59"/>
  <c r="G18" i="59"/>
  <c r="E18" i="59"/>
  <c r="D18" i="59" a="1"/>
  <c r="D18" i="59" s="1"/>
  <c r="C18" i="59"/>
  <c r="A18" i="59"/>
  <c r="Q17" i="59"/>
  <c r="P17" i="59"/>
  <c r="O17" i="59"/>
  <c r="N17" i="59"/>
  <c r="I17" i="59"/>
  <c r="H17" i="59"/>
  <c r="G17" i="59"/>
  <c r="E17" i="59"/>
  <c r="D17" i="59" a="1"/>
  <c r="D17" i="59" s="1"/>
  <c r="C17" i="59"/>
  <c r="A17" i="59"/>
  <c r="Q16" i="59"/>
  <c r="P16" i="59"/>
  <c r="O16" i="59"/>
  <c r="N16" i="59"/>
  <c r="I16" i="59"/>
  <c r="H16" i="59"/>
  <c r="G16" i="59"/>
  <c r="E16" i="59"/>
  <c r="D16" i="59" a="1"/>
  <c r="D16" i="59" s="1"/>
  <c r="C16" i="59"/>
  <c r="A16" i="59"/>
  <c r="Q15" i="59"/>
  <c r="P15" i="59"/>
  <c r="O15" i="59"/>
  <c r="N15" i="59"/>
  <c r="I15" i="59"/>
  <c r="H15" i="59"/>
  <c r="G15" i="59"/>
  <c r="E15" i="59"/>
  <c r="D15" i="59" a="1"/>
  <c r="D15" i="59" s="1"/>
  <c r="C15" i="59"/>
  <c r="A15" i="59"/>
  <c r="Q14" i="59"/>
  <c r="P14" i="59"/>
  <c r="O14" i="59"/>
  <c r="N14" i="59"/>
  <c r="I14" i="59"/>
  <c r="H14" i="59"/>
  <c r="G14" i="59"/>
  <c r="E14" i="59"/>
  <c r="D14" i="59" a="1"/>
  <c r="D14" i="59" s="1"/>
  <c r="C14" i="59"/>
  <c r="A14" i="59"/>
  <c r="Q13" i="59"/>
  <c r="P13" i="59"/>
  <c r="O13" i="59"/>
  <c r="N13" i="59"/>
  <c r="I13" i="59"/>
  <c r="H13" i="59"/>
  <c r="G13" i="59"/>
  <c r="E13" i="59"/>
  <c r="D13" i="59" a="1"/>
  <c r="D13" i="59" s="1"/>
  <c r="C13" i="59"/>
  <c r="A13" i="59"/>
  <c r="I12" i="59"/>
  <c r="H12" i="59"/>
  <c r="G12" i="59"/>
  <c r="E12" i="59"/>
  <c r="D12" i="59" a="1"/>
  <c r="D12" i="59" s="1"/>
  <c r="C12" i="59"/>
  <c r="A12" i="59"/>
  <c r="I11" i="59"/>
  <c r="H11" i="59"/>
  <c r="G11" i="59"/>
  <c r="E11" i="59"/>
  <c r="D11" i="59" a="1"/>
  <c r="D11" i="59" s="1"/>
  <c r="C11" i="59"/>
  <c r="A11" i="59"/>
  <c r="I10" i="59"/>
  <c r="H10" i="59"/>
  <c r="G10" i="59"/>
  <c r="E10" i="59"/>
  <c r="D10" i="59" a="1"/>
  <c r="D10" i="59" s="1"/>
  <c r="C10" i="59"/>
  <c r="A10" i="59"/>
  <c r="I9" i="59"/>
  <c r="H9" i="59"/>
  <c r="G9" i="59"/>
  <c r="E9" i="59"/>
  <c r="D9" i="59" a="1"/>
  <c r="D9" i="59" s="1"/>
  <c r="C9" i="59"/>
  <c r="A9" i="59"/>
  <c r="I8" i="59"/>
  <c r="H8" i="59"/>
  <c r="G8" i="59"/>
  <c r="I7" i="59"/>
  <c r="H7" i="59"/>
  <c r="G7" i="59"/>
  <c r="I6" i="59"/>
  <c r="H6" i="59"/>
  <c r="G6" i="59"/>
  <c r="I5" i="59"/>
  <c r="H5" i="59"/>
  <c r="G5" i="59"/>
  <c r="B5" i="59" a="1"/>
  <c r="I4" i="59"/>
  <c r="H4" i="59"/>
  <c r="G4" i="59"/>
  <c r="I3" i="59"/>
  <c r="H3" i="59"/>
  <c r="G3" i="59"/>
  <c r="I2" i="59"/>
  <c r="H2" i="59"/>
  <c r="G2" i="59"/>
  <c r="XER1" i="59" a="1"/>
  <c r="XER1" i="59" s="1"/>
  <c r="XEQ1" i="59" a="1"/>
  <c r="XEQ1" i="59" s="1"/>
  <c r="XEP1" i="59" a="1"/>
  <c r="XEP1" i="59" s="1"/>
  <c r="M1" i="59" a="1"/>
  <c r="E103" i="58"/>
  <c r="D103" i="58" a="1"/>
  <c r="D103" i="58" s="1"/>
  <c r="C103" i="58" a="1"/>
  <c r="C103" i="58" s="1"/>
  <c r="A103" i="58"/>
  <c r="Q102" i="58"/>
  <c r="P102" i="58"/>
  <c r="O102" i="58"/>
  <c r="N102" i="58"/>
  <c r="I102" i="58"/>
  <c r="H102" i="58"/>
  <c r="G102" i="58"/>
  <c r="E102" i="58"/>
  <c r="D102" i="58" a="1"/>
  <c r="D102" i="58" s="1"/>
  <c r="C102" i="58"/>
  <c r="A102" i="58"/>
  <c r="Q101" i="58"/>
  <c r="P101" i="58"/>
  <c r="O101" i="58"/>
  <c r="N101" i="58"/>
  <c r="I101" i="58"/>
  <c r="H101" i="58"/>
  <c r="G101" i="58"/>
  <c r="E101" i="58"/>
  <c r="D101" i="58" a="1"/>
  <c r="D101" i="58" s="1"/>
  <c r="C101" i="58"/>
  <c r="A101" i="58"/>
  <c r="Q100" i="58"/>
  <c r="P100" i="58"/>
  <c r="O100" i="58"/>
  <c r="N100" i="58"/>
  <c r="I100" i="58"/>
  <c r="H100" i="58"/>
  <c r="G100" i="58"/>
  <c r="E100" i="58"/>
  <c r="D100" i="58" a="1"/>
  <c r="D100" i="58" s="1"/>
  <c r="C100" i="58"/>
  <c r="A100" i="58"/>
  <c r="Q99" i="58"/>
  <c r="P99" i="58"/>
  <c r="O99" i="58"/>
  <c r="N99" i="58"/>
  <c r="I99" i="58"/>
  <c r="H99" i="58"/>
  <c r="G99" i="58"/>
  <c r="E99" i="58"/>
  <c r="D99" i="58" a="1"/>
  <c r="D99" i="58" s="1"/>
  <c r="C99" i="58"/>
  <c r="A99" i="58"/>
  <c r="Q98" i="58"/>
  <c r="P98" i="58"/>
  <c r="O98" i="58"/>
  <c r="N98" i="58"/>
  <c r="I98" i="58"/>
  <c r="H98" i="58"/>
  <c r="G98" i="58"/>
  <c r="E98" i="58"/>
  <c r="D98" i="58" a="1"/>
  <c r="D98" i="58" s="1"/>
  <c r="C98" i="58"/>
  <c r="A98" i="58"/>
  <c r="Q97" i="58"/>
  <c r="P97" i="58"/>
  <c r="O97" i="58"/>
  <c r="N97" i="58"/>
  <c r="I97" i="58"/>
  <c r="H97" i="58"/>
  <c r="G97" i="58"/>
  <c r="E97" i="58"/>
  <c r="D97" i="58" a="1"/>
  <c r="D97" i="58" s="1"/>
  <c r="C97" i="58"/>
  <c r="A97" i="58"/>
  <c r="Q96" i="58"/>
  <c r="P96" i="58"/>
  <c r="O96" i="58"/>
  <c r="N96" i="58"/>
  <c r="I96" i="58"/>
  <c r="H96" i="58"/>
  <c r="G96" i="58"/>
  <c r="E96" i="58"/>
  <c r="D96" i="58" a="1"/>
  <c r="D96" i="58" s="1"/>
  <c r="C96" i="58"/>
  <c r="A96" i="58"/>
  <c r="Q95" i="58"/>
  <c r="P95" i="58"/>
  <c r="O95" i="58"/>
  <c r="N95" i="58"/>
  <c r="I95" i="58"/>
  <c r="H95" i="58"/>
  <c r="G95" i="58"/>
  <c r="E95" i="58"/>
  <c r="D95" i="58" a="1"/>
  <c r="D95" i="58" s="1"/>
  <c r="C95" i="58"/>
  <c r="A95" i="58"/>
  <c r="Q94" i="58"/>
  <c r="P94" i="58"/>
  <c r="O94" i="58"/>
  <c r="N94" i="58"/>
  <c r="I94" i="58"/>
  <c r="H94" i="58"/>
  <c r="G94" i="58"/>
  <c r="E94" i="58"/>
  <c r="D94" i="58" a="1"/>
  <c r="D94" i="58" s="1"/>
  <c r="C94" i="58"/>
  <c r="A94" i="58"/>
  <c r="Q93" i="58"/>
  <c r="P93" i="58"/>
  <c r="O93" i="58"/>
  <c r="N93" i="58"/>
  <c r="I93" i="58"/>
  <c r="H93" i="58"/>
  <c r="G93" i="58"/>
  <c r="E93" i="58"/>
  <c r="D93" i="58" a="1"/>
  <c r="D93" i="58" s="1"/>
  <c r="C93" i="58"/>
  <c r="A93" i="58"/>
  <c r="Q92" i="58"/>
  <c r="P92" i="58"/>
  <c r="O92" i="58"/>
  <c r="N92" i="58"/>
  <c r="I92" i="58"/>
  <c r="H92" i="58"/>
  <c r="G92" i="58"/>
  <c r="E92" i="58"/>
  <c r="D92" i="58" a="1"/>
  <c r="D92" i="58" s="1"/>
  <c r="C92" i="58"/>
  <c r="A92" i="58"/>
  <c r="Q91" i="58"/>
  <c r="P91" i="58"/>
  <c r="O91" i="58"/>
  <c r="N91" i="58"/>
  <c r="I91" i="58"/>
  <c r="H91" i="58"/>
  <c r="G91" i="58"/>
  <c r="E91" i="58"/>
  <c r="D91" i="58" a="1"/>
  <c r="D91" i="58" s="1"/>
  <c r="C91" i="58"/>
  <c r="A91" i="58"/>
  <c r="Q90" i="58"/>
  <c r="P90" i="58"/>
  <c r="O90" i="58"/>
  <c r="N90" i="58"/>
  <c r="I90" i="58"/>
  <c r="H90" i="58"/>
  <c r="G90" i="58"/>
  <c r="E90" i="58"/>
  <c r="D90" i="58" a="1"/>
  <c r="D90" i="58" s="1"/>
  <c r="C90" i="58"/>
  <c r="A90" i="58"/>
  <c r="Q89" i="58"/>
  <c r="P89" i="58"/>
  <c r="O89" i="58"/>
  <c r="N89" i="58"/>
  <c r="I89" i="58"/>
  <c r="H89" i="58"/>
  <c r="G89" i="58"/>
  <c r="E89" i="58"/>
  <c r="D89" i="58" a="1"/>
  <c r="D89" i="58" s="1"/>
  <c r="C89" i="58"/>
  <c r="A89" i="58"/>
  <c r="Q88" i="58"/>
  <c r="P88" i="58"/>
  <c r="O88" i="58"/>
  <c r="N88" i="58"/>
  <c r="I88" i="58"/>
  <c r="H88" i="58"/>
  <c r="G88" i="58"/>
  <c r="E88" i="58"/>
  <c r="D88" i="58" a="1"/>
  <c r="D88" i="58" s="1"/>
  <c r="C88" i="58"/>
  <c r="A88" i="58"/>
  <c r="Q87" i="58"/>
  <c r="P87" i="58"/>
  <c r="O87" i="58"/>
  <c r="N87" i="58"/>
  <c r="I87" i="58"/>
  <c r="H87" i="58"/>
  <c r="G87" i="58"/>
  <c r="E87" i="58"/>
  <c r="D87" i="58" a="1"/>
  <c r="D87" i="58" s="1"/>
  <c r="C87" i="58"/>
  <c r="A87" i="58"/>
  <c r="Q86" i="58"/>
  <c r="P86" i="58"/>
  <c r="O86" i="58"/>
  <c r="N86" i="58"/>
  <c r="I86" i="58"/>
  <c r="H86" i="58"/>
  <c r="G86" i="58"/>
  <c r="E86" i="58"/>
  <c r="D86" i="58" a="1"/>
  <c r="D86" i="58" s="1"/>
  <c r="C86" i="58"/>
  <c r="A86" i="58"/>
  <c r="Q85" i="58"/>
  <c r="P85" i="58"/>
  <c r="O85" i="58"/>
  <c r="N85" i="58"/>
  <c r="I85" i="58"/>
  <c r="H85" i="58"/>
  <c r="G85" i="58"/>
  <c r="E85" i="58"/>
  <c r="D85" i="58" a="1"/>
  <c r="D85" i="58" s="1"/>
  <c r="C85" i="58"/>
  <c r="A85" i="58"/>
  <c r="Q84" i="58"/>
  <c r="P84" i="58"/>
  <c r="O84" i="58"/>
  <c r="N84" i="58"/>
  <c r="I84" i="58"/>
  <c r="H84" i="58"/>
  <c r="G84" i="58"/>
  <c r="E84" i="58"/>
  <c r="D84" i="58" a="1"/>
  <c r="D84" i="58" s="1"/>
  <c r="C84" i="58"/>
  <c r="A84" i="58"/>
  <c r="Q83" i="58"/>
  <c r="P83" i="58"/>
  <c r="O83" i="58"/>
  <c r="N83" i="58"/>
  <c r="I83" i="58"/>
  <c r="H83" i="58"/>
  <c r="G83" i="58"/>
  <c r="E83" i="58"/>
  <c r="D83" i="58" a="1"/>
  <c r="D83" i="58" s="1"/>
  <c r="C83" i="58"/>
  <c r="A83" i="58"/>
  <c r="Q82" i="58"/>
  <c r="P82" i="58"/>
  <c r="O82" i="58"/>
  <c r="N82" i="58"/>
  <c r="I82" i="58"/>
  <c r="H82" i="58"/>
  <c r="G82" i="58"/>
  <c r="E82" i="58"/>
  <c r="D82" i="58" a="1"/>
  <c r="D82" i="58" s="1"/>
  <c r="C82" i="58"/>
  <c r="A82" i="58"/>
  <c r="Q81" i="58"/>
  <c r="P81" i="58"/>
  <c r="O81" i="58"/>
  <c r="N81" i="58"/>
  <c r="I81" i="58"/>
  <c r="H81" i="58"/>
  <c r="G81" i="58"/>
  <c r="E81" i="58"/>
  <c r="D81" i="58" a="1"/>
  <c r="D81" i="58" s="1"/>
  <c r="C81" i="58"/>
  <c r="A81" i="58"/>
  <c r="Q80" i="58"/>
  <c r="P80" i="58"/>
  <c r="O80" i="58"/>
  <c r="N80" i="58"/>
  <c r="I80" i="58"/>
  <c r="H80" i="58"/>
  <c r="G80" i="58"/>
  <c r="E80" i="58"/>
  <c r="D80" i="58" a="1"/>
  <c r="D80" i="58" s="1"/>
  <c r="C80" i="58"/>
  <c r="A80" i="58"/>
  <c r="Q79" i="58"/>
  <c r="P79" i="58"/>
  <c r="O79" i="58"/>
  <c r="N79" i="58"/>
  <c r="I79" i="58"/>
  <c r="H79" i="58"/>
  <c r="G79" i="58"/>
  <c r="E79" i="58"/>
  <c r="D79" i="58" a="1"/>
  <c r="D79" i="58" s="1"/>
  <c r="C79" i="58"/>
  <c r="A79" i="58"/>
  <c r="Q78" i="58"/>
  <c r="P78" i="58"/>
  <c r="O78" i="58"/>
  <c r="N78" i="58"/>
  <c r="I78" i="58"/>
  <c r="H78" i="58"/>
  <c r="G78" i="58"/>
  <c r="E78" i="58"/>
  <c r="D78" i="58" a="1"/>
  <c r="D78" i="58" s="1"/>
  <c r="C78" i="58"/>
  <c r="A78" i="58"/>
  <c r="Q77" i="58"/>
  <c r="P77" i="58"/>
  <c r="O77" i="58"/>
  <c r="N77" i="58"/>
  <c r="I77" i="58"/>
  <c r="H77" i="58"/>
  <c r="G77" i="58"/>
  <c r="E77" i="58"/>
  <c r="D77" i="58" a="1"/>
  <c r="D77" i="58" s="1"/>
  <c r="C77" i="58"/>
  <c r="A77" i="58"/>
  <c r="Q76" i="58"/>
  <c r="P76" i="58"/>
  <c r="O76" i="58"/>
  <c r="N76" i="58"/>
  <c r="I76" i="58"/>
  <c r="H76" i="58"/>
  <c r="G76" i="58"/>
  <c r="E76" i="58"/>
  <c r="D76" i="58" a="1"/>
  <c r="D76" i="58" s="1"/>
  <c r="C76" i="58"/>
  <c r="A76" i="58"/>
  <c r="Q75" i="58"/>
  <c r="P75" i="58"/>
  <c r="O75" i="58"/>
  <c r="N75" i="58"/>
  <c r="I75" i="58"/>
  <c r="H75" i="58"/>
  <c r="G75" i="58"/>
  <c r="E75" i="58"/>
  <c r="D75" i="58" a="1"/>
  <c r="D75" i="58" s="1"/>
  <c r="C75" i="58"/>
  <c r="A75" i="58"/>
  <c r="Q74" i="58"/>
  <c r="P74" i="58"/>
  <c r="O74" i="58"/>
  <c r="N74" i="58"/>
  <c r="I74" i="58"/>
  <c r="H74" i="58"/>
  <c r="G74" i="58"/>
  <c r="E74" i="58"/>
  <c r="D74" i="58" a="1"/>
  <c r="D74" i="58" s="1"/>
  <c r="C74" i="58"/>
  <c r="A74" i="58"/>
  <c r="Q73" i="58"/>
  <c r="P73" i="58"/>
  <c r="O73" i="58"/>
  <c r="N73" i="58"/>
  <c r="I73" i="58"/>
  <c r="H73" i="58"/>
  <c r="G73" i="58"/>
  <c r="E73" i="58"/>
  <c r="D73" i="58" a="1"/>
  <c r="D73" i="58" s="1"/>
  <c r="C73" i="58"/>
  <c r="A73" i="58"/>
  <c r="Q72" i="58"/>
  <c r="P72" i="58"/>
  <c r="O72" i="58"/>
  <c r="N72" i="58"/>
  <c r="I72" i="58"/>
  <c r="H72" i="58"/>
  <c r="G72" i="58"/>
  <c r="E72" i="58"/>
  <c r="D72" i="58" a="1"/>
  <c r="D72" i="58" s="1"/>
  <c r="C72" i="58"/>
  <c r="A72" i="58"/>
  <c r="Q71" i="58"/>
  <c r="P71" i="58"/>
  <c r="O71" i="58"/>
  <c r="N71" i="58"/>
  <c r="I71" i="58"/>
  <c r="H71" i="58"/>
  <c r="G71" i="58"/>
  <c r="E71" i="58"/>
  <c r="D71" i="58" a="1"/>
  <c r="D71" i="58" s="1"/>
  <c r="C71" i="58"/>
  <c r="A71" i="58"/>
  <c r="Q70" i="58"/>
  <c r="P70" i="58"/>
  <c r="O70" i="58"/>
  <c r="N70" i="58"/>
  <c r="I70" i="58"/>
  <c r="H70" i="58"/>
  <c r="G70" i="58"/>
  <c r="E70" i="58"/>
  <c r="D70" i="58" a="1"/>
  <c r="D70" i="58" s="1"/>
  <c r="C70" i="58"/>
  <c r="A70" i="58"/>
  <c r="Q69" i="58"/>
  <c r="P69" i="58"/>
  <c r="O69" i="58"/>
  <c r="N69" i="58"/>
  <c r="I69" i="58"/>
  <c r="H69" i="58"/>
  <c r="G69" i="58"/>
  <c r="E69" i="58"/>
  <c r="D69" i="58" a="1"/>
  <c r="D69" i="58" s="1"/>
  <c r="C69" i="58"/>
  <c r="A69" i="58"/>
  <c r="Q68" i="58"/>
  <c r="P68" i="58"/>
  <c r="O68" i="58"/>
  <c r="N68" i="58"/>
  <c r="I68" i="58"/>
  <c r="H68" i="58"/>
  <c r="G68" i="58"/>
  <c r="E68" i="58"/>
  <c r="D68" i="58" a="1"/>
  <c r="D68" i="58" s="1"/>
  <c r="C68" i="58"/>
  <c r="A68" i="58"/>
  <c r="Q67" i="58"/>
  <c r="P67" i="58"/>
  <c r="O67" i="58"/>
  <c r="N67" i="58"/>
  <c r="I67" i="58"/>
  <c r="H67" i="58"/>
  <c r="G67" i="58"/>
  <c r="E67" i="58"/>
  <c r="D67" i="58" a="1"/>
  <c r="D67" i="58" s="1"/>
  <c r="C67" i="58"/>
  <c r="A67" i="58"/>
  <c r="Q66" i="58"/>
  <c r="P66" i="58"/>
  <c r="O66" i="58"/>
  <c r="N66" i="58"/>
  <c r="I66" i="58"/>
  <c r="H66" i="58"/>
  <c r="G66" i="58"/>
  <c r="E66" i="58"/>
  <c r="D66" i="58" a="1"/>
  <c r="D66" i="58" s="1"/>
  <c r="C66" i="58"/>
  <c r="A66" i="58"/>
  <c r="Q65" i="58"/>
  <c r="P65" i="58"/>
  <c r="O65" i="58"/>
  <c r="N65" i="58"/>
  <c r="I65" i="58"/>
  <c r="H65" i="58"/>
  <c r="G65" i="58"/>
  <c r="E65" i="58"/>
  <c r="D65" i="58" a="1"/>
  <c r="D65" i="58" s="1"/>
  <c r="C65" i="58"/>
  <c r="A65" i="58"/>
  <c r="Q64" i="58"/>
  <c r="P64" i="58"/>
  <c r="O64" i="58"/>
  <c r="N64" i="58"/>
  <c r="I64" i="58"/>
  <c r="H64" i="58"/>
  <c r="G64" i="58"/>
  <c r="E64" i="58"/>
  <c r="D64" i="58" a="1"/>
  <c r="D64" i="58" s="1"/>
  <c r="C64" i="58"/>
  <c r="A64" i="58"/>
  <c r="Q63" i="58"/>
  <c r="P63" i="58"/>
  <c r="O63" i="58"/>
  <c r="N63" i="58"/>
  <c r="I63" i="58"/>
  <c r="H63" i="58"/>
  <c r="G63" i="58"/>
  <c r="E63" i="58"/>
  <c r="D63" i="58" a="1"/>
  <c r="D63" i="58" s="1"/>
  <c r="C63" i="58"/>
  <c r="A63" i="58"/>
  <c r="Q62" i="58"/>
  <c r="P62" i="58"/>
  <c r="O62" i="58"/>
  <c r="N62" i="58"/>
  <c r="I62" i="58"/>
  <c r="H62" i="58"/>
  <c r="G62" i="58"/>
  <c r="E62" i="58"/>
  <c r="D62" i="58" a="1"/>
  <c r="D62" i="58" s="1"/>
  <c r="C62" i="58"/>
  <c r="A62" i="58"/>
  <c r="Q61" i="58"/>
  <c r="P61" i="58"/>
  <c r="O61" i="58"/>
  <c r="N61" i="58"/>
  <c r="I61" i="58"/>
  <c r="H61" i="58"/>
  <c r="G61" i="58"/>
  <c r="E61" i="58"/>
  <c r="D61" i="58" a="1"/>
  <c r="D61" i="58" s="1"/>
  <c r="C61" i="58"/>
  <c r="A61" i="58"/>
  <c r="Q60" i="58"/>
  <c r="P60" i="58"/>
  <c r="O60" i="58"/>
  <c r="N60" i="58"/>
  <c r="I60" i="58"/>
  <c r="H60" i="58"/>
  <c r="G60" i="58"/>
  <c r="E60" i="58"/>
  <c r="D60" i="58" a="1"/>
  <c r="D60" i="58" s="1"/>
  <c r="C60" i="58"/>
  <c r="A60" i="58"/>
  <c r="Q59" i="58"/>
  <c r="P59" i="58"/>
  <c r="O59" i="58"/>
  <c r="N59" i="58"/>
  <c r="I59" i="58"/>
  <c r="H59" i="58"/>
  <c r="G59" i="58"/>
  <c r="E59" i="58"/>
  <c r="D59" i="58" a="1"/>
  <c r="D59" i="58" s="1"/>
  <c r="C59" i="58"/>
  <c r="A59" i="58"/>
  <c r="Q58" i="58"/>
  <c r="P58" i="58"/>
  <c r="O58" i="58"/>
  <c r="N58" i="58"/>
  <c r="I58" i="58"/>
  <c r="H58" i="58"/>
  <c r="G58" i="58"/>
  <c r="E58" i="58"/>
  <c r="D58" i="58" a="1"/>
  <c r="D58" i="58" s="1"/>
  <c r="C58" i="58"/>
  <c r="A58" i="58"/>
  <c r="Q57" i="58"/>
  <c r="P57" i="58"/>
  <c r="O57" i="58"/>
  <c r="N57" i="58"/>
  <c r="I57" i="58"/>
  <c r="H57" i="58"/>
  <c r="G57" i="58"/>
  <c r="E57" i="58"/>
  <c r="D57" i="58" a="1"/>
  <c r="D57" i="58" s="1"/>
  <c r="C57" i="58"/>
  <c r="A57" i="58"/>
  <c r="Q56" i="58"/>
  <c r="P56" i="58"/>
  <c r="O56" i="58"/>
  <c r="N56" i="58"/>
  <c r="I56" i="58"/>
  <c r="H56" i="58"/>
  <c r="G56" i="58"/>
  <c r="E56" i="58"/>
  <c r="D56" i="58" a="1"/>
  <c r="D56" i="58" s="1"/>
  <c r="C56" i="58"/>
  <c r="A56" i="58"/>
  <c r="Q55" i="58"/>
  <c r="P55" i="58"/>
  <c r="O55" i="58"/>
  <c r="N55" i="58"/>
  <c r="I55" i="58"/>
  <c r="H55" i="58"/>
  <c r="G55" i="58"/>
  <c r="E55" i="58"/>
  <c r="D55" i="58" a="1"/>
  <c r="D55" i="58" s="1"/>
  <c r="C55" i="58"/>
  <c r="A55" i="58"/>
  <c r="Q54" i="58"/>
  <c r="P54" i="58"/>
  <c r="O54" i="58"/>
  <c r="N54" i="58"/>
  <c r="I54" i="58"/>
  <c r="H54" i="58"/>
  <c r="G54" i="58"/>
  <c r="E54" i="58"/>
  <c r="D54" i="58" a="1"/>
  <c r="D54" i="58" s="1"/>
  <c r="C54" i="58"/>
  <c r="A54" i="58"/>
  <c r="Q53" i="58"/>
  <c r="P53" i="58"/>
  <c r="O53" i="58"/>
  <c r="N53" i="58"/>
  <c r="I53" i="58"/>
  <c r="H53" i="58"/>
  <c r="G53" i="58"/>
  <c r="E53" i="58"/>
  <c r="D53" i="58" a="1"/>
  <c r="D53" i="58" s="1"/>
  <c r="C53" i="58"/>
  <c r="A53" i="58"/>
  <c r="Q52" i="58"/>
  <c r="P52" i="58"/>
  <c r="O52" i="58"/>
  <c r="N52" i="58"/>
  <c r="I52" i="58"/>
  <c r="H52" i="58"/>
  <c r="G52" i="58"/>
  <c r="E52" i="58"/>
  <c r="D52" i="58" a="1"/>
  <c r="D52" i="58" s="1"/>
  <c r="C52" i="58"/>
  <c r="A52" i="58"/>
  <c r="Q51" i="58"/>
  <c r="P51" i="58"/>
  <c r="O51" i="58"/>
  <c r="N51" i="58"/>
  <c r="I51" i="58"/>
  <c r="H51" i="58"/>
  <c r="G51" i="58"/>
  <c r="E51" i="58"/>
  <c r="D51" i="58" a="1"/>
  <c r="D51" i="58" s="1"/>
  <c r="C51" i="58"/>
  <c r="A51" i="58"/>
  <c r="Q50" i="58"/>
  <c r="P50" i="58"/>
  <c r="O50" i="58"/>
  <c r="N50" i="58"/>
  <c r="I50" i="58"/>
  <c r="H50" i="58"/>
  <c r="G50" i="58"/>
  <c r="E50" i="58"/>
  <c r="D50" i="58" a="1"/>
  <c r="D50" i="58" s="1"/>
  <c r="C50" i="58"/>
  <c r="A50" i="58"/>
  <c r="Q49" i="58"/>
  <c r="P49" i="58"/>
  <c r="O49" i="58"/>
  <c r="N49" i="58"/>
  <c r="I49" i="58"/>
  <c r="H49" i="58"/>
  <c r="G49" i="58"/>
  <c r="E49" i="58"/>
  <c r="D49" i="58" a="1"/>
  <c r="D49" i="58" s="1"/>
  <c r="C49" i="58"/>
  <c r="A49" i="58"/>
  <c r="Q48" i="58"/>
  <c r="P48" i="58"/>
  <c r="O48" i="58"/>
  <c r="N48" i="58"/>
  <c r="I48" i="58"/>
  <c r="H48" i="58"/>
  <c r="G48" i="58"/>
  <c r="E48" i="58"/>
  <c r="D48" i="58" a="1"/>
  <c r="D48" i="58" s="1"/>
  <c r="C48" i="58"/>
  <c r="A48" i="58"/>
  <c r="Q47" i="58"/>
  <c r="P47" i="58"/>
  <c r="O47" i="58"/>
  <c r="N47" i="58"/>
  <c r="I47" i="58"/>
  <c r="H47" i="58"/>
  <c r="G47" i="58"/>
  <c r="E47" i="58"/>
  <c r="D47" i="58" a="1"/>
  <c r="D47" i="58" s="1"/>
  <c r="C47" i="58"/>
  <c r="A47" i="58"/>
  <c r="Q46" i="58"/>
  <c r="P46" i="58"/>
  <c r="O46" i="58"/>
  <c r="N46" i="58"/>
  <c r="I46" i="58"/>
  <c r="H46" i="58"/>
  <c r="G46" i="58"/>
  <c r="E46" i="58"/>
  <c r="D46" i="58" a="1"/>
  <c r="D46" i="58" s="1"/>
  <c r="C46" i="58"/>
  <c r="A46" i="58"/>
  <c r="Q45" i="58"/>
  <c r="P45" i="58"/>
  <c r="O45" i="58"/>
  <c r="N45" i="58"/>
  <c r="I45" i="58"/>
  <c r="H45" i="58"/>
  <c r="G45" i="58"/>
  <c r="E45" i="58"/>
  <c r="D45" i="58" a="1"/>
  <c r="D45" i="58" s="1"/>
  <c r="C45" i="58"/>
  <c r="A45" i="58"/>
  <c r="Q44" i="58"/>
  <c r="P44" i="58"/>
  <c r="O44" i="58"/>
  <c r="N44" i="58"/>
  <c r="I44" i="58"/>
  <c r="H44" i="58"/>
  <c r="G44" i="58"/>
  <c r="E44" i="58"/>
  <c r="D44" i="58" a="1"/>
  <c r="D44" i="58" s="1"/>
  <c r="C44" i="58"/>
  <c r="A44" i="58"/>
  <c r="Q43" i="58"/>
  <c r="P43" i="58"/>
  <c r="O43" i="58"/>
  <c r="N43" i="58"/>
  <c r="I43" i="58"/>
  <c r="H43" i="58"/>
  <c r="G43" i="58"/>
  <c r="E43" i="58"/>
  <c r="D43" i="58" a="1"/>
  <c r="D43" i="58" s="1"/>
  <c r="C43" i="58"/>
  <c r="A43" i="58"/>
  <c r="Q42" i="58"/>
  <c r="P42" i="58"/>
  <c r="O42" i="58"/>
  <c r="N42" i="58"/>
  <c r="I42" i="58"/>
  <c r="H42" i="58"/>
  <c r="G42" i="58"/>
  <c r="E42" i="58"/>
  <c r="D42" i="58" a="1"/>
  <c r="D42" i="58" s="1"/>
  <c r="C42" i="58"/>
  <c r="A42" i="58"/>
  <c r="Q41" i="58"/>
  <c r="P41" i="58"/>
  <c r="O41" i="58"/>
  <c r="N41" i="58"/>
  <c r="I41" i="58"/>
  <c r="H41" i="58"/>
  <c r="G41" i="58"/>
  <c r="E41" i="58"/>
  <c r="D41" i="58" a="1"/>
  <c r="D41" i="58" s="1"/>
  <c r="C41" i="58"/>
  <c r="A41" i="58"/>
  <c r="Q40" i="58"/>
  <c r="P40" i="58"/>
  <c r="O40" i="58"/>
  <c r="N40" i="58"/>
  <c r="I40" i="58"/>
  <c r="H40" i="58"/>
  <c r="G40" i="58"/>
  <c r="E40" i="58"/>
  <c r="D40" i="58" a="1"/>
  <c r="D40" i="58" s="1"/>
  <c r="C40" i="58"/>
  <c r="A40" i="58"/>
  <c r="Q39" i="58"/>
  <c r="P39" i="58"/>
  <c r="O39" i="58"/>
  <c r="N39" i="58"/>
  <c r="I39" i="58"/>
  <c r="H39" i="58"/>
  <c r="G39" i="58"/>
  <c r="E39" i="58"/>
  <c r="D39" i="58" a="1"/>
  <c r="D39" i="58" s="1"/>
  <c r="C39" i="58"/>
  <c r="A39" i="58"/>
  <c r="Q38" i="58"/>
  <c r="P38" i="58"/>
  <c r="O38" i="58"/>
  <c r="N38" i="58"/>
  <c r="I38" i="58"/>
  <c r="H38" i="58"/>
  <c r="G38" i="58"/>
  <c r="E38" i="58"/>
  <c r="D38" i="58" a="1"/>
  <c r="D38" i="58" s="1"/>
  <c r="C38" i="58"/>
  <c r="A38" i="58"/>
  <c r="Q37" i="58"/>
  <c r="P37" i="58"/>
  <c r="O37" i="58"/>
  <c r="N37" i="58"/>
  <c r="I37" i="58"/>
  <c r="H37" i="58"/>
  <c r="G37" i="58"/>
  <c r="E37" i="58"/>
  <c r="D37" i="58" a="1"/>
  <c r="D37" i="58" s="1"/>
  <c r="C37" i="58"/>
  <c r="A37" i="58"/>
  <c r="Q36" i="58"/>
  <c r="P36" i="58"/>
  <c r="O36" i="58"/>
  <c r="N36" i="58"/>
  <c r="I36" i="58"/>
  <c r="H36" i="58"/>
  <c r="G36" i="58"/>
  <c r="E36" i="58"/>
  <c r="D36" i="58" a="1"/>
  <c r="D36" i="58" s="1"/>
  <c r="C36" i="58"/>
  <c r="A36" i="58"/>
  <c r="Q35" i="58"/>
  <c r="P35" i="58"/>
  <c r="O35" i="58"/>
  <c r="N35" i="58"/>
  <c r="I35" i="58"/>
  <c r="H35" i="58"/>
  <c r="G35" i="58"/>
  <c r="E35" i="58"/>
  <c r="D35" i="58" a="1"/>
  <c r="D35" i="58" s="1"/>
  <c r="C35" i="58"/>
  <c r="A35" i="58"/>
  <c r="Q34" i="58"/>
  <c r="P34" i="58"/>
  <c r="O34" i="58"/>
  <c r="N34" i="58"/>
  <c r="I34" i="58"/>
  <c r="H34" i="58"/>
  <c r="G34" i="58"/>
  <c r="E34" i="58"/>
  <c r="D34" i="58" a="1"/>
  <c r="D34" i="58" s="1"/>
  <c r="C34" i="58"/>
  <c r="A34" i="58"/>
  <c r="Q33" i="58"/>
  <c r="P33" i="58"/>
  <c r="O33" i="58"/>
  <c r="N33" i="58"/>
  <c r="I33" i="58"/>
  <c r="H33" i="58"/>
  <c r="G33" i="58"/>
  <c r="E33" i="58"/>
  <c r="D33" i="58" a="1"/>
  <c r="D33" i="58" s="1"/>
  <c r="C33" i="58"/>
  <c r="A33" i="58"/>
  <c r="Q32" i="58"/>
  <c r="P32" i="58"/>
  <c r="O32" i="58"/>
  <c r="N32" i="58"/>
  <c r="I32" i="58"/>
  <c r="H32" i="58"/>
  <c r="G32" i="58"/>
  <c r="E32" i="58"/>
  <c r="D32" i="58" a="1"/>
  <c r="D32" i="58" s="1"/>
  <c r="C32" i="58"/>
  <c r="A32" i="58"/>
  <c r="Q31" i="58"/>
  <c r="P31" i="58"/>
  <c r="O31" i="58"/>
  <c r="N31" i="58"/>
  <c r="I31" i="58"/>
  <c r="H31" i="58"/>
  <c r="G31" i="58"/>
  <c r="E31" i="58"/>
  <c r="D31" i="58" a="1"/>
  <c r="D31" i="58" s="1"/>
  <c r="C31" i="58"/>
  <c r="A31" i="58"/>
  <c r="Q30" i="58"/>
  <c r="P30" i="58"/>
  <c r="O30" i="58"/>
  <c r="N30" i="58"/>
  <c r="I30" i="58"/>
  <c r="H30" i="58"/>
  <c r="G30" i="58"/>
  <c r="E30" i="58"/>
  <c r="D30" i="58" a="1"/>
  <c r="D30" i="58" s="1"/>
  <c r="C30" i="58"/>
  <c r="A30" i="58"/>
  <c r="Q29" i="58"/>
  <c r="P29" i="58"/>
  <c r="O29" i="58"/>
  <c r="N29" i="58"/>
  <c r="I29" i="58"/>
  <c r="H29" i="58"/>
  <c r="G29" i="58"/>
  <c r="E29" i="58"/>
  <c r="D29" i="58" a="1"/>
  <c r="D29" i="58" s="1"/>
  <c r="C29" i="58"/>
  <c r="A29" i="58"/>
  <c r="Q28" i="58"/>
  <c r="P28" i="58"/>
  <c r="O28" i="58"/>
  <c r="N28" i="58"/>
  <c r="I28" i="58"/>
  <c r="H28" i="58"/>
  <c r="G28" i="58"/>
  <c r="E28" i="58"/>
  <c r="D28" i="58" a="1"/>
  <c r="D28" i="58" s="1"/>
  <c r="C28" i="58"/>
  <c r="A28" i="58"/>
  <c r="Q27" i="58"/>
  <c r="P27" i="58"/>
  <c r="O27" i="58"/>
  <c r="N27" i="58"/>
  <c r="I27" i="58"/>
  <c r="H27" i="58"/>
  <c r="G27" i="58"/>
  <c r="E27" i="58"/>
  <c r="D27" i="58" a="1"/>
  <c r="D27" i="58" s="1"/>
  <c r="C27" i="58"/>
  <c r="A27" i="58"/>
  <c r="Q26" i="58"/>
  <c r="P26" i="58"/>
  <c r="O26" i="58"/>
  <c r="N26" i="58"/>
  <c r="I26" i="58"/>
  <c r="H26" i="58"/>
  <c r="G26" i="58"/>
  <c r="E26" i="58"/>
  <c r="D26" i="58" a="1"/>
  <c r="D26" i="58" s="1"/>
  <c r="C26" i="58"/>
  <c r="A26" i="58"/>
  <c r="Q25" i="58"/>
  <c r="P25" i="58"/>
  <c r="O25" i="58"/>
  <c r="N25" i="58"/>
  <c r="I25" i="58"/>
  <c r="H25" i="58"/>
  <c r="G25" i="58"/>
  <c r="E25" i="58"/>
  <c r="D25" i="58" a="1"/>
  <c r="D25" i="58" s="1"/>
  <c r="C25" i="58"/>
  <c r="A25" i="58"/>
  <c r="Q24" i="58"/>
  <c r="P24" i="58"/>
  <c r="O24" i="58"/>
  <c r="N24" i="58"/>
  <c r="I24" i="58"/>
  <c r="H24" i="58"/>
  <c r="G24" i="58"/>
  <c r="E24" i="58"/>
  <c r="D24" i="58" a="1"/>
  <c r="D24" i="58" s="1"/>
  <c r="C24" i="58"/>
  <c r="A24" i="58"/>
  <c r="Q23" i="58"/>
  <c r="P23" i="58"/>
  <c r="O23" i="58"/>
  <c r="N23" i="58"/>
  <c r="I23" i="58"/>
  <c r="H23" i="58"/>
  <c r="G23" i="58"/>
  <c r="E23" i="58"/>
  <c r="D23" i="58" a="1"/>
  <c r="D23" i="58" s="1"/>
  <c r="C23" i="58"/>
  <c r="A23" i="58"/>
  <c r="Q22" i="58"/>
  <c r="P22" i="58"/>
  <c r="O22" i="58"/>
  <c r="N22" i="58"/>
  <c r="I22" i="58"/>
  <c r="H22" i="58"/>
  <c r="G22" i="58"/>
  <c r="E22" i="58"/>
  <c r="D22" i="58" a="1"/>
  <c r="D22" i="58" s="1"/>
  <c r="C22" i="58"/>
  <c r="A22" i="58"/>
  <c r="Q21" i="58"/>
  <c r="P21" i="58"/>
  <c r="O21" i="58"/>
  <c r="N21" i="58"/>
  <c r="I21" i="58"/>
  <c r="H21" i="58"/>
  <c r="G21" i="58"/>
  <c r="E21" i="58"/>
  <c r="D21" i="58" a="1"/>
  <c r="D21" i="58" s="1"/>
  <c r="C21" i="58"/>
  <c r="A21" i="58"/>
  <c r="Q20" i="58"/>
  <c r="P20" i="58"/>
  <c r="O20" i="58"/>
  <c r="N20" i="58"/>
  <c r="I20" i="58"/>
  <c r="H20" i="58"/>
  <c r="G20" i="58"/>
  <c r="E20" i="58"/>
  <c r="D20" i="58" a="1"/>
  <c r="D20" i="58" s="1"/>
  <c r="C20" i="58"/>
  <c r="A20" i="58"/>
  <c r="Q19" i="58"/>
  <c r="P19" i="58"/>
  <c r="O19" i="58"/>
  <c r="N19" i="58"/>
  <c r="I19" i="58"/>
  <c r="H19" i="58"/>
  <c r="G19" i="58"/>
  <c r="E19" i="58"/>
  <c r="D19" i="58" a="1"/>
  <c r="D19" i="58" s="1"/>
  <c r="C19" i="58"/>
  <c r="A19" i="58"/>
  <c r="Q18" i="58"/>
  <c r="P18" i="58"/>
  <c r="O18" i="58"/>
  <c r="N18" i="58"/>
  <c r="I18" i="58"/>
  <c r="H18" i="58"/>
  <c r="G18" i="58"/>
  <c r="E18" i="58"/>
  <c r="D18" i="58" a="1"/>
  <c r="D18" i="58" s="1"/>
  <c r="C18" i="58"/>
  <c r="A18" i="58"/>
  <c r="Q17" i="58"/>
  <c r="P17" i="58"/>
  <c r="O17" i="58"/>
  <c r="N17" i="58"/>
  <c r="I17" i="58"/>
  <c r="H17" i="58"/>
  <c r="G17" i="58"/>
  <c r="E17" i="58"/>
  <c r="D17" i="58" a="1"/>
  <c r="D17" i="58" s="1"/>
  <c r="C17" i="58"/>
  <c r="A17" i="58"/>
  <c r="Q16" i="58"/>
  <c r="P16" i="58"/>
  <c r="O16" i="58"/>
  <c r="N16" i="58"/>
  <c r="I16" i="58"/>
  <c r="H16" i="58"/>
  <c r="G16" i="58"/>
  <c r="E16" i="58"/>
  <c r="D16" i="58" a="1"/>
  <c r="D16" i="58" s="1"/>
  <c r="C16" i="58"/>
  <c r="A16" i="58"/>
  <c r="Q15" i="58"/>
  <c r="P15" i="58"/>
  <c r="O15" i="58"/>
  <c r="N15" i="58"/>
  <c r="I15" i="58"/>
  <c r="H15" i="58"/>
  <c r="G15" i="58"/>
  <c r="E15" i="58"/>
  <c r="D15" i="58" a="1"/>
  <c r="D15" i="58" s="1"/>
  <c r="C15" i="58"/>
  <c r="A15" i="58"/>
  <c r="Q14" i="58"/>
  <c r="P14" i="58"/>
  <c r="O14" i="58"/>
  <c r="N14" i="58"/>
  <c r="I14" i="58"/>
  <c r="H14" i="58"/>
  <c r="G14" i="58"/>
  <c r="E14" i="58"/>
  <c r="D14" i="58" a="1"/>
  <c r="D14" i="58" s="1"/>
  <c r="C14" i="58"/>
  <c r="A14" i="58"/>
  <c r="Q13" i="58"/>
  <c r="P13" i="58"/>
  <c r="O13" i="58"/>
  <c r="N13" i="58"/>
  <c r="I13" i="58"/>
  <c r="H13" i="58"/>
  <c r="G13" i="58"/>
  <c r="E13" i="58"/>
  <c r="D13" i="58" a="1"/>
  <c r="D13" i="58" s="1"/>
  <c r="C13" i="58"/>
  <c r="A13" i="58"/>
  <c r="I12" i="58"/>
  <c r="H12" i="58"/>
  <c r="G12" i="58"/>
  <c r="E12" i="58"/>
  <c r="D12" i="58" a="1"/>
  <c r="D12" i="58" s="1"/>
  <c r="C12" i="58"/>
  <c r="A12" i="58"/>
  <c r="I11" i="58"/>
  <c r="H11" i="58"/>
  <c r="G11" i="58"/>
  <c r="E11" i="58"/>
  <c r="D11" i="58" a="1"/>
  <c r="D11" i="58" s="1"/>
  <c r="C11" i="58"/>
  <c r="A11" i="58"/>
  <c r="I10" i="58"/>
  <c r="H10" i="58"/>
  <c r="G10" i="58"/>
  <c r="E10" i="58"/>
  <c r="D10" i="58" a="1"/>
  <c r="D10" i="58" s="1"/>
  <c r="C10" i="58"/>
  <c r="A10" i="58"/>
  <c r="I9" i="58"/>
  <c r="H9" i="58"/>
  <c r="G9" i="58"/>
  <c r="E9" i="58"/>
  <c r="D9" i="58" a="1"/>
  <c r="D9" i="58" s="1"/>
  <c r="C9" i="58"/>
  <c r="A9" i="58"/>
  <c r="I8" i="58"/>
  <c r="H8" i="58"/>
  <c r="G8" i="58"/>
  <c r="I7" i="58"/>
  <c r="H7" i="58"/>
  <c r="G7" i="58"/>
  <c r="I6" i="58"/>
  <c r="H6" i="58"/>
  <c r="G6" i="58"/>
  <c r="I5" i="58"/>
  <c r="H5" i="58"/>
  <c r="G5" i="58"/>
  <c r="B5" i="58" a="1"/>
  <c r="I4" i="58"/>
  <c r="H4" i="58"/>
  <c r="G4" i="58"/>
  <c r="I3" i="58"/>
  <c r="H3" i="58"/>
  <c r="G3" i="58"/>
  <c r="I2" i="58"/>
  <c r="H2" i="58"/>
  <c r="G2" i="58"/>
  <c r="XER1" i="58" a="1"/>
  <c r="XER1" i="58" s="1"/>
  <c r="XEQ1" i="58" a="1"/>
  <c r="XEQ1" i="58" s="1"/>
  <c r="XEP1" i="58" a="1"/>
  <c r="XEP1" i="58" s="1"/>
  <c r="M1" i="58" a="1"/>
  <c r="M1" i="58" s="1"/>
  <c r="E103" i="57"/>
  <c r="D103" i="57" a="1"/>
  <c r="D103" i="57" s="1"/>
  <c r="C103" i="57" a="1"/>
  <c r="C103" i="57" s="1"/>
  <c r="A103" i="57"/>
  <c r="Q102" i="57"/>
  <c r="P102" i="57"/>
  <c r="O102" i="57"/>
  <c r="N102" i="57"/>
  <c r="I102" i="57"/>
  <c r="H102" i="57"/>
  <c r="G102" i="57"/>
  <c r="E102" i="57"/>
  <c r="D102" i="57" a="1"/>
  <c r="D102" i="57" s="1"/>
  <c r="C102" i="57"/>
  <c r="A102" i="57"/>
  <c r="Q101" i="57"/>
  <c r="P101" i="57"/>
  <c r="O101" i="57"/>
  <c r="N101" i="57"/>
  <c r="I101" i="57"/>
  <c r="H101" i="57"/>
  <c r="G101" i="57"/>
  <c r="E101" i="57"/>
  <c r="D101" i="57" a="1"/>
  <c r="D101" i="57" s="1"/>
  <c r="C101" i="57"/>
  <c r="A101" i="57"/>
  <c r="Q100" i="57"/>
  <c r="P100" i="57"/>
  <c r="O100" i="57"/>
  <c r="N100" i="57"/>
  <c r="I100" i="57"/>
  <c r="H100" i="57"/>
  <c r="G100" i="57"/>
  <c r="E100" i="57"/>
  <c r="D100" i="57" a="1"/>
  <c r="D100" i="57" s="1"/>
  <c r="C100" i="57"/>
  <c r="A100" i="57"/>
  <c r="Q99" i="57"/>
  <c r="P99" i="57"/>
  <c r="O99" i="57"/>
  <c r="N99" i="57"/>
  <c r="I99" i="57"/>
  <c r="H99" i="57"/>
  <c r="G99" i="57"/>
  <c r="E99" i="57"/>
  <c r="D99" i="57" a="1"/>
  <c r="D99" i="57" s="1"/>
  <c r="C99" i="57"/>
  <c r="A99" i="57"/>
  <c r="Q98" i="57"/>
  <c r="P98" i="57"/>
  <c r="O98" i="57"/>
  <c r="N98" i="57"/>
  <c r="I98" i="57"/>
  <c r="H98" i="57"/>
  <c r="G98" i="57"/>
  <c r="E98" i="57"/>
  <c r="D98" i="57" a="1"/>
  <c r="D98" i="57" s="1"/>
  <c r="C98" i="57"/>
  <c r="A98" i="57"/>
  <c r="Q97" i="57"/>
  <c r="P97" i="57"/>
  <c r="O97" i="57"/>
  <c r="N97" i="57"/>
  <c r="I97" i="57"/>
  <c r="H97" i="57"/>
  <c r="G97" i="57"/>
  <c r="E97" i="57"/>
  <c r="D97" i="57" a="1"/>
  <c r="D97" i="57" s="1"/>
  <c r="C97" i="57"/>
  <c r="A97" i="57"/>
  <c r="Q96" i="57"/>
  <c r="P96" i="57"/>
  <c r="O96" i="57"/>
  <c r="N96" i="57"/>
  <c r="I96" i="57"/>
  <c r="H96" i="57"/>
  <c r="G96" i="57"/>
  <c r="E96" i="57"/>
  <c r="D96" i="57" a="1"/>
  <c r="D96" i="57" s="1"/>
  <c r="C96" i="57"/>
  <c r="A96" i="57"/>
  <c r="Q95" i="57"/>
  <c r="P95" i="57"/>
  <c r="O95" i="57"/>
  <c r="N95" i="57"/>
  <c r="I95" i="57"/>
  <c r="H95" i="57"/>
  <c r="G95" i="57"/>
  <c r="E95" i="57"/>
  <c r="D95" i="57" a="1"/>
  <c r="D95" i="57" s="1"/>
  <c r="C95" i="57"/>
  <c r="A95" i="57"/>
  <c r="Q94" i="57"/>
  <c r="P94" i="57"/>
  <c r="O94" i="57"/>
  <c r="N94" i="57"/>
  <c r="I94" i="57"/>
  <c r="H94" i="57"/>
  <c r="G94" i="57"/>
  <c r="E94" i="57"/>
  <c r="D94" i="57" a="1"/>
  <c r="D94" i="57" s="1"/>
  <c r="C94" i="57"/>
  <c r="A94" i="57"/>
  <c r="Q93" i="57"/>
  <c r="P93" i="57"/>
  <c r="O93" i="57"/>
  <c r="N93" i="57"/>
  <c r="I93" i="57"/>
  <c r="H93" i="57"/>
  <c r="G93" i="57"/>
  <c r="E93" i="57"/>
  <c r="D93" i="57" a="1"/>
  <c r="D93" i="57" s="1"/>
  <c r="C93" i="57"/>
  <c r="A93" i="57"/>
  <c r="Q92" i="57"/>
  <c r="P92" i="57"/>
  <c r="O92" i="57"/>
  <c r="N92" i="57"/>
  <c r="I92" i="57"/>
  <c r="H92" i="57"/>
  <c r="G92" i="57"/>
  <c r="E92" i="57"/>
  <c r="D92" i="57" a="1"/>
  <c r="D92" i="57" s="1"/>
  <c r="C92" i="57"/>
  <c r="A92" i="57"/>
  <c r="Q91" i="57"/>
  <c r="P91" i="57"/>
  <c r="O91" i="57"/>
  <c r="N91" i="57"/>
  <c r="I91" i="57"/>
  <c r="H91" i="57"/>
  <c r="G91" i="57"/>
  <c r="E91" i="57"/>
  <c r="D91" i="57" a="1"/>
  <c r="D91" i="57" s="1"/>
  <c r="C91" i="57"/>
  <c r="A91" i="57"/>
  <c r="Q90" i="57"/>
  <c r="P90" i="57"/>
  <c r="O90" i="57"/>
  <c r="N90" i="57"/>
  <c r="I90" i="57"/>
  <c r="H90" i="57"/>
  <c r="G90" i="57"/>
  <c r="E90" i="57"/>
  <c r="D90" i="57" a="1"/>
  <c r="D90" i="57" s="1"/>
  <c r="C90" i="57"/>
  <c r="A90" i="57"/>
  <c r="Q89" i="57"/>
  <c r="P89" i="57"/>
  <c r="O89" i="57"/>
  <c r="N89" i="57"/>
  <c r="I89" i="57"/>
  <c r="H89" i="57"/>
  <c r="G89" i="57"/>
  <c r="E89" i="57"/>
  <c r="D89" i="57" a="1"/>
  <c r="D89" i="57" s="1"/>
  <c r="C89" i="57"/>
  <c r="A89" i="57"/>
  <c r="Q88" i="57"/>
  <c r="P88" i="57"/>
  <c r="O88" i="57"/>
  <c r="N88" i="57"/>
  <c r="I88" i="57"/>
  <c r="H88" i="57"/>
  <c r="G88" i="57"/>
  <c r="E88" i="57"/>
  <c r="D88" i="57" a="1"/>
  <c r="D88" i="57" s="1"/>
  <c r="C88" i="57"/>
  <c r="A88" i="57"/>
  <c r="Q87" i="57"/>
  <c r="P87" i="57"/>
  <c r="O87" i="57"/>
  <c r="N87" i="57"/>
  <c r="I87" i="57"/>
  <c r="H87" i="57"/>
  <c r="G87" i="57"/>
  <c r="E87" i="57"/>
  <c r="D87" i="57" a="1"/>
  <c r="D87" i="57" s="1"/>
  <c r="C87" i="57"/>
  <c r="A87" i="57"/>
  <c r="Q86" i="57"/>
  <c r="P86" i="57"/>
  <c r="O86" i="57"/>
  <c r="N86" i="57"/>
  <c r="I86" i="57"/>
  <c r="H86" i="57"/>
  <c r="G86" i="57"/>
  <c r="E86" i="57"/>
  <c r="D86" i="57" a="1"/>
  <c r="D86" i="57" s="1"/>
  <c r="C86" i="57"/>
  <c r="A86" i="57"/>
  <c r="Q85" i="57"/>
  <c r="P85" i="57"/>
  <c r="O85" i="57"/>
  <c r="N85" i="57"/>
  <c r="I85" i="57"/>
  <c r="H85" i="57"/>
  <c r="G85" i="57"/>
  <c r="E85" i="57"/>
  <c r="D85" i="57" a="1"/>
  <c r="D85" i="57" s="1"/>
  <c r="C85" i="57"/>
  <c r="A85" i="57"/>
  <c r="Q84" i="57"/>
  <c r="P84" i="57"/>
  <c r="O84" i="57"/>
  <c r="N84" i="57"/>
  <c r="I84" i="57"/>
  <c r="H84" i="57"/>
  <c r="G84" i="57"/>
  <c r="E84" i="57"/>
  <c r="D84" i="57" a="1"/>
  <c r="D84" i="57" s="1"/>
  <c r="C84" i="57"/>
  <c r="A84" i="57"/>
  <c r="Q83" i="57"/>
  <c r="P83" i="57"/>
  <c r="O83" i="57"/>
  <c r="N83" i="57"/>
  <c r="I83" i="57"/>
  <c r="H83" i="57"/>
  <c r="G83" i="57"/>
  <c r="E83" i="57"/>
  <c r="D83" i="57" a="1"/>
  <c r="D83" i="57" s="1"/>
  <c r="C83" i="57"/>
  <c r="A83" i="57"/>
  <c r="Q82" i="57"/>
  <c r="P82" i="57"/>
  <c r="O82" i="57"/>
  <c r="N82" i="57"/>
  <c r="I82" i="57"/>
  <c r="H82" i="57"/>
  <c r="G82" i="57"/>
  <c r="E82" i="57"/>
  <c r="D82" i="57" a="1"/>
  <c r="D82" i="57" s="1"/>
  <c r="C82" i="57"/>
  <c r="A82" i="57"/>
  <c r="Q81" i="57"/>
  <c r="P81" i="57"/>
  <c r="O81" i="57"/>
  <c r="N81" i="57"/>
  <c r="I81" i="57"/>
  <c r="H81" i="57"/>
  <c r="G81" i="57"/>
  <c r="E81" i="57"/>
  <c r="D81" i="57" a="1"/>
  <c r="D81" i="57" s="1"/>
  <c r="C81" i="57"/>
  <c r="A81" i="57"/>
  <c r="Q80" i="57"/>
  <c r="P80" i="57"/>
  <c r="O80" i="57"/>
  <c r="N80" i="57"/>
  <c r="I80" i="57"/>
  <c r="H80" i="57"/>
  <c r="G80" i="57"/>
  <c r="E80" i="57"/>
  <c r="D80" i="57" a="1"/>
  <c r="D80" i="57" s="1"/>
  <c r="C80" i="57"/>
  <c r="A80" i="57"/>
  <c r="Q79" i="57"/>
  <c r="P79" i="57"/>
  <c r="O79" i="57"/>
  <c r="N79" i="57"/>
  <c r="I79" i="57"/>
  <c r="H79" i="57"/>
  <c r="G79" i="57"/>
  <c r="E79" i="57"/>
  <c r="D79" i="57" a="1"/>
  <c r="D79" i="57" s="1"/>
  <c r="C79" i="57"/>
  <c r="A79" i="57"/>
  <c r="Q78" i="57"/>
  <c r="P78" i="57"/>
  <c r="O78" i="57"/>
  <c r="N78" i="57"/>
  <c r="I78" i="57"/>
  <c r="H78" i="57"/>
  <c r="G78" i="57"/>
  <c r="E78" i="57"/>
  <c r="D78" i="57" a="1"/>
  <c r="D78" i="57" s="1"/>
  <c r="C78" i="57"/>
  <c r="A78" i="57"/>
  <c r="Q77" i="57"/>
  <c r="P77" i="57"/>
  <c r="O77" i="57"/>
  <c r="N77" i="57"/>
  <c r="I77" i="57"/>
  <c r="H77" i="57"/>
  <c r="G77" i="57"/>
  <c r="E77" i="57"/>
  <c r="D77" i="57" a="1"/>
  <c r="D77" i="57" s="1"/>
  <c r="C77" i="57"/>
  <c r="A77" i="57"/>
  <c r="Q76" i="57"/>
  <c r="P76" i="57"/>
  <c r="O76" i="57"/>
  <c r="N76" i="57"/>
  <c r="I76" i="57"/>
  <c r="H76" i="57"/>
  <c r="G76" i="57"/>
  <c r="E76" i="57"/>
  <c r="D76" i="57" a="1"/>
  <c r="D76" i="57" s="1"/>
  <c r="C76" i="57"/>
  <c r="A76" i="57"/>
  <c r="Q75" i="57"/>
  <c r="P75" i="57"/>
  <c r="O75" i="57"/>
  <c r="N75" i="57"/>
  <c r="I75" i="57"/>
  <c r="H75" i="57"/>
  <c r="G75" i="57"/>
  <c r="E75" i="57"/>
  <c r="D75" i="57" a="1"/>
  <c r="D75" i="57" s="1"/>
  <c r="C75" i="57"/>
  <c r="A75" i="57"/>
  <c r="Q74" i="57"/>
  <c r="P74" i="57"/>
  <c r="O74" i="57"/>
  <c r="N74" i="57"/>
  <c r="I74" i="57"/>
  <c r="H74" i="57"/>
  <c r="G74" i="57"/>
  <c r="E74" i="57"/>
  <c r="D74" i="57" a="1"/>
  <c r="D74" i="57" s="1"/>
  <c r="C74" i="57"/>
  <c r="A74" i="57"/>
  <c r="Q73" i="57"/>
  <c r="P73" i="57"/>
  <c r="O73" i="57"/>
  <c r="N73" i="57"/>
  <c r="I73" i="57"/>
  <c r="H73" i="57"/>
  <c r="G73" i="57"/>
  <c r="E73" i="57"/>
  <c r="D73" i="57" a="1"/>
  <c r="D73" i="57" s="1"/>
  <c r="C73" i="57"/>
  <c r="A73" i="57"/>
  <c r="Q72" i="57"/>
  <c r="P72" i="57"/>
  <c r="O72" i="57"/>
  <c r="N72" i="57"/>
  <c r="I72" i="57"/>
  <c r="H72" i="57"/>
  <c r="G72" i="57"/>
  <c r="E72" i="57"/>
  <c r="D72" i="57" a="1"/>
  <c r="D72" i="57" s="1"/>
  <c r="C72" i="57"/>
  <c r="A72" i="57"/>
  <c r="Q71" i="57"/>
  <c r="P71" i="57"/>
  <c r="O71" i="57"/>
  <c r="N71" i="57"/>
  <c r="I71" i="57"/>
  <c r="H71" i="57"/>
  <c r="G71" i="57"/>
  <c r="E71" i="57"/>
  <c r="D71" i="57" a="1"/>
  <c r="D71" i="57" s="1"/>
  <c r="C71" i="57"/>
  <c r="A71" i="57"/>
  <c r="Q70" i="57"/>
  <c r="P70" i="57"/>
  <c r="O70" i="57"/>
  <c r="N70" i="57"/>
  <c r="I70" i="57"/>
  <c r="H70" i="57"/>
  <c r="G70" i="57"/>
  <c r="E70" i="57"/>
  <c r="D70" i="57" a="1"/>
  <c r="D70" i="57" s="1"/>
  <c r="C70" i="57"/>
  <c r="A70" i="57"/>
  <c r="Q69" i="57"/>
  <c r="P69" i="57"/>
  <c r="O69" i="57"/>
  <c r="N69" i="57"/>
  <c r="I69" i="57"/>
  <c r="H69" i="57"/>
  <c r="G69" i="57"/>
  <c r="E69" i="57"/>
  <c r="D69" i="57" a="1"/>
  <c r="D69" i="57" s="1"/>
  <c r="C69" i="57"/>
  <c r="A69" i="57"/>
  <c r="Q68" i="57"/>
  <c r="P68" i="57"/>
  <c r="O68" i="57"/>
  <c r="N68" i="57"/>
  <c r="I68" i="57"/>
  <c r="H68" i="57"/>
  <c r="G68" i="57"/>
  <c r="E68" i="57"/>
  <c r="D68" i="57" a="1"/>
  <c r="D68" i="57" s="1"/>
  <c r="C68" i="57"/>
  <c r="A68" i="57"/>
  <c r="Q67" i="57"/>
  <c r="P67" i="57"/>
  <c r="O67" i="57"/>
  <c r="N67" i="57"/>
  <c r="I67" i="57"/>
  <c r="H67" i="57"/>
  <c r="G67" i="57"/>
  <c r="E67" i="57"/>
  <c r="D67" i="57" a="1"/>
  <c r="D67" i="57" s="1"/>
  <c r="C67" i="57"/>
  <c r="A67" i="57"/>
  <c r="Q66" i="57"/>
  <c r="P66" i="57"/>
  <c r="O66" i="57"/>
  <c r="N66" i="57"/>
  <c r="I66" i="57"/>
  <c r="H66" i="57"/>
  <c r="G66" i="57"/>
  <c r="E66" i="57"/>
  <c r="D66" i="57" a="1"/>
  <c r="D66" i="57" s="1"/>
  <c r="C66" i="57"/>
  <c r="A66" i="57"/>
  <c r="Q65" i="57"/>
  <c r="P65" i="57"/>
  <c r="O65" i="57"/>
  <c r="N65" i="57"/>
  <c r="I65" i="57"/>
  <c r="H65" i="57"/>
  <c r="G65" i="57"/>
  <c r="E65" i="57"/>
  <c r="D65" i="57" a="1"/>
  <c r="D65" i="57" s="1"/>
  <c r="C65" i="57"/>
  <c r="A65" i="57"/>
  <c r="Q64" i="57"/>
  <c r="P64" i="57"/>
  <c r="O64" i="57"/>
  <c r="N64" i="57"/>
  <c r="I64" i="57"/>
  <c r="H64" i="57"/>
  <c r="G64" i="57"/>
  <c r="E64" i="57"/>
  <c r="D64" i="57" a="1"/>
  <c r="D64" i="57" s="1"/>
  <c r="C64" i="57"/>
  <c r="A64" i="57"/>
  <c r="Q63" i="57"/>
  <c r="P63" i="57"/>
  <c r="O63" i="57"/>
  <c r="N63" i="57"/>
  <c r="I63" i="57"/>
  <c r="H63" i="57"/>
  <c r="G63" i="57"/>
  <c r="E63" i="57"/>
  <c r="D63" i="57" a="1"/>
  <c r="D63" i="57" s="1"/>
  <c r="C63" i="57"/>
  <c r="A63" i="57"/>
  <c r="Q62" i="57"/>
  <c r="P62" i="57"/>
  <c r="O62" i="57"/>
  <c r="N62" i="57"/>
  <c r="I62" i="57"/>
  <c r="H62" i="57"/>
  <c r="G62" i="57"/>
  <c r="E62" i="57"/>
  <c r="D62" i="57" a="1"/>
  <c r="D62" i="57" s="1"/>
  <c r="C62" i="57"/>
  <c r="A62" i="57"/>
  <c r="Q61" i="57"/>
  <c r="P61" i="57"/>
  <c r="O61" i="57"/>
  <c r="N61" i="57"/>
  <c r="I61" i="57"/>
  <c r="H61" i="57"/>
  <c r="G61" i="57"/>
  <c r="E61" i="57"/>
  <c r="D61" i="57" a="1"/>
  <c r="D61" i="57" s="1"/>
  <c r="C61" i="57"/>
  <c r="A61" i="57"/>
  <c r="Q60" i="57"/>
  <c r="P60" i="57"/>
  <c r="O60" i="57"/>
  <c r="N60" i="57"/>
  <c r="I60" i="57"/>
  <c r="H60" i="57"/>
  <c r="G60" i="57"/>
  <c r="E60" i="57"/>
  <c r="D60" i="57" a="1"/>
  <c r="D60" i="57" s="1"/>
  <c r="C60" i="57"/>
  <c r="A60" i="57"/>
  <c r="Q59" i="57"/>
  <c r="P59" i="57"/>
  <c r="O59" i="57"/>
  <c r="N59" i="57"/>
  <c r="I59" i="57"/>
  <c r="H59" i="57"/>
  <c r="G59" i="57"/>
  <c r="E59" i="57"/>
  <c r="D59" i="57" a="1"/>
  <c r="D59" i="57" s="1"/>
  <c r="C59" i="57"/>
  <c r="A59" i="57"/>
  <c r="Q58" i="57"/>
  <c r="P58" i="57"/>
  <c r="O58" i="57"/>
  <c r="N58" i="57"/>
  <c r="I58" i="57"/>
  <c r="H58" i="57"/>
  <c r="G58" i="57"/>
  <c r="E58" i="57"/>
  <c r="D58" i="57" a="1"/>
  <c r="D58" i="57" s="1"/>
  <c r="C58" i="57"/>
  <c r="A58" i="57"/>
  <c r="Q57" i="57"/>
  <c r="P57" i="57"/>
  <c r="O57" i="57"/>
  <c r="N57" i="57"/>
  <c r="I57" i="57"/>
  <c r="H57" i="57"/>
  <c r="G57" i="57"/>
  <c r="E57" i="57"/>
  <c r="D57" i="57" a="1"/>
  <c r="D57" i="57" s="1"/>
  <c r="C57" i="57"/>
  <c r="A57" i="57"/>
  <c r="Q56" i="57"/>
  <c r="P56" i="57"/>
  <c r="O56" i="57"/>
  <c r="N56" i="57"/>
  <c r="I56" i="57"/>
  <c r="H56" i="57"/>
  <c r="G56" i="57"/>
  <c r="E56" i="57"/>
  <c r="D56" i="57" a="1"/>
  <c r="D56" i="57" s="1"/>
  <c r="C56" i="57"/>
  <c r="A56" i="57"/>
  <c r="Q55" i="57"/>
  <c r="P55" i="57"/>
  <c r="O55" i="57"/>
  <c r="N55" i="57"/>
  <c r="I55" i="57"/>
  <c r="H55" i="57"/>
  <c r="G55" i="57"/>
  <c r="E55" i="57"/>
  <c r="D55" i="57" a="1"/>
  <c r="D55" i="57" s="1"/>
  <c r="C55" i="57"/>
  <c r="A55" i="57"/>
  <c r="Q54" i="57"/>
  <c r="P54" i="57"/>
  <c r="O54" i="57"/>
  <c r="N54" i="57"/>
  <c r="I54" i="57"/>
  <c r="H54" i="57"/>
  <c r="G54" i="57"/>
  <c r="E54" i="57"/>
  <c r="D54" i="57" a="1"/>
  <c r="D54" i="57" s="1"/>
  <c r="C54" i="57"/>
  <c r="A54" i="57"/>
  <c r="Q53" i="57"/>
  <c r="P53" i="57"/>
  <c r="O53" i="57"/>
  <c r="N53" i="57"/>
  <c r="I53" i="57"/>
  <c r="H53" i="57"/>
  <c r="G53" i="57"/>
  <c r="E53" i="57"/>
  <c r="D53" i="57" a="1"/>
  <c r="D53" i="57" s="1"/>
  <c r="C53" i="57"/>
  <c r="A53" i="57"/>
  <c r="Q52" i="57"/>
  <c r="P52" i="57"/>
  <c r="O52" i="57"/>
  <c r="N52" i="57"/>
  <c r="I52" i="57"/>
  <c r="H52" i="57"/>
  <c r="G52" i="57"/>
  <c r="E52" i="57"/>
  <c r="D52" i="57" a="1"/>
  <c r="D52" i="57" s="1"/>
  <c r="C52" i="57"/>
  <c r="A52" i="57"/>
  <c r="Q51" i="57"/>
  <c r="P51" i="57"/>
  <c r="O51" i="57"/>
  <c r="N51" i="57"/>
  <c r="I51" i="57"/>
  <c r="H51" i="57"/>
  <c r="G51" i="57"/>
  <c r="E51" i="57"/>
  <c r="D51" i="57" a="1"/>
  <c r="D51" i="57" s="1"/>
  <c r="C51" i="57"/>
  <c r="A51" i="57"/>
  <c r="Q50" i="57"/>
  <c r="P50" i="57"/>
  <c r="O50" i="57"/>
  <c r="N50" i="57"/>
  <c r="I50" i="57"/>
  <c r="H50" i="57"/>
  <c r="G50" i="57"/>
  <c r="E50" i="57"/>
  <c r="D50" i="57" a="1"/>
  <c r="D50" i="57" s="1"/>
  <c r="C50" i="57"/>
  <c r="A50" i="57"/>
  <c r="Q49" i="57"/>
  <c r="P49" i="57"/>
  <c r="O49" i="57"/>
  <c r="N49" i="57"/>
  <c r="I49" i="57"/>
  <c r="H49" i="57"/>
  <c r="G49" i="57"/>
  <c r="E49" i="57"/>
  <c r="D49" i="57" a="1"/>
  <c r="D49" i="57" s="1"/>
  <c r="C49" i="57"/>
  <c r="A49" i="57"/>
  <c r="Q48" i="57"/>
  <c r="P48" i="57"/>
  <c r="O48" i="57"/>
  <c r="N48" i="57"/>
  <c r="I48" i="57"/>
  <c r="H48" i="57"/>
  <c r="G48" i="57"/>
  <c r="E48" i="57"/>
  <c r="D48" i="57" a="1"/>
  <c r="D48" i="57" s="1"/>
  <c r="C48" i="57"/>
  <c r="A48" i="57"/>
  <c r="Q47" i="57"/>
  <c r="P47" i="57"/>
  <c r="O47" i="57"/>
  <c r="N47" i="57"/>
  <c r="I47" i="57"/>
  <c r="H47" i="57"/>
  <c r="G47" i="57"/>
  <c r="E47" i="57"/>
  <c r="D47" i="57" a="1"/>
  <c r="D47" i="57" s="1"/>
  <c r="C47" i="57"/>
  <c r="A47" i="57"/>
  <c r="Q46" i="57"/>
  <c r="P46" i="57"/>
  <c r="O46" i="57"/>
  <c r="N46" i="57"/>
  <c r="I46" i="57"/>
  <c r="H46" i="57"/>
  <c r="G46" i="57"/>
  <c r="E46" i="57"/>
  <c r="D46" i="57" a="1"/>
  <c r="D46" i="57" s="1"/>
  <c r="C46" i="57"/>
  <c r="A46" i="57"/>
  <c r="Q45" i="57"/>
  <c r="P45" i="57"/>
  <c r="O45" i="57"/>
  <c r="N45" i="57"/>
  <c r="I45" i="57"/>
  <c r="H45" i="57"/>
  <c r="G45" i="57"/>
  <c r="E45" i="57"/>
  <c r="D45" i="57" a="1"/>
  <c r="D45" i="57" s="1"/>
  <c r="C45" i="57"/>
  <c r="A45" i="57"/>
  <c r="Q44" i="57"/>
  <c r="P44" i="57"/>
  <c r="O44" i="57"/>
  <c r="N44" i="57"/>
  <c r="I44" i="57"/>
  <c r="H44" i="57"/>
  <c r="G44" i="57"/>
  <c r="E44" i="57"/>
  <c r="D44" i="57" a="1"/>
  <c r="D44" i="57" s="1"/>
  <c r="C44" i="57"/>
  <c r="A44" i="57"/>
  <c r="Q43" i="57"/>
  <c r="P43" i="57"/>
  <c r="O43" i="57"/>
  <c r="N43" i="57"/>
  <c r="I43" i="57"/>
  <c r="H43" i="57"/>
  <c r="G43" i="57"/>
  <c r="E43" i="57"/>
  <c r="D43" i="57" a="1"/>
  <c r="D43" i="57" s="1"/>
  <c r="C43" i="57"/>
  <c r="A43" i="57"/>
  <c r="Q42" i="57"/>
  <c r="P42" i="57"/>
  <c r="O42" i="57"/>
  <c r="N42" i="57"/>
  <c r="I42" i="57"/>
  <c r="H42" i="57"/>
  <c r="G42" i="57"/>
  <c r="E42" i="57"/>
  <c r="D42" i="57" a="1"/>
  <c r="D42" i="57" s="1"/>
  <c r="C42" i="57"/>
  <c r="A42" i="57"/>
  <c r="Q41" i="57"/>
  <c r="P41" i="57"/>
  <c r="O41" i="57"/>
  <c r="N41" i="57"/>
  <c r="I41" i="57"/>
  <c r="H41" i="57"/>
  <c r="G41" i="57"/>
  <c r="E41" i="57"/>
  <c r="D41" i="57" a="1"/>
  <c r="D41" i="57" s="1"/>
  <c r="C41" i="57"/>
  <c r="A41" i="57"/>
  <c r="Q40" i="57"/>
  <c r="P40" i="57"/>
  <c r="O40" i="57"/>
  <c r="N40" i="57"/>
  <c r="I40" i="57"/>
  <c r="H40" i="57"/>
  <c r="G40" i="57"/>
  <c r="E40" i="57"/>
  <c r="D40" i="57" a="1"/>
  <c r="D40" i="57" s="1"/>
  <c r="C40" i="57"/>
  <c r="A40" i="57"/>
  <c r="Q39" i="57"/>
  <c r="P39" i="57"/>
  <c r="O39" i="57"/>
  <c r="N39" i="57"/>
  <c r="I39" i="57"/>
  <c r="H39" i="57"/>
  <c r="G39" i="57"/>
  <c r="E39" i="57"/>
  <c r="D39" i="57" a="1"/>
  <c r="D39" i="57" s="1"/>
  <c r="C39" i="57"/>
  <c r="A39" i="57"/>
  <c r="Q38" i="57"/>
  <c r="P38" i="57"/>
  <c r="O38" i="57"/>
  <c r="N38" i="57"/>
  <c r="I38" i="57"/>
  <c r="H38" i="57"/>
  <c r="G38" i="57"/>
  <c r="E38" i="57"/>
  <c r="D38" i="57" a="1"/>
  <c r="D38" i="57" s="1"/>
  <c r="C38" i="57"/>
  <c r="A38" i="57"/>
  <c r="Q37" i="57"/>
  <c r="P37" i="57"/>
  <c r="O37" i="57"/>
  <c r="N37" i="57"/>
  <c r="I37" i="57"/>
  <c r="H37" i="57"/>
  <c r="G37" i="57"/>
  <c r="E37" i="57"/>
  <c r="D37" i="57" a="1"/>
  <c r="D37" i="57" s="1"/>
  <c r="C37" i="57"/>
  <c r="A37" i="57"/>
  <c r="Q36" i="57"/>
  <c r="P36" i="57"/>
  <c r="O36" i="57"/>
  <c r="N36" i="57"/>
  <c r="I36" i="57"/>
  <c r="H36" i="57"/>
  <c r="G36" i="57"/>
  <c r="E36" i="57"/>
  <c r="D36" i="57" a="1"/>
  <c r="D36" i="57" s="1"/>
  <c r="C36" i="57"/>
  <c r="A36" i="57"/>
  <c r="Q35" i="57"/>
  <c r="P35" i="57"/>
  <c r="O35" i="57"/>
  <c r="N35" i="57"/>
  <c r="I35" i="57"/>
  <c r="H35" i="57"/>
  <c r="G35" i="57"/>
  <c r="E35" i="57"/>
  <c r="D35" i="57" a="1"/>
  <c r="D35" i="57" s="1"/>
  <c r="C35" i="57"/>
  <c r="A35" i="57"/>
  <c r="Q34" i="57"/>
  <c r="P34" i="57"/>
  <c r="O34" i="57"/>
  <c r="N34" i="57"/>
  <c r="I34" i="57"/>
  <c r="H34" i="57"/>
  <c r="G34" i="57"/>
  <c r="E34" i="57"/>
  <c r="D34" i="57" a="1"/>
  <c r="D34" i="57" s="1"/>
  <c r="C34" i="57"/>
  <c r="A34" i="57"/>
  <c r="Q33" i="57"/>
  <c r="P33" i="57"/>
  <c r="O33" i="57"/>
  <c r="N33" i="57"/>
  <c r="I33" i="57"/>
  <c r="H33" i="57"/>
  <c r="G33" i="57"/>
  <c r="E33" i="57"/>
  <c r="D33" i="57" a="1"/>
  <c r="D33" i="57" s="1"/>
  <c r="C33" i="57"/>
  <c r="A33" i="57"/>
  <c r="Q32" i="57"/>
  <c r="P32" i="57"/>
  <c r="O32" i="57"/>
  <c r="N32" i="57"/>
  <c r="I32" i="57"/>
  <c r="H32" i="57"/>
  <c r="G32" i="57"/>
  <c r="E32" i="57"/>
  <c r="D32" i="57" a="1"/>
  <c r="D32" i="57" s="1"/>
  <c r="C32" i="57"/>
  <c r="A32" i="57"/>
  <c r="Q31" i="57"/>
  <c r="P31" i="57"/>
  <c r="O31" i="57"/>
  <c r="N31" i="57"/>
  <c r="I31" i="57"/>
  <c r="H31" i="57"/>
  <c r="G31" i="57"/>
  <c r="E31" i="57"/>
  <c r="D31" i="57" a="1"/>
  <c r="D31" i="57" s="1"/>
  <c r="C31" i="57"/>
  <c r="A31" i="57"/>
  <c r="Q30" i="57"/>
  <c r="P30" i="57"/>
  <c r="O30" i="57"/>
  <c r="N30" i="57"/>
  <c r="I30" i="57"/>
  <c r="H30" i="57"/>
  <c r="G30" i="57"/>
  <c r="E30" i="57"/>
  <c r="D30" i="57" a="1"/>
  <c r="D30" i="57" s="1"/>
  <c r="C30" i="57"/>
  <c r="A30" i="57"/>
  <c r="Q29" i="57"/>
  <c r="P29" i="57"/>
  <c r="O29" i="57"/>
  <c r="N29" i="57"/>
  <c r="I29" i="57"/>
  <c r="H29" i="57"/>
  <c r="G29" i="57"/>
  <c r="E29" i="57"/>
  <c r="D29" i="57" a="1"/>
  <c r="D29" i="57" s="1"/>
  <c r="C29" i="57"/>
  <c r="A29" i="57"/>
  <c r="Q28" i="57"/>
  <c r="P28" i="57"/>
  <c r="O28" i="57"/>
  <c r="N28" i="57"/>
  <c r="I28" i="57"/>
  <c r="H28" i="57"/>
  <c r="G28" i="57"/>
  <c r="E28" i="57"/>
  <c r="D28" i="57" a="1"/>
  <c r="D28" i="57" s="1"/>
  <c r="C28" i="57"/>
  <c r="A28" i="57"/>
  <c r="Q27" i="57"/>
  <c r="P27" i="57"/>
  <c r="O27" i="57"/>
  <c r="N27" i="57"/>
  <c r="I27" i="57"/>
  <c r="H27" i="57"/>
  <c r="G27" i="57"/>
  <c r="E27" i="57"/>
  <c r="D27" i="57" a="1"/>
  <c r="D27" i="57" s="1"/>
  <c r="C27" i="57"/>
  <c r="A27" i="57"/>
  <c r="Q26" i="57"/>
  <c r="P26" i="57"/>
  <c r="O26" i="57"/>
  <c r="N26" i="57"/>
  <c r="I26" i="57"/>
  <c r="H26" i="57"/>
  <c r="G26" i="57"/>
  <c r="E26" i="57"/>
  <c r="D26" i="57" a="1"/>
  <c r="D26" i="57" s="1"/>
  <c r="C26" i="57"/>
  <c r="A26" i="57"/>
  <c r="Q25" i="57"/>
  <c r="P25" i="57"/>
  <c r="O25" i="57"/>
  <c r="N25" i="57"/>
  <c r="I25" i="57"/>
  <c r="H25" i="57"/>
  <c r="G25" i="57"/>
  <c r="E25" i="57"/>
  <c r="D25" i="57" a="1"/>
  <c r="D25" i="57" s="1"/>
  <c r="C25" i="57"/>
  <c r="A25" i="57"/>
  <c r="Q24" i="57"/>
  <c r="P24" i="57"/>
  <c r="O24" i="57"/>
  <c r="N24" i="57"/>
  <c r="I24" i="57"/>
  <c r="H24" i="57"/>
  <c r="G24" i="57"/>
  <c r="E24" i="57"/>
  <c r="D24" i="57" a="1"/>
  <c r="D24" i="57" s="1"/>
  <c r="C24" i="57"/>
  <c r="A24" i="57"/>
  <c r="Q23" i="57"/>
  <c r="P23" i="57"/>
  <c r="O23" i="57"/>
  <c r="N23" i="57"/>
  <c r="I23" i="57"/>
  <c r="H23" i="57"/>
  <c r="G23" i="57"/>
  <c r="E23" i="57"/>
  <c r="D23" i="57" a="1"/>
  <c r="D23" i="57" s="1"/>
  <c r="C23" i="57"/>
  <c r="A23" i="57"/>
  <c r="Q22" i="57"/>
  <c r="P22" i="57"/>
  <c r="O22" i="57"/>
  <c r="N22" i="57"/>
  <c r="I22" i="57"/>
  <c r="H22" i="57"/>
  <c r="G22" i="57"/>
  <c r="E22" i="57"/>
  <c r="D22" i="57" a="1"/>
  <c r="D22" i="57" s="1"/>
  <c r="C22" i="57"/>
  <c r="A22" i="57"/>
  <c r="Q21" i="57"/>
  <c r="P21" i="57"/>
  <c r="O21" i="57"/>
  <c r="N21" i="57"/>
  <c r="I21" i="57"/>
  <c r="H21" i="57"/>
  <c r="G21" i="57"/>
  <c r="E21" i="57"/>
  <c r="D21" i="57" a="1"/>
  <c r="D21" i="57" s="1"/>
  <c r="C21" i="57"/>
  <c r="A21" i="57"/>
  <c r="Q20" i="57"/>
  <c r="P20" i="57"/>
  <c r="O20" i="57"/>
  <c r="N20" i="57"/>
  <c r="I20" i="57"/>
  <c r="H20" i="57"/>
  <c r="G20" i="57"/>
  <c r="E20" i="57"/>
  <c r="D20" i="57" a="1"/>
  <c r="D20" i="57" s="1"/>
  <c r="C20" i="57"/>
  <c r="A20" i="57"/>
  <c r="Q19" i="57"/>
  <c r="P19" i="57"/>
  <c r="O19" i="57"/>
  <c r="N19" i="57"/>
  <c r="I19" i="57"/>
  <c r="H19" i="57"/>
  <c r="G19" i="57"/>
  <c r="E19" i="57"/>
  <c r="D19" i="57" a="1"/>
  <c r="D19" i="57" s="1"/>
  <c r="C19" i="57"/>
  <c r="A19" i="57"/>
  <c r="Q18" i="57"/>
  <c r="P18" i="57"/>
  <c r="O18" i="57"/>
  <c r="N18" i="57"/>
  <c r="I18" i="57"/>
  <c r="H18" i="57"/>
  <c r="G18" i="57"/>
  <c r="E18" i="57"/>
  <c r="D18" i="57" a="1"/>
  <c r="D18" i="57" s="1"/>
  <c r="C18" i="57"/>
  <c r="A18" i="57"/>
  <c r="Q17" i="57"/>
  <c r="P17" i="57"/>
  <c r="O17" i="57"/>
  <c r="N17" i="57"/>
  <c r="I17" i="57"/>
  <c r="H17" i="57"/>
  <c r="G17" i="57"/>
  <c r="E17" i="57"/>
  <c r="D17" i="57" a="1"/>
  <c r="D17" i="57" s="1"/>
  <c r="C17" i="57"/>
  <c r="A17" i="57"/>
  <c r="Q16" i="57"/>
  <c r="P16" i="57"/>
  <c r="O16" i="57"/>
  <c r="N16" i="57"/>
  <c r="I16" i="57"/>
  <c r="H16" i="57"/>
  <c r="G16" i="57"/>
  <c r="E16" i="57"/>
  <c r="D16" i="57" a="1"/>
  <c r="D16" i="57" s="1"/>
  <c r="C16" i="57"/>
  <c r="A16" i="57"/>
  <c r="Q15" i="57"/>
  <c r="P15" i="57"/>
  <c r="O15" i="57"/>
  <c r="N15" i="57"/>
  <c r="I15" i="57"/>
  <c r="H15" i="57"/>
  <c r="G15" i="57"/>
  <c r="E15" i="57"/>
  <c r="D15" i="57" a="1"/>
  <c r="D15" i="57" s="1"/>
  <c r="C15" i="57"/>
  <c r="A15" i="57"/>
  <c r="Q14" i="57"/>
  <c r="P14" i="57"/>
  <c r="O14" i="57"/>
  <c r="N14" i="57"/>
  <c r="I14" i="57"/>
  <c r="H14" i="57"/>
  <c r="G14" i="57"/>
  <c r="E14" i="57"/>
  <c r="D14" i="57" a="1"/>
  <c r="D14" i="57" s="1"/>
  <c r="C14" i="57"/>
  <c r="A14" i="57"/>
  <c r="Q13" i="57"/>
  <c r="P13" i="57"/>
  <c r="O13" i="57"/>
  <c r="N13" i="57"/>
  <c r="I13" i="57"/>
  <c r="H13" i="57"/>
  <c r="G13" i="57"/>
  <c r="E13" i="57"/>
  <c r="D13" i="57" a="1"/>
  <c r="D13" i="57" s="1"/>
  <c r="C13" i="57"/>
  <c r="A13" i="57"/>
  <c r="I12" i="57"/>
  <c r="H12" i="57"/>
  <c r="G12" i="57"/>
  <c r="E12" i="57"/>
  <c r="D12" i="57" a="1"/>
  <c r="D12" i="57" s="1"/>
  <c r="C12" i="57"/>
  <c r="A12" i="57"/>
  <c r="I11" i="57"/>
  <c r="H11" i="57"/>
  <c r="G11" i="57"/>
  <c r="E11" i="57"/>
  <c r="D11" i="57" a="1"/>
  <c r="D11" i="57" s="1"/>
  <c r="C11" i="57"/>
  <c r="A11" i="57"/>
  <c r="I10" i="57"/>
  <c r="H10" i="57"/>
  <c r="G10" i="57"/>
  <c r="E10" i="57"/>
  <c r="D10" i="57" a="1"/>
  <c r="D10" i="57" s="1"/>
  <c r="C10" i="57"/>
  <c r="A10" i="57"/>
  <c r="I9" i="57"/>
  <c r="H9" i="57"/>
  <c r="G9" i="57"/>
  <c r="E9" i="57"/>
  <c r="D9" i="57" a="1"/>
  <c r="D9" i="57" s="1"/>
  <c r="C9" i="57"/>
  <c r="A9" i="57"/>
  <c r="I8" i="57"/>
  <c r="H8" i="57"/>
  <c r="G8" i="57"/>
  <c r="I7" i="57"/>
  <c r="H7" i="57"/>
  <c r="G7" i="57"/>
  <c r="I6" i="57"/>
  <c r="H6" i="57"/>
  <c r="G6" i="57"/>
  <c r="I5" i="57"/>
  <c r="H5" i="57"/>
  <c r="G5" i="57"/>
  <c r="B5" i="57" a="1"/>
  <c r="I4" i="57"/>
  <c r="H4" i="57"/>
  <c r="G4" i="57"/>
  <c r="I3" i="57"/>
  <c r="H3" i="57"/>
  <c r="G3" i="57"/>
  <c r="I2" i="57"/>
  <c r="H2" i="57"/>
  <c r="G2" i="57"/>
  <c r="XER1" i="57" a="1"/>
  <c r="XER1" i="57" s="1"/>
  <c r="XEQ1" i="57" a="1"/>
  <c r="XEQ1" i="57" s="1"/>
  <c r="XEP1" i="57" a="1"/>
  <c r="XEP1" i="57" s="1"/>
  <c r="M1" i="57" a="1"/>
  <c r="E103" i="56"/>
  <c r="D103" i="56" a="1"/>
  <c r="D103" i="56" s="1"/>
  <c r="C103" i="56" a="1"/>
  <c r="C103" i="56" s="1"/>
  <c r="A103" i="56"/>
  <c r="Q102" i="56"/>
  <c r="P102" i="56"/>
  <c r="O102" i="56"/>
  <c r="N102" i="56"/>
  <c r="I102" i="56"/>
  <c r="H102" i="56"/>
  <c r="G102" i="56"/>
  <c r="E102" i="56"/>
  <c r="D102" i="56" a="1"/>
  <c r="D102" i="56" s="1"/>
  <c r="C102" i="56"/>
  <c r="A102" i="56"/>
  <c r="Q101" i="56"/>
  <c r="P101" i="56"/>
  <c r="O101" i="56"/>
  <c r="N101" i="56"/>
  <c r="I101" i="56"/>
  <c r="H101" i="56"/>
  <c r="G101" i="56"/>
  <c r="E101" i="56"/>
  <c r="D101" i="56" a="1"/>
  <c r="D101" i="56" s="1"/>
  <c r="C101" i="56"/>
  <c r="A101" i="56"/>
  <c r="Q100" i="56"/>
  <c r="P100" i="56"/>
  <c r="O100" i="56"/>
  <c r="N100" i="56"/>
  <c r="I100" i="56"/>
  <c r="H100" i="56"/>
  <c r="G100" i="56"/>
  <c r="E100" i="56"/>
  <c r="D100" i="56" a="1"/>
  <c r="D100" i="56" s="1"/>
  <c r="C100" i="56"/>
  <c r="A100" i="56"/>
  <c r="Q99" i="56"/>
  <c r="P99" i="56"/>
  <c r="O99" i="56"/>
  <c r="N99" i="56"/>
  <c r="I99" i="56"/>
  <c r="H99" i="56"/>
  <c r="G99" i="56"/>
  <c r="E99" i="56"/>
  <c r="D99" i="56" a="1"/>
  <c r="D99" i="56" s="1"/>
  <c r="C99" i="56"/>
  <c r="A99" i="56"/>
  <c r="Q98" i="56"/>
  <c r="P98" i="56"/>
  <c r="O98" i="56"/>
  <c r="N98" i="56"/>
  <c r="I98" i="56"/>
  <c r="H98" i="56"/>
  <c r="G98" i="56"/>
  <c r="E98" i="56"/>
  <c r="D98" i="56" a="1"/>
  <c r="D98" i="56" s="1"/>
  <c r="C98" i="56"/>
  <c r="A98" i="56"/>
  <c r="Q97" i="56"/>
  <c r="P97" i="56"/>
  <c r="O97" i="56"/>
  <c r="N97" i="56"/>
  <c r="I97" i="56"/>
  <c r="H97" i="56"/>
  <c r="G97" i="56"/>
  <c r="E97" i="56"/>
  <c r="D97" i="56" a="1"/>
  <c r="D97" i="56" s="1"/>
  <c r="C97" i="56"/>
  <c r="A97" i="56"/>
  <c r="Q96" i="56"/>
  <c r="P96" i="56"/>
  <c r="O96" i="56"/>
  <c r="N96" i="56"/>
  <c r="I96" i="56"/>
  <c r="H96" i="56"/>
  <c r="G96" i="56"/>
  <c r="E96" i="56"/>
  <c r="D96" i="56" a="1"/>
  <c r="D96" i="56" s="1"/>
  <c r="C96" i="56"/>
  <c r="A96" i="56"/>
  <c r="Q95" i="56"/>
  <c r="P95" i="56"/>
  <c r="O95" i="56"/>
  <c r="N95" i="56"/>
  <c r="I95" i="56"/>
  <c r="H95" i="56"/>
  <c r="G95" i="56"/>
  <c r="E95" i="56"/>
  <c r="D95" i="56" a="1"/>
  <c r="D95" i="56" s="1"/>
  <c r="C95" i="56"/>
  <c r="A95" i="56"/>
  <c r="Q94" i="56"/>
  <c r="P94" i="56"/>
  <c r="O94" i="56"/>
  <c r="N94" i="56"/>
  <c r="I94" i="56"/>
  <c r="H94" i="56"/>
  <c r="G94" i="56"/>
  <c r="E94" i="56"/>
  <c r="D94" i="56" a="1"/>
  <c r="D94" i="56" s="1"/>
  <c r="C94" i="56"/>
  <c r="A94" i="56"/>
  <c r="Q93" i="56"/>
  <c r="P93" i="56"/>
  <c r="O93" i="56"/>
  <c r="N93" i="56"/>
  <c r="I93" i="56"/>
  <c r="H93" i="56"/>
  <c r="G93" i="56"/>
  <c r="E93" i="56"/>
  <c r="D93" i="56" a="1"/>
  <c r="D93" i="56" s="1"/>
  <c r="C93" i="56"/>
  <c r="A93" i="56"/>
  <c r="Q92" i="56"/>
  <c r="P92" i="56"/>
  <c r="O92" i="56"/>
  <c r="N92" i="56"/>
  <c r="I92" i="56"/>
  <c r="H92" i="56"/>
  <c r="G92" i="56"/>
  <c r="E92" i="56"/>
  <c r="D92" i="56" a="1"/>
  <c r="D92" i="56" s="1"/>
  <c r="C92" i="56"/>
  <c r="A92" i="56"/>
  <c r="Q91" i="56"/>
  <c r="P91" i="56"/>
  <c r="O91" i="56"/>
  <c r="N91" i="56"/>
  <c r="I91" i="56"/>
  <c r="H91" i="56"/>
  <c r="G91" i="56"/>
  <c r="E91" i="56"/>
  <c r="D91" i="56" a="1"/>
  <c r="D91" i="56" s="1"/>
  <c r="C91" i="56"/>
  <c r="A91" i="56"/>
  <c r="Q90" i="56"/>
  <c r="P90" i="56"/>
  <c r="O90" i="56"/>
  <c r="N90" i="56"/>
  <c r="I90" i="56"/>
  <c r="H90" i="56"/>
  <c r="G90" i="56"/>
  <c r="E90" i="56"/>
  <c r="D90" i="56" a="1"/>
  <c r="D90" i="56" s="1"/>
  <c r="C90" i="56"/>
  <c r="A90" i="56"/>
  <c r="Q89" i="56"/>
  <c r="P89" i="56"/>
  <c r="O89" i="56"/>
  <c r="N89" i="56"/>
  <c r="I89" i="56"/>
  <c r="H89" i="56"/>
  <c r="G89" i="56"/>
  <c r="E89" i="56"/>
  <c r="D89" i="56" a="1"/>
  <c r="D89" i="56" s="1"/>
  <c r="C89" i="56"/>
  <c r="A89" i="56"/>
  <c r="Q88" i="56"/>
  <c r="P88" i="56"/>
  <c r="O88" i="56"/>
  <c r="N88" i="56"/>
  <c r="I88" i="56"/>
  <c r="H88" i="56"/>
  <c r="G88" i="56"/>
  <c r="E88" i="56"/>
  <c r="D88" i="56" a="1"/>
  <c r="D88" i="56" s="1"/>
  <c r="C88" i="56"/>
  <c r="A88" i="56"/>
  <c r="Q87" i="56"/>
  <c r="P87" i="56"/>
  <c r="O87" i="56"/>
  <c r="N87" i="56"/>
  <c r="I87" i="56"/>
  <c r="H87" i="56"/>
  <c r="G87" i="56"/>
  <c r="E87" i="56"/>
  <c r="D87" i="56" a="1"/>
  <c r="D87" i="56" s="1"/>
  <c r="C87" i="56"/>
  <c r="A87" i="56"/>
  <c r="Q86" i="56"/>
  <c r="P86" i="56"/>
  <c r="O86" i="56"/>
  <c r="N86" i="56"/>
  <c r="I86" i="56"/>
  <c r="H86" i="56"/>
  <c r="G86" i="56"/>
  <c r="E86" i="56"/>
  <c r="D86" i="56" a="1"/>
  <c r="D86" i="56" s="1"/>
  <c r="C86" i="56"/>
  <c r="A86" i="56"/>
  <c r="Q85" i="56"/>
  <c r="P85" i="56"/>
  <c r="O85" i="56"/>
  <c r="N85" i="56"/>
  <c r="I85" i="56"/>
  <c r="H85" i="56"/>
  <c r="G85" i="56"/>
  <c r="E85" i="56"/>
  <c r="D85" i="56" a="1"/>
  <c r="D85" i="56" s="1"/>
  <c r="C85" i="56"/>
  <c r="A85" i="56"/>
  <c r="Q84" i="56"/>
  <c r="P84" i="56"/>
  <c r="O84" i="56"/>
  <c r="N84" i="56"/>
  <c r="I84" i="56"/>
  <c r="H84" i="56"/>
  <c r="G84" i="56"/>
  <c r="E84" i="56"/>
  <c r="D84" i="56" a="1"/>
  <c r="D84" i="56" s="1"/>
  <c r="C84" i="56"/>
  <c r="A84" i="56"/>
  <c r="Q83" i="56"/>
  <c r="P83" i="56"/>
  <c r="O83" i="56"/>
  <c r="N83" i="56"/>
  <c r="I83" i="56"/>
  <c r="H83" i="56"/>
  <c r="G83" i="56"/>
  <c r="E83" i="56"/>
  <c r="D83" i="56" a="1"/>
  <c r="D83" i="56" s="1"/>
  <c r="C83" i="56"/>
  <c r="A83" i="56"/>
  <c r="Q82" i="56"/>
  <c r="P82" i="56"/>
  <c r="O82" i="56"/>
  <c r="N82" i="56"/>
  <c r="I82" i="56"/>
  <c r="H82" i="56"/>
  <c r="G82" i="56"/>
  <c r="E82" i="56"/>
  <c r="D82" i="56" a="1"/>
  <c r="D82" i="56" s="1"/>
  <c r="C82" i="56"/>
  <c r="A82" i="56"/>
  <c r="Q81" i="56"/>
  <c r="P81" i="56"/>
  <c r="O81" i="56"/>
  <c r="N81" i="56"/>
  <c r="I81" i="56"/>
  <c r="H81" i="56"/>
  <c r="G81" i="56"/>
  <c r="E81" i="56"/>
  <c r="D81" i="56" a="1"/>
  <c r="D81" i="56" s="1"/>
  <c r="C81" i="56"/>
  <c r="A81" i="56"/>
  <c r="Q80" i="56"/>
  <c r="P80" i="56"/>
  <c r="O80" i="56"/>
  <c r="N80" i="56"/>
  <c r="I80" i="56"/>
  <c r="H80" i="56"/>
  <c r="G80" i="56"/>
  <c r="E80" i="56"/>
  <c r="D80" i="56" a="1"/>
  <c r="D80" i="56" s="1"/>
  <c r="C80" i="56"/>
  <c r="A80" i="56"/>
  <c r="Q79" i="56"/>
  <c r="P79" i="56"/>
  <c r="O79" i="56"/>
  <c r="N79" i="56"/>
  <c r="I79" i="56"/>
  <c r="H79" i="56"/>
  <c r="G79" i="56"/>
  <c r="E79" i="56"/>
  <c r="D79" i="56" a="1"/>
  <c r="D79" i="56" s="1"/>
  <c r="C79" i="56"/>
  <c r="A79" i="56"/>
  <c r="Q78" i="56"/>
  <c r="P78" i="56"/>
  <c r="O78" i="56"/>
  <c r="N78" i="56"/>
  <c r="I78" i="56"/>
  <c r="H78" i="56"/>
  <c r="G78" i="56"/>
  <c r="E78" i="56"/>
  <c r="D78" i="56" a="1"/>
  <c r="D78" i="56" s="1"/>
  <c r="C78" i="56"/>
  <c r="A78" i="56"/>
  <c r="Q77" i="56"/>
  <c r="P77" i="56"/>
  <c r="O77" i="56"/>
  <c r="N77" i="56"/>
  <c r="I77" i="56"/>
  <c r="H77" i="56"/>
  <c r="G77" i="56"/>
  <c r="E77" i="56"/>
  <c r="D77" i="56" a="1"/>
  <c r="D77" i="56" s="1"/>
  <c r="C77" i="56"/>
  <c r="A77" i="56"/>
  <c r="Q76" i="56"/>
  <c r="P76" i="56"/>
  <c r="O76" i="56"/>
  <c r="N76" i="56"/>
  <c r="I76" i="56"/>
  <c r="H76" i="56"/>
  <c r="G76" i="56"/>
  <c r="E76" i="56"/>
  <c r="D76" i="56" a="1"/>
  <c r="D76" i="56" s="1"/>
  <c r="C76" i="56"/>
  <c r="A76" i="56"/>
  <c r="Q75" i="56"/>
  <c r="P75" i="56"/>
  <c r="O75" i="56"/>
  <c r="N75" i="56"/>
  <c r="I75" i="56"/>
  <c r="H75" i="56"/>
  <c r="G75" i="56"/>
  <c r="E75" i="56"/>
  <c r="D75" i="56" a="1"/>
  <c r="D75" i="56" s="1"/>
  <c r="C75" i="56"/>
  <c r="A75" i="56"/>
  <c r="Q74" i="56"/>
  <c r="P74" i="56"/>
  <c r="O74" i="56"/>
  <c r="N74" i="56"/>
  <c r="I74" i="56"/>
  <c r="H74" i="56"/>
  <c r="G74" i="56"/>
  <c r="E74" i="56"/>
  <c r="D74" i="56" a="1"/>
  <c r="D74" i="56" s="1"/>
  <c r="C74" i="56"/>
  <c r="A74" i="56"/>
  <c r="Q73" i="56"/>
  <c r="P73" i="56"/>
  <c r="O73" i="56"/>
  <c r="N73" i="56"/>
  <c r="I73" i="56"/>
  <c r="H73" i="56"/>
  <c r="G73" i="56"/>
  <c r="E73" i="56"/>
  <c r="D73" i="56" a="1"/>
  <c r="D73" i="56" s="1"/>
  <c r="C73" i="56"/>
  <c r="A73" i="56"/>
  <c r="Q72" i="56"/>
  <c r="P72" i="56"/>
  <c r="O72" i="56"/>
  <c r="N72" i="56"/>
  <c r="I72" i="56"/>
  <c r="H72" i="56"/>
  <c r="G72" i="56"/>
  <c r="E72" i="56"/>
  <c r="D72" i="56" a="1"/>
  <c r="D72" i="56" s="1"/>
  <c r="C72" i="56"/>
  <c r="A72" i="56"/>
  <c r="Q71" i="56"/>
  <c r="P71" i="56"/>
  <c r="O71" i="56"/>
  <c r="N71" i="56"/>
  <c r="I71" i="56"/>
  <c r="H71" i="56"/>
  <c r="G71" i="56"/>
  <c r="E71" i="56"/>
  <c r="D71" i="56" a="1"/>
  <c r="D71" i="56" s="1"/>
  <c r="C71" i="56"/>
  <c r="A71" i="56"/>
  <c r="Q70" i="56"/>
  <c r="P70" i="56"/>
  <c r="O70" i="56"/>
  <c r="N70" i="56"/>
  <c r="I70" i="56"/>
  <c r="H70" i="56"/>
  <c r="G70" i="56"/>
  <c r="E70" i="56"/>
  <c r="D70" i="56" a="1"/>
  <c r="D70" i="56" s="1"/>
  <c r="C70" i="56"/>
  <c r="A70" i="56"/>
  <c r="Q69" i="56"/>
  <c r="P69" i="56"/>
  <c r="O69" i="56"/>
  <c r="N69" i="56"/>
  <c r="I69" i="56"/>
  <c r="H69" i="56"/>
  <c r="G69" i="56"/>
  <c r="E69" i="56"/>
  <c r="D69" i="56" a="1"/>
  <c r="D69" i="56" s="1"/>
  <c r="C69" i="56"/>
  <c r="A69" i="56"/>
  <c r="Q68" i="56"/>
  <c r="P68" i="56"/>
  <c r="O68" i="56"/>
  <c r="N68" i="56"/>
  <c r="I68" i="56"/>
  <c r="H68" i="56"/>
  <c r="G68" i="56"/>
  <c r="E68" i="56"/>
  <c r="D68" i="56" a="1"/>
  <c r="D68" i="56" s="1"/>
  <c r="C68" i="56"/>
  <c r="A68" i="56"/>
  <c r="Q67" i="56"/>
  <c r="P67" i="56"/>
  <c r="O67" i="56"/>
  <c r="N67" i="56"/>
  <c r="I67" i="56"/>
  <c r="H67" i="56"/>
  <c r="G67" i="56"/>
  <c r="E67" i="56"/>
  <c r="D67" i="56" a="1"/>
  <c r="D67" i="56" s="1"/>
  <c r="C67" i="56"/>
  <c r="A67" i="56"/>
  <c r="Q66" i="56"/>
  <c r="P66" i="56"/>
  <c r="O66" i="56"/>
  <c r="N66" i="56"/>
  <c r="I66" i="56"/>
  <c r="H66" i="56"/>
  <c r="G66" i="56"/>
  <c r="E66" i="56"/>
  <c r="D66" i="56" a="1"/>
  <c r="D66" i="56" s="1"/>
  <c r="C66" i="56"/>
  <c r="A66" i="56"/>
  <c r="Q65" i="56"/>
  <c r="P65" i="56"/>
  <c r="O65" i="56"/>
  <c r="N65" i="56"/>
  <c r="I65" i="56"/>
  <c r="H65" i="56"/>
  <c r="G65" i="56"/>
  <c r="E65" i="56"/>
  <c r="D65" i="56" a="1"/>
  <c r="D65" i="56" s="1"/>
  <c r="C65" i="56"/>
  <c r="A65" i="56"/>
  <c r="Q64" i="56"/>
  <c r="P64" i="56"/>
  <c r="O64" i="56"/>
  <c r="N64" i="56"/>
  <c r="I64" i="56"/>
  <c r="H64" i="56"/>
  <c r="G64" i="56"/>
  <c r="E64" i="56"/>
  <c r="D64" i="56" a="1"/>
  <c r="D64" i="56" s="1"/>
  <c r="C64" i="56"/>
  <c r="A64" i="56"/>
  <c r="Q63" i="56"/>
  <c r="P63" i="56"/>
  <c r="O63" i="56"/>
  <c r="N63" i="56"/>
  <c r="I63" i="56"/>
  <c r="H63" i="56"/>
  <c r="G63" i="56"/>
  <c r="E63" i="56"/>
  <c r="D63" i="56" a="1"/>
  <c r="D63" i="56" s="1"/>
  <c r="C63" i="56"/>
  <c r="A63" i="56"/>
  <c r="Q62" i="56"/>
  <c r="P62" i="56"/>
  <c r="O62" i="56"/>
  <c r="N62" i="56"/>
  <c r="I62" i="56"/>
  <c r="H62" i="56"/>
  <c r="G62" i="56"/>
  <c r="E62" i="56"/>
  <c r="D62" i="56" a="1"/>
  <c r="D62" i="56" s="1"/>
  <c r="C62" i="56"/>
  <c r="A62" i="56"/>
  <c r="Q61" i="56"/>
  <c r="P61" i="56"/>
  <c r="O61" i="56"/>
  <c r="N61" i="56"/>
  <c r="I61" i="56"/>
  <c r="H61" i="56"/>
  <c r="G61" i="56"/>
  <c r="E61" i="56"/>
  <c r="D61" i="56" a="1"/>
  <c r="D61" i="56" s="1"/>
  <c r="C61" i="56"/>
  <c r="A61" i="56"/>
  <c r="Q60" i="56"/>
  <c r="P60" i="56"/>
  <c r="O60" i="56"/>
  <c r="N60" i="56"/>
  <c r="I60" i="56"/>
  <c r="H60" i="56"/>
  <c r="G60" i="56"/>
  <c r="E60" i="56"/>
  <c r="D60" i="56" a="1"/>
  <c r="D60" i="56" s="1"/>
  <c r="C60" i="56"/>
  <c r="A60" i="56"/>
  <c r="Q59" i="56"/>
  <c r="P59" i="56"/>
  <c r="O59" i="56"/>
  <c r="N59" i="56"/>
  <c r="I59" i="56"/>
  <c r="H59" i="56"/>
  <c r="G59" i="56"/>
  <c r="E59" i="56"/>
  <c r="D59" i="56" a="1"/>
  <c r="D59" i="56" s="1"/>
  <c r="C59" i="56"/>
  <c r="A59" i="56"/>
  <c r="Q58" i="56"/>
  <c r="P58" i="56"/>
  <c r="O58" i="56"/>
  <c r="N58" i="56"/>
  <c r="I58" i="56"/>
  <c r="H58" i="56"/>
  <c r="G58" i="56"/>
  <c r="E58" i="56"/>
  <c r="D58" i="56" a="1"/>
  <c r="D58" i="56" s="1"/>
  <c r="C58" i="56"/>
  <c r="A58" i="56"/>
  <c r="Q57" i="56"/>
  <c r="P57" i="56"/>
  <c r="O57" i="56"/>
  <c r="N57" i="56"/>
  <c r="I57" i="56"/>
  <c r="H57" i="56"/>
  <c r="G57" i="56"/>
  <c r="E57" i="56"/>
  <c r="D57" i="56" a="1"/>
  <c r="D57" i="56" s="1"/>
  <c r="C57" i="56"/>
  <c r="A57" i="56"/>
  <c r="Q56" i="56"/>
  <c r="P56" i="56"/>
  <c r="O56" i="56"/>
  <c r="N56" i="56"/>
  <c r="I56" i="56"/>
  <c r="H56" i="56"/>
  <c r="G56" i="56"/>
  <c r="E56" i="56"/>
  <c r="D56" i="56" a="1"/>
  <c r="D56" i="56" s="1"/>
  <c r="C56" i="56"/>
  <c r="A56" i="56"/>
  <c r="Q55" i="56"/>
  <c r="P55" i="56"/>
  <c r="O55" i="56"/>
  <c r="N55" i="56"/>
  <c r="I55" i="56"/>
  <c r="H55" i="56"/>
  <c r="G55" i="56"/>
  <c r="E55" i="56"/>
  <c r="D55" i="56" a="1"/>
  <c r="D55" i="56" s="1"/>
  <c r="C55" i="56"/>
  <c r="A55" i="56"/>
  <c r="Q54" i="56"/>
  <c r="P54" i="56"/>
  <c r="O54" i="56"/>
  <c r="N54" i="56"/>
  <c r="I54" i="56"/>
  <c r="H54" i="56"/>
  <c r="G54" i="56"/>
  <c r="E54" i="56"/>
  <c r="D54" i="56" a="1"/>
  <c r="D54" i="56" s="1"/>
  <c r="C54" i="56"/>
  <c r="A54" i="56"/>
  <c r="Q53" i="56"/>
  <c r="P53" i="56"/>
  <c r="O53" i="56"/>
  <c r="N53" i="56"/>
  <c r="I53" i="56"/>
  <c r="H53" i="56"/>
  <c r="G53" i="56"/>
  <c r="E53" i="56"/>
  <c r="D53" i="56" a="1"/>
  <c r="D53" i="56" s="1"/>
  <c r="C53" i="56"/>
  <c r="A53" i="56"/>
  <c r="Q52" i="56"/>
  <c r="P52" i="56"/>
  <c r="O52" i="56"/>
  <c r="N52" i="56"/>
  <c r="I52" i="56"/>
  <c r="H52" i="56"/>
  <c r="G52" i="56"/>
  <c r="E52" i="56"/>
  <c r="D52" i="56" a="1"/>
  <c r="D52" i="56" s="1"/>
  <c r="C52" i="56"/>
  <c r="A52" i="56"/>
  <c r="Q51" i="56"/>
  <c r="P51" i="56"/>
  <c r="O51" i="56"/>
  <c r="N51" i="56"/>
  <c r="I51" i="56"/>
  <c r="H51" i="56"/>
  <c r="G51" i="56"/>
  <c r="E51" i="56"/>
  <c r="D51" i="56" a="1"/>
  <c r="D51" i="56" s="1"/>
  <c r="C51" i="56"/>
  <c r="A51" i="56"/>
  <c r="Q50" i="56"/>
  <c r="P50" i="56"/>
  <c r="O50" i="56"/>
  <c r="N50" i="56"/>
  <c r="I50" i="56"/>
  <c r="H50" i="56"/>
  <c r="G50" i="56"/>
  <c r="E50" i="56"/>
  <c r="D50" i="56" a="1"/>
  <c r="D50" i="56" s="1"/>
  <c r="C50" i="56"/>
  <c r="A50" i="56"/>
  <c r="Q49" i="56"/>
  <c r="P49" i="56"/>
  <c r="O49" i="56"/>
  <c r="N49" i="56"/>
  <c r="I49" i="56"/>
  <c r="H49" i="56"/>
  <c r="G49" i="56"/>
  <c r="E49" i="56"/>
  <c r="D49" i="56" a="1"/>
  <c r="D49" i="56" s="1"/>
  <c r="C49" i="56"/>
  <c r="A49" i="56"/>
  <c r="Q48" i="56"/>
  <c r="P48" i="56"/>
  <c r="O48" i="56"/>
  <c r="N48" i="56"/>
  <c r="I48" i="56"/>
  <c r="H48" i="56"/>
  <c r="G48" i="56"/>
  <c r="E48" i="56"/>
  <c r="D48" i="56" a="1"/>
  <c r="D48" i="56" s="1"/>
  <c r="C48" i="56"/>
  <c r="A48" i="56"/>
  <c r="Q47" i="56"/>
  <c r="P47" i="56"/>
  <c r="O47" i="56"/>
  <c r="N47" i="56"/>
  <c r="I47" i="56"/>
  <c r="H47" i="56"/>
  <c r="G47" i="56"/>
  <c r="E47" i="56"/>
  <c r="D47" i="56" a="1"/>
  <c r="D47" i="56" s="1"/>
  <c r="C47" i="56"/>
  <c r="A47" i="56"/>
  <c r="Q46" i="56"/>
  <c r="P46" i="56"/>
  <c r="O46" i="56"/>
  <c r="N46" i="56"/>
  <c r="I46" i="56"/>
  <c r="H46" i="56"/>
  <c r="G46" i="56"/>
  <c r="E46" i="56"/>
  <c r="D46" i="56" a="1"/>
  <c r="D46" i="56" s="1"/>
  <c r="C46" i="56"/>
  <c r="A46" i="56"/>
  <c r="Q45" i="56"/>
  <c r="P45" i="56"/>
  <c r="O45" i="56"/>
  <c r="N45" i="56"/>
  <c r="I45" i="56"/>
  <c r="H45" i="56"/>
  <c r="G45" i="56"/>
  <c r="E45" i="56"/>
  <c r="D45" i="56" a="1"/>
  <c r="D45" i="56" s="1"/>
  <c r="C45" i="56"/>
  <c r="A45" i="56"/>
  <c r="Q44" i="56"/>
  <c r="P44" i="56"/>
  <c r="O44" i="56"/>
  <c r="N44" i="56"/>
  <c r="I44" i="56"/>
  <c r="H44" i="56"/>
  <c r="G44" i="56"/>
  <c r="E44" i="56"/>
  <c r="D44" i="56" a="1"/>
  <c r="D44" i="56" s="1"/>
  <c r="C44" i="56"/>
  <c r="A44" i="56"/>
  <c r="Q43" i="56"/>
  <c r="P43" i="56"/>
  <c r="O43" i="56"/>
  <c r="N43" i="56"/>
  <c r="I43" i="56"/>
  <c r="H43" i="56"/>
  <c r="G43" i="56"/>
  <c r="E43" i="56"/>
  <c r="D43" i="56" a="1"/>
  <c r="D43" i="56" s="1"/>
  <c r="C43" i="56"/>
  <c r="A43" i="56"/>
  <c r="Q42" i="56"/>
  <c r="P42" i="56"/>
  <c r="O42" i="56"/>
  <c r="N42" i="56"/>
  <c r="I42" i="56"/>
  <c r="H42" i="56"/>
  <c r="G42" i="56"/>
  <c r="E42" i="56"/>
  <c r="D42" i="56" a="1"/>
  <c r="D42" i="56" s="1"/>
  <c r="C42" i="56"/>
  <c r="A42" i="56"/>
  <c r="Q41" i="56"/>
  <c r="P41" i="56"/>
  <c r="O41" i="56"/>
  <c r="N41" i="56"/>
  <c r="I41" i="56"/>
  <c r="H41" i="56"/>
  <c r="G41" i="56"/>
  <c r="E41" i="56"/>
  <c r="D41" i="56" a="1"/>
  <c r="D41" i="56" s="1"/>
  <c r="C41" i="56"/>
  <c r="A41" i="56"/>
  <c r="Q40" i="56"/>
  <c r="P40" i="56"/>
  <c r="O40" i="56"/>
  <c r="N40" i="56"/>
  <c r="I40" i="56"/>
  <c r="H40" i="56"/>
  <c r="G40" i="56"/>
  <c r="E40" i="56"/>
  <c r="D40" i="56" a="1"/>
  <c r="D40" i="56" s="1"/>
  <c r="C40" i="56"/>
  <c r="A40" i="56"/>
  <c r="Q39" i="56"/>
  <c r="P39" i="56"/>
  <c r="O39" i="56"/>
  <c r="N39" i="56"/>
  <c r="I39" i="56"/>
  <c r="H39" i="56"/>
  <c r="G39" i="56"/>
  <c r="E39" i="56"/>
  <c r="D39" i="56" a="1"/>
  <c r="D39" i="56" s="1"/>
  <c r="C39" i="56"/>
  <c r="A39" i="56"/>
  <c r="Q38" i="56"/>
  <c r="P38" i="56"/>
  <c r="O38" i="56"/>
  <c r="N38" i="56"/>
  <c r="I38" i="56"/>
  <c r="H38" i="56"/>
  <c r="G38" i="56"/>
  <c r="E38" i="56"/>
  <c r="D38" i="56" a="1"/>
  <c r="D38" i="56" s="1"/>
  <c r="C38" i="56"/>
  <c r="A38" i="56"/>
  <c r="Q37" i="56"/>
  <c r="P37" i="56"/>
  <c r="O37" i="56"/>
  <c r="N37" i="56"/>
  <c r="I37" i="56"/>
  <c r="H37" i="56"/>
  <c r="G37" i="56"/>
  <c r="E37" i="56"/>
  <c r="D37" i="56" a="1"/>
  <c r="D37" i="56" s="1"/>
  <c r="C37" i="56"/>
  <c r="A37" i="56"/>
  <c r="Q36" i="56"/>
  <c r="P36" i="56"/>
  <c r="O36" i="56"/>
  <c r="N36" i="56"/>
  <c r="I36" i="56"/>
  <c r="H36" i="56"/>
  <c r="G36" i="56"/>
  <c r="E36" i="56"/>
  <c r="D36" i="56" a="1"/>
  <c r="D36" i="56" s="1"/>
  <c r="C36" i="56"/>
  <c r="A36" i="56"/>
  <c r="Q35" i="56"/>
  <c r="P35" i="56"/>
  <c r="O35" i="56"/>
  <c r="N35" i="56"/>
  <c r="I35" i="56"/>
  <c r="H35" i="56"/>
  <c r="G35" i="56"/>
  <c r="E35" i="56"/>
  <c r="D35" i="56" a="1"/>
  <c r="D35" i="56" s="1"/>
  <c r="C35" i="56"/>
  <c r="A35" i="56"/>
  <c r="Q34" i="56"/>
  <c r="P34" i="56"/>
  <c r="O34" i="56"/>
  <c r="N34" i="56"/>
  <c r="I34" i="56"/>
  <c r="H34" i="56"/>
  <c r="G34" i="56"/>
  <c r="E34" i="56"/>
  <c r="D34" i="56" a="1"/>
  <c r="D34" i="56" s="1"/>
  <c r="C34" i="56"/>
  <c r="A34" i="56"/>
  <c r="Q33" i="56"/>
  <c r="P33" i="56"/>
  <c r="O33" i="56"/>
  <c r="N33" i="56"/>
  <c r="I33" i="56"/>
  <c r="H33" i="56"/>
  <c r="G33" i="56"/>
  <c r="E33" i="56"/>
  <c r="D33" i="56" a="1"/>
  <c r="D33" i="56" s="1"/>
  <c r="C33" i="56"/>
  <c r="A33" i="56"/>
  <c r="Q32" i="56"/>
  <c r="P32" i="56"/>
  <c r="O32" i="56"/>
  <c r="N32" i="56"/>
  <c r="I32" i="56"/>
  <c r="H32" i="56"/>
  <c r="G32" i="56"/>
  <c r="E32" i="56"/>
  <c r="D32" i="56" a="1"/>
  <c r="D32" i="56" s="1"/>
  <c r="C32" i="56"/>
  <c r="A32" i="56"/>
  <c r="Q31" i="56"/>
  <c r="P31" i="56"/>
  <c r="O31" i="56"/>
  <c r="N31" i="56"/>
  <c r="I31" i="56"/>
  <c r="H31" i="56"/>
  <c r="G31" i="56"/>
  <c r="E31" i="56"/>
  <c r="D31" i="56" a="1"/>
  <c r="D31" i="56" s="1"/>
  <c r="C31" i="56"/>
  <c r="A31" i="56"/>
  <c r="Q30" i="56"/>
  <c r="P30" i="56"/>
  <c r="O30" i="56"/>
  <c r="N30" i="56"/>
  <c r="I30" i="56"/>
  <c r="H30" i="56"/>
  <c r="G30" i="56"/>
  <c r="E30" i="56"/>
  <c r="D30" i="56" a="1"/>
  <c r="D30" i="56" s="1"/>
  <c r="C30" i="56"/>
  <c r="A30" i="56"/>
  <c r="Q29" i="56"/>
  <c r="P29" i="56"/>
  <c r="O29" i="56"/>
  <c r="N29" i="56"/>
  <c r="I29" i="56"/>
  <c r="H29" i="56"/>
  <c r="G29" i="56"/>
  <c r="E29" i="56"/>
  <c r="D29" i="56" a="1"/>
  <c r="D29" i="56" s="1"/>
  <c r="C29" i="56"/>
  <c r="A29" i="56"/>
  <c r="Q28" i="56"/>
  <c r="P28" i="56"/>
  <c r="O28" i="56"/>
  <c r="N28" i="56"/>
  <c r="I28" i="56"/>
  <c r="H28" i="56"/>
  <c r="G28" i="56"/>
  <c r="E28" i="56"/>
  <c r="D28" i="56" a="1"/>
  <c r="D28" i="56" s="1"/>
  <c r="C28" i="56"/>
  <c r="A28" i="56"/>
  <c r="Q27" i="56"/>
  <c r="P27" i="56"/>
  <c r="O27" i="56"/>
  <c r="N27" i="56"/>
  <c r="I27" i="56"/>
  <c r="H27" i="56"/>
  <c r="G27" i="56"/>
  <c r="E27" i="56"/>
  <c r="D27" i="56" a="1"/>
  <c r="D27" i="56" s="1"/>
  <c r="C27" i="56"/>
  <c r="A27" i="56"/>
  <c r="Q26" i="56"/>
  <c r="P26" i="56"/>
  <c r="O26" i="56"/>
  <c r="N26" i="56"/>
  <c r="I26" i="56"/>
  <c r="H26" i="56"/>
  <c r="G26" i="56"/>
  <c r="E26" i="56"/>
  <c r="D26" i="56" a="1"/>
  <c r="D26" i="56" s="1"/>
  <c r="C26" i="56"/>
  <c r="A26" i="56"/>
  <c r="Q25" i="56"/>
  <c r="P25" i="56"/>
  <c r="O25" i="56"/>
  <c r="N25" i="56"/>
  <c r="I25" i="56"/>
  <c r="H25" i="56"/>
  <c r="G25" i="56"/>
  <c r="E25" i="56"/>
  <c r="D25" i="56" a="1"/>
  <c r="D25" i="56" s="1"/>
  <c r="C25" i="56"/>
  <c r="A25" i="56"/>
  <c r="Q24" i="56"/>
  <c r="P24" i="56"/>
  <c r="O24" i="56"/>
  <c r="N24" i="56"/>
  <c r="I24" i="56"/>
  <c r="H24" i="56"/>
  <c r="G24" i="56"/>
  <c r="E24" i="56"/>
  <c r="D24" i="56" a="1"/>
  <c r="D24" i="56" s="1"/>
  <c r="C24" i="56"/>
  <c r="A24" i="56"/>
  <c r="Q23" i="56"/>
  <c r="P23" i="56"/>
  <c r="O23" i="56"/>
  <c r="N23" i="56"/>
  <c r="I23" i="56"/>
  <c r="H23" i="56"/>
  <c r="G23" i="56"/>
  <c r="E23" i="56"/>
  <c r="D23" i="56" a="1"/>
  <c r="D23" i="56" s="1"/>
  <c r="C23" i="56"/>
  <c r="A23" i="56"/>
  <c r="Q22" i="56"/>
  <c r="P22" i="56"/>
  <c r="O22" i="56"/>
  <c r="N22" i="56"/>
  <c r="I22" i="56"/>
  <c r="H22" i="56"/>
  <c r="G22" i="56"/>
  <c r="E22" i="56"/>
  <c r="D22" i="56" a="1"/>
  <c r="D22" i="56" s="1"/>
  <c r="C22" i="56"/>
  <c r="A22" i="56"/>
  <c r="Q21" i="56"/>
  <c r="P21" i="56"/>
  <c r="O21" i="56"/>
  <c r="N21" i="56"/>
  <c r="I21" i="56"/>
  <c r="H21" i="56"/>
  <c r="G21" i="56"/>
  <c r="E21" i="56"/>
  <c r="D21" i="56" a="1"/>
  <c r="D21" i="56" s="1"/>
  <c r="C21" i="56"/>
  <c r="A21" i="56"/>
  <c r="Q20" i="56"/>
  <c r="P20" i="56"/>
  <c r="O20" i="56"/>
  <c r="N20" i="56"/>
  <c r="I20" i="56"/>
  <c r="H20" i="56"/>
  <c r="G20" i="56"/>
  <c r="E20" i="56"/>
  <c r="D20" i="56" a="1"/>
  <c r="D20" i="56" s="1"/>
  <c r="C20" i="56"/>
  <c r="A20" i="56"/>
  <c r="Q19" i="56"/>
  <c r="P19" i="56"/>
  <c r="O19" i="56"/>
  <c r="N19" i="56"/>
  <c r="I19" i="56"/>
  <c r="H19" i="56"/>
  <c r="G19" i="56"/>
  <c r="E19" i="56"/>
  <c r="D19" i="56" a="1"/>
  <c r="D19" i="56" s="1"/>
  <c r="C19" i="56"/>
  <c r="A19" i="56"/>
  <c r="Q18" i="56"/>
  <c r="P18" i="56"/>
  <c r="O18" i="56"/>
  <c r="N18" i="56"/>
  <c r="I18" i="56"/>
  <c r="H18" i="56"/>
  <c r="G18" i="56"/>
  <c r="E18" i="56"/>
  <c r="D18" i="56" a="1"/>
  <c r="D18" i="56" s="1"/>
  <c r="C18" i="56"/>
  <c r="A18" i="56"/>
  <c r="Q17" i="56"/>
  <c r="P17" i="56"/>
  <c r="O17" i="56"/>
  <c r="N17" i="56"/>
  <c r="I17" i="56"/>
  <c r="H17" i="56"/>
  <c r="G17" i="56"/>
  <c r="E17" i="56"/>
  <c r="D17" i="56" a="1"/>
  <c r="D17" i="56" s="1"/>
  <c r="C17" i="56"/>
  <c r="A17" i="56"/>
  <c r="Q16" i="56"/>
  <c r="P16" i="56"/>
  <c r="O16" i="56"/>
  <c r="N16" i="56"/>
  <c r="I16" i="56"/>
  <c r="H16" i="56"/>
  <c r="G16" i="56"/>
  <c r="E16" i="56"/>
  <c r="D16" i="56" a="1"/>
  <c r="D16" i="56" s="1"/>
  <c r="C16" i="56"/>
  <c r="A16" i="56"/>
  <c r="Q15" i="56"/>
  <c r="P15" i="56"/>
  <c r="O15" i="56"/>
  <c r="N15" i="56"/>
  <c r="I15" i="56"/>
  <c r="H15" i="56"/>
  <c r="G15" i="56"/>
  <c r="E15" i="56"/>
  <c r="D15" i="56" a="1"/>
  <c r="D15" i="56" s="1"/>
  <c r="C15" i="56"/>
  <c r="A15" i="56"/>
  <c r="Q14" i="56"/>
  <c r="P14" i="56"/>
  <c r="O14" i="56"/>
  <c r="N14" i="56"/>
  <c r="I14" i="56"/>
  <c r="H14" i="56"/>
  <c r="G14" i="56"/>
  <c r="E14" i="56"/>
  <c r="D14" i="56" a="1"/>
  <c r="D14" i="56" s="1"/>
  <c r="C14" i="56"/>
  <c r="A14" i="56"/>
  <c r="Q13" i="56"/>
  <c r="P13" i="56"/>
  <c r="O13" i="56"/>
  <c r="N13" i="56"/>
  <c r="I13" i="56"/>
  <c r="H13" i="56"/>
  <c r="G13" i="56"/>
  <c r="E13" i="56"/>
  <c r="D13" i="56" a="1"/>
  <c r="D13" i="56" s="1"/>
  <c r="C13" i="56"/>
  <c r="A13" i="56"/>
  <c r="I12" i="56"/>
  <c r="H12" i="56"/>
  <c r="G12" i="56"/>
  <c r="E12" i="56"/>
  <c r="D12" i="56" a="1"/>
  <c r="D12" i="56" s="1"/>
  <c r="C12" i="56"/>
  <c r="A12" i="56"/>
  <c r="I11" i="56"/>
  <c r="H11" i="56"/>
  <c r="G11" i="56"/>
  <c r="E11" i="56"/>
  <c r="D11" i="56" a="1"/>
  <c r="D11" i="56" s="1"/>
  <c r="C11" i="56"/>
  <c r="A11" i="56"/>
  <c r="I10" i="56"/>
  <c r="H10" i="56"/>
  <c r="G10" i="56"/>
  <c r="E10" i="56"/>
  <c r="D10" i="56" a="1"/>
  <c r="D10" i="56" s="1"/>
  <c r="C10" i="56"/>
  <c r="A10" i="56"/>
  <c r="I9" i="56"/>
  <c r="H9" i="56"/>
  <c r="G9" i="56"/>
  <c r="E9" i="56"/>
  <c r="D9" i="56" a="1"/>
  <c r="D9" i="56" s="1"/>
  <c r="C9" i="56"/>
  <c r="A9" i="56"/>
  <c r="I8" i="56"/>
  <c r="H8" i="56"/>
  <c r="G8" i="56"/>
  <c r="I7" i="56"/>
  <c r="H7" i="56"/>
  <c r="G7" i="56"/>
  <c r="I6" i="56"/>
  <c r="H6" i="56"/>
  <c r="G6" i="56"/>
  <c r="I5" i="56"/>
  <c r="H5" i="56"/>
  <c r="G5" i="56"/>
  <c r="B5" i="56" a="1"/>
  <c r="I4" i="56"/>
  <c r="H4" i="56"/>
  <c r="G4" i="56"/>
  <c r="I3" i="56"/>
  <c r="H3" i="56"/>
  <c r="G3" i="56"/>
  <c r="I2" i="56"/>
  <c r="H2" i="56"/>
  <c r="G2" i="56"/>
  <c r="XER1" i="56" a="1"/>
  <c r="XER1" i="56" s="1"/>
  <c r="XEQ1" i="56" a="1"/>
  <c r="XEQ1" i="56" s="1"/>
  <c r="XEP1" i="56" a="1"/>
  <c r="XEP1" i="56" s="1"/>
  <c r="M1" i="56" a="1"/>
  <c r="E103" i="55"/>
  <c r="D103" i="55" a="1"/>
  <c r="D103" i="55" s="1"/>
  <c r="C103" i="55" a="1"/>
  <c r="C103" i="55" s="1"/>
  <c r="A103" i="55"/>
  <c r="Q102" i="55"/>
  <c r="P102" i="55"/>
  <c r="O102" i="55"/>
  <c r="N102" i="55"/>
  <c r="I102" i="55"/>
  <c r="H102" i="55"/>
  <c r="G102" i="55"/>
  <c r="E102" i="55"/>
  <c r="D102" i="55" a="1"/>
  <c r="D102" i="55" s="1"/>
  <c r="C102" i="55"/>
  <c r="A102" i="55"/>
  <c r="Q101" i="55"/>
  <c r="P101" i="55"/>
  <c r="O101" i="55"/>
  <c r="N101" i="55"/>
  <c r="I101" i="55"/>
  <c r="H101" i="55"/>
  <c r="G101" i="55"/>
  <c r="E101" i="55"/>
  <c r="D101" i="55" a="1"/>
  <c r="D101" i="55" s="1"/>
  <c r="C101" i="55"/>
  <c r="A101" i="55"/>
  <c r="Q100" i="55"/>
  <c r="P100" i="55"/>
  <c r="O100" i="55"/>
  <c r="N100" i="55"/>
  <c r="I100" i="55"/>
  <c r="H100" i="55"/>
  <c r="G100" i="55"/>
  <c r="E100" i="55"/>
  <c r="D100" i="55" a="1"/>
  <c r="D100" i="55" s="1"/>
  <c r="C100" i="55"/>
  <c r="A100" i="55"/>
  <c r="Q99" i="55"/>
  <c r="P99" i="55"/>
  <c r="O99" i="55"/>
  <c r="N99" i="55"/>
  <c r="I99" i="55"/>
  <c r="H99" i="55"/>
  <c r="G99" i="55"/>
  <c r="E99" i="55"/>
  <c r="D99" i="55" a="1"/>
  <c r="D99" i="55" s="1"/>
  <c r="C99" i="55"/>
  <c r="A99" i="55"/>
  <c r="Q98" i="55"/>
  <c r="P98" i="55"/>
  <c r="O98" i="55"/>
  <c r="N98" i="55"/>
  <c r="I98" i="55"/>
  <c r="H98" i="55"/>
  <c r="G98" i="55"/>
  <c r="E98" i="55"/>
  <c r="D98" i="55" a="1"/>
  <c r="D98" i="55" s="1"/>
  <c r="C98" i="55"/>
  <c r="A98" i="55"/>
  <c r="Q97" i="55"/>
  <c r="P97" i="55"/>
  <c r="O97" i="55"/>
  <c r="N97" i="55"/>
  <c r="I97" i="55"/>
  <c r="H97" i="55"/>
  <c r="G97" i="55"/>
  <c r="E97" i="55"/>
  <c r="D97" i="55" a="1"/>
  <c r="D97" i="55" s="1"/>
  <c r="C97" i="55"/>
  <c r="A97" i="55"/>
  <c r="Q96" i="55"/>
  <c r="P96" i="55"/>
  <c r="O96" i="55"/>
  <c r="N96" i="55"/>
  <c r="I96" i="55"/>
  <c r="H96" i="55"/>
  <c r="G96" i="55"/>
  <c r="E96" i="55"/>
  <c r="D96" i="55" a="1"/>
  <c r="D96" i="55" s="1"/>
  <c r="C96" i="55"/>
  <c r="A96" i="55"/>
  <c r="Q95" i="55"/>
  <c r="P95" i="55"/>
  <c r="O95" i="55"/>
  <c r="N95" i="55"/>
  <c r="I95" i="55"/>
  <c r="H95" i="55"/>
  <c r="G95" i="55"/>
  <c r="E95" i="55"/>
  <c r="D95" i="55" a="1"/>
  <c r="D95" i="55" s="1"/>
  <c r="C95" i="55"/>
  <c r="A95" i="55"/>
  <c r="Q94" i="55"/>
  <c r="P94" i="55"/>
  <c r="O94" i="55"/>
  <c r="N94" i="55"/>
  <c r="I94" i="55"/>
  <c r="H94" i="55"/>
  <c r="G94" i="55"/>
  <c r="E94" i="55"/>
  <c r="D94" i="55" a="1"/>
  <c r="D94" i="55" s="1"/>
  <c r="C94" i="55"/>
  <c r="A94" i="55"/>
  <c r="Q93" i="55"/>
  <c r="P93" i="55"/>
  <c r="O93" i="55"/>
  <c r="N93" i="55"/>
  <c r="I93" i="55"/>
  <c r="H93" i="55"/>
  <c r="G93" i="55"/>
  <c r="E93" i="55"/>
  <c r="D93" i="55" a="1"/>
  <c r="D93" i="55" s="1"/>
  <c r="C93" i="55"/>
  <c r="A93" i="55"/>
  <c r="Q92" i="55"/>
  <c r="P92" i="55"/>
  <c r="O92" i="55"/>
  <c r="N92" i="55"/>
  <c r="I92" i="55"/>
  <c r="H92" i="55"/>
  <c r="G92" i="55"/>
  <c r="E92" i="55"/>
  <c r="D92" i="55" a="1"/>
  <c r="D92" i="55" s="1"/>
  <c r="C92" i="55"/>
  <c r="A92" i="55"/>
  <c r="Q91" i="55"/>
  <c r="P91" i="55"/>
  <c r="O91" i="55"/>
  <c r="N91" i="55"/>
  <c r="I91" i="55"/>
  <c r="H91" i="55"/>
  <c r="G91" i="55"/>
  <c r="E91" i="55"/>
  <c r="D91" i="55" a="1"/>
  <c r="D91" i="55" s="1"/>
  <c r="C91" i="55"/>
  <c r="A91" i="55"/>
  <c r="Q90" i="55"/>
  <c r="P90" i="55"/>
  <c r="O90" i="55"/>
  <c r="N90" i="55"/>
  <c r="I90" i="55"/>
  <c r="H90" i="55"/>
  <c r="G90" i="55"/>
  <c r="E90" i="55"/>
  <c r="D90" i="55" a="1"/>
  <c r="D90" i="55" s="1"/>
  <c r="C90" i="55"/>
  <c r="A90" i="55"/>
  <c r="Q89" i="55"/>
  <c r="P89" i="55"/>
  <c r="O89" i="55"/>
  <c r="N89" i="55"/>
  <c r="I89" i="55"/>
  <c r="H89" i="55"/>
  <c r="G89" i="55"/>
  <c r="E89" i="55"/>
  <c r="D89" i="55" a="1"/>
  <c r="D89" i="55" s="1"/>
  <c r="C89" i="55"/>
  <c r="A89" i="55"/>
  <c r="Q88" i="55"/>
  <c r="P88" i="55"/>
  <c r="O88" i="55"/>
  <c r="N88" i="55"/>
  <c r="I88" i="55"/>
  <c r="H88" i="55"/>
  <c r="G88" i="55"/>
  <c r="E88" i="55"/>
  <c r="D88" i="55" a="1"/>
  <c r="D88" i="55" s="1"/>
  <c r="C88" i="55"/>
  <c r="A88" i="55"/>
  <c r="Q87" i="55"/>
  <c r="P87" i="55"/>
  <c r="O87" i="55"/>
  <c r="N87" i="55"/>
  <c r="I87" i="55"/>
  <c r="H87" i="55"/>
  <c r="G87" i="55"/>
  <c r="E87" i="55"/>
  <c r="D87" i="55" a="1"/>
  <c r="D87" i="55" s="1"/>
  <c r="C87" i="55"/>
  <c r="A87" i="55"/>
  <c r="Q86" i="55"/>
  <c r="P86" i="55"/>
  <c r="O86" i="55"/>
  <c r="N86" i="55"/>
  <c r="I86" i="55"/>
  <c r="H86" i="55"/>
  <c r="G86" i="55"/>
  <c r="E86" i="55"/>
  <c r="D86" i="55" a="1"/>
  <c r="D86" i="55" s="1"/>
  <c r="C86" i="55"/>
  <c r="A86" i="55"/>
  <c r="Q85" i="55"/>
  <c r="P85" i="55"/>
  <c r="O85" i="55"/>
  <c r="N85" i="55"/>
  <c r="I85" i="55"/>
  <c r="H85" i="55"/>
  <c r="G85" i="55"/>
  <c r="E85" i="55"/>
  <c r="D85" i="55" a="1"/>
  <c r="D85" i="55" s="1"/>
  <c r="C85" i="55"/>
  <c r="A85" i="55"/>
  <c r="Q84" i="55"/>
  <c r="P84" i="55"/>
  <c r="O84" i="55"/>
  <c r="N84" i="55"/>
  <c r="I84" i="55"/>
  <c r="H84" i="55"/>
  <c r="G84" i="55"/>
  <c r="E84" i="55"/>
  <c r="D84" i="55" a="1"/>
  <c r="D84" i="55" s="1"/>
  <c r="C84" i="55"/>
  <c r="A84" i="55"/>
  <c r="Q83" i="55"/>
  <c r="P83" i="55"/>
  <c r="O83" i="55"/>
  <c r="N83" i="55"/>
  <c r="I83" i="55"/>
  <c r="H83" i="55"/>
  <c r="G83" i="55"/>
  <c r="E83" i="55"/>
  <c r="D83" i="55" a="1"/>
  <c r="D83" i="55" s="1"/>
  <c r="C83" i="55"/>
  <c r="A83" i="55"/>
  <c r="Q82" i="55"/>
  <c r="P82" i="55"/>
  <c r="O82" i="55"/>
  <c r="N82" i="55"/>
  <c r="I82" i="55"/>
  <c r="H82" i="55"/>
  <c r="G82" i="55"/>
  <c r="E82" i="55"/>
  <c r="D82" i="55" a="1"/>
  <c r="D82" i="55" s="1"/>
  <c r="C82" i="55"/>
  <c r="A82" i="55"/>
  <c r="Q81" i="55"/>
  <c r="P81" i="55"/>
  <c r="O81" i="55"/>
  <c r="N81" i="55"/>
  <c r="I81" i="55"/>
  <c r="H81" i="55"/>
  <c r="G81" i="55"/>
  <c r="E81" i="55"/>
  <c r="D81" i="55" a="1"/>
  <c r="D81" i="55" s="1"/>
  <c r="C81" i="55"/>
  <c r="A81" i="55"/>
  <c r="Q80" i="55"/>
  <c r="P80" i="55"/>
  <c r="O80" i="55"/>
  <c r="N80" i="55"/>
  <c r="I80" i="55"/>
  <c r="H80" i="55"/>
  <c r="G80" i="55"/>
  <c r="E80" i="55"/>
  <c r="D80" i="55" a="1"/>
  <c r="D80" i="55" s="1"/>
  <c r="C80" i="55"/>
  <c r="A80" i="55"/>
  <c r="Q79" i="55"/>
  <c r="P79" i="55"/>
  <c r="O79" i="55"/>
  <c r="N79" i="55"/>
  <c r="I79" i="55"/>
  <c r="H79" i="55"/>
  <c r="G79" i="55"/>
  <c r="E79" i="55"/>
  <c r="D79" i="55" a="1"/>
  <c r="D79" i="55" s="1"/>
  <c r="C79" i="55"/>
  <c r="A79" i="55"/>
  <c r="Q78" i="55"/>
  <c r="P78" i="55"/>
  <c r="O78" i="55"/>
  <c r="N78" i="55"/>
  <c r="I78" i="55"/>
  <c r="H78" i="55"/>
  <c r="G78" i="55"/>
  <c r="E78" i="55"/>
  <c r="D78" i="55" a="1"/>
  <c r="D78" i="55" s="1"/>
  <c r="C78" i="55"/>
  <c r="A78" i="55"/>
  <c r="Q77" i="55"/>
  <c r="P77" i="55"/>
  <c r="O77" i="55"/>
  <c r="N77" i="55"/>
  <c r="I77" i="55"/>
  <c r="H77" i="55"/>
  <c r="G77" i="55"/>
  <c r="E77" i="55"/>
  <c r="D77" i="55" a="1"/>
  <c r="D77" i="55" s="1"/>
  <c r="C77" i="55"/>
  <c r="A77" i="55"/>
  <c r="Q76" i="55"/>
  <c r="P76" i="55"/>
  <c r="O76" i="55"/>
  <c r="N76" i="55"/>
  <c r="I76" i="55"/>
  <c r="H76" i="55"/>
  <c r="G76" i="55"/>
  <c r="E76" i="55"/>
  <c r="D76" i="55" a="1"/>
  <c r="D76" i="55" s="1"/>
  <c r="C76" i="55"/>
  <c r="A76" i="55"/>
  <c r="Q75" i="55"/>
  <c r="P75" i="55"/>
  <c r="O75" i="55"/>
  <c r="N75" i="55"/>
  <c r="I75" i="55"/>
  <c r="H75" i="55"/>
  <c r="G75" i="55"/>
  <c r="E75" i="55"/>
  <c r="D75" i="55" a="1"/>
  <c r="D75" i="55" s="1"/>
  <c r="C75" i="55"/>
  <c r="A75" i="55"/>
  <c r="Q74" i="55"/>
  <c r="P74" i="55"/>
  <c r="O74" i="55"/>
  <c r="N74" i="55"/>
  <c r="I74" i="55"/>
  <c r="H74" i="55"/>
  <c r="G74" i="55"/>
  <c r="E74" i="55"/>
  <c r="D74" i="55" a="1"/>
  <c r="D74" i="55" s="1"/>
  <c r="C74" i="55"/>
  <c r="A74" i="55"/>
  <c r="Q73" i="55"/>
  <c r="P73" i="55"/>
  <c r="O73" i="55"/>
  <c r="N73" i="55"/>
  <c r="I73" i="55"/>
  <c r="H73" i="55"/>
  <c r="G73" i="55"/>
  <c r="E73" i="55"/>
  <c r="D73" i="55" a="1"/>
  <c r="D73" i="55" s="1"/>
  <c r="C73" i="55"/>
  <c r="A73" i="55"/>
  <c r="Q72" i="55"/>
  <c r="P72" i="55"/>
  <c r="O72" i="55"/>
  <c r="N72" i="55"/>
  <c r="I72" i="55"/>
  <c r="H72" i="55"/>
  <c r="G72" i="55"/>
  <c r="E72" i="55"/>
  <c r="D72" i="55" a="1"/>
  <c r="D72" i="55" s="1"/>
  <c r="C72" i="55"/>
  <c r="A72" i="55"/>
  <c r="Q71" i="55"/>
  <c r="P71" i="55"/>
  <c r="O71" i="55"/>
  <c r="N71" i="55"/>
  <c r="I71" i="55"/>
  <c r="H71" i="55"/>
  <c r="G71" i="55"/>
  <c r="E71" i="55"/>
  <c r="D71" i="55" a="1"/>
  <c r="D71" i="55" s="1"/>
  <c r="C71" i="55"/>
  <c r="A71" i="55"/>
  <c r="Q70" i="55"/>
  <c r="P70" i="55"/>
  <c r="O70" i="55"/>
  <c r="N70" i="55"/>
  <c r="I70" i="55"/>
  <c r="H70" i="55"/>
  <c r="G70" i="55"/>
  <c r="E70" i="55"/>
  <c r="D70" i="55" a="1"/>
  <c r="D70" i="55" s="1"/>
  <c r="C70" i="55"/>
  <c r="A70" i="55"/>
  <c r="Q69" i="55"/>
  <c r="P69" i="55"/>
  <c r="O69" i="55"/>
  <c r="N69" i="55"/>
  <c r="I69" i="55"/>
  <c r="H69" i="55"/>
  <c r="G69" i="55"/>
  <c r="E69" i="55"/>
  <c r="D69" i="55" a="1"/>
  <c r="D69" i="55" s="1"/>
  <c r="C69" i="55"/>
  <c r="A69" i="55"/>
  <c r="Q68" i="55"/>
  <c r="P68" i="55"/>
  <c r="O68" i="55"/>
  <c r="N68" i="55"/>
  <c r="I68" i="55"/>
  <c r="H68" i="55"/>
  <c r="G68" i="55"/>
  <c r="E68" i="55"/>
  <c r="D68" i="55" a="1"/>
  <c r="D68" i="55" s="1"/>
  <c r="C68" i="55"/>
  <c r="A68" i="55"/>
  <c r="Q67" i="55"/>
  <c r="P67" i="55"/>
  <c r="O67" i="55"/>
  <c r="N67" i="55"/>
  <c r="I67" i="55"/>
  <c r="H67" i="55"/>
  <c r="G67" i="55"/>
  <c r="E67" i="55"/>
  <c r="D67" i="55" a="1"/>
  <c r="D67" i="55" s="1"/>
  <c r="C67" i="55"/>
  <c r="A67" i="55"/>
  <c r="Q66" i="55"/>
  <c r="P66" i="55"/>
  <c r="O66" i="55"/>
  <c r="N66" i="55"/>
  <c r="I66" i="55"/>
  <c r="H66" i="55"/>
  <c r="G66" i="55"/>
  <c r="E66" i="55"/>
  <c r="D66" i="55" a="1"/>
  <c r="D66" i="55" s="1"/>
  <c r="C66" i="55"/>
  <c r="A66" i="55"/>
  <c r="Q65" i="55"/>
  <c r="P65" i="55"/>
  <c r="O65" i="55"/>
  <c r="N65" i="55"/>
  <c r="I65" i="55"/>
  <c r="H65" i="55"/>
  <c r="G65" i="55"/>
  <c r="E65" i="55"/>
  <c r="D65" i="55" a="1"/>
  <c r="D65" i="55" s="1"/>
  <c r="C65" i="55"/>
  <c r="A65" i="55"/>
  <c r="Q64" i="55"/>
  <c r="P64" i="55"/>
  <c r="O64" i="55"/>
  <c r="N64" i="55"/>
  <c r="I64" i="55"/>
  <c r="H64" i="55"/>
  <c r="G64" i="55"/>
  <c r="E64" i="55"/>
  <c r="D64" i="55" a="1"/>
  <c r="D64" i="55" s="1"/>
  <c r="C64" i="55"/>
  <c r="A64" i="55"/>
  <c r="Q63" i="55"/>
  <c r="P63" i="55"/>
  <c r="O63" i="55"/>
  <c r="N63" i="55"/>
  <c r="I63" i="55"/>
  <c r="H63" i="55"/>
  <c r="G63" i="55"/>
  <c r="E63" i="55"/>
  <c r="D63" i="55" a="1"/>
  <c r="D63" i="55" s="1"/>
  <c r="C63" i="55"/>
  <c r="A63" i="55"/>
  <c r="Q62" i="55"/>
  <c r="P62" i="55"/>
  <c r="O62" i="55"/>
  <c r="N62" i="55"/>
  <c r="I62" i="55"/>
  <c r="H62" i="55"/>
  <c r="G62" i="55"/>
  <c r="E62" i="55"/>
  <c r="D62" i="55" a="1"/>
  <c r="D62" i="55" s="1"/>
  <c r="C62" i="55"/>
  <c r="A62" i="55"/>
  <c r="Q61" i="55"/>
  <c r="P61" i="55"/>
  <c r="O61" i="55"/>
  <c r="N61" i="55"/>
  <c r="I61" i="55"/>
  <c r="H61" i="55"/>
  <c r="G61" i="55"/>
  <c r="E61" i="55"/>
  <c r="D61" i="55" a="1"/>
  <c r="D61" i="55" s="1"/>
  <c r="C61" i="55"/>
  <c r="A61" i="55"/>
  <c r="Q60" i="55"/>
  <c r="P60" i="55"/>
  <c r="O60" i="55"/>
  <c r="N60" i="55"/>
  <c r="I60" i="55"/>
  <c r="H60" i="55"/>
  <c r="G60" i="55"/>
  <c r="E60" i="55"/>
  <c r="D60" i="55" a="1"/>
  <c r="D60" i="55" s="1"/>
  <c r="C60" i="55"/>
  <c r="A60" i="55"/>
  <c r="Q59" i="55"/>
  <c r="P59" i="55"/>
  <c r="O59" i="55"/>
  <c r="N59" i="55"/>
  <c r="I59" i="55"/>
  <c r="H59" i="55"/>
  <c r="G59" i="55"/>
  <c r="E59" i="55"/>
  <c r="D59" i="55" a="1"/>
  <c r="D59" i="55" s="1"/>
  <c r="C59" i="55"/>
  <c r="A59" i="55"/>
  <c r="Q58" i="55"/>
  <c r="P58" i="55"/>
  <c r="O58" i="55"/>
  <c r="N58" i="55"/>
  <c r="I58" i="55"/>
  <c r="H58" i="55"/>
  <c r="G58" i="55"/>
  <c r="E58" i="55"/>
  <c r="D58" i="55" a="1"/>
  <c r="D58" i="55" s="1"/>
  <c r="C58" i="55"/>
  <c r="A58" i="55"/>
  <c r="Q57" i="55"/>
  <c r="P57" i="55"/>
  <c r="O57" i="55"/>
  <c r="N57" i="55"/>
  <c r="I57" i="55"/>
  <c r="H57" i="55"/>
  <c r="G57" i="55"/>
  <c r="E57" i="55"/>
  <c r="D57" i="55" a="1"/>
  <c r="D57" i="55" s="1"/>
  <c r="C57" i="55"/>
  <c r="A57" i="55"/>
  <c r="Q56" i="55"/>
  <c r="P56" i="55"/>
  <c r="O56" i="55"/>
  <c r="N56" i="55"/>
  <c r="I56" i="55"/>
  <c r="H56" i="55"/>
  <c r="G56" i="55"/>
  <c r="E56" i="55"/>
  <c r="D56" i="55" a="1"/>
  <c r="D56" i="55" s="1"/>
  <c r="C56" i="55"/>
  <c r="A56" i="55"/>
  <c r="Q55" i="55"/>
  <c r="P55" i="55"/>
  <c r="O55" i="55"/>
  <c r="N55" i="55"/>
  <c r="I55" i="55"/>
  <c r="H55" i="55"/>
  <c r="G55" i="55"/>
  <c r="E55" i="55"/>
  <c r="D55" i="55" a="1"/>
  <c r="D55" i="55" s="1"/>
  <c r="C55" i="55"/>
  <c r="A55" i="55"/>
  <c r="Q54" i="55"/>
  <c r="P54" i="55"/>
  <c r="O54" i="55"/>
  <c r="N54" i="55"/>
  <c r="I54" i="55"/>
  <c r="H54" i="55"/>
  <c r="G54" i="55"/>
  <c r="E54" i="55"/>
  <c r="D54" i="55" a="1"/>
  <c r="D54" i="55" s="1"/>
  <c r="C54" i="55"/>
  <c r="A54" i="55"/>
  <c r="Q53" i="55"/>
  <c r="P53" i="55"/>
  <c r="O53" i="55"/>
  <c r="N53" i="55"/>
  <c r="I53" i="55"/>
  <c r="H53" i="55"/>
  <c r="G53" i="55"/>
  <c r="E53" i="55"/>
  <c r="D53" i="55" a="1"/>
  <c r="D53" i="55" s="1"/>
  <c r="C53" i="55"/>
  <c r="A53" i="55"/>
  <c r="Q52" i="55"/>
  <c r="P52" i="55"/>
  <c r="O52" i="55"/>
  <c r="N52" i="55"/>
  <c r="I52" i="55"/>
  <c r="H52" i="55"/>
  <c r="G52" i="55"/>
  <c r="E52" i="55"/>
  <c r="D52" i="55" a="1"/>
  <c r="D52" i="55" s="1"/>
  <c r="C52" i="55"/>
  <c r="A52" i="55"/>
  <c r="Q51" i="55"/>
  <c r="P51" i="55"/>
  <c r="O51" i="55"/>
  <c r="N51" i="55"/>
  <c r="I51" i="55"/>
  <c r="H51" i="55"/>
  <c r="G51" i="55"/>
  <c r="E51" i="55"/>
  <c r="D51" i="55" a="1"/>
  <c r="D51" i="55" s="1"/>
  <c r="C51" i="55"/>
  <c r="A51" i="55"/>
  <c r="Q50" i="55"/>
  <c r="P50" i="55"/>
  <c r="O50" i="55"/>
  <c r="N50" i="55"/>
  <c r="I50" i="55"/>
  <c r="H50" i="55"/>
  <c r="G50" i="55"/>
  <c r="E50" i="55"/>
  <c r="D50" i="55" a="1"/>
  <c r="D50" i="55" s="1"/>
  <c r="C50" i="55"/>
  <c r="A50" i="55"/>
  <c r="Q49" i="55"/>
  <c r="P49" i="55"/>
  <c r="O49" i="55"/>
  <c r="N49" i="55"/>
  <c r="I49" i="55"/>
  <c r="H49" i="55"/>
  <c r="G49" i="55"/>
  <c r="E49" i="55"/>
  <c r="D49" i="55" a="1"/>
  <c r="D49" i="55" s="1"/>
  <c r="C49" i="55"/>
  <c r="A49" i="55"/>
  <c r="Q48" i="55"/>
  <c r="P48" i="55"/>
  <c r="O48" i="55"/>
  <c r="N48" i="55"/>
  <c r="I48" i="55"/>
  <c r="H48" i="55"/>
  <c r="G48" i="55"/>
  <c r="E48" i="55"/>
  <c r="D48" i="55" a="1"/>
  <c r="D48" i="55" s="1"/>
  <c r="C48" i="55"/>
  <c r="A48" i="55"/>
  <c r="Q47" i="55"/>
  <c r="P47" i="55"/>
  <c r="O47" i="55"/>
  <c r="N47" i="55"/>
  <c r="I47" i="55"/>
  <c r="H47" i="55"/>
  <c r="G47" i="55"/>
  <c r="E47" i="55"/>
  <c r="D47" i="55" a="1"/>
  <c r="D47" i="55" s="1"/>
  <c r="C47" i="55"/>
  <c r="A47" i="55"/>
  <c r="Q46" i="55"/>
  <c r="P46" i="55"/>
  <c r="O46" i="55"/>
  <c r="N46" i="55"/>
  <c r="I46" i="55"/>
  <c r="H46" i="55"/>
  <c r="G46" i="55"/>
  <c r="E46" i="55"/>
  <c r="D46" i="55" a="1"/>
  <c r="D46" i="55" s="1"/>
  <c r="C46" i="55"/>
  <c r="A46" i="55"/>
  <c r="Q45" i="55"/>
  <c r="P45" i="55"/>
  <c r="O45" i="55"/>
  <c r="N45" i="55"/>
  <c r="I45" i="55"/>
  <c r="H45" i="55"/>
  <c r="G45" i="55"/>
  <c r="E45" i="55"/>
  <c r="D45" i="55" a="1"/>
  <c r="D45" i="55" s="1"/>
  <c r="C45" i="55"/>
  <c r="A45" i="55"/>
  <c r="Q44" i="55"/>
  <c r="P44" i="55"/>
  <c r="O44" i="55"/>
  <c r="N44" i="55"/>
  <c r="I44" i="55"/>
  <c r="H44" i="55"/>
  <c r="G44" i="55"/>
  <c r="E44" i="55"/>
  <c r="D44" i="55" a="1"/>
  <c r="D44" i="55" s="1"/>
  <c r="C44" i="55"/>
  <c r="A44" i="55"/>
  <c r="Q43" i="55"/>
  <c r="P43" i="55"/>
  <c r="O43" i="55"/>
  <c r="N43" i="55"/>
  <c r="I43" i="55"/>
  <c r="H43" i="55"/>
  <c r="G43" i="55"/>
  <c r="E43" i="55"/>
  <c r="D43" i="55" a="1"/>
  <c r="D43" i="55" s="1"/>
  <c r="C43" i="55"/>
  <c r="A43" i="55"/>
  <c r="Q42" i="55"/>
  <c r="P42" i="55"/>
  <c r="O42" i="55"/>
  <c r="N42" i="55"/>
  <c r="I42" i="55"/>
  <c r="H42" i="55"/>
  <c r="G42" i="55"/>
  <c r="E42" i="55"/>
  <c r="D42" i="55" a="1"/>
  <c r="D42" i="55" s="1"/>
  <c r="C42" i="55"/>
  <c r="A42" i="55"/>
  <c r="Q41" i="55"/>
  <c r="P41" i="55"/>
  <c r="O41" i="55"/>
  <c r="N41" i="55"/>
  <c r="I41" i="55"/>
  <c r="H41" i="55"/>
  <c r="G41" i="55"/>
  <c r="E41" i="55"/>
  <c r="D41" i="55" a="1"/>
  <c r="D41" i="55" s="1"/>
  <c r="C41" i="55"/>
  <c r="A41" i="55"/>
  <c r="Q40" i="55"/>
  <c r="P40" i="55"/>
  <c r="O40" i="55"/>
  <c r="N40" i="55"/>
  <c r="I40" i="55"/>
  <c r="H40" i="55"/>
  <c r="G40" i="55"/>
  <c r="E40" i="55"/>
  <c r="D40" i="55" a="1"/>
  <c r="D40" i="55" s="1"/>
  <c r="C40" i="55"/>
  <c r="A40" i="55"/>
  <c r="Q39" i="55"/>
  <c r="P39" i="55"/>
  <c r="O39" i="55"/>
  <c r="N39" i="55"/>
  <c r="I39" i="55"/>
  <c r="H39" i="55"/>
  <c r="G39" i="55"/>
  <c r="E39" i="55"/>
  <c r="D39" i="55" a="1"/>
  <c r="D39" i="55" s="1"/>
  <c r="C39" i="55"/>
  <c r="A39" i="55"/>
  <c r="Q38" i="55"/>
  <c r="P38" i="55"/>
  <c r="O38" i="55"/>
  <c r="N38" i="55"/>
  <c r="I38" i="55"/>
  <c r="H38" i="55"/>
  <c r="G38" i="55"/>
  <c r="E38" i="55"/>
  <c r="D38" i="55" a="1"/>
  <c r="D38" i="55" s="1"/>
  <c r="C38" i="55"/>
  <c r="A38" i="55"/>
  <c r="Q37" i="55"/>
  <c r="P37" i="55"/>
  <c r="O37" i="55"/>
  <c r="N37" i="55"/>
  <c r="I37" i="55"/>
  <c r="H37" i="55"/>
  <c r="G37" i="55"/>
  <c r="E37" i="55"/>
  <c r="D37" i="55" a="1"/>
  <c r="D37" i="55" s="1"/>
  <c r="C37" i="55"/>
  <c r="A37" i="55"/>
  <c r="Q36" i="55"/>
  <c r="P36" i="55"/>
  <c r="O36" i="55"/>
  <c r="N36" i="55"/>
  <c r="I36" i="55"/>
  <c r="H36" i="55"/>
  <c r="G36" i="55"/>
  <c r="E36" i="55"/>
  <c r="D36" i="55" a="1"/>
  <c r="D36" i="55" s="1"/>
  <c r="C36" i="55"/>
  <c r="A36" i="55"/>
  <c r="Q35" i="55"/>
  <c r="P35" i="55"/>
  <c r="O35" i="55"/>
  <c r="N35" i="55"/>
  <c r="I35" i="55"/>
  <c r="H35" i="55"/>
  <c r="G35" i="55"/>
  <c r="E35" i="55"/>
  <c r="D35" i="55" a="1"/>
  <c r="D35" i="55" s="1"/>
  <c r="C35" i="55"/>
  <c r="A35" i="55"/>
  <c r="Q34" i="55"/>
  <c r="P34" i="55"/>
  <c r="O34" i="55"/>
  <c r="N34" i="55"/>
  <c r="I34" i="55"/>
  <c r="H34" i="55"/>
  <c r="G34" i="55"/>
  <c r="E34" i="55"/>
  <c r="D34" i="55" a="1"/>
  <c r="D34" i="55" s="1"/>
  <c r="C34" i="55"/>
  <c r="A34" i="55"/>
  <c r="Q33" i="55"/>
  <c r="P33" i="55"/>
  <c r="O33" i="55"/>
  <c r="N33" i="55"/>
  <c r="I33" i="55"/>
  <c r="H33" i="55"/>
  <c r="G33" i="55"/>
  <c r="E33" i="55"/>
  <c r="D33" i="55" a="1"/>
  <c r="D33" i="55" s="1"/>
  <c r="C33" i="55"/>
  <c r="A33" i="55"/>
  <c r="Q32" i="55"/>
  <c r="P32" i="55"/>
  <c r="O32" i="55"/>
  <c r="N32" i="55"/>
  <c r="I32" i="55"/>
  <c r="H32" i="55"/>
  <c r="G32" i="55"/>
  <c r="E32" i="55"/>
  <c r="D32" i="55" a="1"/>
  <c r="D32" i="55" s="1"/>
  <c r="C32" i="55"/>
  <c r="A32" i="55"/>
  <c r="Q31" i="55"/>
  <c r="P31" i="55"/>
  <c r="O31" i="55"/>
  <c r="N31" i="55"/>
  <c r="I31" i="55"/>
  <c r="H31" i="55"/>
  <c r="G31" i="55"/>
  <c r="E31" i="55"/>
  <c r="D31" i="55" a="1"/>
  <c r="D31" i="55" s="1"/>
  <c r="C31" i="55"/>
  <c r="A31" i="55"/>
  <c r="Q30" i="55"/>
  <c r="P30" i="55"/>
  <c r="O30" i="55"/>
  <c r="N30" i="55"/>
  <c r="I30" i="55"/>
  <c r="H30" i="55"/>
  <c r="G30" i="55"/>
  <c r="E30" i="55"/>
  <c r="D30" i="55" a="1"/>
  <c r="D30" i="55" s="1"/>
  <c r="C30" i="55"/>
  <c r="A30" i="55"/>
  <c r="Q29" i="55"/>
  <c r="P29" i="55"/>
  <c r="O29" i="55"/>
  <c r="N29" i="55"/>
  <c r="I29" i="55"/>
  <c r="H29" i="55"/>
  <c r="G29" i="55"/>
  <c r="E29" i="55"/>
  <c r="D29" i="55" a="1"/>
  <c r="D29" i="55" s="1"/>
  <c r="C29" i="55"/>
  <c r="A29" i="55"/>
  <c r="Q28" i="55"/>
  <c r="P28" i="55"/>
  <c r="O28" i="55"/>
  <c r="N28" i="55"/>
  <c r="I28" i="55"/>
  <c r="H28" i="55"/>
  <c r="G28" i="55"/>
  <c r="E28" i="55"/>
  <c r="D28" i="55" a="1"/>
  <c r="D28" i="55" s="1"/>
  <c r="C28" i="55"/>
  <c r="A28" i="55"/>
  <c r="Q27" i="55"/>
  <c r="P27" i="55"/>
  <c r="O27" i="55"/>
  <c r="N27" i="55"/>
  <c r="I27" i="55"/>
  <c r="H27" i="55"/>
  <c r="G27" i="55"/>
  <c r="E27" i="55"/>
  <c r="D27" i="55" a="1"/>
  <c r="D27" i="55" s="1"/>
  <c r="C27" i="55"/>
  <c r="A27" i="55"/>
  <c r="Q26" i="55"/>
  <c r="P26" i="55"/>
  <c r="O26" i="55"/>
  <c r="N26" i="55"/>
  <c r="I26" i="55"/>
  <c r="H26" i="55"/>
  <c r="G26" i="55"/>
  <c r="E26" i="55"/>
  <c r="D26" i="55" a="1"/>
  <c r="D26" i="55" s="1"/>
  <c r="C26" i="55"/>
  <c r="A26" i="55"/>
  <c r="Q25" i="55"/>
  <c r="P25" i="55"/>
  <c r="O25" i="55"/>
  <c r="N25" i="55"/>
  <c r="I25" i="55"/>
  <c r="H25" i="55"/>
  <c r="G25" i="55"/>
  <c r="E25" i="55"/>
  <c r="D25" i="55" a="1"/>
  <c r="D25" i="55" s="1"/>
  <c r="C25" i="55"/>
  <c r="A25" i="55"/>
  <c r="Q24" i="55"/>
  <c r="P24" i="55"/>
  <c r="O24" i="55"/>
  <c r="N24" i="55"/>
  <c r="I24" i="55"/>
  <c r="H24" i="55"/>
  <c r="G24" i="55"/>
  <c r="E24" i="55"/>
  <c r="D24" i="55" a="1"/>
  <c r="D24" i="55" s="1"/>
  <c r="C24" i="55"/>
  <c r="A24" i="55"/>
  <c r="Q23" i="55"/>
  <c r="P23" i="55"/>
  <c r="O23" i="55"/>
  <c r="N23" i="55"/>
  <c r="I23" i="55"/>
  <c r="H23" i="55"/>
  <c r="G23" i="55"/>
  <c r="E23" i="55"/>
  <c r="D23" i="55" a="1"/>
  <c r="D23" i="55" s="1"/>
  <c r="C23" i="55"/>
  <c r="A23" i="55"/>
  <c r="Q22" i="55"/>
  <c r="P22" i="55"/>
  <c r="O22" i="55"/>
  <c r="N22" i="55"/>
  <c r="I22" i="55"/>
  <c r="H22" i="55"/>
  <c r="G22" i="55"/>
  <c r="E22" i="55"/>
  <c r="D22" i="55" a="1"/>
  <c r="D22" i="55" s="1"/>
  <c r="C22" i="55"/>
  <c r="A22" i="55"/>
  <c r="Q21" i="55"/>
  <c r="P21" i="55"/>
  <c r="O21" i="55"/>
  <c r="N21" i="55"/>
  <c r="I21" i="55"/>
  <c r="H21" i="55"/>
  <c r="G21" i="55"/>
  <c r="E21" i="55"/>
  <c r="D21" i="55" a="1"/>
  <c r="D21" i="55" s="1"/>
  <c r="C21" i="55"/>
  <c r="A21" i="55"/>
  <c r="Q20" i="55"/>
  <c r="P20" i="55"/>
  <c r="O20" i="55"/>
  <c r="N20" i="55"/>
  <c r="I20" i="55"/>
  <c r="H20" i="55"/>
  <c r="G20" i="55"/>
  <c r="E20" i="55"/>
  <c r="D20" i="55" a="1"/>
  <c r="D20" i="55" s="1"/>
  <c r="C20" i="55"/>
  <c r="A20" i="55"/>
  <c r="Q19" i="55"/>
  <c r="P19" i="55"/>
  <c r="O19" i="55"/>
  <c r="N19" i="55"/>
  <c r="I19" i="55"/>
  <c r="H19" i="55"/>
  <c r="G19" i="55"/>
  <c r="E19" i="55"/>
  <c r="D19" i="55" a="1"/>
  <c r="D19" i="55" s="1"/>
  <c r="C19" i="55"/>
  <c r="A19" i="55"/>
  <c r="Q18" i="55"/>
  <c r="P18" i="55"/>
  <c r="O18" i="55"/>
  <c r="N18" i="55"/>
  <c r="I18" i="55"/>
  <c r="H18" i="55"/>
  <c r="G18" i="55"/>
  <c r="E18" i="55"/>
  <c r="D18" i="55" a="1"/>
  <c r="D18" i="55" s="1"/>
  <c r="C18" i="55"/>
  <c r="A18" i="55"/>
  <c r="Q17" i="55"/>
  <c r="P17" i="55"/>
  <c r="O17" i="55"/>
  <c r="N17" i="55"/>
  <c r="I17" i="55"/>
  <c r="H17" i="55"/>
  <c r="G17" i="55"/>
  <c r="E17" i="55"/>
  <c r="D17" i="55" a="1"/>
  <c r="D17" i="55" s="1"/>
  <c r="C17" i="55"/>
  <c r="A17" i="55"/>
  <c r="Q16" i="55"/>
  <c r="P16" i="55"/>
  <c r="O16" i="55"/>
  <c r="N16" i="55"/>
  <c r="I16" i="55"/>
  <c r="H16" i="55"/>
  <c r="G16" i="55"/>
  <c r="E16" i="55"/>
  <c r="D16" i="55" a="1"/>
  <c r="D16" i="55" s="1"/>
  <c r="C16" i="55"/>
  <c r="A16" i="55"/>
  <c r="Q15" i="55"/>
  <c r="P15" i="55"/>
  <c r="O15" i="55"/>
  <c r="N15" i="55"/>
  <c r="I15" i="55"/>
  <c r="H15" i="55"/>
  <c r="G15" i="55"/>
  <c r="E15" i="55"/>
  <c r="D15" i="55" a="1"/>
  <c r="D15" i="55" s="1"/>
  <c r="C15" i="55"/>
  <c r="A15" i="55"/>
  <c r="Q14" i="55"/>
  <c r="P14" i="55"/>
  <c r="O14" i="55"/>
  <c r="N14" i="55"/>
  <c r="I14" i="55"/>
  <c r="H14" i="55"/>
  <c r="G14" i="55"/>
  <c r="E14" i="55"/>
  <c r="D14" i="55" a="1"/>
  <c r="D14" i="55" s="1"/>
  <c r="C14" i="55"/>
  <c r="A14" i="55"/>
  <c r="Q13" i="55"/>
  <c r="P13" i="55"/>
  <c r="O13" i="55"/>
  <c r="N13" i="55"/>
  <c r="I13" i="55"/>
  <c r="H13" i="55"/>
  <c r="G13" i="55"/>
  <c r="E13" i="55"/>
  <c r="D13" i="55" a="1"/>
  <c r="D13" i="55" s="1"/>
  <c r="C13" i="55"/>
  <c r="A13" i="55"/>
  <c r="I12" i="55"/>
  <c r="H12" i="55"/>
  <c r="G12" i="55"/>
  <c r="E12" i="55"/>
  <c r="D12" i="55" a="1"/>
  <c r="D12" i="55" s="1"/>
  <c r="C12" i="55"/>
  <c r="A12" i="55"/>
  <c r="I11" i="55"/>
  <c r="H11" i="55"/>
  <c r="G11" i="55"/>
  <c r="E11" i="55"/>
  <c r="D11" i="55" a="1"/>
  <c r="D11" i="55" s="1"/>
  <c r="C11" i="55"/>
  <c r="A11" i="55"/>
  <c r="I10" i="55"/>
  <c r="H10" i="55"/>
  <c r="G10" i="55"/>
  <c r="E10" i="55"/>
  <c r="D10" i="55" a="1"/>
  <c r="D10" i="55" s="1"/>
  <c r="C10" i="55"/>
  <c r="A10" i="55"/>
  <c r="I9" i="55"/>
  <c r="H9" i="55"/>
  <c r="G9" i="55"/>
  <c r="E9" i="55"/>
  <c r="D9" i="55" a="1"/>
  <c r="D9" i="55" s="1"/>
  <c r="C9" i="55"/>
  <c r="A9" i="55"/>
  <c r="I8" i="55"/>
  <c r="H8" i="55"/>
  <c r="G8" i="55"/>
  <c r="I7" i="55"/>
  <c r="H7" i="55"/>
  <c r="G7" i="55"/>
  <c r="I6" i="55"/>
  <c r="H6" i="55"/>
  <c r="G6" i="55"/>
  <c r="I5" i="55"/>
  <c r="H5" i="55"/>
  <c r="G5" i="55"/>
  <c r="B5" i="55" a="1"/>
  <c r="I4" i="55"/>
  <c r="H4" i="55"/>
  <c r="G4" i="55"/>
  <c r="I3" i="55"/>
  <c r="H3" i="55"/>
  <c r="G3" i="55"/>
  <c r="I2" i="55"/>
  <c r="H2" i="55"/>
  <c r="G2" i="55"/>
  <c r="XER1" i="55" a="1"/>
  <c r="XER1" i="55" s="1"/>
  <c r="XEQ1" i="55" a="1"/>
  <c r="XEQ1" i="55" s="1"/>
  <c r="XEP1" i="55" a="1"/>
  <c r="XEP1" i="55" s="1"/>
  <c r="M1" i="55" a="1"/>
  <c r="E103" i="54"/>
  <c r="D103" i="54" a="1"/>
  <c r="D103" i="54" s="1"/>
  <c r="C103" i="54" a="1"/>
  <c r="C103" i="54" s="1"/>
  <c r="A103" i="54"/>
  <c r="Q102" i="54"/>
  <c r="P102" i="54"/>
  <c r="O102" i="54"/>
  <c r="N102" i="54"/>
  <c r="I102" i="54"/>
  <c r="H102" i="54"/>
  <c r="G102" i="54"/>
  <c r="E102" i="54"/>
  <c r="D102" i="54" a="1"/>
  <c r="D102" i="54" s="1"/>
  <c r="C102" i="54"/>
  <c r="A102" i="54"/>
  <c r="Q101" i="54"/>
  <c r="P101" i="54"/>
  <c r="O101" i="54"/>
  <c r="N101" i="54"/>
  <c r="I101" i="54"/>
  <c r="H101" i="54"/>
  <c r="G101" i="54"/>
  <c r="E101" i="54"/>
  <c r="D101" i="54" a="1"/>
  <c r="D101" i="54" s="1"/>
  <c r="C101" i="54"/>
  <c r="A101" i="54"/>
  <c r="Q100" i="54"/>
  <c r="P100" i="54"/>
  <c r="O100" i="54"/>
  <c r="N100" i="54"/>
  <c r="I100" i="54"/>
  <c r="H100" i="54"/>
  <c r="G100" i="54"/>
  <c r="E100" i="54"/>
  <c r="D100" i="54" a="1"/>
  <c r="D100" i="54" s="1"/>
  <c r="C100" i="54"/>
  <c r="A100" i="54"/>
  <c r="Q99" i="54"/>
  <c r="P99" i="54"/>
  <c r="O99" i="54"/>
  <c r="N99" i="54"/>
  <c r="I99" i="54"/>
  <c r="H99" i="54"/>
  <c r="G99" i="54"/>
  <c r="E99" i="54"/>
  <c r="D99" i="54" a="1"/>
  <c r="D99" i="54" s="1"/>
  <c r="C99" i="54"/>
  <c r="A99" i="54"/>
  <c r="Q98" i="54"/>
  <c r="P98" i="54"/>
  <c r="O98" i="54"/>
  <c r="N98" i="54"/>
  <c r="I98" i="54"/>
  <c r="H98" i="54"/>
  <c r="G98" i="54"/>
  <c r="E98" i="54"/>
  <c r="D98" i="54" a="1"/>
  <c r="D98" i="54" s="1"/>
  <c r="C98" i="54"/>
  <c r="A98" i="54"/>
  <c r="Q97" i="54"/>
  <c r="P97" i="54"/>
  <c r="O97" i="54"/>
  <c r="N97" i="54"/>
  <c r="I97" i="54"/>
  <c r="H97" i="54"/>
  <c r="G97" i="54"/>
  <c r="E97" i="54"/>
  <c r="D97" i="54" a="1"/>
  <c r="D97" i="54" s="1"/>
  <c r="C97" i="54"/>
  <c r="A97" i="54"/>
  <c r="Q96" i="54"/>
  <c r="P96" i="54"/>
  <c r="O96" i="54"/>
  <c r="N96" i="54"/>
  <c r="I96" i="54"/>
  <c r="H96" i="54"/>
  <c r="G96" i="54"/>
  <c r="E96" i="54"/>
  <c r="D96" i="54" a="1"/>
  <c r="D96" i="54" s="1"/>
  <c r="C96" i="54"/>
  <c r="A96" i="54"/>
  <c r="Q95" i="54"/>
  <c r="P95" i="54"/>
  <c r="O95" i="54"/>
  <c r="N95" i="54"/>
  <c r="I95" i="54"/>
  <c r="H95" i="54"/>
  <c r="G95" i="54"/>
  <c r="E95" i="54"/>
  <c r="D95" i="54" a="1"/>
  <c r="D95" i="54" s="1"/>
  <c r="C95" i="54"/>
  <c r="A95" i="54"/>
  <c r="Q94" i="54"/>
  <c r="P94" i="54"/>
  <c r="O94" i="54"/>
  <c r="N94" i="54"/>
  <c r="I94" i="54"/>
  <c r="H94" i="54"/>
  <c r="G94" i="54"/>
  <c r="E94" i="54"/>
  <c r="D94" i="54" a="1"/>
  <c r="D94" i="54" s="1"/>
  <c r="C94" i="54"/>
  <c r="A94" i="54"/>
  <c r="Q93" i="54"/>
  <c r="P93" i="54"/>
  <c r="O93" i="54"/>
  <c r="N93" i="54"/>
  <c r="I93" i="54"/>
  <c r="H93" i="54"/>
  <c r="G93" i="54"/>
  <c r="E93" i="54"/>
  <c r="D93" i="54" a="1"/>
  <c r="D93" i="54" s="1"/>
  <c r="C93" i="54"/>
  <c r="A93" i="54"/>
  <c r="Q92" i="54"/>
  <c r="P92" i="54"/>
  <c r="O92" i="54"/>
  <c r="N92" i="54"/>
  <c r="I92" i="54"/>
  <c r="H92" i="54"/>
  <c r="G92" i="54"/>
  <c r="E92" i="54"/>
  <c r="D92" i="54" a="1"/>
  <c r="D92" i="54" s="1"/>
  <c r="C92" i="54"/>
  <c r="A92" i="54"/>
  <c r="Q91" i="54"/>
  <c r="P91" i="54"/>
  <c r="O91" i="54"/>
  <c r="N91" i="54"/>
  <c r="I91" i="54"/>
  <c r="H91" i="54"/>
  <c r="G91" i="54"/>
  <c r="E91" i="54"/>
  <c r="D91" i="54" a="1"/>
  <c r="D91" i="54" s="1"/>
  <c r="C91" i="54"/>
  <c r="A91" i="54"/>
  <c r="Q90" i="54"/>
  <c r="P90" i="54"/>
  <c r="O90" i="54"/>
  <c r="N90" i="54"/>
  <c r="I90" i="54"/>
  <c r="H90" i="54"/>
  <c r="G90" i="54"/>
  <c r="E90" i="54"/>
  <c r="D90" i="54" a="1"/>
  <c r="D90" i="54" s="1"/>
  <c r="C90" i="54"/>
  <c r="A90" i="54"/>
  <c r="Q89" i="54"/>
  <c r="P89" i="54"/>
  <c r="O89" i="54"/>
  <c r="N89" i="54"/>
  <c r="I89" i="54"/>
  <c r="H89" i="54"/>
  <c r="G89" i="54"/>
  <c r="E89" i="54"/>
  <c r="D89" i="54" a="1"/>
  <c r="D89" i="54" s="1"/>
  <c r="C89" i="54"/>
  <c r="A89" i="54"/>
  <c r="Q88" i="54"/>
  <c r="P88" i="54"/>
  <c r="O88" i="54"/>
  <c r="N88" i="54"/>
  <c r="I88" i="54"/>
  <c r="H88" i="54"/>
  <c r="G88" i="54"/>
  <c r="E88" i="54"/>
  <c r="D88" i="54" a="1"/>
  <c r="D88" i="54" s="1"/>
  <c r="C88" i="54"/>
  <c r="A88" i="54"/>
  <c r="Q87" i="54"/>
  <c r="P87" i="54"/>
  <c r="O87" i="54"/>
  <c r="N87" i="54"/>
  <c r="I87" i="54"/>
  <c r="H87" i="54"/>
  <c r="G87" i="54"/>
  <c r="E87" i="54"/>
  <c r="D87" i="54" a="1"/>
  <c r="D87" i="54" s="1"/>
  <c r="C87" i="54"/>
  <c r="A87" i="54"/>
  <c r="Q86" i="54"/>
  <c r="P86" i="54"/>
  <c r="O86" i="54"/>
  <c r="N86" i="54"/>
  <c r="I86" i="54"/>
  <c r="H86" i="54"/>
  <c r="G86" i="54"/>
  <c r="E86" i="54"/>
  <c r="D86" i="54" a="1"/>
  <c r="D86" i="54" s="1"/>
  <c r="C86" i="54"/>
  <c r="A86" i="54"/>
  <c r="Q85" i="54"/>
  <c r="P85" i="54"/>
  <c r="O85" i="54"/>
  <c r="N85" i="54"/>
  <c r="I85" i="54"/>
  <c r="H85" i="54"/>
  <c r="G85" i="54"/>
  <c r="E85" i="54"/>
  <c r="D85" i="54" a="1"/>
  <c r="D85" i="54" s="1"/>
  <c r="C85" i="54"/>
  <c r="A85" i="54"/>
  <c r="Q84" i="54"/>
  <c r="P84" i="54"/>
  <c r="O84" i="54"/>
  <c r="N84" i="54"/>
  <c r="I84" i="54"/>
  <c r="H84" i="54"/>
  <c r="G84" i="54"/>
  <c r="E84" i="54"/>
  <c r="D84" i="54" a="1"/>
  <c r="D84" i="54" s="1"/>
  <c r="C84" i="54"/>
  <c r="A84" i="54"/>
  <c r="Q83" i="54"/>
  <c r="P83" i="54"/>
  <c r="O83" i="54"/>
  <c r="N83" i="54"/>
  <c r="I83" i="54"/>
  <c r="H83" i="54"/>
  <c r="G83" i="54"/>
  <c r="E83" i="54"/>
  <c r="D83" i="54" a="1"/>
  <c r="D83" i="54" s="1"/>
  <c r="C83" i="54"/>
  <c r="A83" i="54"/>
  <c r="Q82" i="54"/>
  <c r="P82" i="54"/>
  <c r="O82" i="54"/>
  <c r="N82" i="54"/>
  <c r="I82" i="54"/>
  <c r="H82" i="54"/>
  <c r="G82" i="54"/>
  <c r="E82" i="54"/>
  <c r="D82" i="54" a="1"/>
  <c r="D82" i="54" s="1"/>
  <c r="C82" i="54"/>
  <c r="A82" i="54"/>
  <c r="Q81" i="54"/>
  <c r="P81" i="54"/>
  <c r="O81" i="54"/>
  <c r="N81" i="54"/>
  <c r="I81" i="54"/>
  <c r="H81" i="54"/>
  <c r="G81" i="54"/>
  <c r="E81" i="54"/>
  <c r="D81" i="54" a="1"/>
  <c r="D81" i="54" s="1"/>
  <c r="C81" i="54"/>
  <c r="A81" i="54"/>
  <c r="Q80" i="54"/>
  <c r="P80" i="54"/>
  <c r="O80" i="54"/>
  <c r="N80" i="54"/>
  <c r="I80" i="54"/>
  <c r="H80" i="54"/>
  <c r="G80" i="54"/>
  <c r="E80" i="54"/>
  <c r="D80" i="54" a="1"/>
  <c r="D80" i="54" s="1"/>
  <c r="C80" i="54"/>
  <c r="A80" i="54"/>
  <c r="Q79" i="54"/>
  <c r="P79" i="54"/>
  <c r="O79" i="54"/>
  <c r="N79" i="54"/>
  <c r="I79" i="54"/>
  <c r="H79" i="54"/>
  <c r="G79" i="54"/>
  <c r="E79" i="54"/>
  <c r="D79" i="54" a="1"/>
  <c r="D79" i="54" s="1"/>
  <c r="C79" i="54"/>
  <c r="A79" i="54"/>
  <c r="Q78" i="54"/>
  <c r="P78" i="54"/>
  <c r="O78" i="54"/>
  <c r="N78" i="54"/>
  <c r="I78" i="54"/>
  <c r="H78" i="54"/>
  <c r="G78" i="54"/>
  <c r="E78" i="54"/>
  <c r="D78" i="54" a="1"/>
  <c r="D78" i="54" s="1"/>
  <c r="C78" i="54"/>
  <c r="A78" i="54"/>
  <c r="Q77" i="54"/>
  <c r="P77" i="54"/>
  <c r="O77" i="54"/>
  <c r="N77" i="54"/>
  <c r="I77" i="54"/>
  <c r="H77" i="54"/>
  <c r="G77" i="54"/>
  <c r="E77" i="54"/>
  <c r="D77" i="54" a="1"/>
  <c r="D77" i="54" s="1"/>
  <c r="C77" i="54"/>
  <c r="A77" i="54"/>
  <c r="Q76" i="54"/>
  <c r="P76" i="54"/>
  <c r="O76" i="54"/>
  <c r="N76" i="54"/>
  <c r="I76" i="54"/>
  <c r="H76" i="54"/>
  <c r="G76" i="54"/>
  <c r="E76" i="54"/>
  <c r="D76" i="54" a="1"/>
  <c r="D76" i="54" s="1"/>
  <c r="C76" i="54"/>
  <c r="A76" i="54"/>
  <c r="Q75" i="54"/>
  <c r="P75" i="54"/>
  <c r="O75" i="54"/>
  <c r="N75" i="54"/>
  <c r="I75" i="54"/>
  <c r="H75" i="54"/>
  <c r="G75" i="54"/>
  <c r="E75" i="54"/>
  <c r="D75" i="54" a="1"/>
  <c r="D75" i="54" s="1"/>
  <c r="C75" i="54"/>
  <c r="A75" i="54"/>
  <c r="Q74" i="54"/>
  <c r="P74" i="54"/>
  <c r="O74" i="54"/>
  <c r="N74" i="54"/>
  <c r="I74" i="54"/>
  <c r="H74" i="54"/>
  <c r="G74" i="54"/>
  <c r="E74" i="54"/>
  <c r="D74" i="54" a="1"/>
  <c r="D74" i="54" s="1"/>
  <c r="C74" i="54"/>
  <c r="A74" i="54"/>
  <c r="Q73" i="54"/>
  <c r="P73" i="54"/>
  <c r="O73" i="54"/>
  <c r="N73" i="54"/>
  <c r="I73" i="54"/>
  <c r="H73" i="54"/>
  <c r="G73" i="54"/>
  <c r="E73" i="54"/>
  <c r="D73" i="54" a="1"/>
  <c r="D73" i="54" s="1"/>
  <c r="C73" i="54"/>
  <c r="A73" i="54"/>
  <c r="Q72" i="54"/>
  <c r="P72" i="54"/>
  <c r="O72" i="54"/>
  <c r="N72" i="54"/>
  <c r="I72" i="54"/>
  <c r="H72" i="54"/>
  <c r="G72" i="54"/>
  <c r="E72" i="54"/>
  <c r="D72" i="54" a="1"/>
  <c r="D72" i="54" s="1"/>
  <c r="C72" i="54"/>
  <c r="A72" i="54"/>
  <c r="Q71" i="54"/>
  <c r="P71" i="54"/>
  <c r="O71" i="54"/>
  <c r="N71" i="54"/>
  <c r="I71" i="54"/>
  <c r="H71" i="54"/>
  <c r="G71" i="54"/>
  <c r="E71" i="54"/>
  <c r="D71" i="54" a="1"/>
  <c r="D71" i="54" s="1"/>
  <c r="C71" i="54"/>
  <c r="A71" i="54"/>
  <c r="Q70" i="54"/>
  <c r="P70" i="54"/>
  <c r="O70" i="54"/>
  <c r="N70" i="54"/>
  <c r="I70" i="54"/>
  <c r="H70" i="54"/>
  <c r="G70" i="54"/>
  <c r="E70" i="54"/>
  <c r="D70" i="54" a="1"/>
  <c r="D70" i="54" s="1"/>
  <c r="C70" i="54"/>
  <c r="A70" i="54"/>
  <c r="Q69" i="54"/>
  <c r="P69" i="54"/>
  <c r="O69" i="54"/>
  <c r="N69" i="54"/>
  <c r="I69" i="54"/>
  <c r="H69" i="54"/>
  <c r="G69" i="54"/>
  <c r="E69" i="54"/>
  <c r="D69" i="54" a="1"/>
  <c r="D69" i="54" s="1"/>
  <c r="C69" i="54"/>
  <c r="A69" i="54"/>
  <c r="Q68" i="54"/>
  <c r="P68" i="54"/>
  <c r="O68" i="54"/>
  <c r="N68" i="54"/>
  <c r="I68" i="54"/>
  <c r="H68" i="54"/>
  <c r="G68" i="54"/>
  <c r="E68" i="54"/>
  <c r="D68" i="54" a="1"/>
  <c r="D68" i="54" s="1"/>
  <c r="C68" i="54"/>
  <c r="A68" i="54"/>
  <c r="Q67" i="54"/>
  <c r="P67" i="54"/>
  <c r="O67" i="54"/>
  <c r="N67" i="54"/>
  <c r="I67" i="54"/>
  <c r="H67" i="54"/>
  <c r="G67" i="54"/>
  <c r="E67" i="54"/>
  <c r="D67" i="54" a="1"/>
  <c r="D67" i="54" s="1"/>
  <c r="C67" i="54"/>
  <c r="A67" i="54"/>
  <c r="Q66" i="54"/>
  <c r="P66" i="54"/>
  <c r="O66" i="54"/>
  <c r="N66" i="54"/>
  <c r="I66" i="54"/>
  <c r="H66" i="54"/>
  <c r="G66" i="54"/>
  <c r="E66" i="54"/>
  <c r="D66" i="54" a="1"/>
  <c r="D66" i="54" s="1"/>
  <c r="C66" i="54"/>
  <c r="A66" i="54"/>
  <c r="Q65" i="54"/>
  <c r="P65" i="54"/>
  <c r="O65" i="54"/>
  <c r="N65" i="54"/>
  <c r="I65" i="54"/>
  <c r="H65" i="54"/>
  <c r="G65" i="54"/>
  <c r="E65" i="54"/>
  <c r="D65" i="54" a="1"/>
  <c r="D65" i="54" s="1"/>
  <c r="C65" i="54"/>
  <c r="A65" i="54"/>
  <c r="Q64" i="54"/>
  <c r="P64" i="54"/>
  <c r="O64" i="54"/>
  <c r="N64" i="54"/>
  <c r="I64" i="54"/>
  <c r="H64" i="54"/>
  <c r="G64" i="54"/>
  <c r="E64" i="54"/>
  <c r="D64" i="54" a="1"/>
  <c r="D64" i="54" s="1"/>
  <c r="C64" i="54"/>
  <c r="A64" i="54"/>
  <c r="Q63" i="54"/>
  <c r="P63" i="54"/>
  <c r="O63" i="54"/>
  <c r="N63" i="54"/>
  <c r="I63" i="54"/>
  <c r="H63" i="54"/>
  <c r="G63" i="54"/>
  <c r="E63" i="54"/>
  <c r="D63" i="54" a="1"/>
  <c r="D63" i="54" s="1"/>
  <c r="C63" i="54"/>
  <c r="A63" i="54"/>
  <c r="Q62" i="54"/>
  <c r="P62" i="54"/>
  <c r="O62" i="54"/>
  <c r="N62" i="54"/>
  <c r="I62" i="54"/>
  <c r="H62" i="54"/>
  <c r="G62" i="54"/>
  <c r="E62" i="54"/>
  <c r="D62" i="54" a="1"/>
  <c r="D62" i="54" s="1"/>
  <c r="C62" i="54"/>
  <c r="A62" i="54"/>
  <c r="Q61" i="54"/>
  <c r="P61" i="54"/>
  <c r="O61" i="54"/>
  <c r="N61" i="54"/>
  <c r="I61" i="54"/>
  <c r="H61" i="54"/>
  <c r="G61" i="54"/>
  <c r="E61" i="54"/>
  <c r="D61" i="54" a="1"/>
  <c r="D61" i="54" s="1"/>
  <c r="C61" i="54"/>
  <c r="A61" i="54"/>
  <c r="Q60" i="54"/>
  <c r="P60" i="54"/>
  <c r="O60" i="54"/>
  <c r="N60" i="54"/>
  <c r="I60" i="54"/>
  <c r="H60" i="54"/>
  <c r="G60" i="54"/>
  <c r="E60" i="54"/>
  <c r="D60" i="54" a="1"/>
  <c r="D60" i="54" s="1"/>
  <c r="C60" i="54"/>
  <c r="A60" i="54"/>
  <c r="Q59" i="54"/>
  <c r="P59" i="54"/>
  <c r="O59" i="54"/>
  <c r="N59" i="54"/>
  <c r="I59" i="54"/>
  <c r="H59" i="54"/>
  <c r="G59" i="54"/>
  <c r="E59" i="54"/>
  <c r="D59" i="54" a="1"/>
  <c r="D59" i="54" s="1"/>
  <c r="C59" i="54"/>
  <c r="A59" i="54"/>
  <c r="Q58" i="54"/>
  <c r="P58" i="54"/>
  <c r="O58" i="54"/>
  <c r="N58" i="54"/>
  <c r="I58" i="54"/>
  <c r="H58" i="54"/>
  <c r="G58" i="54"/>
  <c r="E58" i="54"/>
  <c r="D58" i="54" a="1"/>
  <c r="D58" i="54" s="1"/>
  <c r="C58" i="54"/>
  <c r="A58" i="54"/>
  <c r="Q57" i="54"/>
  <c r="P57" i="54"/>
  <c r="O57" i="54"/>
  <c r="N57" i="54"/>
  <c r="I57" i="54"/>
  <c r="H57" i="54"/>
  <c r="G57" i="54"/>
  <c r="E57" i="54"/>
  <c r="D57" i="54" a="1"/>
  <c r="D57" i="54" s="1"/>
  <c r="C57" i="54"/>
  <c r="A57" i="54"/>
  <c r="Q56" i="54"/>
  <c r="P56" i="54"/>
  <c r="O56" i="54"/>
  <c r="N56" i="54"/>
  <c r="I56" i="54"/>
  <c r="H56" i="54"/>
  <c r="G56" i="54"/>
  <c r="E56" i="54"/>
  <c r="D56" i="54" a="1"/>
  <c r="D56" i="54" s="1"/>
  <c r="C56" i="54"/>
  <c r="A56" i="54"/>
  <c r="Q55" i="54"/>
  <c r="P55" i="54"/>
  <c r="O55" i="54"/>
  <c r="N55" i="54"/>
  <c r="I55" i="54"/>
  <c r="H55" i="54"/>
  <c r="G55" i="54"/>
  <c r="E55" i="54"/>
  <c r="D55" i="54" a="1"/>
  <c r="D55" i="54" s="1"/>
  <c r="C55" i="54"/>
  <c r="A55" i="54"/>
  <c r="Q54" i="54"/>
  <c r="P54" i="54"/>
  <c r="O54" i="54"/>
  <c r="N54" i="54"/>
  <c r="I54" i="54"/>
  <c r="H54" i="54"/>
  <c r="G54" i="54"/>
  <c r="E54" i="54"/>
  <c r="D54" i="54" a="1"/>
  <c r="D54" i="54" s="1"/>
  <c r="C54" i="54"/>
  <c r="A54" i="54"/>
  <c r="Q53" i="54"/>
  <c r="P53" i="54"/>
  <c r="O53" i="54"/>
  <c r="N53" i="54"/>
  <c r="I53" i="54"/>
  <c r="H53" i="54"/>
  <c r="G53" i="54"/>
  <c r="E53" i="54"/>
  <c r="D53" i="54" a="1"/>
  <c r="D53" i="54" s="1"/>
  <c r="C53" i="54"/>
  <c r="A53" i="54"/>
  <c r="Q52" i="54"/>
  <c r="P52" i="54"/>
  <c r="O52" i="54"/>
  <c r="N52" i="54"/>
  <c r="I52" i="54"/>
  <c r="H52" i="54"/>
  <c r="G52" i="54"/>
  <c r="E52" i="54"/>
  <c r="D52" i="54" a="1"/>
  <c r="D52" i="54" s="1"/>
  <c r="C52" i="54"/>
  <c r="A52" i="54"/>
  <c r="Q51" i="54"/>
  <c r="P51" i="54"/>
  <c r="O51" i="54"/>
  <c r="N51" i="54"/>
  <c r="I51" i="54"/>
  <c r="H51" i="54"/>
  <c r="G51" i="54"/>
  <c r="E51" i="54"/>
  <c r="D51" i="54" a="1"/>
  <c r="D51" i="54" s="1"/>
  <c r="C51" i="54"/>
  <c r="A51" i="54"/>
  <c r="Q50" i="54"/>
  <c r="P50" i="54"/>
  <c r="O50" i="54"/>
  <c r="N50" i="54"/>
  <c r="I50" i="54"/>
  <c r="H50" i="54"/>
  <c r="G50" i="54"/>
  <c r="E50" i="54"/>
  <c r="D50" i="54" a="1"/>
  <c r="D50" i="54" s="1"/>
  <c r="C50" i="54"/>
  <c r="A50" i="54"/>
  <c r="Q49" i="54"/>
  <c r="P49" i="54"/>
  <c r="O49" i="54"/>
  <c r="N49" i="54"/>
  <c r="I49" i="54"/>
  <c r="H49" i="54"/>
  <c r="G49" i="54"/>
  <c r="E49" i="54"/>
  <c r="D49" i="54" a="1"/>
  <c r="D49" i="54" s="1"/>
  <c r="C49" i="54"/>
  <c r="A49" i="54"/>
  <c r="Q48" i="54"/>
  <c r="P48" i="54"/>
  <c r="O48" i="54"/>
  <c r="N48" i="54"/>
  <c r="I48" i="54"/>
  <c r="H48" i="54"/>
  <c r="G48" i="54"/>
  <c r="E48" i="54"/>
  <c r="D48" i="54" a="1"/>
  <c r="D48" i="54" s="1"/>
  <c r="C48" i="54"/>
  <c r="A48" i="54"/>
  <c r="Q47" i="54"/>
  <c r="P47" i="54"/>
  <c r="O47" i="54"/>
  <c r="N47" i="54"/>
  <c r="I47" i="54"/>
  <c r="H47" i="54"/>
  <c r="G47" i="54"/>
  <c r="E47" i="54"/>
  <c r="D47" i="54" a="1"/>
  <c r="D47" i="54" s="1"/>
  <c r="C47" i="54"/>
  <c r="A47" i="54"/>
  <c r="Q46" i="54"/>
  <c r="P46" i="54"/>
  <c r="O46" i="54"/>
  <c r="N46" i="54"/>
  <c r="I46" i="54"/>
  <c r="H46" i="54"/>
  <c r="G46" i="54"/>
  <c r="E46" i="54"/>
  <c r="D46" i="54" a="1"/>
  <c r="D46" i="54" s="1"/>
  <c r="C46" i="54"/>
  <c r="A46" i="54"/>
  <c r="Q45" i="54"/>
  <c r="P45" i="54"/>
  <c r="O45" i="54"/>
  <c r="N45" i="54"/>
  <c r="I45" i="54"/>
  <c r="H45" i="54"/>
  <c r="G45" i="54"/>
  <c r="E45" i="54"/>
  <c r="D45" i="54" a="1"/>
  <c r="D45" i="54" s="1"/>
  <c r="C45" i="54"/>
  <c r="A45" i="54"/>
  <c r="Q44" i="54"/>
  <c r="P44" i="54"/>
  <c r="O44" i="54"/>
  <c r="N44" i="54"/>
  <c r="I44" i="54"/>
  <c r="H44" i="54"/>
  <c r="G44" i="54"/>
  <c r="E44" i="54"/>
  <c r="D44" i="54" a="1"/>
  <c r="D44" i="54" s="1"/>
  <c r="C44" i="54"/>
  <c r="A44" i="54"/>
  <c r="Q43" i="54"/>
  <c r="P43" i="54"/>
  <c r="O43" i="54"/>
  <c r="N43" i="54"/>
  <c r="I43" i="54"/>
  <c r="H43" i="54"/>
  <c r="G43" i="54"/>
  <c r="E43" i="54"/>
  <c r="D43" i="54" a="1"/>
  <c r="D43" i="54" s="1"/>
  <c r="C43" i="54"/>
  <c r="A43" i="54"/>
  <c r="Q42" i="54"/>
  <c r="P42" i="54"/>
  <c r="O42" i="54"/>
  <c r="N42" i="54"/>
  <c r="I42" i="54"/>
  <c r="H42" i="54"/>
  <c r="G42" i="54"/>
  <c r="E42" i="54"/>
  <c r="D42" i="54" a="1"/>
  <c r="D42" i="54" s="1"/>
  <c r="C42" i="54"/>
  <c r="A42" i="54"/>
  <c r="Q41" i="54"/>
  <c r="P41" i="54"/>
  <c r="O41" i="54"/>
  <c r="N41" i="54"/>
  <c r="I41" i="54"/>
  <c r="H41" i="54"/>
  <c r="G41" i="54"/>
  <c r="E41" i="54"/>
  <c r="D41" i="54" a="1"/>
  <c r="D41" i="54" s="1"/>
  <c r="C41" i="54"/>
  <c r="A41" i="54"/>
  <c r="Q40" i="54"/>
  <c r="P40" i="54"/>
  <c r="O40" i="54"/>
  <c r="N40" i="54"/>
  <c r="I40" i="54"/>
  <c r="H40" i="54"/>
  <c r="G40" i="54"/>
  <c r="E40" i="54"/>
  <c r="D40" i="54" a="1"/>
  <c r="D40" i="54" s="1"/>
  <c r="C40" i="54"/>
  <c r="A40" i="54"/>
  <c r="Q39" i="54"/>
  <c r="P39" i="54"/>
  <c r="O39" i="54"/>
  <c r="N39" i="54"/>
  <c r="I39" i="54"/>
  <c r="H39" i="54"/>
  <c r="G39" i="54"/>
  <c r="E39" i="54"/>
  <c r="D39" i="54" a="1"/>
  <c r="D39" i="54" s="1"/>
  <c r="C39" i="54"/>
  <c r="A39" i="54"/>
  <c r="Q38" i="54"/>
  <c r="P38" i="54"/>
  <c r="O38" i="54"/>
  <c r="N38" i="54"/>
  <c r="I38" i="54"/>
  <c r="H38" i="54"/>
  <c r="G38" i="54"/>
  <c r="E38" i="54"/>
  <c r="D38" i="54" a="1"/>
  <c r="D38" i="54" s="1"/>
  <c r="C38" i="54"/>
  <c r="A38" i="54"/>
  <c r="Q37" i="54"/>
  <c r="P37" i="54"/>
  <c r="O37" i="54"/>
  <c r="N37" i="54"/>
  <c r="I37" i="54"/>
  <c r="H37" i="54"/>
  <c r="G37" i="54"/>
  <c r="E37" i="54"/>
  <c r="D37" i="54" a="1"/>
  <c r="D37" i="54" s="1"/>
  <c r="C37" i="54"/>
  <c r="A37" i="54"/>
  <c r="Q36" i="54"/>
  <c r="P36" i="54"/>
  <c r="O36" i="54"/>
  <c r="N36" i="54"/>
  <c r="I36" i="54"/>
  <c r="H36" i="54"/>
  <c r="G36" i="54"/>
  <c r="E36" i="54"/>
  <c r="D36" i="54" a="1"/>
  <c r="D36" i="54" s="1"/>
  <c r="C36" i="54"/>
  <c r="A36" i="54"/>
  <c r="Q35" i="54"/>
  <c r="P35" i="54"/>
  <c r="O35" i="54"/>
  <c r="N35" i="54"/>
  <c r="I35" i="54"/>
  <c r="H35" i="54"/>
  <c r="G35" i="54"/>
  <c r="E35" i="54"/>
  <c r="D35" i="54" a="1"/>
  <c r="D35" i="54" s="1"/>
  <c r="C35" i="54"/>
  <c r="A35" i="54"/>
  <c r="Q34" i="54"/>
  <c r="P34" i="54"/>
  <c r="O34" i="54"/>
  <c r="N34" i="54"/>
  <c r="I34" i="54"/>
  <c r="H34" i="54"/>
  <c r="G34" i="54"/>
  <c r="E34" i="54"/>
  <c r="D34" i="54" a="1"/>
  <c r="D34" i="54" s="1"/>
  <c r="C34" i="54"/>
  <c r="A34" i="54"/>
  <c r="Q33" i="54"/>
  <c r="P33" i="54"/>
  <c r="O33" i="54"/>
  <c r="N33" i="54"/>
  <c r="I33" i="54"/>
  <c r="H33" i="54"/>
  <c r="G33" i="54"/>
  <c r="E33" i="54"/>
  <c r="D33" i="54" a="1"/>
  <c r="D33" i="54" s="1"/>
  <c r="C33" i="54"/>
  <c r="A33" i="54"/>
  <c r="Q32" i="54"/>
  <c r="P32" i="54"/>
  <c r="O32" i="54"/>
  <c r="N32" i="54"/>
  <c r="I32" i="54"/>
  <c r="H32" i="54"/>
  <c r="G32" i="54"/>
  <c r="E32" i="54"/>
  <c r="D32" i="54" a="1"/>
  <c r="D32" i="54" s="1"/>
  <c r="C32" i="54"/>
  <c r="A32" i="54"/>
  <c r="Q31" i="54"/>
  <c r="P31" i="54"/>
  <c r="O31" i="54"/>
  <c r="N31" i="54"/>
  <c r="I31" i="54"/>
  <c r="H31" i="54"/>
  <c r="G31" i="54"/>
  <c r="E31" i="54"/>
  <c r="D31" i="54" a="1"/>
  <c r="D31" i="54" s="1"/>
  <c r="C31" i="54"/>
  <c r="A31" i="54"/>
  <c r="Q30" i="54"/>
  <c r="P30" i="54"/>
  <c r="O30" i="54"/>
  <c r="N30" i="54"/>
  <c r="I30" i="54"/>
  <c r="H30" i="54"/>
  <c r="G30" i="54"/>
  <c r="E30" i="54"/>
  <c r="D30" i="54" a="1"/>
  <c r="D30" i="54" s="1"/>
  <c r="C30" i="54"/>
  <c r="A30" i="54"/>
  <c r="Q29" i="54"/>
  <c r="P29" i="54"/>
  <c r="O29" i="54"/>
  <c r="N29" i="54"/>
  <c r="I29" i="54"/>
  <c r="H29" i="54"/>
  <c r="G29" i="54"/>
  <c r="E29" i="54"/>
  <c r="D29" i="54" a="1"/>
  <c r="D29" i="54" s="1"/>
  <c r="C29" i="54"/>
  <c r="A29" i="54"/>
  <c r="Q28" i="54"/>
  <c r="P28" i="54"/>
  <c r="O28" i="54"/>
  <c r="N28" i="54"/>
  <c r="I28" i="54"/>
  <c r="H28" i="54"/>
  <c r="G28" i="54"/>
  <c r="E28" i="54"/>
  <c r="D28" i="54" a="1"/>
  <c r="D28" i="54" s="1"/>
  <c r="C28" i="54"/>
  <c r="A28" i="54"/>
  <c r="Q27" i="54"/>
  <c r="P27" i="54"/>
  <c r="O27" i="54"/>
  <c r="N27" i="54"/>
  <c r="I27" i="54"/>
  <c r="H27" i="54"/>
  <c r="G27" i="54"/>
  <c r="E27" i="54"/>
  <c r="D27" i="54" a="1"/>
  <c r="D27" i="54" s="1"/>
  <c r="C27" i="54"/>
  <c r="A27" i="54"/>
  <c r="Q26" i="54"/>
  <c r="P26" i="54"/>
  <c r="O26" i="54"/>
  <c r="N26" i="54"/>
  <c r="I26" i="54"/>
  <c r="H26" i="54"/>
  <c r="G26" i="54"/>
  <c r="E26" i="54"/>
  <c r="D26" i="54" a="1"/>
  <c r="D26" i="54" s="1"/>
  <c r="C26" i="54"/>
  <c r="A26" i="54"/>
  <c r="Q25" i="54"/>
  <c r="P25" i="54"/>
  <c r="O25" i="54"/>
  <c r="N25" i="54"/>
  <c r="I25" i="54"/>
  <c r="H25" i="54"/>
  <c r="G25" i="54"/>
  <c r="E25" i="54"/>
  <c r="D25" i="54" a="1"/>
  <c r="D25" i="54" s="1"/>
  <c r="C25" i="54"/>
  <c r="A25" i="54"/>
  <c r="Q24" i="54"/>
  <c r="P24" i="54"/>
  <c r="O24" i="54"/>
  <c r="N24" i="54"/>
  <c r="I24" i="54"/>
  <c r="H24" i="54"/>
  <c r="G24" i="54"/>
  <c r="E24" i="54"/>
  <c r="D24" i="54" a="1"/>
  <c r="D24" i="54" s="1"/>
  <c r="C24" i="54"/>
  <c r="A24" i="54"/>
  <c r="Q23" i="54"/>
  <c r="P23" i="54"/>
  <c r="O23" i="54"/>
  <c r="N23" i="54"/>
  <c r="I23" i="54"/>
  <c r="H23" i="54"/>
  <c r="G23" i="54"/>
  <c r="E23" i="54"/>
  <c r="D23" i="54" a="1"/>
  <c r="D23" i="54" s="1"/>
  <c r="C23" i="54"/>
  <c r="A23" i="54"/>
  <c r="Q22" i="54"/>
  <c r="P22" i="54"/>
  <c r="O22" i="54"/>
  <c r="N22" i="54"/>
  <c r="I22" i="54"/>
  <c r="H22" i="54"/>
  <c r="G22" i="54"/>
  <c r="E22" i="54"/>
  <c r="D22" i="54" a="1"/>
  <c r="D22" i="54" s="1"/>
  <c r="C22" i="54"/>
  <c r="A22" i="54"/>
  <c r="Q21" i="54"/>
  <c r="P21" i="54"/>
  <c r="O21" i="54"/>
  <c r="N21" i="54"/>
  <c r="I21" i="54"/>
  <c r="H21" i="54"/>
  <c r="G21" i="54"/>
  <c r="E21" i="54"/>
  <c r="D21" i="54" a="1"/>
  <c r="D21" i="54" s="1"/>
  <c r="C21" i="54"/>
  <c r="A21" i="54"/>
  <c r="Q20" i="54"/>
  <c r="P20" i="54"/>
  <c r="O20" i="54"/>
  <c r="N20" i="54"/>
  <c r="I20" i="54"/>
  <c r="H20" i="54"/>
  <c r="G20" i="54"/>
  <c r="E20" i="54"/>
  <c r="D20" i="54" a="1"/>
  <c r="D20" i="54" s="1"/>
  <c r="C20" i="54"/>
  <c r="A20" i="54"/>
  <c r="I19" i="54"/>
  <c r="H19" i="54"/>
  <c r="G19" i="54"/>
  <c r="E19" i="54"/>
  <c r="D19" i="54" a="1"/>
  <c r="D19" i="54" s="1"/>
  <c r="C19" i="54"/>
  <c r="A19" i="54"/>
  <c r="I18" i="54"/>
  <c r="H18" i="54"/>
  <c r="G18" i="54"/>
  <c r="E18" i="54"/>
  <c r="D18" i="54" a="1"/>
  <c r="D18" i="54" s="1"/>
  <c r="C18" i="54"/>
  <c r="A18" i="54"/>
  <c r="I17" i="54"/>
  <c r="H17" i="54"/>
  <c r="G17" i="54"/>
  <c r="E17" i="54"/>
  <c r="D17" i="54" a="1"/>
  <c r="D17" i="54" s="1"/>
  <c r="C17" i="54"/>
  <c r="A17" i="54"/>
  <c r="I16" i="54"/>
  <c r="H16" i="54"/>
  <c r="G16" i="54"/>
  <c r="E16" i="54"/>
  <c r="D16" i="54" a="1"/>
  <c r="D16" i="54" s="1"/>
  <c r="C16" i="54"/>
  <c r="A16" i="54"/>
  <c r="I15" i="54"/>
  <c r="H15" i="54"/>
  <c r="G15" i="54"/>
  <c r="E15" i="54"/>
  <c r="D15" i="54" a="1"/>
  <c r="D15" i="54" s="1"/>
  <c r="C15" i="54"/>
  <c r="A15" i="54"/>
  <c r="I14" i="54"/>
  <c r="H14" i="54"/>
  <c r="G14" i="54"/>
  <c r="E14" i="54"/>
  <c r="D14" i="54" a="1"/>
  <c r="D14" i="54" s="1"/>
  <c r="C14" i="54"/>
  <c r="A14" i="54"/>
  <c r="I13" i="54"/>
  <c r="H13" i="54"/>
  <c r="G13" i="54"/>
  <c r="E13" i="54"/>
  <c r="D13" i="54" a="1"/>
  <c r="D13" i="54" s="1"/>
  <c r="C13" i="54"/>
  <c r="A13" i="54"/>
  <c r="I12" i="54"/>
  <c r="H12" i="54"/>
  <c r="G12" i="54"/>
  <c r="E12" i="54"/>
  <c r="D12" i="54" a="1"/>
  <c r="D12" i="54" s="1"/>
  <c r="C12" i="54"/>
  <c r="A12" i="54"/>
  <c r="I11" i="54"/>
  <c r="H11" i="54"/>
  <c r="G11" i="54"/>
  <c r="E11" i="54"/>
  <c r="D11" i="54" a="1"/>
  <c r="D11" i="54" s="1"/>
  <c r="C11" i="54"/>
  <c r="A11" i="54"/>
  <c r="I10" i="54"/>
  <c r="H10" i="54"/>
  <c r="G10" i="54"/>
  <c r="I9" i="54"/>
  <c r="H9" i="54"/>
  <c r="G9" i="54"/>
  <c r="I8" i="54"/>
  <c r="H8" i="54"/>
  <c r="G8" i="54"/>
  <c r="I7" i="54"/>
  <c r="H7" i="54"/>
  <c r="G7" i="54"/>
  <c r="I6" i="54"/>
  <c r="H6" i="54"/>
  <c r="G6" i="54"/>
  <c r="I5" i="54"/>
  <c r="H5" i="54"/>
  <c r="G5" i="54"/>
  <c r="B5" i="54" a="1"/>
  <c r="I4" i="54"/>
  <c r="H4" i="54"/>
  <c r="G4" i="54"/>
  <c r="I3" i="54"/>
  <c r="H3" i="54"/>
  <c r="G3" i="54"/>
  <c r="I2" i="54"/>
  <c r="H2" i="54"/>
  <c r="G2" i="54"/>
  <c r="XER1" i="54" a="1"/>
  <c r="XER1" i="54" s="1"/>
  <c r="XEQ1" i="54" a="1"/>
  <c r="XEP1" i="54" a="1"/>
  <c r="M1" i="54" a="1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Q102" i="23"/>
  <c r="P102" i="23"/>
  <c r="O102" i="23"/>
  <c r="N102" i="23"/>
  <c r="Q101" i="23"/>
  <c r="P101" i="23"/>
  <c r="O101" i="23"/>
  <c r="N101" i="23"/>
  <c r="Q100" i="23"/>
  <c r="P100" i="23"/>
  <c r="O100" i="23"/>
  <c r="N100" i="23"/>
  <c r="Q99" i="23"/>
  <c r="P99" i="23"/>
  <c r="O99" i="23"/>
  <c r="N99" i="23"/>
  <c r="Q98" i="23"/>
  <c r="P98" i="23"/>
  <c r="O98" i="23"/>
  <c r="N98" i="23"/>
  <c r="Q97" i="23"/>
  <c r="P97" i="23"/>
  <c r="O97" i="23"/>
  <c r="N97" i="23"/>
  <c r="Q96" i="23"/>
  <c r="P96" i="23"/>
  <c r="O96" i="23"/>
  <c r="N96" i="23"/>
  <c r="Q95" i="23"/>
  <c r="P95" i="23"/>
  <c r="O95" i="23"/>
  <c r="N95" i="23"/>
  <c r="Q94" i="23"/>
  <c r="P94" i="23"/>
  <c r="O94" i="23"/>
  <c r="N94" i="23"/>
  <c r="Q93" i="23"/>
  <c r="P93" i="23"/>
  <c r="O93" i="23"/>
  <c r="N93" i="23"/>
  <c r="Q92" i="23"/>
  <c r="P92" i="23"/>
  <c r="O92" i="23"/>
  <c r="N92" i="23"/>
  <c r="Q91" i="23"/>
  <c r="P91" i="23"/>
  <c r="O91" i="23"/>
  <c r="N91" i="23"/>
  <c r="Q90" i="23"/>
  <c r="P90" i="23"/>
  <c r="O90" i="23"/>
  <c r="N90" i="23"/>
  <c r="Q89" i="23"/>
  <c r="P89" i="23"/>
  <c r="O89" i="23"/>
  <c r="N89" i="23"/>
  <c r="Q88" i="23"/>
  <c r="P88" i="23"/>
  <c r="O88" i="23"/>
  <c r="N88" i="23"/>
  <c r="Q87" i="23"/>
  <c r="P87" i="23"/>
  <c r="O87" i="23"/>
  <c r="N87" i="23"/>
  <c r="Q86" i="23"/>
  <c r="P86" i="23"/>
  <c r="O86" i="23"/>
  <c r="N86" i="23"/>
  <c r="Q85" i="23"/>
  <c r="P85" i="23"/>
  <c r="O85" i="23"/>
  <c r="N85" i="23"/>
  <c r="Q84" i="23"/>
  <c r="P84" i="23"/>
  <c r="O84" i="23"/>
  <c r="N84" i="23"/>
  <c r="Q83" i="23"/>
  <c r="P83" i="23"/>
  <c r="O83" i="23"/>
  <c r="N83" i="23"/>
  <c r="Q82" i="23"/>
  <c r="P82" i="23"/>
  <c r="O82" i="23"/>
  <c r="N82" i="23"/>
  <c r="Q81" i="23"/>
  <c r="P81" i="23"/>
  <c r="O81" i="23"/>
  <c r="N81" i="23"/>
  <c r="Q80" i="23"/>
  <c r="P80" i="23"/>
  <c r="O80" i="23"/>
  <c r="N80" i="23"/>
  <c r="Q79" i="23"/>
  <c r="P79" i="23"/>
  <c r="O79" i="23"/>
  <c r="N79" i="23"/>
  <c r="Q78" i="23"/>
  <c r="P78" i="23"/>
  <c r="O78" i="23"/>
  <c r="N78" i="23"/>
  <c r="Q77" i="23"/>
  <c r="P77" i="23"/>
  <c r="O77" i="23"/>
  <c r="N77" i="23"/>
  <c r="Q76" i="23"/>
  <c r="P76" i="23"/>
  <c r="O76" i="23"/>
  <c r="N76" i="23"/>
  <c r="Q75" i="23"/>
  <c r="P75" i="23"/>
  <c r="O75" i="23"/>
  <c r="N75" i="23"/>
  <c r="Q74" i="23"/>
  <c r="P74" i="23"/>
  <c r="O74" i="23"/>
  <c r="N74" i="23"/>
  <c r="Q73" i="23"/>
  <c r="P73" i="23"/>
  <c r="O73" i="23"/>
  <c r="N73" i="23"/>
  <c r="Q72" i="23"/>
  <c r="P72" i="23"/>
  <c r="O72" i="23"/>
  <c r="N72" i="23"/>
  <c r="Q71" i="23"/>
  <c r="P71" i="23"/>
  <c r="O71" i="23"/>
  <c r="N71" i="23"/>
  <c r="Q70" i="23"/>
  <c r="P70" i="23"/>
  <c r="O70" i="23"/>
  <c r="N70" i="23"/>
  <c r="Q69" i="23"/>
  <c r="P69" i="23"/>
  <c r="O69" i="23"/>
  <c r="N69" i="23"/>
  <c r="Q68" i="23"/>
  <c r="P68" i="23"/>
  <c r="O68" i="23"/>
  <c r="N68" i="23"/>
  <c r="Q67" i="23"/>
  <c r="P67" i="23"/>
  <c r="O67" i="23"/>
  <c r="N67" i="23"/>
  <c r="Q66" i="23"/>
  <c r="P66" i="23"/>
  <c r="O66" i="23"/>
  <c r="N66" i="23"/>
  <c r="Q65" i="23"/>
  <c r="P65" i="23"/>
  <c r="O65" i="23"/>
  <c r="N65" i="23"/>
  <c r="Q64" i="23"/>
  <c r="P64" i="23"/>
  <c r="O64" i="23"/>
  <c r="N64" i="23"/>
  <c r="Q63" i="23"/>
  <c r="P63" i="23"/>
  <c r="O63" i="23"/>
  <c r="N63" i="23"/>
  <c r="Q62" i="23"/>
  <c r="P62" i="23"/>
  <c r="O62" i="23"/>
  <c r="N62" i="23"/>
  <c r="Q61" i="23"/>
  <c r="P61" i="23"/>
  <c r="O61" i="23"/>
  <c r="N61" i="23"/>
  <c r="Q60" i="23"/>
  <c r="P60" i="23"/>
  <c r="O60" i="23"/>
  <c r="N60" i="23"/>
  <c r="Q59" i="23"/>
  <c r="P59" i="23"/>
  <c r="O59" i="23"/>
  <c r="N59" i="23"/>
  <c r="Q58" i="23"/>
  <c r="P58" i="23"/>
  <c r="O58" i="23"/>
  <c r="N58" i="23"/>
  <c r="Q57" i="23"/>
  <c r="P57" i="23"/>
  <c r="O57" i="23"/>
  <c r="N57" i="23"/>
  <c r="Q56" i="23"/>
  <c r="P56" i="23"/>
  <c r="O56" i="23"/>
  <c r="N56" i="23"/>
  <c r="Q55" i="23"/>
  <c r="P55" i="23"/>
  <c r="O55" i="23"/>
  <c r="N55" i="23"/>
  <c r="Q54" i="23"/>
  <c r="P54" i="23"/>
  <c r="O54" i="23"/>
  <c r="N54" i="23"/>
  <c r="Q53" i="23"/>
  <c r="P53" i="23"/>
  <c r="O53" i="23"/>
  <c r="N53" i="23"/>
  <c r="Q52" i="23"/>
  <c r="P52" i="23"/>
  <c r="O52" i="23"/>
  <c r="N52" i="23"/>
  <c r="Q51" i="23"/>
  <c r="P51" i="23"/>
  <c r="O51" i="23"/>
  <c r="N51" i="23"/>
  <c r="Q50" i="23"/>
  <c r="P50" i="23"/>
  <c r="O50" i="23"/>
  <c r="N50" i="23"/>
  <c r="Q49" i="23"/>
  <c r="P49" i="23"/>
  <c r="O49" i="23"/>
  <c r="N49" i="23"/>
  <c r="Q48" i="23"/>
  <c r="P48" i="23"/>
  <c r="O48" i="23"/>
  <c r="N48" i="23"/>
  <c r="Q47" i="23"/>
  <c r="P47" i="23"/>
  <c r="O47" i="23"/>
  <c r="N47" i="23"/>
  <c r="Q46" i="23"/>
  <c r="P46" i="23"/>
  <c r="O46" i="23"/>
  <c r="N46" i="23"/>
  <c r="Q45" i="23"/>
  <c r="P45" i="23"/>
  <c r="O45" i="23"/>
  <c r="N45" i="23"/>
  <c r="Q44" i="23"/>
  <c r="P44" i="23"/>
  <c r="O44" i="23"/>
  <c r="N44" i="23"/>
  <c r="Q43" i="23"/>
  <c r="P43" i="23"/>
  <c r="O43" i="23"/>
  <c r="N43" i="23"/>
  <c r="Q42" i="23"/>
  <c r="P42" i="23"/>
  <c r="O42" i="23"/>
  <c r="N42" i="23"/>
  <c r="Q41" i="23"/>
  <c r="P41" i="23"/>
  <c r="O41" i="23"/>
  <c r="N41" i="23"/>
  <c r="Q40" i="23"/>
  <c r="P40" i="23"/>
  <c r="O40" i="23"/>
  <c r="N40" i="23"/>
  <c r="Q39" i="23"/>
  <c r="P39" i="23"/>
  <c r="O39" i="23"/>
  <c r="N39" i="23"/>
  <c r="Q38" i="23"/>
  <c r="P38" i="23"/>
  <c r="O38" i="23"/>
  <c r="N38" i="23"/>
  <c r="Q37" i="23"/>
  <c r="P37" i="23"/>
  <c r="O37" i="23"/>
  <c r="N37" i="23"/>
  <c r="Q36" i="23"/>
  <c r="P36" i="23"/>
  <c r="O36" i="23"/>
  <c r="N36" i="23"/>
  <c r="Q35" i="23"/>
  <c r="P35" i="23"/>
  <c r="O35" i="23"/>
  <c r="N35" i="23"/>
  <c r="Q34" i="23"/>
  <c r="P34" i="23"/>
  <c r="O34" i="23"/>
  <c r="N34" i="23"/>
  <c r="Q33" i="23"/>
  <c r="P33" i="23"/>
  <c r="O33" i="23"/>
  <c r="N33" i="23"/>
  <c r="Q32" i="23"/>
  <c r="P32" i="23"/>
  <c r="O32" i="23"/>
  <c r="N32" i="23"/>
  <c r="Q31" i="23"/>
  <c r="P31" i="23"/>
  <c r="O31" i="23"/>
  <c r="N31" i="23"/>
  <c r="Q102" i="32"/>
  <c r="P102" i="32"/>
  <c r="O102" i="32"/>
  <c r="N102" i="32"/>
  <c r="Q101" i="32"/>
  <c r="P101" i="32"/>
  <c r="O101" i="32"/>
  <c r="N101" i="32"/>
  <c r="Q100" i="32"/>
  <c r="P100" i="32"/>
  <c r="O100" i="32"/>
  <c r="N100" i="32"/>
  <c r="Q99" i="32"/>
  <c r="P99" i="32"/>
  <c r="O99" i="32"/>
  <c r="N99" i="32"/>
  <c r="Q98" i="32"/>
  <c r="P98" i="32"/>
  <c r="O98" i="32"/>
  <c r="N98" i="32"/>
  <c r="Q97" i="32"/>
  <c r="P97" i="32"/>
  <c r="O97" i="32"/>
  <c r="N97" i="32"/>
  <c r="Q96" i="32"/>
  <c r="P96" i="32"/>
  <c r="O96" i="32"/>
  <c r="N96" i="32"/>
  <c r="Q95" i="32"/>
  <c r="P95" i="32"/>
  <c r="O95" i="32"/>
  <c r="N95" i="32"/>
  <c r="Q94" i="32"/>
  <c r="P94" i="32"/>
  <c r="O94" i="32"/>
  <c r="N94" i="32"/>
  <c r="Q93" i="32"/>
  <c r="P93" i="32"/>
  <c r="O93" i="32"/>
  <c r="N93" i="32"/>
  <c r="Q92" i="32"/>
  <c r="P92" i="32"/>
  <c r="O92" i="32"/>
  <c r="N92" i="32"/>
  <c r="Q91" i="32"/>
  <c r="P91" i="32"/>
  <c r="O91" i="32"/>
  <c r="N91" i="32"/>
  <c r="Q90" i="32"/>
  <c r="P90" i="32"/>
  <c r="O90" i="32"/>
  <c r="N90" i="32"/>
  <c r="Q89" i="32"/>
  <c r="P89" i="32"/>
  <c r="O89" i="32"/>
  <c r="N89" i="32"/>
  <c r="Q88" i="32"/>
  <c r="P88" i="32"/>
  <c r="O88" i="32"/>
  <c r="N88" i="32"/>
  <c r="Q87" i="32"/>
  <c r="P87" i="32"/>
  <c r="O87" i="32"/>
  <c r="N87" i="32"/>
  <c r="Q86" i="32"/>
  <c r="P86" i="32"/>
  <c r="O86" i="32"/>
  <c r="N86" i="32"/>
  <c r="Q85" i="32"/>
  <c r="P85" i="32"/>
  <c r="O85" i="32"/>
  <c r="N85" i="32"/>
  <c r="Q84" i="32"/>
  <c r="P84" i="32"/>
  <c r="O84" i="32"/>
  <c r="N84" i="32"/>
  <c r="Q83" i="32"/>
  <c r="P83" i="32"/>
  <c r="O83" i="32"/>
  <c r="N83" i="32"/>
  <c r="Q82" i="32"/>
  <c r="P82" i="32"/>
  <c r="O82" i="32"/>
  <c r="N82" i="32"/>
  <c r="Q81" i="32"/>
  <c r="P81" i="32"/>
  <c r="O81" i="32"/>
  <c r="N81" i="32"/>
  <c r="Q80" i="32"/>
  <c r="P80" i="32"/>
  <c r="O80" i="32"/>
  <c r="N80" i="32"/>
  <c r="Q79" i="32"/>
  <c r="P79" i="32"/>
  <c r="O79" i="32"/>
  <c r="N79" i="32"/>
  <c r="Q78" i="32"/>
  <c r="P78" i="32"/>
  <c r="O78" i="32"/>
  <c r="N78" i="32"/>
  <c r="Q77" i="32"/>
  <c r="P77" i="32"/>
  <c r="O77" i="32"/>
  <c r="N77" i="32"/>
  <c r="Q76" i="32"/>
  <c r="P76" i="32"/>
  <c r="O76" i="32"/>
  <c r="N76" i="32"/>
  <c r="Q75" i="32"/>
  <c r="P75" i="32"/>
  <c r="O75" i="32"/>
  <c r="N75" i="32"/>
  <c r="Q74" i="32"/>
  <c r="P74" i="32"/>
  <c r="O74" i="32"/>
  <c r="N74" i="32"/>
  <c r="Q73" i="32"/>
  <c r="P73" i="32"/>
  <c r="O73" i="32"/>
  <c r="N73" i="32"/>
  <c r="Q72" i="32"/>
  <c r="P72" i="32"/>
  <c r="O72" i="32"/>
  <c r="N72" i="32"/>
  <c r="Q71" i="32"/>
  <c r="P71" i="32"/>
  <c r="O71" i="32"/>
  <c r="N71" i="32"/>
  <c r="Q70" i="32"/>
  <c r="P70" i="32"/>
  <c r="O70" i="32"/>
  <c r="N70" i="32"/>
  <c r="Q69" i="32"/>
  <c r="P69" i="32"/>
  <c r="O69" i="32"/>
  <c r="N69" i="32"/>
  <c r="Q68" i="32"/>
  <c r="P68" i="32"/>
  <c r="O68" i="32"/>
  <c r="N68" i="32"/>
  <c r="Q67" i="32"/>
  <c r="P67" i="32"/>
  <c r="O67" i="32"/>
  <c r="N67" i="32"/>
  <c r="Q66" i="32"/>
  <c r="P66" i="32"/>
  <c r="O66" i="32"/>
  <c r="N66" i="32"/>
  <c r="Q65" i="32"/>
  <c r="P65" i="32"/>
  <c r="O65" i="32"/>
  <c r="N65" i="32"/>
  <c r="Q64" i="32"/>
  <c r="P64" i="32"/>
  <c r="O64" i="32"/>
  <c r="N64" i="32"/>
  <c r="Q63" i="32"/>
  <c r="P63" i="32"/>
  <c r="O63" i="32"/>
  <c r="N63" i="32"/>
  <c r="Q62" i="32"/>
  <c r="P62" i="32"/>
  <c r="O62" i="32"/>
  <c r="N62" i="32"/>
  <c r="Q61" i="32"/>
  <c r="P61" i="32"/>
  <c r="O61" i="32"/>
  <c r="N61" i="32"/>
  <c r="Q60" i="32"/>
  <c r="P60" i="32"/>
  <c r="O60" i="32"/>
  <c r="N60" i="32"/>
  <c r="Q59" i="32"/>
  <c r="P59" i="32"/>
  <c r="O59" i="32"/>
  <c r="N59" i="32"/>
  <c r="Q58" i="32"/>
  <c r="P58" i="32"/>
  <c r="O58" i="32"/>
  <c r="N58" i="32"/>
  <c r="Q57" i="32"/>
  <c r="P57" i="32"/>
  <c r="O57" i="32"/>
  <c r="N57" i="32"/>
  <c r="Q56" i="32"/>
  <c r="P56" i="32"/>
  <c r="O56" i="32"/>
  <c r="N56" i="32"/>
  <c r="Q55" i="32"/>
  <c r="P55" i="32"/>
  <c r="O55" i="32"/>
  <c r="N55" i="32"/>
  <c r="Q54" i="32"/>
  <c r="P54" i="32"/>
  <c r="O54" i="32"/>
  <c r="N54" i="32"/>
  <c r="Q53" i="32"/>
  <c r="P53" i="32"/>
  <c r="O53" i="32"/>
  <c r="N53" i="32"/>
  <c r="Q52" i="32"/>
  <c r="P52" i="32"/>
  <c r="O52" i="32"/>
  <c r="N52" i="32"/>
  <c r="Q51" i="32"/>
  <c r="P51" i="32"/>
  <c r="O51" i="32"/>
  <c r="N51" i="32"/>
  <c r="Q50" i="32"/>
  <c r="P50" i="32"/>
  <c r="O50" i="32"/>
  <c r="N50" i="32"/>
  <c r="Q49" i="32"/>
  <c r="P49" i="32"/>
  <c r="O49" i="32"/>
  <c r="N49" i="32"/>
  <c r="Q48" i="32"/>
  <c r="P48" i="32"/>
  <c r="O48" i="32"/>
  <c r="N48" i="32"/>
  <c r="Q47" i="32"/>
  <c r="P47" i="32"/>
  <c r="O47" i="32"/>
  <c r="N47" i="32"/>
  <c r="Q46" i="32"/>
  <c r="P46" i="32"/>
  <c r="O46" i="32"/>
  <c r="N46" i="32"/>
  <c r="Q45" i="32"/>
  <c r="P45" i="32"/>
  <c r="O45" i="32"/>
  <c r="N45" i="32"/>
  <c r="Q44" i="32"/>
  <c r="P44" i="32"/>
  <c r="O44" i="32"/>
  <c r="N44" i="32"/>
  <c r="Q43" i="32"/>
  <c r="P43" i="32"/>
  <c r="O43" i="32"/>
  <c r="N43" i="32"/>
  <c r="Q42" i="32"/>
  <c r="P42" i="32"/>
  <c r="O42" i="32"/>
  <c r="N42" i="32"/>
  <c r="Q41" i="32"/>
  <c r="P41" i="32"/>
  <c r="O41" i="32"/>
  <c r="N41" i="32"/>
  <c r="Q40" i="32"/>
  <c r="P40" i="32"/>
  <c r="O40" i="32"/>
  <c r="N40" i="32"/>
  <c r="Q39" i="32"/>
  <c r="P39" i="32"/>
  <c r="O39" i="32"/>
  <c r="N39" i="32"/>
  <c r="Q38" i="32"/>
  <c r="P38" i="32"/>
  <c r="O38" i="32"/>
  <c r="N38" i="32"/>
  <c r="Q37" i="32"/>
  <c r="P37" i="32"/>
  <c r="O37" i="32"/>
  <c r="N37" i="32"/>
  <c r="Q36" i="32"/>
  <c r="P36" i="32"/>
  <c r="O36" i="32"/>
  <c r="N36" i="32"/>
  <c r="Q35" i="32"/>
  <c r="P35" i="32"/>
  <c r="O35" i="32"/>
  <c r="N35" i="32"/>
  <c r="Q34" i="32"/>
  <c r="P34" i="32"/>
  <c r="O34" i="32"/>
  <c r="N34" i="32"/>
  <c r="Q33" i="32"/>
  <c r="P33" i="32"/>
  <c r="O33" i="32"/>
  <c r="N33" i="32"/>
  <c r="Q32" i="32"/>
  <c r="P32" i="32"/>
  <c r="O32" i="32"/>
  <c r="N32" i="32"/>
  <c r="Q31" i="32"/>
  <c r="P31" i="32"/>
  <c r="O31" i="32"/>
  <c r="N31" i="32"/>
  <c r="Q30" i="32"/>
  <c r="P30" i="32"/>
  <c r="O30" i="32"/>
  <c r="N30" i="32"/>
  <c r="Q29" i="32"/>
  <c r="P29" i="32"/>
  <c r="O29" i="32"/>
  <c r="N29" i="32"/>
  <c r="Q28" i="32"/>
  <c r="P28" i="32"/>
  <c r="O28" i="32"/>
  <c r="N28" i="32"/>
  <c r="Q27" i="32"/>
  <c r="P27" i="32"/>
  <c r="O27" i="32"/>
  <c r="N27" i="32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M1" i="32" a="1"/>
  <c r="E103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3" i="32"/>
  <c r="E102" i="32"/>
  <c r="E101" i="32"/>
  <c r="E100" i="32"/>
  <c r="E99" i="32"/>
  <c r="E98" i="32"/>
  <c r="E97" i="32"/>
  <c r="E96" i="32"/>
  <c r="E95" i="32"/>
  <c r="E94" i="32"/>
  <c r="E93" i="32"/>
  <c r="E92" i="32"/>
  <c r="E91" i="32"/>
  <c r="E90" i="32"/>
  <c r="E89" i="32"/>
  <c r="E88" i="32"/>
  <c r="E87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4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AH13" i="15" a="1"/>
  <c r="AH13" i="15" s="1"/>
  <c r="AG13" i="15" a="1"/>
  <c r="AG13" i="15" s="1"/>
  <c r="AF13" i="15" a="1"/>
  <c r="AF13" i="15" s="1"/>
  <c r="AE13" i="15" a="1"/>
  <c r="AE13" i="15" s="1"/>
  <c r="AD13" i="15" a="1"/>
  <c r="AD13" i="15" s="1"/>
  <c r="AC13" i="15" a="1"/>
  <c r="AC13" i="15" s="1"/>
  <c r="AB13" i="15" a="1"/>
  <c r="AB13" i="15" s="1"/>
  <c r="AA13" i="15" a="1"/>
  <c r="AA13" i="15" s="1"/>
  <c r="Z13" i="15" a="1"/>
  <c r="Z13" i="15" s="1"/>
  <c r="Y13" i="15" a="1"/>
  <c r="Y13" i="15" s="1"/>
  <c r="X13" i="15" a="1"/>
  <c r="X13" i="15" s="1"/>
  <c r="W13" i="15" a="1"/>
  <c r="W13" i="15" s="1"/>
  <c r="V13" i="15" a="1"/>
  <c r="V13" i="15" s="1"/>
  <c r="U13" i="15" a="1"/>
  <c r="U13" i="15" s="1"/>
  <c r="T13" i="15" a="1"/>
  <c r="T13" i="15" s="1"/>
  <c r="S13" i="15" a="1"/>
  <c r="S13" i="15" s="1"/>
  <c r="R13" i="15" a="1"/>
  <c r="R13" i="15" s="1"/>
  <c r="Q13" i="15" a="1"/>
  <c r="Q13" i="15" s="1"/>
  <c r="P13" i="15" a="1"/>
  <c r="P13" i="15" s="1"/>
  <c r="O13" i="15" a="1"/>
  <c r="O13" i="15" s="1"/>
  <c r="N13" i="15" a="1"/>
  <c r="N13" i="15" s="1"/>
  <c r="M13" i="15" a="1"/>
  <c r="M13" i="15" s="1"/>
  <c r="L13" i="15" a="1"/>
  <c r="L13" i="15" s="1"/>
  <c r="K13" i="15" a="1"/>
  <c r="K13" i="15" s="1"/>
  <c r="C4" i="15"/>
  <c r="I102" i="23"/>
  <c r="I101" i="23"/>
  <c r="I100" i="23"/>
  <c r="I99" i="23"/>
  <c r="I98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I102" i="32"/>
  <c r="I101" i="32"/>
  <c r="I100" i="32"/>
  <c r="I99" i="32"/>
  <c r="I98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I56" i="32"/>
  <c r="I55" i="32"/>
  <c r="I54" i="32"/>
  <c r="I53" i="32"/>
  <c r="I52" i="32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28" i="32"/>
  <c r="I27" i="32"/>
  <c r="I26" i="32"/>
  <c r="I25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  <c r="XER1" i="32" a="1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XER1" i="23" a="1"/>
  <c r="R1" i="31" a="1"/>
  <c r="F31" i="41"/>
  <c r="F30" i="41"/>
  <c r="F29" i="41"/>
  <c r="F28" i="41"/>
  <c r="F27" i="41"/>
  <c r="F2" i="41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AH10" i="15" a="1"/>
  <c r="AH10" i="15" s="1"/>
  <c r="AG10" i="15" a="1"/>
  <c r="AG10" i="15" s="1"/>
  <c r="AF10" i="15" a="1"/>
  <c r="AF10" i="15" s="1"/>
  <c r="AE10" i="15" a="1"/>
  <c r="AE10" i="15" s="1"/>
  <c r="AD10" i="15" a="1"/>
  <c r="AD10" i="15" s="1"/>
  <c r="AC10" i="15" a="1"/>
  <c r="AC10" i="15" s="1"/>
  <c r="AB10" i="15" a="1"/>
  <c r="AB10" i="15" s="1"/>
  <c r="AA10" i="15" a="1"/>
  <c r="AA10" i="15" s="1"/>
  <c r="Z10" i="15" a="1"/>
  <c r="Z10" i="15" s="1"/>
  <c r="Y10" i="15" a="1"/>
  <c r="Y10" i="15" s="1"/>
  <c r="X10" i="15" a="1"/>
  <c r="X10" i="15" s="1"/>
  <c r="W10" i="15" a="1"/>
  <c r="W10" i="15" s="1"/>
  <c r="V10" i="15" a="1"/>
  <c r="V10" i="15" s="1"/>
  <c r="U10" i="15" a="1"/>
  <c r="U10" i="15" s="1"/>
  <c r="T10" i="15" a="1"/>
  <c r="T10" i="15" s="1"/>
  <c r="S10" i="15" a="1"/>
  <c r="S10" i="15" s="1"/>
  <c r="R10" i="15" a="1"/>
  <c r="R10" i="15" s="1"/>
  <c r="Q10" i="15" a="1"/>
  <c r="Q10" i="15" s="1"/>
  <c r="P10" i="15" a="1"/>
  <c r="P10" i="15" s="1"/>
  <c r="O10" i="15" a="1"/>
  <c r="O10" i="15" s="1"/>
  <c r="N10" i="15" a="1"/>
  <c r="N10" i="15" s="1"/>
  <c r="M10" i="15" a="1"/>
  <c r="M10" i="15" s="1"/>
  <c r="L10" i="15" a="1"/>
  <c r="L10" i="15" s="1"/>
  <c r="K10" i="15" a="1"/>
  <c r="K10" i="15" s="1"/>
  <c r="AH9" i="15" a="1"/>
  <c r="AH9" i="15" s="1"/>
  <c r="AG9" i="15" a="1"/>
  <c r="AG9" i="15" s="1"/>
  <c r="AF9" i="15" a="1"/>
  <c r="AF9" i="15" s="1"/>
  <c r="AE9" i="15" a="1"/>
  <c r="AE9" i="15" s="1"/>
  <c r="AD9" i="15" a="1"/>
  <c r="AD9" i="15" s="1"/>
  <c r="AC9" i="15" a="1"/>
  <c r="AC9" i="15" s="1"/>
  <c r="AB9" i="15" a="1"/>
  <c r="AB9" i="15" s="1"/>
  <c r="AA9" i="15" a="1"/>
  <c r="AA9" i="15" s="1"/>
  <c r="Z9" i="15" a="1"/>
  <c r="Z9" i="15" s="1"/>
  <c r="Y9" i="15" a="1"/>
  <c r="Y9" i="15" s="1"/>
  <c r="X9" i="15" a="1"/>
  <c r="X9" i="15" s="1"/>
  <c r="W9" i="15" a="1"/>
  <c r="W9" i="15" s="1"/>
  <c r="V9" i="15" a="1"/>
  <c r="V9" i="15" s="1"/>
  <c r="U9" i="15" a="1"/>
  <c r="U9" i="15" s="1"/>
  <c r="T9" i="15" a="1"/>
  <c r="T9" i="15" s="1"/>
  <c r="S9" i="15" a="1"/>
  <c r="S9" i="15" s="1"/>
  <c r="R9" i="15" a="1"/>
  <c r="R9" i="15" s="1"/>
  <c r="Q9" i="15" a="1"/>
  <c r="Q9" i="15" s="1"/>
  <c r="P9" i="15" a="1"/>
  <c r="P9" i="15" s="1"/>
  <c r="O9" i="15" a="1"/>
  <c r="O9" i="15" s="1"/>
  <c r="N9" i="15" a="1"/>
  <c r="N9" i="15" s="1"/>
  <c r="M9" i="15" a="1"/>
  <c r="M9" i="15" s="1"/>
  <c r="L9" i="15" a="1"/>
  <c r="L9" i="15" s="1"/>
  <c r="K9" i="15" a="1"/>
  <c r="K9" i="15" s="1"/>
  <c r="AH8" i="15" a="1"/>
  <c r="AH8" i="15" s="1"/>
  <c r="AG8" i="15" a="1"/>
  <c r="AG8" i="15" s="1"/>
  <c r="AF8" i="15" a="1"/>
  <c r="AF8" i="15" s="1"/>
  <c r="AE8" i="15" a="1"/>
  <c r="AE8" i="15" s="1"/>
  <c r="AD8" i="15" a="1"/>
  <c r="AD8" i="15" s="1"/>
  <c r="AC8" i="15" a="1"/>
  <c r="AC8" i="15" s="1"/>
  <c r="AB8" i="15" a="1"/>
  <c r="AB8" i="15" s="1"/>
  <c r="AA8" i="15" a="1"/>
  <c r="AA8" i="15" s="1"/>
  <c r="Z8" i="15" a="1"/>
  <c r="Z8" i="15" s="1"/>
  <c r="Y8" i="15" a="1"/>
  <c r="Y8" i="15" s="1"/>
  <c r="X8" i="15" a="1"/>
  <c r="X8" i="15" s="1"/>
  <c r="W8" i="15" a="1"/>
  <c r="W8" i="15" s="1"/>
  <c r="V8" i="15" a="1"/>
  <c r="V8" i="15" s="1"/>
  <c r="U8" i="15" a="1"/>
  <c r="U8" i="15" s="1"/>
  <c r="T8" i="15" a="1"/>
  <c r="T8" i="15" s="1"/>
  <c r="S8" i="15" a="1"/>
  <c r="S8" i="15" s="1"/>
  <c r="R8" i="15" a="1"/>
  <c r="R8" i="15" s="1"/>
  <c r="Q8" i="15" a="1"/>
  <c r="Q8" i="15" s="1"/>
  <c r="P8" i="15" a="1"/>
  <c r="P8" i="15" s="1"/>
  <c r="O8" i="15" a="1"/>
  <c r="O8" i="15" s="1"/>
  <c r="N8" i="15" a="1"/>
  <c r="N8" i="15" s="1"/>
  <c r="M8" i="15" a="1"/>
  <c r="M8" i="15" s="1"/>
  <c r="L8" i="15" a="1"/>
  <c r="L8" i="15" s="1"/>
  <c r="K8" i="15" a="1"/>
  <c r="K8" i="15" s="1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E1" i="31" a="1"/>
  <c r="M1" i="23" a="1"/>
  <c r="H5" i="15" a="1"/>
  <c r="B3" i="15"/>
  <c r="E8" i="15" s="1"/>
  <c r="F8" i="15" s="1" a="1"/>
  <c r="F8" i="15" s="1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02" i="32"/>
  <c r="H101" i="32"/>
  <c r="H100" i="32"/>
  <c r="H99" i="32"/>
  <c r="H98" i="32"/>
  <c r="H97" i="32"/>
  <c r="H96" i="32"/>
  <c r="H95" i="32"/>
  <c r="H94" i="32"/>
  <c r="H93" i="32"/>
  <c r="H92" i="32"/>
  <c r="H91" i="32"/>
  <c r="H90" i="32"/>
  <c r="H89" i="32"/>
  <c r="H88" i="32"/>
  <c r="H87" i="32"/>
  <c r="H86" i="32"/>
  <c r="H85" i="32"/>
  <c r="H84" i="32"/>
  <c r="H83" i="32"/>
  <c r="H82" i="32"/>
  <c r="H81" i="32"/>
  <c r="H80" i="32"/>
  <c r="H79" i="32"/>
  <c r="H78" i="32"/>
  <c r="H77" i="32"/>
  <c r="H76" i="32"/>
  <c r="H75" i="32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D103" i="32" a="1"/>
  <c r="D103" i="32" s="1"/>
  <c r="C103" i="32" a="1"/>
  <c r="C103" i="32" s="1"/>
  <c r="D102" i="32" a="1"/>
  <c r="D102" i="32" s="1"/>
  <c r="C102" i="32"/>
  <c r="D101" i="32" a="1"/>
  <c r="D101" i="32" s="1"/>
  <c r="C101" i="32"/>
  <c r="D100" i="32" a="1"/>
  <c r="D100" i="32" s="1"/>
  <c r="C100" i="32"/>
  <c r="D99" i="32" a="1"/>
  <c r="D99" i="32" s="1"/>
  <c r="C99" i="32"/>
  <c r="D98" i="32" a="1"/>
  <c r="D98" i="32" s="1"/>
  <c r="C98" i="32"/>
  <c r="D97" i="32" a="1"/>
  <c r="D97" i="32" s="1"/>
  <c r="C97" i="32"/>
  <c r="D96" i="32" a="1"/>
  <c r="D96" i="32" s="1"/>
  <c r="C96" i="32"/>
  <c r="D95" i="32" a="1"/>
  <c r="D95" i="32" s="1"/>
  <c r="C95" i="32"/>
  <c r="D94" i="32" a="1"/>
  <c r="D94" i="32" s="1"/>
  <c r="C94" i="32"/>
  <c r="D93" i="32" a="1"/>
  <c r="D93" i="32" s="1"/>
  <c r="C93" i="32"/>
  <c r="D92" i="32" a="1"/>
  <c r="D92" i="32" s="1"/>
  <c r="C92" i="32"/>
  <c r="D91" i="32" a="1"/>
  <c r="D91" i="32" s="1"/>
  <c r="C91" i="32"/>
  <c r="D90" i="32" a="1"/>
  <c r="D90" i="32" s="1"/>
  <c r="C90" i="32"/>
  <c r="D89" i="32" a="1"/>
  <c r="D89" i="32" s="1"/>
  <c r="C89" i="32"/>
  <c r="D88" i="32" a="1"/>
  <c r="D88" i="32" s="1"/>
  <c r="C88" i="32"/>
  <c r="D87" i="32" a="1"/>
  <c r="D87" i="32" s="1"/>
  <c r="C87" i="32"/>
  <c r="D86" i="32" a="1"/>
  <c r="D86" i="32" s="1"/>
  <c r="C86" i="32"/>
  <c r="D85" i="32" a="1"/>
  <c r="D85" i="32" s="1"/>
  <c r="C85" i="32"/>
  <c r="D84" i="32" a="1"/>
  <c r="D84" i="32" s="1"/>
  <c r="C84" i="32"/>
  <c r="D83" i="32" a="1"/>
  <c r="D83" i="32" s="1"/>
  <c r="C83" i="32"/>
  <c r="D82" i="32" a="1"/>
  <c r="D82" i="32" s="1"/>
  <c r="C82" i="32"/>
  <c r="D81" i="32" a="1"/>
  <c r="D81" i="32" s="1"/>
  <c r="C81" i="32"/>
  <c r="D80" i="32" a="1"/>
  <c r="D80" i="32" s="1"/>
  <c r="C80" i="32"/>
  <c r="D79" i="32" a="1"/>
  <c r="D79" i="32" s="1"/>
  <c r="C79" i="32"/>
  <c r="D78" i="32" a="1"/>
  <c r="D78" i="32" s="1"/>
  <c r="C78" i="32"/>
  <c r="D77" i="32" a="1"/>
  <c r="D77" i="32" s="1"/>
  <c r="C77" i="32"/>
  <c r="D76" i="32" a="1"/>
  <c r="D76" i="32" s="1"/>
  <c r="C76" i="32"/>
  <c r="D75" i="32" a="1"/>
  <c r="D75" i="32" s="1"/>
  <c r="C75" i="32"/>
  <c r="D74" i="32" a="1"/>
  <c r="D74" i="32" s="1"/>
  <c r="C74" i="32"/>
  <c r="D73" i="32" a="1"/>
  <c r="D73" i="32" s="1"/>
  <c r="C73" i="32"/>
  <c r="D72" i="32" a="1"/>
  <c r="D72" i="32" s="1"/>
  <c r="C72" i="32"/>
  <c r="D71" i="32" a="1"/>
  <c r="D71" i="32" s="1"/>
  <c r="C71" i="32"/>
  <c r="D70" i="32" a="1"/>
  <c r="D70" i="32" s="1"/>
  <c r="C70" i="32"/>
  <c r="D69" i="32" a="1"/>
  <c r="D69" i="32" s="1"/>
  <c r="C69" i="32"/>
  <c r="D68" i="32" a="1"/>
  <c r="D68" i="32" s="1"/>
  <c r="C68" i="32"/>
  <c r="D67" i="32" a="1"/>
  <c r="D67" i="32" s="1"/>
  <c r="C67" i="32"/>
  <c r="D66" i="32" a="1"/>
  <c r="D66" i="32" s="1"/>
  <c r="C66" i="32"/>
  <c r="D65" i="32" a="1"/>
  <c r="D65" i="32" s="1"/>
  <c r="C65" i="32"/>
  <c r="D64" i="32" a="1"/>
  <c r="D64" i="32" s="1"/>
  <c r="C64" i="32"/>
  <c r="D63" i="32" a="1"/>
  <c r="D63" i="32" s="1"/>
  <c r="C63" i="32"/>
  <c r="D62" i="32" a="1"/>
  <c r="D62" i="32" s="1"/>
  <c r="C62" i="32"/>
  <c r="D61" i="32" a="1"/>
  <c r="D61" i="32" s="1"/>
  <c r="C61" i="32"/>
  <c r="D60" i="32" a="1"/>
  <c r="D60" i="32" s="1"/>
  <c r="C60" i="32"/>
  <c r="D59" i="32" a="1"/>
  <c r="D59" i="32" s="1"/>
  <c r="C59" i="32"/>
  <c r="D58" i="32" a="1"/>
  <c r="D58" i="32" s="1"/>
  <c r="C58" i="32"/>
  <c r="D57" i="32" a="1"/>
  <c r="D57" i="32" s="1"/>
  <c r="C57" i="32"/>
  <c r="D56" i="32" a="1"/>
  <c r="D56" i="32" s="1"/>
  <c r="C56" i="32"/>
  <c r="D55" i="32" a="1"/>
  <c r="D55" i="32" s="1"/>
  <c r="C55" i="32"/>
  <c r="D54" i="32" a="1"/>
  <c r="D54" i="32" s="1"/>
  <c r="C54" i="32"/>
  <c r="D53" i="32" a="1"/>
  <c r="D53" i="32" s="1"/>
  <c r="C53" i="32"/>
  <c r="D52" i="32" a="1"/>
  <c r="D52" i="32" s="1"/>
  <c r="C52" i="32"/>
  <c r="D51" i="32" a="1"/>
  <c r="D51" i="32" s="1"/>
  <c r="C51" i="32"/>
  <c r="D50" i="32" a="1"/>
  <c r="D50" i="32" s="1"/>
  <c r="C50" i="32"/>
  <c r="D49" i="32" a="1"/>
  <c r="D49" i="32" s="1"/>
  <c r="C49" i="32"/>
  <c r="D48" i="32" a="1"/>
  <c r="D48" i="32" s="1"/>
  <c r="C48" i="32"/>
  <c r="D47" i="32" a="1"/>
  <c r="D47" i="32" s="1"/>
  <c r="C47" i="32"/>
  <c r="D46" i="32" a="1"/>
  <c r="D46" i="32" s="1"/>
  <c r="C46" i="32"/>
  <c r="D45" i="32" a="1"/>
  <c r="D45" i="32" s="1"/>
  <c r="C45" i="32"/>
  <c r="D44" i="32" a="1"/>
  <c r="D44" i="32" s="1"/>
  <c r="C44" i="32"/>
  <c r="D43" i="32" a="1"/>
  <c r="D43" i="32" s="1"/>
  <c r="C43" i="32"/>
  <c r="D42" i="32" a="1"/>
  <c r="D42" i="32" s="1"/>
  <c r="C42" i="32"/>
  <c r="D41" i="32" a="1"/>
  <c r="D41" i="32" s="1"/>
  <c r="C41" i="32"/>
  <c r="D40" i="32" a="1"/>
  <c r="D40" i="32" s="1"/>
  <c r="C40" i="32"/>
  <c r="D39" i="32" a="1"/>
  <c r="D39" i="32" s="1"/>
  <c r="C39" i="32"/>
  <c r="D38" i="32" a="1"/>
  <c r="D38" i="32" s="1"/>
  <c r="C38" i="32"/>
  <c r="D37" i="32" a="1"/>
  <c r="D37" i="32" s="1"/>
  <c r="C37" i="32"/>
  <c r="D36" i="32" a="1"/>
  <c r="D36" i="32" s="1"/>
  <c r="C36" i="32"/>
  <c r="D35" i="32" a="1"/>
  <c r="D35" i="32" s="1"/>
  <c r="C35" i="32"/>
  <c r="D34" i="32" a="1"/>
  <c r="D34" i="32" s="1"/>
  <c r="C34" i="32"/>
  <c r="D33" i="32" a="1"/>
  <c r="D33" i="32" s="1"/>
  <c r="C33" i="32"/>
  <c r="D32" i="32" a="1"/>
  <c r="D32" i="32" s="1"/>
  <c r="C32" i="32"/>
  <c r="D31" i="32" a="1"/>
  <c r="D31" i="32" s="1"/>
  <c r="C31" i="32"/>
  <c r="D30" i="32" a="1"/>
  <c r="D30" i="32" s="1"/>
  <c r="C30" i="32"/>
  <c r="D29" i="32" a="1"/>
  <c r="D29" i="32" s="1"/>
  <c r="C29" i="32"/>
  <c r="D28" i="32" a="1"/>
  <c r="D28" i="32" s="1"/>
  <c r="C28" i="32"/>
  <c r="D27" i="32" a="1"/>
  <c r="D27" i="32" s="1"/>
  <c r="C27" i="32"/>
  <c r="D26" i="32" a="1"/>
  <c r="D26" i="32" s="1"/>
  <c r="C26" i="32"/>
  <c r="D25" i="32" a="1"/>
  <c r="D25" i="32" s="1"/>
  <c r="C25" i="32"/>
  <c r="D24" i="32" a="1"/>
  <c r="D24" i="32" s="1"/>
  <c r="C24" i="32"/>
  <c r="D23" i="32" a="1"/>
  <c r="D23" i="32" s="1"/>
  <c r="C23" i="32"/>
  <c r="D22" i="32" a="1"/>
  <c r="D22" i="32" s="1"/>
  <c r="C22" i="32"/>
  <c r="D21" i="32" a="1"/>
  <c r="D21" i="32" s="1"/>
  <c r="C21" i="32"/>
  <c r="D20" i="32" a="1"/>
  <c r="D20" i="32" s="1"/>
  <c r="C20" i="32"/>
  <c r="D19" i="32" a="1"/>
  <c r="D19" i="32" s="1"/>
  <c r="C19" i="32"/>
  <c r="D18" i="32" a="1"/>
  <c r="D18" i="32" s="1"/>
  <c r="C18" i="32"/>
  <c r="D17" i="32" a="1"/>
  <c r="D17" i="32" s="1"/>
  <c r="C17" i="32"/>
  <c r="D16" i="32" a="1"/>
  <c r="D16" i="32" s="1"/>
  <c r="C16" i="32"/>
  <c r="D15" i="32" a="1"/>
  <c r="D15" i="32" s="1"/>
  <c r="C15" i="32"/>
  <c r="D14" i="32" a="1"/>
  <c r="D14" i="32" s="1"/>
  <c r="C14" i="32"/>
  <c r="D13" i="32" a="1"/>
  <c r="D13" i="32" s="1"/>
  <c r="C13" i="32"/>
  <c r="XEQ1" i="23" a="1"/>
  <c r="XEQ1" i="32" a="1"/>
  <c r="XEP1" i="32" a="1"/>
  <c r="B5" i="32" a="1"/>
  <c r="D103" i="23" a="1"/>
  <c r="D103" i="23" s="1"/>
  <c r="D102" i="23" a="1"/>
  <c r="D102" i="23" s="1"/>
  <c r="D101" i="23" a="1"/>
  <c r="D101" i="23" s="1"/>
  <c r="D100" i="23" a="1"/>
  <c r="D100" i="23" s="1"/>
  <c r="D99" i="23" a="1"/>
  <c r="D99" i="23" s="1"/>
  <c r="D98" i="23" a="1"/>
  <c r="D98" i="23" s="1"/>
  <c r="D97" i="23" a="1"/>
  <c r="D97" i="23" s="1"/>
  <c r="D96" i="23" a="1"/>
  <c r="D96" i="23" s="1"/>
  <c r="D95" i="23" a="1"/>
  <c r="D95" i="23" s="1"/>
  <c r="D94" i="23" a="1"/>
  <c r="D94" i="23" s="1"/>
  <c r="D93" i="23" a="1"/>
  <c r="D93" i="23" s="1"/>
  <c r="D92" i="23" a="1"/>
  <c r="D92" i="23" s="1"/>
  <c r="D91" i="23" a="1"/>
  <c r="D91" i="23" s="1"/>
  <c r="D90" i="23" a="1"/>
  <c r="D90" i="23" s="1"/>
  <c r="D89" i="23" a="1"/>
  <c r="D89" i="23" s="1"/>
  <c r="D88" i="23" a="1"/>
  <c r="D88" i="23" s="1"/>
  <c r="D87" i="23" a="1"/>
  <c r="D87" i="23" s="1"/>
  <c r="D86" i="23" a="1"/>
  <c r="D86" i="23" s="1"/>
  <c r="D85" i="23" a="1"/>
  <c r="D85" i="23" s="1"/>
  <c r="D84" i="23" a="1"/>
  <c r="D84" i="23" s="1"/>
  <c r="D83" i="23" a="1"/>
  <c r="D83" i="23" s="1"/>
  <c r="D82" i="23" a="1"/>
  <c r="D82" i="23" s="1"/>
  <c r="D81" i="23" a="1"/>
  <c r="D81" i="23" s="1"/>
  <c r="D80" i="23" a="1"/>
  <c r="D80" i="23" s="1"/>
  <c r="D79" i="23" a="1"/>
  <c r="D79" i="23" s="1"/>
  <c r="D78" i="23" a="1"/>
  <c r="D78" i="23" s="1"/>
  <c r="D77" i="23" a="1"/>
  <c r="D77" i="23" s="1"/>
  <c r="D76" i="23" a="1"/>
  <c r="D76" i="23" s="1"/>
  <c r="D75" i="23" a="1"/>
  <c r="D75" i="23" s="1"/>
  <c r="D74" i="23" a="1"/>
  <c r="D74" i="23" s="1"/>
  <c r="D73" i="23" a="1"/>
  <c r="D73" i="23" s="1"/>
  <c r="D72" i="23" a="1"/>
  <c r="D72" i="23" s="1"/>
  <c r="D71" i="23" a="1"/>
  <c r="D71" i="23" s="1"/>
  <c r="D70" i="23" a="1"/>
  <c r="D70" i="23" s="1"/>
  <c r="D69" i="23" a="1"/>
  <c r="D69" i="23" s="1"/>
  <c r="D68" i="23" a="1"/>
  <c r="D68" i="23" s="1"/>
  <c r="D67" i="23" a="1"/>
  <c r="D67" i="23" s="1"/>
  <c r="D66" i="23" a="1"/>
  <c r="D66" i="23" s="1"/>
  <c r="D65" i="23" a="1"/>
  <c r="D65" i="23" s="1"/>
  <c r="D64" i="23" a="1"/>
  <c r="D64" i="23" s="1"/>
  <c r="D63" i="23" a="1"/>
  <c r="D63" i="23" s="1"/>
  <c r="D62" i="23" a="1"/>
  <c r="D62" i="23" s="1"/>
  <c r="D61" i="23" a="1"/>
  <c r="D61" i="23" s="1"/>
  <c r="D60" i="23" a="1"/>
  <c r="D60" i="23" s="1"/>
  <c r="D59" i="23" a="1"/>
  <c r="D59" i="23" s="1"/>
  <c r="D58" i="23" a="1"/>
  <c r="D58" i="23" s="1"/>
  <c r="D57" i="23" a="1"/>
  <c r="D57" i="23" s="1"/>
  <c r="D56" i="23" a="1"/>
  <c r="D56" i="23" s="1"/>
  <c r="D55" i="23" a="1"/>
  <c r="D55" i="23" s="1"/>
  <c r="D54" i="23" a="1"/>
  <c r="D54" i="23" s="1"/>
  <c r="D53" i="23" a="1"/>
  <c r="D53" i="23" s="1"/>
  <c r="D52" i="23" a="1"/>
  <c r="D52" i="23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45" i="23" a="1"/>
  <c r="D45" i="23" s="1"/>
  <c r="D44" i="23" a="1"/>
  <c r="D44" i="23" s="1"/>
  <c r="D43" i="23" a="1"/>
  <c r="D43" i="23" s="1"/>
  <c r="D42" i="23" a="1"/>
  <c r="D42" i="23" s="1"/>
  <c r="D41" i="23" a="1"/>
  <c r="D41" i="23" s="1"/>
  <c r="D40" i="23" a="1"/>
  <c r="D40" i="23" s="1"/>
  <c r="D39" i="23" a="1"/>
  <c r="D39" i="23" s="1"/>
  <c r="D38" i="23" a="1"/>
  <c r="D38" i="23" s="1"/>
  <c r="D37" i="23" a="1"/>
  <c r="D37" i="23" s="1"/>
  <c r="D36" i="23" a="1"/>
  <c r="D36" i="23" s="1"/>
  <c r="D35" i="23" a="1"/>
  <c r="D35" i="23" s="1"/>
  <c r="D34" i="23" a="1"/>
  <c r="D34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G102" i="32"/>
  <c r="G101" i="32"/>
  <c r="G100" i="32"/>
  <c r="G99" i="32"/>
  <c r="G98" i="32"/>
  <c r="G97" i="32"/>
  <c r="G96" i="32"/>
  <c r="G95" i="32"/>
  <c r="G94" i="32"/>
  <c r="G93" i="32"/>
  <c r="G92" i="32"/>
  <c r="G91" i="32"/>
  <c r="G90" i="32"/>
  <c r="G89" i="32"/>
  <c r="G88" i="32"/>
  <c r="G87" i="32"/>
  <c r="G86" i="32"/>
  <c r="G85" i="32"/>
  <c r="G84" i="32"/>
  <c r="G83" i="32"/>
  <c r="G82" i="32"/>
  <c r="G81" i="32"/>
  <c r="G80" i="32"/>
  <c r="G79" i="32"/>
  <c r="G78" i="32"/>
  <c r="G77" i="32"/>
  <c r="G76" i="32"/>
  <c r="G75" i="32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C103" i="23" a="1"/>
  <c r="C103" i="23" s="1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XEE1" i="15" a="1"/>
  <c r="XEE1" i="15" s="1"/>
  <c r="XED1" i="15"/>
  <c r="Q10" i="63" l="1"/>
  <c r="N9" i="63"/>
  <c r="O9" i="63"/>
  <c r="Q11" i="63"/>
  <c r="O10" i="63"/>
  <c r="P12" i="63"/>
  <c r="P9" i="63"/>
  <c r="O11" i="63"/>
  <c r="N12" i="63"/>
  <c r="O12" i="63"/>
  <c r="P11" i="63"/>
  <c r="N11" i="63"/>
  <c r="N10" i="63"/>
  <c r="P10" i="63"/>
  <c r="Q9" i="63"/>
  <c r="Q12" i="63"/>
  <c r="N11" i="62"/>
  <c r="O11" i="62"/>
  <c r="P11" i="62"/>
  <c r="N12" i="62"/>
  <c r="O12" i="62"/>
  <c r="P12" i="62"/>
  <c r="Q11" i="62"/>
  <c r="Q12" i="62"/>
  <c r="D7" i="63" a="1"/>
  <c r="D7" i="63" s="1"/>
  <c r="C7" i="63"/>
  <c r="D6" i="63" a="1"/>
  <c r="D6" i="63" s="1"/>
  <c r="C6" i="63"/>
  <c r="B5" i="63"/>
  <c r="C8" i="63"/>
  <c r="D8" i="63" a="1"/>
  <c r="D8" i="63" s="1"/>
  <c r="Q8" i="63"/>
  <c r="P8" i="63"/>
  <c r="O8" i="63"/>
  <c r="N8" i="63"/>
  <c r="P6" i="63"/>
  <c r="N6" i="63"/>
  <c r="P5" i="63"/>
  <c r="N4" i="63"/>
  <c r="P3" i="63"/>
  <c r="N3" i="63"/>
  <c r="Q2" i="63"/>
  <c r="P2" i="63"/>
  <c r="O2" i="63"/>
  <c r="Q7" i="63"/>
  <c r="N7" i="63"/>
  <c r="Q6" i="63"/>
  <c r="O6" i="63"/>
  <c r="Q5" i="63"/>
  <c r="P7" i="63"/>
  <c r="Q3" i="63"/>
  <c r="P4" i="63"/>
  <c r="M1" i="63"/>
  <c r="N2" i="63"/>
  <c r="O3" i="63"/>
  <c r="N5" i="63"/>
  <c r="O5" i="63"/>
  <c r="O7" i="63"/>
  <c r="Q4" i="63"/>
  <c r="O4" i="63"/>
  <c r="D7" i="62" a="1"/>
  <c r="D7" i="62" s="1"/>
  <c r="C8" i="62"/>
  <c r="D8" i="62" a="1"/>
  <c r="D8" i="62" s="1"/>
  <c r="C6" i="62"/>
  <c r="D6" i="62" a="1"/>
  <c r="D6" i="62" s="1"/>
  <c r="B5" i="62"/>
  <c r="C7" i="62"/>
  <c r="N5" i="62"/>
  <c r="O5" i="62"/>
  <c r="P5" i="62"/>
  <c r="Q5" i="62"/>
  <c r="N6" i="62"/>
  <c r="O6" i="62"/>
  <c r="O8" i="62"/>
  <c r="P8" i="62"/>
  <c r="Q8" i="62"/>
  <c r="Q7" i="62"/>
  <c r="N9" i="62"/>
  <c r="O9" i="62"/>
  <c r="P9" i="62"/>
  <c r="Q9" i="62"/>
  <c r="N10" i="62"/>
  <c r="O10" i="62"/>
  <c r="P10" i="62"/>
  <c r="Q10" i="62"/>
  <c r="O7" i="62"/>
  <c r="N7" i="62"/>
  <c r="Q6" i="62"/>
  <c r="P6" i="62"/>
  <c r="P7" i="62"/>
  <c r="N2" i="62"/>
  <c r="O2" i="62"/>
  <c r="P2" i="62"/>
  <c r="Q2" i="62"/>
  <c r="M1" i="62"/>
  <c r="N3" i="62"/>
  <c r="O3" i="62"/>
  <c r="P3" i="62"/>
  <c r="Q3" i="62"/>
  <c r="N4" i="62"/>
  <c r="O4" i="62"/>
  <c r="P4" i="62"/>
  <c r="Q4" i="62"/>
  <c r="N8" i="62"/>
  <c r="D7" i="61" a="1"/>
  <c r="D7" i="61" s="1"/>
  <c r="B5" i="61"/>
  <c r="C8" i="61"/>
  <c r="D8" i="61" a="1"/>
  <c r="D8" i="61" s="1"/>
  <c r="C7" i="61"/>
  <c r="D6" i="61" a="1"/>
  <c r="D6" i="61" s="1"/>
  <c r="C6" i="61"/>
  <c r="Q11" i="61"/>
  <c r="Q10" i="61"/>
  <c r="N10" i="61"/>
  <c r="O9" i="61"/>
  <c r="P8" i="61"/>
  <c r="O7" i="61"/>
  <c r="Q6" i="61"/>
  <c r="O5" i="61"/>
  <c r="O4" i="61"/>
  <c r="Q3" i="61"/>
  <c r="P3" i="61"/>
  <c r="O3" i="61"/>
  <c r="N3" i="61"/>
  <c r="P2" i="61"/>
  <c r="N6" i="61"/>
  <c r="N2" i="61"/>
  <c r="O2" i="61"/>
  <c r="Q2" i="61"/>
  <c r="N4" i="61"/>
  <c r="P4" i="61"/>
  <c r="P5" i="61"/>
  <c r="P7" i="61"/>
  <c r="N8" i="61"/>
  <c r="Q8" i="61"/>
  <c r="P10" i="61"/>
  <c r="Q12" i="61"/>
  <c r="O12" i="61"/>
  <c r="O11" i="61"/>
  <c r="O10" i="61"/>
  <c r="P9" i="61"/>
  <c r="Q7" i="61"/>
  <c r="P6" i="61"/>
  <c r="Q5" i="61"/>
  <c r="N5" i="61"/>
  <c r="M1" i="61"/>
  <c r="P12" i="61"/>
  <c r="N12" i="61"/>
  <c r="P11" i="61"/>
  <c r="N11" i="61"/>
  <c r="Q9" i="61"/>
  <c r="N9" i="61"/>
  <c r="O8" i="61"/>
  <c r="N7" i="61"/>
  <c r="O6" i="61"/>
  <c r="Q4" i="61"/>
  <c r="D8" i="60" a="1"/>
  <c r="D8" i="60" s="1"/>
  <c r="B5" i="60"/>
  <c r="C8" i="60"/>
  <c r="D6" i="60" a="1"/>
  <c r="D6" i="60" s="1"/>
  <c r="C6" i="60"/>
  <c r="D7" i="60" a="1"/>
  <c r="D7" i="60" s="1"/>
  <c r="C7" i="60"/>
  <c r="Q12" i="60"/>
  <c r="P12" i="60"/>
  <c r="O12" i="60"/>
  <c r="N12" i="60"/>
  <c r="Q11" i="60"/>
  <c r="P11" i="60"/>
  <c r="O11" i="60"/>
  <c r="N11" i="60"/>
  <c r="N10" i="60"/>
  <c r="N9" i="60"/>
  <c r="O9" i="60"/>
  <c r="P9" i="60"/>
  <c r="Q9" i="60"/>
  <c r="O10" i="60"/>
  <c r="P10" i="60"/>
  <c r="Q10" i="60"/>
  <c r="N8" i="60"/>
  <c r="O7" i="60"/>
  <c r="N7" i="60"/>
  <c r="Q6" i="60"/>
  <c r="Q4" i="60"/>
  <c r="N2" i="60"/>
  <c r="O2" i="60"/>
  <c r="P2" i="60"/>
  <c r="Q2" i="60"/>
  <c r="N3" i="60"/>
  <c r="O3" i="60"/>
  <c r="P3" i="60"/>
  <c r="Q3" i="60"/>
  <c r="N4" i="60"/>
  <c r="O4" i="60"/>
  <c r="P4" i="60"/>
  <c r="M1" i="60"/>
  <c r="P6" i="60"/>
  <c r="O6" i="60"/>
  <c r="N6" i="60"/>
  <c r="N5" i="60"/>
  <c r="O5" i="60"/>
  <c r="P5" i="60"/>
  <c r="Q5" i="60"/>
  <c r="P7" i="60"/>
  <c r="Q7" i="60"/>
  <c r="O8" i="60"/>
  <c r="P8" i="60"/>
  <c r="Q8" i="60"/>
  <c r="C7" i="59"/>
  <c r="D7" i="59" a="1"/>
  <c r="D7" i="59" s="1"/>
  <c r="C8" i="59"/>
  <c r="D8" i="59" a="1"/>
  <c r="D8" i="59" s="1"/>
  <c r="D6" i="59" a="1"/>
  <c r="D6" i="59" s="1"/>
  <c r="B5" i="59"/>
  <c r="C6" i="59"/>
  <c r="N7" i="59"/>
  <c r="O7" i="59"/>
  <c r="P7" i="59"/>
  <c r="Q7" i="59"/>
  <c r="N8" i="59"/>
  <c r="O8" i="59"/>
  <c r="P8" i="59"/>
  <c r="Q8" i="59"/>
  <c r="N9" i="59"/>
  <c r="O9" i="59"/>
  <c r="P9" i="59"/>
  <c r="Q9" i="59"/>
  <c r="N10" i="59"/>
  <c r="O10" i="59"/>
  <c r="P10" i="59"/>
  <c r="Q10" i="59"/>
  <c r="N11" i="59"/>
  <c r="O11" i="59"/>
  <c r="P11" i="59"/>
  <c r="Q11" i="59"/>
  <c r="N12" i="59"/>
  <c r="O12" i="59"/>
  <c r="P12" i="59"/>
  <c r="Q12" i="59"/>
  <c r="N5" i="59"/>
  <c r="N6" i="59"/>
  <c r="O6" i="59"/>
  <c r="P6" i="59"/>
  <c r="Q4" i="59"/>
  <c r="O4" i="59"/>
  <c r="N4" i="59"/>
  <c r="Q3" i="59"/>
  <c r="P3" i="59"/>
  <c r="O3" i="59"/>
  <c r="N3" i="59"/>
  <c r="Q2" i="59"/>
  <c r="P2" i="59"/>
  <c r="O2" i="59"/>
  <c r="N2" i="59"/>
  <c r="P4" i="59"/>
  <c r="Q6" i="59"/>
  <c r="M1" i="59"/>
  <c r="O5" i="59"/>
  <c r="P5" i="59"/>
  <c r="Q5" i="59"/>
  <c r="D7" i="58" a="1"/>
  <c r="D7" i="58" s="1"/>
  <c r="C7" i="58"/>
  <c r="D8" i="58" a="1"/>
  <c r="D8" i="58" s="1"/>
  <c r="C8" i="58"/>
  <c r="B5" i="58"/>
  <c r="C6" i="58"/>
  <c r="D6" i="58" a="1"/>
  <c r="D6" i="58" s="1"/>
  <c r="P3" i="58"/>
  <c r="O3" i="58"/>
  <c r="N3" i="58"/>
  <c r="Q2" i="58"/>
  <c r="P2" i="58"/>
  <c r="O2" i="58"/>
  <c r="N2" i="58"/>
  <c r="N6" i="58"/>
  <c r="O6" i="58"/>
  <c r="P6" i="58"/>
  <c r="Q12" i="58"/>
  <c r="Q6" i="58"/>
  <c r="N7" i="58"/>
  <c r="O7" i="58"/>
  <c r="Q7" i="58"/>
  <c r="O5" i="58"/>
  <c r="N8" i="58"/>
  <c r="O8" i="58"/>
  <c r="P8" i="58"/>
  <c r="Q8" i="58"/>
  <c r="N9" i="58"/>
  <c r="O9" i="58"/>
  <c r="P9" i="58"/>
  <c r="Q9" i="58"/>
  <c r="N10" i="58"/>
  <c r="O10" i="58"/>
  <c r="P10" i="58"/>
  <c r="Q10" i="58"/>
  <c r="N11" i="58"/>
  <c r="O11" i="58"/>
  <c r="Q11" i="58"/>
  <c r="N12" i="58"/>
  <c r="P11" i="58"/>
  <c r="O12" i="58"/>
  <c r="Q4" i="58"/>
  <c r="P4" i="58"/>
  <c r="O4" i="58"/>
  <c r="N4" i="58"/>
  <c r="P5" i="58"/>
  <c r="Q5" i="58"/>
  <c r="P12" i="58"/>
  <c r="Q3" i="58"/>
  <c r="P7" i="58"/>
  <c r="N5" i="58"/>
  <c r="C7" i="57"/>
  <c r="D7" i="57" a="1"/>
  <c r="D7" i="57" s="1"/>
  <c r="C6" i="57"/>
  <c r="B5" i="57"/>
  <c r="C8" i="57"/>
  <c r="D8" i="57" a="1"/>
  <c r="D8" i="57" s="1"/>
  <c r="D6" i="57" a="1"/>
  <c r="D6" i="57" s="1"/>
  <c r="N9" i="57"/>
  <c r="Q8" i="57"/>
  <c r="P8" i="57"/>
  <c r="O8" i="57"/>
  <c r="N8" i="57"/>
  <c r="Q7" i="57"/>
  <c r="P7" i="57"/>
  <c r="O7" i="57"/>
  <c r="N7" i="57"/>
  <c r="Q6" i="57"/>
  <c r="P6" i="57"/>
  <c r="O6" i="57"/>
  <c r="N6" i="57"/>
  <c r="O5" i="57"/>
  <c r="N5" i="57"/>
  <c r="Q3" i="57"/>
  <c r="M1" i="57"/>
  <c r="Q5" i="57"/>
  <c r="P3" i="57"/>
  <c r="O3" i="57"/>
  <c r="N4" i="57"/>
  <c r="N3" i="57"/>
  <c r="Q2" i="57"/>
  <c r="O2" i="57"/>
  <c r="N2" i="57"/>
  <c r="Q12" i="57"/>
  <c r="P12" i="57"/>
  <c r="O12" i="57"/>
  <c r="N12" i="57"/>
  <c r="Q11" i="57"/>
  <c r="P11" i="57"/>
  <c r="Q4" i="57"/>
  <c r="P4" i="57"/>
  <c r="O4" i="57"/>
  <c r="P2" i="57"/>
  <c r="O11" i="57"/>
  <c r="N11" i="57"/>
  <c r="Q10" i="57"/>
  <c r="P10" i="57"/>
  <c r="O10" i="57"/>
  <c r="N10" i="57"/>
  <c r="Q9" i="57"/>
  <c r="P9" i="57"/>
  <c r="O9" i="57"/>
  <c r="P5" i="57"/>
  <c r="C7" i="56"/>
  <c r="C8" i="56"/>
  <c r="D7" i="56" a="1"/>
  <c r="D7" i="56" s="1"/>
  <c r="D8" i="56" a="1"/>
  <c r="D8" i="56" s="1"/>
  <c r="P6" i="56"/>
  <c r="Q6" i="56"/>
  <c r="N7" i="56"/>
  <c r="O7" i="56"/>
  <c r="N12" i="56"/>
  <c r="P7" i="56"/>
  <c r="Q11" i="56"/>
  <c r="P11" i="56"/>
  <c r="O11" i="56"/>
  <c r="N11" i="56"/>
  <c r="Q7" i="56"/>
  <c r="Q10" i="56"/>
  <c r="P10" i="56"/>
  <c r="O10" i="56"/>
  <c r="N10" i="56"/>
  <c r="N6" i="56"/>
  <c r="Q9" i="56"/>
  <c r="P9" i="56"/>
  <c r="O9" i="56"/>
  <c r="N9" i="56"/>
  <c r="Q12" i="56"/>
  <c r="Q8" i="56"/>
  <c r="P8" i="56"/>
  <c r="O8" i="56"/>
  <c r="N8" i="56"/>
  <c r="P12" i="56"/>
  <c r="O6" i="56"/>
  <c r="O12" i="56"/>
  <c r="C6" i="56"/>
  <c r="D6" i="56" a="1"/>
  <c r="D6" i="56" s="1"/>
  <c r="B5" i="56"/>
  <c r="Q5" i="56"/>
  <c r="P5" i="56"/>
  <c r="O5" i="56"/>
  <c r="N5" i="56"/>
  <c r="O4" i="56"/>
  <c r="P4" i="56"/>
  <c r="Q3" i="56"/>
  <c r="O3" i="56"/>
  <c r="M1" i="56"/>
  <c r="N4" i="56"/>
  <c r="N2" i="56"/>
  <c r="O2" i="56"/>
  <c r="P2" i="56"/>
  <c r="Q2" i="56"/>
  <c r="N3" i="56"/>
  <c r="P3" i="56"/>
  <c r="Q4" i="56"/>
  <c r="C8" i="55"/>
  <c r="D8" i="55" a="1"/>
  <c r="D8" i="55" s="1"/>
  <c r="C7" i="55"/>
  <c r="D6" i="55" a="1"/>
  <c r="D6" i="55" s="1"/>
  <c r="C6" i="55"/>
  <c r="B5" i="55"/>
  <c r="D7" i="55" a="1"/>
  <c r="D7" i="55" s="1"/>
  <c r="P2" i="55"/>
  <c r="O12" i="55"/>
  <c r="N11" i="55"/>
  <c r="P12" i="55"/>
  <c r="P11" i="55"/>
  <c r="P10" i="55"/>
  <c r="N10" i="55"/>
  <c r="O11" i="55"/>
  <c r="O10" i="55"/>
  <c r="P9" i="55"/>
  <c r="P8" i="55"/>
  <c r="Q12" i="55"/>
  <c r="P7" i="55"/>
  <c r="Q11" i="55"/>
  <c r="Q10" i="55"/>
  <c r="O9" i="55"/>
  <c r="Q9" i="55"/>
  <c r="N9" i="55"/>
  <c r="Q8" i="55"/>
  <c r="O8" i="55"/>
  <c r="O6" i="55"/>
  <c r="P6" i="55"/>
  <c r="N5" i="55"/>
  <c r="P5" i="55"/>
  <c r="P4" i="55"/>
  <c r="O7" i="55"/>
  <c r="M1" i="55"/>
  <c r="N2" i="55"/>
  <c r="O2" i="55"/>
  <c r="N12" i="55"/>
  <c r="N8" i="55"/>
  <c r="Q2" i="55"/>
  <c r="N3" i="55"/>
  <c r="Q7" i="55"/>
  <c r="N7" i="55"/>
  <c r="O3" i="55"/>
  <c r="P3" i="55"/>
  <c r="Q6" i="55"/>
  <c r="Q3" i="55"/>
  <c r="N4" i="55"/>
  <c r="Q4" i="55"/>
  <c r="O5" i="55"/>
  <c r="N6" i="55"/>
  <c r="Q5" i="55"/>
  <c r="O4" i="55"/>
  <c r="XEQ1" i="54"/>
  <c r="XEP1" i="54"/>
  <c r="C7" i="54"/>
  <c r="C10" i="54"/>
  <c r="D6" i="54" a="1"/>
  <c r="D6" i="54" s="1"/>
  <c r="D10" i="54" a="1"/>
  <c r="D10" i="54" s="1"/>
  <c r="D8" i="54" a="1"/>
  <c r="D8" i="54" s="1"/>
  <c r="B5" i="54"/>
  <c r="D9" i="54" a="1"/>
  <c r="D9" i="54" s="1"/>
  <c r="C8" i="54"/>
  <c r="C6" i="54"/>
  <c r="C9" i="54"/>
  <c r="D7" i="54" a="1"/>
  <c r="D7" i="54" s="1"/>
  <c r="N4" i="54"/>
  <c r="N9" i="54"/>
  <c r="O9" i="54"/>
  <c r="P9" i="54"/>
  <c r="Q9" i="54"/>
  <c r="P12" i="54"/>
  <c r="N10" i="54"/>
  <c r="Q3" i="54"/>
  <c r="P3" i="54"/>
  <c r="N3" i="54"/>
  <c r="Q2" i="54"/>
  <c r="N2" i="54"/>
  <c r="O10" i="54"/>
  <c r="P10" i="54"/>
  <c r="Q10" i="54"/>
  <c r="N6" i="54"/>
  <c r="N11" i="54"/>
  <c r="O11" i="54"/>
  <c r="P11" i="54"/>
  <c r="Q11" i="54"/>
  <c r="N5" i="54"/>
  <c r="N12" i="54"/>
  <c r="O12" i="54"/>
  <c r="Q12" i="54"/>
  <c r="P4" i="54"/>
  <c r="N13" i="54"/>
  <c r="O13" i="54"/>
  <c r="O4" i="54"/>
  <c r="Q7" i="54"/>
  <c r="Q19" i="54"/>
  <c r="O6" i="54"/>
  <c r="P19" i="54"/>
  <c r="Q5" i="54"/>
  <c r="P13" i="54"/>
  <c r="Q13" i="54"/>
  <c r="O19" i="54"/>
  <c r="N14" i="54"/>
  <c r="O14" i="54"/>
  <c r="P14" i="54"/>
  <c r="Q14" i="54"/>
  <c r="N19" i="54"/>
  <c r="N15" i="54"/>
  <c r="Q8" i="54"/>
  <c r="N7" i="54"/>
  <c r="Q6" i="54"/>
  <c r="P8" i="54"/>
  <c r="P5" i="54"/>
  <c r="M1" i="54"/>
  <c r="O15" i="54"/>
  <c r="O8" i="54"/>
  <c r="P15" i="54"/>
  <c r="Q15" i="54"/>
  <c r="N8" i="54"/>
  <c r="N16" i="54"/>
  <c r="O16" i="54"/>
  <c r="P16" i="54"/>
  <c r="Q16" i="54"/>
  <c r="P7" i="54"/>
  <c r="N17" i="54"/>
  <c r="O17" i="54"/>
  <c r="P17" i="54"/>
  <c r="Q17" i="54"/>
  <c r="O7" i="54"/>
  <c r="N18" i="54"/>
  <c r="O18" i="54"/>
  <c r="P18" i="54"/>
  <c r="Q18" i="54"/>
  <c r="P6" i="54"/>
  <c r="O5" i="54"/>
  <c r="Q4" i="54"/>
  <c r="O3" i="54"/>
  <c r="P2" i="54"/>
  <c r="O2" i="54"/>
  <c r="M1" i="32"/>
  <c r="N19" i="32"/>
  <c r="P17" i="32"/>
  <c r="O16" i="32"/>
  <c r="O15" i="32"/>
  <c r="N14" i="32"/>
  <c r="Q12" i="32"/>
  <c r="P11" i="32"/>
  <c r="Q10" i="32"/>
  <c r="Q9" i="32"/>
  <c r="N9" i="32"/>
  <c r="Q7" i="32"/>
  <c r="O6" i="32"/>
  <c r="O5" i="32"/>
  <c r="O4" i="32"/>
  <c r="O3" i="32"/>
  <c r="O2" i="32"/>
  <c r="P19" i="32"/>
  <c r="P18" i="32"/>
  <c r="Q16" i="32"/>
  <c r="P15" i="32"/>
  <c r="O14" i="32"/>
  <c r="N13" i="32"/>
  <c r="Q11" i="32"/>
  <c r="P10" i="32"/>
  <c r="P9" i="32"/>
  <c r="P8" i="32"/>
  <c r="P7" i="32"/>
  <c r="Q6" i="32"/>
  <c r="Q5" i="32"/>
  <c r="N5" i="32"/>
  <c r="N4" i="32"/>
  <c r="Q2" i="32"/>
  <c r="Q19" i="32"/>
  <c r="O18" i="32"/>
  <c r="O17" i="32"/>
  <c r="N16" i="32"/>
  <c r="N15" i="32"/>
  <c r="Q13" i="32"/>
  <c r="P12" i="32"/>
  <c r="Q18" i="32"/>
  <c r="Q17" i="32"/>
  <c r="P16" i="32"/>
  <c r="Q14" i="32"/>
  <c r="P13" i="32"/>
  <c r="O12" i="32"/>
  <c r="O11" i="32"/>
  <c r="O10" i="32"/>
  <c r="Q8" i="32"/>
  <c r="N8" i="32"/>
  <c r="N7" i="32"/>
  <c r="N6" i="32"/>
  <c r="Q4" i="32"/>
  <c r="Q3" i="32"/>
  <c r="N3" i="32"/>
  <c r="N2" i="32"/>
  <c r="O19" i="32"/>
  <c r="N18" i="32"/>
  <c r="N17" i="32"/>
  <c r="Q15" i="32"/>
  <c r="P14" i="32"/>
  <c r="O13" i="32"/>
  <c r="N12" i="32"/>
  <c r="N11" i="32"/>
  <c r="N10" i="32"/>
  <c r="O9" i="32"/>
  <c r="O8" i="32"/>
  <c r="O7" i="32"/>
  <c r="P6" i="32"/>
  <c r="P5" i="32"/>
  <c r="P4" i="32"/>
  <c r="P3" i="32"/>
  <c r="P2" i="32"/>
  <c r="Q30" i="23"/>
  <c r="Q27" i="23"/>
  <c r="N26" i="23"/>
  <c r="N25" i="23"/>
  <c r="P23" i="23"/>
  <c r="O22" i="23"/>
  <c r="N21" i="23"/>
  <c r="O18" i="23"/>
  <c r="N17" i="23"/>
  <c r="Q15" i="23"/>
  <c r="Q14" i="23"/>
  <c r="P13" i="23"/>
  <c r="N12" i="23"/>
  <c r="P10" i="23"/>
  <c r="O9" i="23"/>
  <c r="Q7" i="23"/>
  <c r="O6" i="23"/>
  <c r="P4" i="23"/>
  <c r="P3" i="23"/>
  <c r="P20" i="23"/>
  <c r="O20" i="23"/>
  <c r="N20" i="23"/>
  <c r="N19" i="23"/>
  <c r="P17" i="23"/>
  <c r="N16" i="23"/>
  <c r="P14" i="23"/>
  <c r="O13" i="23"/>
  <c r="Q11" i="23"/>
  <c r="O10" i="23"/>
  <c r="Q8" i="23"/>
  <c r="Q6" i="23"/>
  <c r="P5" i="23"/>
  <c r="O4" i="23"/>
  <c r="N3" i="23"/>
  <c r="N30" i="23"/>
  <c r="P29" i="23"/>
  <c r="N29" i="23"/>
  <c r="P28" i="23"/>
  <c r="N27" i="23"/>
  <c r="O26" i="23"/>
  <c r="P25" i="23"/>
  <c r="O24" i="23"/>
  <c r="O23" i="23"/>
  <c r="N22" i="23"/>
  <c r="Q20" i="23"/>
  <c r="O19" i="23"/>
  <c r="N18" i="23"/>
  <c r="O16" i="23"/>
  <c r="N15" i="23"/>
  <c r="O12" i="23"/>
  <c r="Q10" i="23"/>
  <c r="P9" i="23"/>
  <c r="O8" i="23"/>
  <c r="P6" i="23"/>
  <c r="N5" i="23"/>
  <c r="Q2" i="23"/>
  <c r="O30" i="23"/>
  <c r="N28" i="23"/>
  <c r="Q26" i="23"/>
  <c r="Q25" i="23"/>
  <c r="P24" i="23"/>
  <c r="N23" i="23"/>
  <c r="Q21" i="23"/>
  <c r="P19" i="23"/>
  <c r="Q17" i="23"/>
  <c r="P16" i="23"/>
  <c r="Q13" i="23"/>
  <c r="Q12" i="23"/>
  <c r="O11" i="23"/>
  <c r="N10" i="23"/>
  <c r="N8" i="23"/>
  <c r="N7" i="23"/>
  <c r="Q5" i="23"/>
  <c r="O3" i="23"/>
  <c r="N2" i="23"/>
  <c r="P30" i="23"/>
  <c r="Q29" i="23"/>
  <c r="O29" i="23"/>
  <c r="Q28" i="23"/>
  <c r="O28" i="23"/>
  <c r="O27" i="23"/>
  <c r="P26" i="23"/>
  <c r="O25" i="23"/>
  <c r="N24" i="23"/>
  <c r="Q22" i="23"/>
  <c r="P21" i="23"/>
  <c r="Q19" i="23"/>
  <c r="Q18" i="23"/>
  <c r="O17" i="23"/>
  <c r="P15" i="23"/>
  <c r="N14" i="23"/>
  <c r="P12" i="23"/>
  <c r="N11" i="23"/>
  <c r="Q9" i="23"/>
  <c r="P8" i="23"/>
  <c r="O7" i="23"/>
  <c r="O5" i="23"/>
  <c r="N4" i="23"/>
  <c r="P2" i="23"/>
  <c r="P27" i="23"/>
  <c r="Q24" i="23"/>
  <c r="Q23" i="23"/>
  <c r="P22" i="23"/>
  <c r="O21" i="23"/>
  <c r="P18" i="23"/>
  <c r="Q16" i="23"/>
  <c r="O15" i="23"/>
  <c r="O14" i="23"/>
  <c r="N13" i="23"/>
  <c r="P11" i="23"/>
  <c r="N9" i="23"/>
  <c r="P7" i="23"/>
  <c r="N6" i="23"/>
  <c r="Q4" i="23"/>
  <c r="Q3" i="23"/>
  <c r="O2" i="23"/>
  <c r="XER1" i="32"/>
  <c r="XER1" i="23"/>
  <c r="R1" i="31"/>
  <c r="G29" i="23"/>
  <c r="G1" i="31" s="1" a="1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B5" i="23" a="1"/>
  <c r="XEP1" i="23" a="1"/>
  <c r="XEP1" i="23" s="1"/>
  <c r="M1" i="23"/>
  <c r="E1" i="31"/>
  <c r="H5" i="15"/>
  <c r="E9" i="15"/>
  <c r="F9" i="15" s="1" a="1"/>
  <c r="F9" i="15" s="1"/>
  <c r="H6" i="15" a="1"/>
  <c r="XEQ1" i="32"/>
  <c r="C12" i="23"/>
  <c r="D12" i="23" a="1"/>
  <c r="D12" i="23" s="1"/>
  <c r="C11" i="23"/>
  <c r="D11" i="23" a="1"/>
  <c r="D11" i="23" s="1"/>
  <c r="D12" i="32" a="1"/>
  <c r="D12" i="32" s="1"/>
  <c r="C12" i="32"/>
  <c r="C6" i="32"/>
  <c r="C11" i="32"/>
  <c r="D7" i="32" a="1"/>
  <c r="D7" i="32" s="1"/>
  <c r="D10" i="32" a="1"/>
  <c r="D10" i="32" s="1"/>
  <c r="C10" i="32"/>
  <c r="C9" i="32"/>
  <c r="D8" i="32" a="1"/>
  <c r="D8" i="32" s="1"/>
  <c r="D11" i="32" a="1"/>
  <c r="D11" i="32" s="1"/>
  <c r="D9" i="32" a="1"/>
  <c r="D9" i="32" s="1"/>
  <c r="D6" i="32" a="1"/>
  <c r="D6" i="32" s="1"/>
  <c r="C8" i="32"/>
  <c r="C7" i="32"/>
  <c r="XEQ1" i="23"/>
  <c r="XEP1" i="32"/>
  <c r="B5" i="32"/>
  <c r="C5" i="63" l="1" a="1"/>
  <c r="C5" i="63" s="1"/>
  <c r="D5" i="63" a="1"/>
  <c r="D5" i="63" s="1"/>
  <c r="E5" i="63"/>
  <c r="C5" i="62" a="1"/>
  <c r="C5" i="62" s="1"/>
  <c r="D5" i="62" a="1"/>
  <c r="D5" i="62" s="1"/>
  <c r="E5" i="62"/>
  <c r="E6" i="63"/>
  <c r="A6" i="63" s="1"/>
  <c r="E7" i="62"/>
  <c r="A7" i="62" s="1"/>
  <c r="E7" i="63"/>
  <c r="A7" i="63" s="1"/>
  <c r="E8" i="63"/>
  <c r="A8" i="63" s="1"/>
  <c r="E6" i="62"/>
  <c r="A6" i="62" s="1"/>
  <c r="E8" i="62"/>
  <c r="A8" i="62" s="1"/>
  <c r="D5" i="61" a="1"/>
  <c r="D5" i="61" s="1"/>
  <c r="C5" i="61" a="1"/>
  <c r="C5" i="61" s="1"/>
  <c r="E5" i="61"/>
  <c r="C5" i="60" a="1"/>
  <c r="C5" i="60" s="1"/>
  <c r="D5" i="60" a="1"/>
  <c r="D5" i="60" s="1"/>
  <c r="E5" i="60"/>
  <c r="C5" i="59" a="1"/>
  <c r="C5" i="59" s="1"/>
  <c r="D5" i="59" a="1"/>
  <c r="D5" i="59" s="1"/>
  <c r="E5" i="59"/>
  <c r="C5" i="58" a="1"/>
  <c r="C5" i="58" s="1"/>
  <c r="D5" i="58" a="1"/>
  <c r="D5" i="58" s="1"/>
  <c r="E5" i="58"/>
  <c r="E8" i="58"/>
  <c r="A8" i="58" s="1"/>
  <c r="E6" i="58"/>
  <c r="A6" i="58" s="1"/>
  <c r="E7" i="61"/>
  <c r="A7" i="61" s="1"/>
  <c r="E6" i="59"/>
  <c r="A6" i="59" s="1"/>
  <c r="E7" i="58"/>
  <c r="A7" i="58" s="1"/>
  <c r="E8" i="61"/>
  <c r="A8" i="61" s="1"/>
  <c r="E8" i="60"/>
  <c r="A8" i="60" s="1"/>
  <c r="E8" i="59"/>
  <c r="A8" i="59" s="1"/>
  <c r="E6" i="61"/>
  <c r="A6" i="61" s="1"/>
  <c r="E6" i="60"/>
  <c r="A6" i="60" s="1"/>
  <c r="E7" i="59"/>
  <c r="A7" i="59" s="1"/>
  <c r="E7" i="60"/>
  <c r="A7" i="60" s="1"/>
  <c r="E5" i="57"/>
  <c r="D5" i="57" a="1"/>
  <c r="D5" i="57" s="1"/>
  <c r="C5" i="57" a="1"/>
  <c r="C5" i="57" s="1"/>
  <c r="A5" i="57" s="1"/>
  <c r="C5" i="56" a="1"/>
  <c r="C5" i="56" s="1"/>
  <c r="D5" i="56" a="1"/>
  <c r="D5" i="56" s="1"/>
  <c r="E5" i="56"/>
  <c r="E7" i="56"/>
  <c r="A7" i="56" s="1"/>
  <c r="E6" i="57"/>
  <c r="A6" i="57" s="1"/>
  <c r="E8" i="56"/>
  <c r="A8" i="56" s="1"/>
  <c r="E6" i="56"/>
  <c r="A6" i="56" s="1"/>
  <c r="E8" i="57"/>
  <c r="A8" i="57" s="1"/>
  <c r="E7" i="57"/>
  <c r="A7" i="57" s="1"/>
  <c r="C5" i="55" a="1"/>
  <c r="C5" i="55" s="1"/>
  <c r="D5" i="55" a="1"/>
  <c r="D5" i="55" s="1"/>
  <c r="E5" i="55"/>
  <c r="E6" i="55"/>
  <c r="A6" i="55" s="1"/>
  <c r="E7" i="55"/>
  <c r="A7" i="55" s="1"/>
  <c r="E8" i="55"/>
  <c r="A8" i="55" s="1"/>
  <c r="C5" i="54" a="1"/>
  <c r="C5" i="54" s="1"/>
  <c r="D5" i="54" a="1"/>
  <c r="D5" i="54" s="1"/>
  <c r="E6" i="54"/>
  <c r="A6" i="54" s="1"/>
  <c r="J7" i="15"/>
  <c r="G1" i="31"/>
  <c r="G2" i="4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5" i="41"/>
  <c r="G26" i="41"/>
  <c r="G28" i="41"/>
  <c r="G31" i="41"/>
  <c r="G24" i="41"/>
  <c r="G30" i="41"/>
  <c r="G27" i="41"/>
  <c r="G29" i="41"/>
  <c r="G23" i="41"/>
  <c r="H2" i="41"/>
  <c r="H4" i="41"/>
  <c r="H5" i="41"/>
  <c r="H7" i="41"/>
  <c r="H10" i="41"/>
  <c r="H12" i="41"/>
  <c r="H15" i="41"/>
  <c r="H17" i="41"/>
  <c r="H20" i="41"/>
  <c r="H23" i="41"/>
  <c r="H26" i="41"/>
  <c r="H29" i="41"/>
  <c r="H9" i="41"/>
  <c r="H18" i="41"/>
  <c r="H24" i="41"/>
  <c r="H27" i="41"/>
  <c r="H30" i="41"/>
  <c r="H13" i="41"/>
  <c r="H21" i="41"/>
  <c r="H3" i="41"/>
  <c r="H6" i="41"/>
  <c r="H8" i="41"/>
  <c r="H11" i="41"/>
  <c r="H14" i="41"/>
  <c r="H16" i="41"/>
  <c r="H19" i="41"/>
  <c r="H22" i="41"/>
  <c r="H25" i="41"/>
  <c r="H28" i="41"/>
  <c r="H31" i="41"/>
  <c r="Q2" i="31"/>
  <c r="Q55" i="31"/>
  <c r="Q54" i="31"/>
  <c r="Q53" i="31"/>
  <c r="Q52" i="31"/>
  <c r="Q51" i="31"/>
  <c r="Q50" i="31"/>
  <c r="Q49" i="31"/>
  <c r="Q48" i="31"/>
  <c r="Q47" i="31"/>
  <c r="Q46" i="31"/>
  <c r="E10" i="54" s="1"/>
  <c r="A10" i="54" s="1"/>
  <c r="Q45" i="31"/>
  <c r="Q44" i="31"/>
  <c r="Q43" i="31"/>
  <c r="E9" i="54" s="1"/>
  <c r="A9" i="54" s="1"/>
  <c r="Q42" i="31"/>
  <c r="Q41" i="31"/>
  <c r="Q40" i="31"/>
  <c r="E8" i="54" s="1"/>
  <c r="A8" i="54" s="1"/>
  <c r="Q39" i="31"/>
  <c r="E7" i="54" s="1"/>
  <c r="A7" i="54" s="1"/>
  <c r="Q38" i="31"/>
  <c r="Q37" i="31"/>
  <c r="Q36" i="31"/>
  <c r="Q35" i="31"/>
  <c r="Q34" i="31"/>
  <c r="Q33" i="31"/>
  <c r="Q32" i="31"/>
  <c r="Q31" i="31"/>
  <c r="E5" i="54" s="1"/>
  <c r="Q30" i="31"/>
  <c r="Q29" i="31"/>
  <c r="Q28" i="31"/>
  <c r="Q27" i="31"/>
  <c r="Q26" i="31"/>
  <c r="Q25" i="31"/>
  <c r="Q24" i="31"/>
  <c r="Q23" i="31"/>
  <c r="Q22" i="31"/>
  <c r="Q21" i="31"/>
  <c r="Q20" i="31"/>
  <c r="Q19" i="31"/>
  <c r="Q18" i="31"/>
  <c r="Q17" i="31"/>
  <c r="E8" i="23" s="1"/>
  <c r="A8" i="23" s="1"/>
  <c r="Q16" i="31"/>
  <c r="Q15" i="31"/>
  <c r="Q14" i="31"/>
  <c r="Q13" i="31"/>
  <c r="Q10" i="31"/>
  <c r="Q9" i="31"/>
  <c r="Q7" i="31"/>
  <c r="Q5" i="31"/>
  <c r="Q11" i="31"/>
  <c r="Q8" i="31"/>
  <c r="Q6" i="31"/>
  <c r="Q4" i="31"/>
  <c r="Q3" i="31"/>
  <c r="Q12" i="31"/>
  <c r="U2" i="31"/>
  <c r="U55" i="31"/>
  <c r="T55" i="31"/>
  <c r="S55" i="31"/>
  <c r="R55" i="31"/>
  <c r="U54" i="31"/>
  <c r="T54" i="31"/>
  <c r="S54" i="31"/>
  <c r="R54" i="31"/>
  <c r="U53" i="31"/>
  <c r="T53" i="31"/>
  <c r="S53" i="31"/>
  <c r="R53" i="31"/>
  <c r="U52" i="31"/>
  <c r="T52" i="31"/>
  <c r="S52" i="31"/>
  <c r="R52" i="31"/>
  <c r="U51" i="31"/>
  <c r="T51" i="31"/>
  <c r="S51" i="31"/>
  <c r="R51" i="31"/>
  <c r="U50" i="31"/>
  <c r="T50" i="31"/>
  <c r="S50" i="31"/>
  <c r="R50" i="31"/>
  <c r="U49" i="31"/>
  <c r="S49" i="31"/>
  <c r="R49" i="31"/>
  <c r="U48" i="31"/>
  <c r="T48" i="31"/>
  <c r="S48" i="31"/>
  <c r="R48" i="31"/>
  <c r="U47" i="31"/>
  <c r="T47" i="31"/>
  <c r="S47" i="31"/>
  <c r="R47" i="31"/>
  <c r="U46" i="31"/>
  <c r="S46" i="31"/>
  <c r="T45" i="31"/>
  <c r="S44" i="31"/>
  <c r="U43" i="31"/>
  <c r="R43" i="31"/>
  <c r="T42" i="31"/>
  <c r="S41" i="31"/>
  <c r="U40" i="31"/>
  <c r="S39" i="31"/>
  <c r="S38" i="31"/>
  <c r="U37" i="31"/>
  <c r="R37" i="31"/>
  <c r="T36" i="31"/>
  <c r="R36" i="31"/>
  <c r="T35" i="31"/>
  <c r="S34" i="31"/>
  <c r="U33" i="31"/>
  <c r="R33" i="31"/>
  <c r="T32" i="31"/>
  <c r="S31" i="31"/>
  <c r="U30" i="31"/>
  <c r="R30" i="31"/>
  <c r="T29" i="31"/>
  <c r="T28" i="31"/>
  <c r="U27" i="31"/>
  <c r="R27" i="31"/>
  <c r="T26" i="31"/>
  <c r="R26" i="31"/>
  <c r="T25" i="31"/>
  <c r="T24" i="31"/>
  <c r="U23" i="31"/>
  <c r="R23" i="31"/>
  <c r="T22" i="31"/>
  <c r="U21" i="31"/>
  <c r="R21" i="31"/>
  <c r="U20" i="31"/>
  <c r="S15" i="31"/>
  <c r="T14" i="31"/>
  <c r="R14" i="31"/>
  <c r="S13" i="31"/>
  <c r="S12" i="31"/>
  <c r="U11" i="31"/>
  <c r="R11" i="31"/>
  <c r="U10" i="31"/>
  <c r="R10" i="31"/>
  <c r="T9" i="31"/>
  <c r="R9" i="31"/>
  <c r="T8" i="31"/>
  <c r="T7" i="31"/>
  <c r="R6" i="31"/>
  <c r="T5" i="31"/>
  <c r="R3" i="31"/>
  <c r="U4" i="31"/>
  <c r="T3" i="31"/>
  <c r="T46" i="31"/>
  <c r="U45" i="31"/>
  <c r="R45" i="31"/>
  <c r="T44" i="31"/>
  <c r="S43" i="31"/>
  <c r="U42" i="31"/>
  <c r="R42" i="31"/>
  <c r="T41" i="31"/>
  <c r="S40" i="31"/>
  <c r="U39" i="31"/>
  <c r="R39" i="31"/>
  <c r="T38" i="31"/>
  <c r="R38" i="31"/>
  <c r="T37" i="31"/>
  <c r="S36" i="31"/>
  <c r="S35" i="31"/>
  <c r="T34" i="31"/>
  <c r="S33" i="31"/>
  <c r="S32" i="31"/>
  <c r="U31" i="31"/>
  <c r="S30" i="31"/>
  <c r="S29" i="31"/>
  <c r="R28" i="31"/>
  <c r="T27" i="31"/>
  <c r="S26" i="31"/>
  <c r="S25" i="31"/>
  <c r="S24" i="31"/>
  <c r="S23" i="31"/>
  <c r="S22" i="31"/>
  <c r="S21" i="31"/>
  <c r="T20" i="31"/>
  <c r="T19" i="31"/>
  <c r="T18" i="31"/>
  <c r="R18" i="31"/>
  <c r="U17" i="31"/>
  <c r="S17" i="31"/>
  <c r="R17" i="31"/>
  <c r="U16" i="31"/>
  <c r="S16" i="31"/>
  <c r="T15" i="31"/>
  <c r="R15" i="31"/>
  <c r="U14" i="31"/>
  <c r="U13" i="31"/>
  <c r="R13" i="31"/>
  <c r="U12" i="31"/>
  <c r="R12" i="31"/>
  <c r="T11" i="31"/>
  <c r="S10" i="31"/>
  <c r="U9" i="31"/>
  <c r="S8" i="31"/>
  <c r="U7" i="31"/>
  <c r="R7" i="31"/>
  <c r="T6" i="31"/>
  <c r="S5" i="31"/>
  <c r="S4" i="31"/>
  <c r="S3" i="31"/>
  <c r="T49" i="31"/>
  <c r="R46" i="31"/>
  <c r="S45" i="31"/>
  <c r="U44" i="31"/>
  <c r="R44" i="31"/>
  <c r="T43" i="31"/>
  <c r="S42" i="31"/>
  <c r="U41" i="31"/>
  <c r="R41" i="31"/>
  <c r="T40" i="31"/>
  <c r="R40" i="31"/>
  <c r="T39" i="31"/>
  <c r="U38" i="31"/>
  <c r="S37" i="31"/>
  <c r="U36" i="31"/>
  <c r="U35" i="31"/>
  <c r="R35" i="31"/>
  <c r="U34" i="31"/>
  <c r="R34" i="31"/>
  <c r="T33" i="31"/>
  <c r="U32" i="31"/>
  <c r="R32" i="31"/>
  <c r="T31" i="31"/>
  <c r="R31" i="31"/>
  <c r="T30" i="31"/>
  <c r="U29" i="31"/>
  <c r="R29" i="31"/>
  <c r="U28" i="31"/>
  <c r="S28" i="31"/>
  <c r="S27" i="31"/>
  <c r="U26" i="31"/>
  <c r="U25" i="31"/>
  <c r="R25" i="31"/>
  <c r="U24" i="31"/>
  <c r="R24" i="31"/>
  <c r="T23" i="31"/>
  <c r="U22" i="31"/>
  <c r="R22" i="31"/>
  <c r="T21" i="31"/>
  <c r="S20" i="31"/>
  <c r="R20" i="31"/>
  <c r="U19" i="31"/>
  <c r="S19" i="31"/>
  <c r="R19" i="31"/>
  <c r="U18" i="31"/>
  <c r="S18" i="31"/>
  <c r="T17" i="31"/>
  <c r="T16" i="31"/>
  <c r="R16" i="31"/>
  <c r="U15" i="31"/>
  <c r="S14" i="31"/>
  <c r="T13" i="31"/>
  <c r="T12" i="31"/>
  <c r="S11" i="31"/>
  <c r="T10" i="31"/>
  <c r="S9" i="31"/>
  <c r="U8" i="31"/>
  <c r="R8" i="31"/>
  <c r="S7" i="31"/>
  <c r="U6" i="31"/>
  <c r="S6" i="31"/>
  <c r="U5" i="31"/>
  <c r="R5" i="31"/>
  <c r="T4" i="31"/>
  <c r="R4" i="31"/>
  <c r="U3" i="31"/>
  <c r="S2" i="31"/>
  <c r="T2" i="31"/>
  <c r="R2" i="31"/>
  <c r="B5" i="23"/>
  <c r="D10" i="23" a="1"/>
  <c r="D10" i="23" s="1"/>
  <c r="C10" i="23"/>
  <c r="C9" i="23"/>
  <c r="C8" i="23"/>
  <c r="C7" i="23"/>
  <c r="C6" i="23"/>
  <c r="D9" i="23" a="1"/>
  <c r="D9" i="23" s="1"/>
  <c r="D8" i="23" a="1"/>
  <c r="D8" i="23" s="1"/>
  <c r="D6" i="23" a="1"/>
  <c r="D6" i="23" s="1"/>
  <c r="D7" i="23" a="1"/>
  <c r="D7" i="23" s="1"/>
  <c r="I7" i="15"/>
  <c r="E10" i="15"/>
  <c r="F10" i="15" s="1" a="1"/>
  <c r="F10" i="15" s="1"/>
  <c r="H6" i="15"/>
  <c r="C5" i="32" a="1"/>
  <c r="C5" i="32" s="1"/>
  <c r="D5" i="32" a="1"/>
  <c r="D5" i="32" s="1"/>
  <c r="A5" i="63" l="1"/>
  <c r="A5" i="62"/>
  <c r="A5" i="61"/>
  <c r="A5" i="60"/>
  <c r="A5" i="59"/>
  <c r="A5" i="58"/>
  <c r="A5" i="56"/>
  <c r="A5" i="55"/>
  <c r="A5" i="54"/>
  <c r="J11" i="15"/>
  <c r="J12" i="15"/>
  <c r="J8" i="15" a="1"/>
  <c r="J8" i="15" s="1"/>
  <c r="J9" i="15" a="1"/>
  <c r="J9" i="15" s="1"/>
  <c r="I11" i="15"/>
  <c r="J10" i="15" a="1"/>
  <c r="J10" i="15" s="1"/>
  <c r="E10" i="23"/>
  <c r="A10" i="23" s="1"/>
  <c r="E9" i="23"/>
  <c r="A9" i="23" s="1"/>
  <c r="E7" i="23"/>
  <c r="A7" i="23" s="1"/>
  <c r="J13" i="15" a="1"/>
  <c r="J13" i="15" s="1"/>
  <c r="E7" i="32"/>
  <c r="A7" i="32" s="1"/>
  <c r="E6" i="32"/>
  <c r="A6" i="32" s="1"/>
  <c r="E10" i="32"/>
  <c r="A10" i="32" s="1"/>
  <c r="E9" i="32"/>
  <c r="A9" i="32" s="1"/>
  <c r="E8" i="32"/>
  <c r="A8" i="32" s="1"/>
  <c r="E5" i="23"/>
  <c r="A5" i="23" s="1"/>
  <c r="E6" i="23"/>
  <c r="A6" i="23" s="1"/>
  <c r="E5" i="32"/>
  <c r="A5" i="32" s="1"/>
  <c r="I13" i="15" s="1" a="1"/>
  <c r="I13" i="15" s="1"/>
  <c r="I12" i="15"/>
  <c r="H11" i="15"/>
  <c r="C5" i="23" a="1"/>
  <c r="C5" i="23" s="1"/>
  <c r="D5" i="23" a="1"/>
  <c r="D5" i="23" s="1"/>
  <c r="I9" i="15" a="1"/>
  <c r="I9" i="15" s="1"/>
  <c r="I10" i="15" a="1"/>
  <c r="I10" i="15" s="1"/>
  <c r="I8" i="15" a="1"/>
  <c r="I8" i="15" s="1"/>
  <c r="H8" i="15" a="1"/>
  <c r="H8" i="15" s="1"/>
  <c r="H7" i="15"/>
  <c r="H9" i="15" a="1"/>
  <c r="H9" i="15" s="1"/>
  <c r="H10" i="15" a="1"/>
  <c r="H10" i="15" s="1"/>
  <c r="E11" i="15"/>
  <c r="F11" i="15" s="1" a="1"/>
  <c r="F11" i="15" s="1"/>
  <c r="H13" i="15" l="1" a="1"/>
  <c r="H13" i="15" s="1"/>
  <c r="H12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<sst xmlns="http://schemas.openxmlformats.org/spreadsheetml/2006/main" count="738" uniqueCount="110">
  <si>
    <t>Task</t>
  </si>
  <si>
    <t>Resource</t>
  </si>
  <si>
    <t>Mature</t>
  </si>
  <si>
    <t>Phase</t>
  </si>
  <si>
    <t>Available Tasks</t>
  </si>
  <si>
    <t>Start</t>
  </si>
  <si>
    <t>Name</t>
  </si>
  <si>
    <t>Phased</t>
  </si>
  <si>
    <t>Marketer</t>
  </si>
  <si>
    <t>Program Management</t>
  </si>
  <si>
    <t>Worksheet</t>
  </si>
  <si>
    <t>pillar</t>
  </si>
  <si>
    <t>phase</t>
  </si>
  <si>
    <t>Subtask</t>
  </si>
  <si>
    <t>resources</t>
  </si>
  <si>
    <t>subtasks</t>
  </si>
  <si>
    <t>Analyst</t>
  </si>
  <si>
    <t>display</t>
  </si>
  <si>
    <t>On</t>
  </si>
  <si>
    <t>Product Experience</t>
  </si>
  <si>
    <t>Feasibility</t>
  </si>
  <si>
    <t>Design</t>
  </si>
  <si>
    <t>Prototype</t>
  </si>
  <si>
    <t>Market Research</t>
  </si>
  <si>
    <t>Hardware</t>
  </si>
  <si>
    <t>Software</t>
  </si>
  <si>
    <t>Ideation</t>
  </si>
  <si>
    <t>Development</t>
  </si>
  <si>
    <t>Testing</t>
  </si>
  <si>
    <t>qty</t>
  </si>
  <si>
    <t>Finance Support</t>
  </si>
  <si>
    <t>Operations</t>
  </si>
  <si>
    <t>Project Management</t>
  </si>
  <si>
    <t>User journey</t>
  </si>
  <si>
    <t>UX Designer</t>
  </si>
  <si>
    <t>API contract</t>
  </si>
  <si>
    <t>Data model</t>
  </si>
  <si>
    <t>UI Simulation</t>
  </si>
  <si>
    <t>Data Model Mockup</t>
  </si>
  <si>
    <t>Operating Environment</t>
  </si>
  <si>
    <t>Security Hardening</t>
  </si>
  <si>
    <t>Unit Testing</t>
  </si>
  <si>
    <t>Integration Testing</t>
  </si>
  <si>
    <t>Penetration Testing</t>
  </si>
  <si>
    <t>UX Workflow Testing</t>
  </si>
  <si>
    <t>UX Analyst</t>
  </si>
  <si>
    <t>Day 1</t>
  </si>
  <si>
    <t>Day 2</t>
  </si>
  <si>
    <t>Day -1</t>
  </si>
  <si>
    <t>Offer Analyst</t>
  </si>
  <si>
    <t>Day 0 / Packaging</t>
  </si>
  <si>
    <t>Logistics Analyst</t>
  </si>
  <si>
    <t>Finance Analyst</t>
  </si>
  <si>
    <t>Market Analyst</t>
  </si>
  <si>
    <t>Design Review</t>
  </si>
  <si>
    <t>Serviceability Review</t>
  </si>
  <si>
    <t>CNC/3d print</t>
  </si>
  <si>
    <t>Machinist 1</t>
  </si>
  <si>
    <t>Assembly</t>
  </si>
  <si>
    <t>Durability/Stress</t>
  </si>
  <si>
    <t>Factory Flow</t>
  </si>
  <si>
    <t>Pilot Run</t>
  </si>
  <si>
    <t>Workstream</t>
  </si>
  <si>
    <t>Supply Chain</t>
  </si>
  <si>
    <t>Contract Analyst</t>
  </si>
  <si>
    <t>BaseCost</t>
  </si>
  <si>
    <t>Multiplier</t>
  </si>
  <si>
    <t>Periods</t>
  </si>
  <si>
    <t>Quarter</t>
  </si>
  <si>
    <t>Consumer Electronic</t>
  </si>
  <si>
    <t>End</t>
  </si>
  <si>
    <t>Establish</t>
  </si>
  <si>
    <t>Evolve</t>
  </si>
  <si>
    <t>Grow</t>
  </si>
  <si>
    <t>Order</t>
  </si>
  <si>
    <t>Type</t>
  </si>
  <si>
    <t>Product Manager</t>
  </si>
  <si>
    <t>Manager</t>
  </si>
  <si>
    <t>Manager 2</t>
  </si>
  <si>
    <t>Director</t>
  </si>
  <si>
    <t>Hardware Engineer 3</t>
  </si>
  <si>
    <t>Support Engineer 2</t>
  </si>
  <si>
    <t>Hardware Engineer 2</t>
  </si>
  <si>
    <t>Hardware Engineer 1</t>
  </si>
  <si>
    <t>Software Engineer 2</t>
  </si>
  <si>
    <t>Software Engineer 1</t>
  </si>
  <si>
    <t>Program Manager</t>
  </si>
  <si>
    <t>Project Manager</t>
  </si>
  <si>
    <t>Planner</t>
  </si>
  <si>
    <t>YearlyMin</t>
  </si>
  <si>
    <t>YearlyMax</t>
  </si>
  <si>
    <t>CAD</t>
  </si>
  <si>
    <t>CAD Designer</t>
  </si>
  <si>
    <t>estPerUnit</t>
  </si>
  <si>
    <t>Capex</t>
  </si>
  <si>
    <t>General Capex</t>
  </si>
  <si>
    <t>General Opex</t>
  </si>
  <si>
    <t>Travel</t>
  </si>
  <si>
    <t>Facilities Maintenance</t>
  </si>
  <si>
    <t>Equipment Procurement</t>
  </si>
  <si>
    <t>Equipment Leasing</t>
  </si>
  <si>
    <t>Opex</t>
  </si>
  <si>
    <t>subtask engagements</t>
  </si>
  <si>
    <t>base qty</t>
  </si>
  <si>
    <t>defined</t>
  </si>
  <si>
    <t>Lab Equipment</t>
  </si>
  <si>
    <t>Office Equipment</t>
  </si>
  <si>
    <t>Off</t>
  </si>
  <si>
    <t>cost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</si>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</sst>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dd\-mmm\-yyyy"/>
    <numFmt numFmtId="165" formatCode="#&quot; tasks&quot;"/>
    <numFmt numFmtId="166" formatCode="#\ &quot;subtasks&quot;"/>
    <numFmt numFmtId="167" formatCode="#\ &quot;unique resources&quot;"/>
    <numFmt numFmtId="168" formatCode="#.0\ &quot; total resources&quot;"/>
    <numFmt numFmtId="169" formatCode="_(&quot;$&quot;* #,##0_);_(&quot;$&quot;* \(#,##0\);_(&quot;$&quot;* &quot;-&quot;??_);_(@_)"/>
    <numFmt numFmtId="170" formatCode="&quot;$&quot;\ #,###"/>
    <numFmt numFmtId="173" formatCode="&quot;$&quot;#.0&quot;k&quot;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3" fillId="4" borderId="0" xfId="1" applyFill="1"/>
    <xf numFmtId="164" fontId="0" fillId="0" borderId="0" xfId="0" applyNumberFormat="1"/>
    <xf numFmtId="0" fontId="3" fillId="4" borderId="0" xfId="1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shrinkToFit="1"/>
    </xf>
    <xf numFmtId="0" fontId="0" fillId="0" borderId="0" xfId="0" applyAlignment="1">
      <alignment horizontal="right" indent="1"/>
    </xf>
    <xf numFmtId="0" fontId="0" fillId="0" borderId="0" xfId="0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1" fillId="6" borderId="0" xfId="2" applyFill="1" applyAlignment="1" applyProtection="1">
      <alignment horizontal="left" indent="1"/>
      <protection locked="0"/>
    </xf>
    <xf numFmtId="0" fontId="4" fillId="6" borderId="0" xfId="2" applyFont="1" applyFill="1" applyAlignment="1" applyProtection="1">
      <alignment horizontal="left" indent="1"/>
      <protection locked="0"/>
    </xf>
    <xf numFmtId="0" fontId="5" fillId="0" borderId="0" xfId="0" applyFont="1"/>
    <xf numFmtId="0" fontId="3" fillId="0" borderId="0" xfId="0" applyFont="1" applyAlignment="1">
      <alignment shrinkToFit="1"/>
    </xf>
    <xf numFmtId="0" fontId="3" fillId="0" borderId="0" xfId="0" applyFont="1"/>
    <xf numFmtId="0" fontId="2" fillId="0" borderId="0" xfId="0" applyFont="1"/>
    <xf numFmtId="0" fontId="0" fillId="0" borderId="0" xfId="0" applyAlignment="1" applyProtection="1">
      <alignment horizontal="right"/>
      <protection locked="0"/>
    </xf>
    <xf numFmtId="9" fontId="0" fillId="0" borderId="0" xfId="3" applyFont="1" applyProtection="1">
      <protection locked="0"/>
    </xf>
    <xf numFmtId="0" fontId="0" fillId="6" borderId="0" xfId="2" applyFont="1" applyFill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2"/>
      <protection locked="0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1" fillId="6" borderId="0" xfId="2" applyNumberFormat="1" applyFill="1" applyAlignment="1" applyProtection="1">
      <alignment horizontal="left" indent="1"/>
    </xf>
    <xf numFmtId="0" fontId="0" fillId="0" borderId="0" xfId="0" applyAlignment="1">
      <alignment horizontal="right" vertical="center" wrapText="1" indent="1"/>
    </xf>
    <xf numFmtId="169" fontId="0" fillId="0" borderId="0" xfId="4" applyNumberFormat="1" applyFont="1" applyAlignment="1">
      <alignment vertical="center" wrapText="1"/>
    </xf>
    <xf numFmtId="169" fontId="0" fillId="0" borderId="0" xfId="4" applyNumberFormat="1" applyFont="1"/>
    <xf numFmtId="169" fontId="5" fillId="0" borderId="0" xfId="4" applyNumberFormat="1" applyFont="1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  <xf numFmtId="0" fontId="3" fillId="5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165" fontId="0" fillId="0" borderId="0" xfId="0" applyNumberFormat="1" applyAlignment="1">
      <alignment horizontal="left" vertical="top" wrapText="1" indent="1"/>
    </xf>
    <xf numFmtId="166" fontId="0" fillId="0" borderId="0" xfId="0" applyNumberFormat="1" applyAlignment="1">
      <alignment horizontal="left" vertical="top" wrapText="1" indent="1"/>
    </xf>
    <xf numFmtId="167" fontId="0" fillId="0" borderId="0" xfId="0" applyNumberFormat="1" applyAlignment="1">
      <alignment horizontal="left" vertical="top" wrapText="1" indent="1"/>
    </xf>
    <xf numFmtId="168" fontId="0" fillId="0" borderId="0" xfId="0" applyNumberFormat="1" applyAlignment="1">
      <alignment horizontal="left" vertical="top" wrapText="1" indent="1"/>
    </xf>
    <xf numFmtId="170" fontId="0" fillId="0" borderId="0" xfId="0" applyNumberFormat="1" applyAlignment="1">
      <alignment horizontal="left" vertical="top" wrapText="1" indent="1"/>
    </xf>
    <xf numFmtId="173" fontId="0" fillId="0" borderId="0" xfId="0" applyNumberFormat="1" applyAlignment="1">
      <alignment horizontal="left" indent="1"/>
    </xf>
    <xf numFmtId="0" fontId="7" fillId="0" borderId="0" xfId="0" applyFont="1"/>
  </cellXfs>
  <cellStyles count="5">
    <cellStyle name="20% - Accent1" xfId="2" builtinId="30"/>
    <cellStyle name="Accent1" xfId="1" builtinId="29"/>
    <cellStyle name="Currency" xfId="4" builtinId="4"/>
    <cellStyle name="Normal" xfId="0" builtinId="0"/>
    <cellStyle name="Percent" xfId="3" builtinId="5"/>
  </cellStyles>
  <dxfs count="202">
    <dxf>
      <font>
        <b/>
        <i val="0"/>
        <color rgb="FFC00000"/>
      </font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auto="1"/>
      </font>
      <fill>
        <patternFill>
          <bgColor theme="3" tint="0.89996032593768116"/>
        </patternFill>
      </fill>
    </dxf>
    <dxf>
      <font>
        <color theme="0"/>
      </font>
    </dxf>
    <dxf>
      <font>
        <color theme="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169" formatCode="_(&quot;$&quot;* #,##0_);_(&quot;$&quot;* \(#,##0\);_(&quot;$&quot;* &quot;-&quot;??_);_(@_)"/>
    </dxf>
    <dxf>
      <numFmt numFmtId="169" formatCode="_(&quot;$&quot;* #,##0_);_(&quot;$&quot;* \(#,##0\);_(&quot;$&quot;* &quot;-&quot;??_);_(@_)"/>
    </dxf>
    <dxf>
      <numFmt numFmtId="169" formatCode="_(&quot;$&quot;* #,##0_);_(&quot;$&quot;* \(#,##0\);_(&quot;$&quot;* &quot;-&quot;??_);_(@_)"/>
    </dxf>
    <dxf>
      <alignment horizontal="right" vertical="center" textRotation="0" wrapText="1" indent="1" justifyLastLine="0" shrinkToFit="0" readingOrder="0"/>
    </dxf>
    <dxf>
      <alignment horizontal="right" textRotation="0" relativeIndent="1" justifyLastLine="0" shrinkToFit="0" readingOrder="0"/>
    </dxf>
    <dxf>
      <numFmt numFmtId="164" formatCode="dd\-mmm\-yyyy"/>
    </dxf>
    <dxf>
      <numFmt numFmtId="164" formatCode="dd\-mmm\-yyyy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2878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5BEB79-BCFE-C562-B6AC-351148A60791}"/>
            </a:ext>
          </a:extLst>
        </xdr:cNvPr>
        <xdr:cNvSpPr txBox="1"/>
      </xdr:nvSpPr>
      <xdr:spPr>
        <a:xfrm>
          <a:off x="0" y="0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42862</xdr:rowOff>
    </xdr:from>
    <xdr:ext cx="1638300" cy="28786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B2B954-979B-4325-976F-B969F55A24C3}"/>
            </a:ext>
          </a:extLst>
        </xdr:cNvPr>
        <xdr:cNvSpPr txBox="1"/>
      </xdr:nvSpPr>
      <xdr:spPr>
        <a:xfrm>
          <a:off x="0" y="42862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ACF85-7486-4AB4-B211-EEFA41947AD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288BEA-28B6-4048-B9F2-2292F763269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9980-B49F-4A9E-8A9C-E7F7C0F7FE8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317D6A-6A94-480E-8CEC-A8375932003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BEEEA7-09AD-4143-A523-32EA8A94524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9CEAF0-C503-4B53-BCA3-AF598BC513A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2E888-2F62-4A1A-830E-14454E9850A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8F9108-D0DE-443E-A3B3-FFA5DA17FE8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C779F3-7E20-4E49-9202-9222CBE3A69C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3F268E-DF86-4D33-96D2-71C65CCE17C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5BC02D-1A97-4D71-892C-9123C09D911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CDDD3D-CBC3-4FC5-87B7-2697085D5A4F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D0D961-67F5-4449-94DA-C643464AEC3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F8EAEB-A6A3-49DD-9DB6-143525684EE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E0295B-300A-4D74-AF7A-FAE94B0C12BF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C84FC0-5499-46AD-A459-32BF818ADEA2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0A3045-1A1D-4244-A404-D62E960EAFA2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271064-314F-4FB1-8C4D-6416712A848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B42F35-5938-4CE7-8CF7-152F86A4D311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133B849-A033-4937-B9AC-8E424E82186C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6ED39-A4F8-4702-98E7-044A7E6B0D3C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09EEFA-E687-4C23-A4BC-41838D68D8F2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9F31A9-FBB6-4460-9B85-D9266316F26C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2931EAA-D0F4-4160-97E7-B8E72BEDC99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1BA2D0-962B-4131-A689-705FA975C6D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A5178A-100C-4DFD-BF65-88A99852853F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F8BB0E-AD90-4597-B29D-E23394AA7A6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09E957-2173-47B5-BC0F-1AE0EEC7A7BD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A640E9-DBCB-437E-BA3A-0D3F8B5B480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68BB3F-D2D9-4165-B95E-CAA6819B504D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049301-0FE2-4322-BFB8-E6F179D1D1AF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0A2C307-71AF-4104-9A88-EAC1DF9B744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B4FC60-6CB6-40A0-9B07-B9733A7C9F42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BC1B80-B07C-4A1B-BDF7-D55C37DB325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590F66-BC49-4FAD-9315-C3A57482858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011BBE2-1F4C-408A-8AFC-D15B92AA0B8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A7714D-029A-4135-A35E-C85CE84BAC3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BAD53A1-9A8A-4D35-ADB5-5C9F868A78FD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A2F4E6-F6E6-4302-8FCE-94DC0CC84F3E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74457E-6185-4143-A003-1DA92823DCD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0D1133-E98F-447B-9844-FA745606399E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582319-01F7-437E-BFB7-E843FCD8CC1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568488-1338-4D23-8669-3E8B27CA7F7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A180F11-039F-4107-ADB5-4CCC727EC2AD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E5B40A-BA48-4D53-A9A5-65DECD82B2A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93FAD3-787C-4746-AF6E-8F3A9480F199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978B77-9013-4483-8570-79A1617CD64E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F27A43-2A02-43FE-AAB6-F075C8F0CC1A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BA0383C-BD25-4E05-B761-B030FCFBF51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0084DF4-D829-4292-B0E4-37D9DAECCD0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4BC998-864B-4083-A488-1E09040C33D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120C8F-F03B-4D37-BF4D-9A8BC3FDB88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612A283-08A9-4ED7-BF28-D7C12A7B9AE1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280422-7312-4FBB-8F5B-248DECB86F3E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537532-48D3-4373-B9C2-3FC9DB207CA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CA132F3-4929-473F-89FD-F6EB4DB1F95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CD63A7-E534-4C61-B947-3529C8BF9681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8B7130-4395-4E69-B85B-CCA9666E1E9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18B7DC7-A72D-4088-9DFC-48BE16617B9E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A5F59C-7743-41D7-ABF2-94934BD4EF9E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64E960-A673-47FA-A523-75077C55908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B2B8ED-52B8-413F-96F6-49672122D84A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54B917-A0EA-4F2E-9F33-F08B25485E12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3559CE-A59C-4FF4-93F8-5C326BF90A15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9FB47D-4E4D-4BDB-8665-B81FA681B20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B3B0B2-FDE8-4065-8514-6F7F04EAAB7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DA8B27-A472-41BF-AA5C-910FAE444FD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56EC787-375D-4931-B858-A15F4988BF1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BADBD-78CA-4B45-BDB0-840913A9668F}" name="phases" displayName="phases" ref="B7:F11" totalsRowShown="0">
  <autoFilter ref="B7:F11" xr:uid="{F55BADBD-78CA-4B45-BDB0-840913A9668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7A92762-74C7-4A96-A648-07CEBAD75CA2}" name="Phase" dataDxfId="201"/>
    <tableColumn id="2" xr3:uid="{1EE9DF4E-FC92-44FF-8501-D0FC61B0F25B}" name="Periods" dataDxfId="200"/>
    <tableColumn id="3" xr3:uid="{2C7BF71D-207D-4E6F-BE5C-293DE5ED028E}" name="Multiplier" dataDxfId="199" dataCellStyle="Percent"/>
    <tableColumn id="4" xr3:uid="{3FBC2DE5-99E6-4C04-A776-AF63B2773877}" name="Start" dataDxfId="198">
      <calculatedColumnFormula>IF(OR($B8="",E$7=""),"",IF(E7="Start",$B$3,$F7+1))</calculatedColumnFormula>
    </tableColumn>
    <tableColumn id="5" xr3:uid="{0B9C6DD4-789D-416F-AA98-B663C3426646}" name="End" dataDxfId="197">
      <calculatedColumnFormula array="1">IF(OR(B8="",F$7=""),"",EDATE(E8,(C8*(_xlfn.SWITCH(B$4,"Year",12,"Quarter",3,"Month",1,"Week",0.25,"Day",12/30)))))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AA9DF2-90F4-4630-B355-B6727B5942B5}" name="resources" displayName="resources" ref="B1:H31" totalsRowShown="0">
  <autoFilter ref="B1:H31" xr:uid="{BDAA9DF2-90F4-4630-B355-B6727B5942B5}"/>
  <tableColumns count="7">
    <tableColumn id="1" xr3:uid="{C2CAE9E7-3334-4641-85B8-965EE05A1FC7}" name="Resource" dataDxfId="196"/>
    <tableColumn id="5" xr3:uid="{3FF523BA-9C40-45F9-BA94-AEC29F43E480}" name="Type" dataDxfId="195"/>
    <tableColumn id="2" xr3:uid="{DA7C5B88-87FB-4A76-AC87-0DFAC8F88036}" name="YearlyMin" dataDxfId="194" dataCellStyle="Currency"/>
    <tableColumn id="3" xr3:uid="{B2FF0A7C-82C3-4474-BE41-45A27A4150A8}" name="YearlyMax" dataDxfId="193" dataCellStyle="Currency"/>
    <tableColumn id="4" xr3:uid="{15821225-40BA-4D05-BB9D-0EAABAB183E1}" name="estPerUnit" dataDxfId="192" dataCellStyle="Currency">
      <calculatedColumnFormula>IFERROR(MEDIAN(resources[[#This Row],[YearlyMin]],resources[[#This Row],[YearlyMax]]),1)</calculatedColumnFormula>
    </tableColumn>
    <tableColumn id="6" xr3:uid="{048ABE93-7D1E-462C-B1CF-124E9B0038E2}" name="subtask engagements" dataDxfId="191">
      <calculatedColumnFormula>COUNTIF(enum!$L:$L,resources[[#This Row],[Resource]])</calculatedColumnFormula>
    </tableColumn>
    <tableColumn id="7" xr3:uid="{2BD88DA2-D493-478A-B63B-C1C365167C9C}" name="base qty" dataDxfId="190">
      <calculatedColumnFormula>SUMIF(enum!$L:$L,resources[[#This Row],[Resource]],enum!$M:$M)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CFEFA-00E6-47EF-8ED0-E19375EE59B3}" name="pillarSummary" displayName="pillarSummary" ref="A1:C3" totalsRowShown="0">
  <autoFilter ref="A1:C3" xr:uid="{AD4CFEFA-00E6-47EF-8ED0-E19375EE59B3}"/>
  <sortState xmlns:xlrd2="http://schemas.microsoft.com/office/spreadsheetml/2017/richdata2" ref="A2:C3">
    <sortCondition ref="A1:A3"/>
  </sortState>
  <tableColumns count="3">
    <tableColumn id="4" xr3:uid="{65BE9FE9-E938-4948-ABB8-EFFDB96EFDFD}" name="Order"/>
    <tableColumn id="1" xr3:uid="{22B34CA9-E5CF-4BEF-BAE8-E9A28FF6AE2A}" name="Worksheet"/>
    <tableColumn id="2" xr3:uid="{E9C78CA3-A236-4B25-A873-D2683F33D92F}" name="Workstream" dataDxfId="189">
      <calculatedColumnFormula array="1">IF(pillarSummary[[#This Row],[Worksheet]]="","",IFERROR(INDIRECT("'"&amp;pillarSummary[[#This Row],[Worksheet]]&amp;"'!B2"),"enter valid worksheet name"))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A71-EF13-4E3F-8365-3C35DD880165}">
  <sheetPr>
    <tabColor theme="4"/>
  </sheetPr>
  <dimension ref="A1:XEF46"/>
  <sheetViews>
    <sheetView showGridLines="0" workbookViewId="0">
      <selection activeCell="H14" sqref="H14"/>
    </sheetView>
  </sheetViews>
  <sheetFormatPr defaultRowHeight="14.35" x14ac:dyDescent="0.5"/>
  <cols>
    <col min="2" max="2" width="18.3515625" bestFit="1" customWidth="1"/>
    <col min="3" max="3" width="10" bestFit="1" customWidth="1"/>
    <col min="4" max="4" width="10.64453125" bestFit="1" customWidth="1"/>
    <col min="5" max="6" width="14.1171875" customWidth="1"/>
    <col min="7" max="7" width="13.05859375" customWidth="1"/>
    <col min="8" max="9" width="37.05859375" style="30" customWidth="1"/>
    <col min="10" max="10" width="34.9375" style="31" customWidth="1"/>
    <col min="11" max="34" width="8.9375" style="31"/>
  </cols>
  <sheetData>
    <row r="1" spans="1:34 16358:16360" x14ac:dyDescent="0.5">
      <c r="XED1" t="str">
        <f>IF($G$23="Off","","Populate additional columns to allow summarization by attributes like organization, department, or owner.")</f>
        <v>Populate additional columns to allow summarization by attributes like organization, department, or owner.</v>
      </c>
      <c r="XEE1" t="e" cm="1">
        <f t="array" ref="XEE1">userSheets</f>
        <v>#NAME?</v>
      </c>
    </row>
    <row r="2" spans="1:34 16358:16360" s="6" customFormat="1" x14ac:dyDescent="0.5">
      <c r="A2" s="5" t="s">
        <v>6</v>
      </c>
      <c r="B2" s="21" t="s">
        <v>69</v>
      </c>
      <c r="G2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XEE2" s="8"/>
      <c r="XEF2" s="7"/>
    </row>
    <row r="3" spans="1:34 16358:16360" x14ac:dyDescent="0.5">
      <c r="A3" s="5" t="s">
        <v>5</v>
      </c>
      <c r="B3" s="25">
        <f ca="1">TODAY()</f>
        <v>45561</v>
      </c>
    </row>
    <row r="4" spans="1:34 16358:16360" x14ac:dyDescent="0.5">
      <c r="A4" s="5" t="s">
        <v>67</v>
      </c>
      <c r="B4" s="13" t="s">
        <v>68</v>
      </c>
      <c r="C4" s="17" t="str">
        <f>LOWER(LEFT(B4,1))</f>
        <v>q</v>
      </c>
    </row>
    <row r="5" spans="1:34 16358:16360" x14ac:dyDescent="0.5">
      <c r="H5" s="32" t="str" cm="1">
        <f t="array" ref="H5:I5">TRANSPOSE(pillarSummary[Worksheet])</f>
        <v>Hardware</v>
      </c>
      <c r="I5" s="32" t="str">
        <v>Software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 16358:16360" x14ac:dyDescent="0.5">
      <c r="H6" s="23" t="str" cm="1">
        <f t="array" aca="1" ref="H6:I6" ca="1">TRANSPOSE(pillarSummary[Workstream])</f>
        <v>Hardware</v>
      </c>
      <c r="I6" s="23" t="str">
        <f ca="1"/>
        <v>Software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 16358:16360" x14ac:dyDescent="0.5">
      <c r="B7" t="s">
        <v>3</v>
      </c>
      <c r="C7" t="s">
        <v>67</v>
      </c>
      <c r="D7" t="s">
        <v>66</v>
      </c>
      <c r="E7" t="s">
        <v>5</v>
      </c>
      <c r="F7" t="s">
        <v>70</v>
      </c>
      <c r="H7" s="24" t="str">
        <f ca="1">IF(H6="","","Measures")</f>
        <v>Measures</v>
      </c>
      <c r="I7" s="24" t="str">
        <f ca="1">IF(I6="","","Measures")</f>
        <v>Measures</v>
      </c>
      <c r="J7" s="24" t="str">
        <f t="shared" ref="J7" si="0">IF(J6="","","Measures")</f>
        <v/>
      </c>
      <c r="K7" s="24" t="str">
        <f t="shared" ref="K7" si="1">IF(K6="","","Measures")</f>
        <v/>
      </c>
      <c r="L7" s="24" t="str">
        <f t="shared" ref="L7" si="2">IF(L6="","","Measures")</f>
        <v/>
      </c>
      <c r="M7" s="24" t="str">
        <f t="shared" ref="M7" si="3">IF(M6="","","Measures")</f>
        <v/>
      </c>
      <c r="N7" s="24" t="str">
        <f t="shared" ref="N7" si="4">IF(N6="","","Measures")</f>
        <v/>
      </c>
      <c r="O7" s="24" t="str">
        <f t="shared" ref="O7" si="5">IF(O6="","","Measures")</f>
        <v/>
      </c>
      <c r="P7" s="24" t="str">
        <f t="shared" ref="P7" si="6">IF(P6="","","Measures")</f>
        <v/>
      </c>
      <c r="Q7" s="24" t="str">
        <f t="shared" ref="Q7" si="7">IF(Q6="","","Measures")</f>
        <v/>
      </c>
      <c r="R7" s="24" t="str">
        <f t="shared" ref="R7" si="8">IF(R6="","","Measures")</f>
        <v/>
      </c>
      <c r="S7" s="24" t="str">
        <f t="shared" ref="S7" si="9">IF(S6="","","Measures")</f>
        <v/>
      </c>
      <c r="T7" s="24" t="str">
        <f t="shared" ref="T7" si="10">IF(T6="","","Measures")</f>
        <v/>
      </c>
      <c r="U7" s="24" t="str">
        <f t="shared" ref="U7" si="11">IF(U6="","","Measures")</f>
        <v/>
      </c>
      <c r="V7" s="24" t="str">
        <f t="shared" ref="V7" si="12">IF(V6="","","Measures")</f>
        <v/>
      </c>
      <c r="W7" s="24" t="str">
        <f t="shared" ref="W7" si="13">IF(W6="","","Measures")</f>
        <v/>
      </c>
      <c r="X7" s="24" t="str">
        <f t="shared" ref="X7" si="14">IF(X6="","","Measures")</f>
        <v/>
      </c>
      <c r="Y7" s="24" t="str">
        <f t="shared" ref="Y7" si="15">IF(Y6="","","Measures")</f>
        <v/>
      </c>
      <c r="Z7" s="24" t="str">
        <f t="shared" ref="Z7" si="16">IF(Z6="","","Measures")</f>
        <v/>
      </c>
      <c r="AA7" s="24" t="str">
        <f t="shared" ref="AA7" si="17">IF(AA6="","","Measures")</f>
        <v/>
      </c>
      <c r="AB7" s="24" t="str">
        <f t="shared" ref="AB7" si="18">IF(AB6="","","Measures")</f>
        <v/>
      </c>
      <c r="AC7" s="24" t="str">
        <f t="shared" ref="AC7" si="19">IF(AC6="","","Measures")</f>
        <v/>
      </c>
      <c r="AD7" s="24" t="str">
        <f t="shared" ref="AD7" si="20">IF(AD6="","","Measures")</f>
        <v/>
      </c>
      <c r="AE7" s="24" t="str">
        <f t="shared" ref="AE7" si="21">IF(AE6="","","Measures")</f>
        <v/>
      </c>
      <c r="AF7" s="24" t="str">
        <f t="shared" ref="AF7" si="22">IF(AF6="","","Measures")</f>
        <v/>
      </c>
      <c r="AG7" s="24" t="str">
        <f t="shared" ref="AG7" si="23">IF(AG6="","","Measures")</f>
        <v/>
      </c>
      <c r="AH7" s="24" t="str">
        <f t="shared" ref="AH7" si="24">IF(AH6="","","Measures")</f>
        <v/>
      </c>
    </row>
    <row r="8" spans="1:34 16358:16360" x14ac:dyDescent="0.5">
      <c r="B8" s="19" t="s">
        <v>71</v>
      </c>
      <c r="C8" s="12">
        <v>2</v>
      </c>
      <c r="D8" s="20">
        <v>0</v>
      </c>
      <c r="E8" s="4">
        <f ca="1">IF(OR($B8="",E$7=""),"",IF(E7="Start",$B$3,$F7+1))</f>
        <v>45561</v>
      </c>
      <c r="F8" s="4" cm="1">
        <f t="array" aca="1" ref="F8" ca="1">IF(OR(B8="",F$7=""),"",EDATE(E8,(C8*(_xlfn.SWITCH(B$4,"Year",12,"Quarter",3,"Month",1,"Week",0.25,"Day",12/30)))))</f>
        <v>45742</v>
      </c>
      <c r="H8" s="35" cm="1">
        <f t="array" aca="1" ref="H8" ca="1">IF(H6="","",(COUNTA(_xlfn.UNIQUE(_xlfn._xlws.FILTER(enum!$I:$I,enum!$G:$G=H$6)))))</f>
        <v>1</v>
      </c>
      <c r="I8" s="35" cm="1">
        <f t="array" aca="1" ref="I8" ca="1">IF(I6="","",(COUNTA(_xlfn.UNIQUE(_xlfn._xlws.FILTER(enum!$I:$I,enum!$G:$G=I$6)))))</f>
        <v>1</v>
      </c>
      <c r="J8" s="35" t="str" cm="1">
        <f t="array" ref="J8">IF(J6="","",(COUNTA(_xlfn.UNIQUE(_xlfn._xlws.FILTER(enum!$I:$I,enum!$G:$G=J$6)))))</f>
        <v/>
      </c>
      <c r="K8" s="35" t="str" cm="1">
        <f t="array" ref="K8">IF(K6="","",(COUNTA(_xlfn.UNIQUE(_xlfn._xlws.FILTER(enum!$I:$I,enum!$G:$G=K$6)))))</f>
        <v/>
      </c>
      <c r="L8" s="35" t="str" cm="1">
        <f t="array" ref="L8">IF(L6="","",(COUNTA(_xlfn.UNIQUE(_xlfn._xlws.FILTER(enum!$I:$I,enum!$G:$G=L$6)))))</f>
        <v/>
      </c>
      <c r="M8" s="35" t="str" cm="1">
        <f t="array" ref="M8">IF(M6="","",(COUNTA(_xlfn.UNIQUE(_xlfn._xlws.FILTER(enum!$I:$I,enum!$G:$G=M$6)))))</f>
        <v/>
      </c>
      <c r="N8" s="35" t="str" cm="1">
        <f t="array" ref="N8">IF(N6="","",(COUNTA(_xlfn.UNIQUE(_xlfn._xlws.FILTER(enum!$I:$I,enum!$G:$G=N$6)))))</f>
        <v/>
      </c>
      <c r="O8" s="35" t="str" cm="1">
        <f t="array" ref="O8">IF(O6="","",(COUNTA(_xlfn.UNIQUE(_xlfn._xlws.FILTER(enum!$I:$I,enum!$G:$G=O$6)))))</f>
        <v/>
      </c>
      <c r="P8" s="35" t="str" cm="1">
        <f t="array" ref="P8">IF(P6="","",(COUNTA(_xlfn.UNIQUE(_xlfn._xlws.FILTER(enum!$I:$I,enum!$G:$G=P$6)))))</f>
        <v/>
      </c>
      <c r="Q8" s="35" t="str" cm="1">
        <f t="array" ref="Q8">IF(Q6="","",(COUNTA(_xlfn.UNIQUE(_xlfn._xlws.FILTER(enum!$I:$I,enum!$G:$G=Q$6)))))</f>
        <v/>
      </c>
      <c r="R8" s="35" t="str" cm="1">
        <f t="array" ref="R8">IF(R6="","",(COUNTA(_xlfn.UNIQUE(_xlfn._xlws.FILTER(enum!$I:$I,enum!$G:$G=R$6)))))</f>
        <v/>
      </c>
      <c r="S8" s="35" t="str" cm="1">
        <f t="array" ref="S8">IF(S6="","",(COUNTA(_xlfn.UNIQUE(_xlfn._xlws.FILTER(enum!$I:$I,enum!$G:$G=S$6)))))</f>
        <v/>
      </c>
      <c r="T8" s="35" t="str" cm="1">
        <f t="array" ref="T8">IF(T6="","",(COUNTA(_xlfn.UNIQUE(_xlfn._xlws.FILTER(enum!$I:$I,enum!$G:$G=T$6)))))</f>
        <v/>
      </c>
      <c r="U8" s="35" t="str" cm="1">
        <f t="array" ref="U8">IF(U6="","",(COUNTA(_xlfn.UNIQUE(_xlfn._xlws.FILTER(enum!$I:$I,enum!$G:$G=U$6)))))</f>
        <v/>
      </c>
      <c r="V8" s="35" t="str" cm="1">
        <f t="array" ref="V8">IF(V6="","",(COUNTA(_xlfn.UNIQUE(_xlfn._xlws.FILTER(enum!$I:$I,enum!$G:$G=V$6)))))</f>
        <v/>
      </c>
      <c r="W8" s="35" t="str" cm="1">
        <f t="array" ref="W8">IF(W6="","",(COUNTA(_xlfn.UNIQUE(_xlfn._xlws.FILTER(enum!$I:$I,enum!$G:$G=W$6)))))</f>
        <v/>
      </c>
      <c r="X8" s="35" t="str" cm="1">
        <f t="array" ref="X8">IF(X6="","",(COUNTA(_xlfn.UNIQUE(_xlfn._xlws.FILTER(enum!$I:$I,enum!$G:$G=X$6)))))</f>
        <v/>
      </c>
      <c r="Y8" s="35" t="str" cm="1">
        <f t="array" ref="Y8">IF(Y6="","",(COUNTA(_xlfn.UNIQUE(_xlfn._xlws.FILTER(enum!$I:$I,enum!$G:$G=Y$6)))))</f>
        <v/>
      </c>
      <c r="Z8" s="35" t="str" cm="1">
        <f t="array" ref="Z8">IF(Z6="","",(COUNTA(_xlfn.UNIQUE(_xlfn._xlws.FILTER(enum!$I:$I,enum!$G:$G=Z$6)))))</f>
        <v/>
      </c>
      <c r="AA8" s="35" t="str" cm="1">
        <f t="array" ref="AA8">IF(AA6="","",(COUNTA(_xlfn.UNIQUE(_xlfn._xlws.FILTER(enum!$I:$I,enum!$G:$G=AA$6)))))</f>
        <v/>
      </c>
      <c r="AB8" s="35" t="str" cm="1">
        <f t="array" ref="AB8">IF(AB6="","",(COUNTA(_xlfn.UNIQUE(_xlfn._xlws.FILTER(enum!$I:$I,enum!$G:$G=AB$6)))))</f>
        <v/>
      </c>
      <c r="AC8" s="35" t="str" cm="1">
        <f t="array" ref="AC8">IF(AC6="","",(COUNTA(_xlfn.UNIQUE(_xlfn._xlws.FILTER(enum!$I:$I,enum!$G:$G=AC$6)))))</f>
        <v/>
      </c>
      <c r="AD8" s="35" t="str" cm="1">
        <f t="array" ref="AD8">IF(AD6="","",(COUNTA(_xlfn.UNIQUE(_xlfn._xlws.FILTER(enum!$I:$I,enum!$G:$G=AD$6)))))</f>
        <v/>
      </c>
      <c r="AE8" s="35" t="str" cm="1">
        <f t="array" ref="AE8">IF(AE6="","",(COUNTA(_xlfn.UNIQUE(_xlfn._xlws.FILTER(enum!$I:$I,enum!$G:$G=AE$6)))))</f>
        <v/>
      </c>
      <c r="AF8" s="35" t="str" cm="1">
        <f t="array" ref="AF8">IF(AF6="","",(COUNTA(_xlfn.UNIQUE(_xlfn._xlws.FILTER(enum!$I:$I,enum!$G:$G=AF$6)))))</f>
        <v/>
      </c>
      <c r="AG8" s="35" t="str" cm="1">
        <f t="array" ref="AG8">IF(AG6="","",(COUNTA(_xlfn.UNIQUE(_xlfn._xlws.FILTER(enum!$I:$I,enum!$G:$G=AG$6)))))</f>
        <v/>
      </c>
      <c r="AH8" s="35" t="str" cm="1">
        <f t="array" ref="AH8">IF(AH6="","",(COUNTA(_xlfn.UNIQUE(_xlfn._xlws.FILTER(enum!$I:$I,enum!$G:$G=AH$6)))))</f>
        <v/>
      </c>
    </row>
    <row r="9" spans="1:34 16358:16360" x14ac:dyDescent="0.5">
      <c r="B9" s="19" t="s">
        <v>72</v>
      </c>
      <c r="C9" s="12">
        <v>4</v>
      </c>
      <c r="D9" s="20">
        <v>0.06</v>
      </c>
      <c r="E9" s="4">
        <f ca="1">IF(OR($B9="",E$7=""),"",IF(E8="Start",$B$3,$F8+1))</f>
        <v>45743</v>
      </c>
      <c r="F9" s="4" cm="1">
        <f t="array" aca="1" ref="F9" ca="1">IF(OR(B9="",F$7=""),"",EDATE(E9,(C9*(_xlfn.SWITCH(B$4,"Year",12,"Quarter",3,"Month",1,"Week",0.25,"Day",12/30)))))</f>
        <v>46108</v>
      </c>
      <c r="H9" s="36" cm="1">
        <f t="array" aca="1" ref="H9" ca="1">IF(H6="","",(COUNTA(_xlfn.UNIQUE(_xlfn._xlws.FILTER(enum!$J:$J,enum!$G:$G=H$6)))))</f>
        <v>6</v>
      </c>
      <c r="I9" s="36" cm="1">
        <f t="array" aca="1" ref="I9" ca="1">IF(I6="","",(COUNTA(_xlfn.UNIQUE(_xlfn._xlws.FILTER(enum!$J:$J,enum!$G:$G=I$6)))))</f>
        <v>6</v>
      </c>
      <c r="J9" s="36" t="str" cm="1">
        <f t="array" ref="J9">IF(J6="","",(COUNTA(_xlfn.UNIQUE(_xlfn._xlws.FILTER(enum!$J:$J,enum!$G:$G=J$6)))))</f>
        <v/>
      </c>
      <c r="K9" s="36" t="str" cm="1">
        <f t="array" ref="K9">IF(K6="","",(COUNTA(_xlfn.UNIQUE(_xlfn._xlws.FILTER(enum!$J:$J,enum!$G:$G=K$6)))))</f>
        <v/>
      </c>
      <c r="L9" s="36" t="str" cm="1">
        <f t="array" ref="L9">IF(L6="","",(COUNTA(_xlfn.UNIQUE(_xlfn._xlws.FILTER(enum!$J:$J,enum!$G:$G=L$6)))))</f>
        <v/>
      </c>
      <c r="M9" s="36" t="str" cm="1">
        <f t="array" ref="M9">IF(M6="","",(COUNTA(_xlfn.UNIQUE(_xlfn._xlws.FILTER(enum!$J:$J,enum!$G:$G=M$6)))))</f>
        <v/>
      </c>
      <c r="N9" s="36" t="str" cm="1">
        <f t="array" ref="N9">IF(N6="","",(COUNTA(_xlfn.UNIQUE(_xlfn._xlws.FILTER(enum!$J:$J,enum!$G:$G=N$6)))))</f>
        <v/>
      </c>
      <c r="O9" s="36" t="str" cm="1">
        <f t="array" ref="O9">IF(O6="","",(COUNTA(_xlfn.UNIQUE(_xlfn._xlws.FILTER(enum!$J:$J,enum!$G:$G=O$6)))))</f>
        <v/>
      </c>
      <c r="P9" s="36" t="str" cm="1">
        <f t="array" ref="P9">IF(P6="","",(COUNTA(_xlfn.UNIQUE(_xlfn._xlws.FILTER(enum!$J:$J,enum!$G:$G=P$6)))))</f>
        <v/>
      </c>
      <c r="Q9" s="36" t="str" cm="1">
        <f t="array" ref="Q9">IF(Q6="","",(COUNTA(_xlfn.UNIQUE(_xlfn._xlws.FILTER(enum!$J:$J,enum!$G:$G=Q$6)))))</f>
        <v/>
      </c>
      <c r="R9" s="36" t="str" cm="1">
        <f t="array" ref="R9">IF(R6="","",(COUNTA(_xlfn.UNIQUE(_xlfn._xlws.FILTER(enum!$J:$J,enum!$G:$G=R$6)))))</f>
        <v/>
      </c>
      <c r="S9" s="36" t="str" cm="1">
        <f t="array" ref="S9">IF(S6="","",(COUNTA(_xlfn.UNIQUE(_xlfn._xlws.FILTER(enum!$J:$J,enum!$G:$G=S$6)))))</f>
        <v/>
      </c>
      <c r="T9" s="36" t="str" cm="1">
        <f t="array" ref="T9">IF(T6="","",(COUNTA(_xlfn.UNIQUE(_xlfn._xlws.FILTER(enum!$J:$J,enum!$G:$G=T$6)))))</f>
        <v/>
      </c>
      <c r="U9" s="36" t="str" cm="1">
        <f t="array" ref="U9">IF(U6="","",(COUNTA(_xlfn.UNIQUE(_xlfn._xlws.FILTER(enum!$J:$J,enum!$G:$G=U$6)))))</f>
        <v/>
      </c>
      <c r="V9" s="36" t="str" cm="1">
        <f t="array" ref="V9">IF(V6="","",(COUNTA(_xlfn.UNIQUE(_xlfn._xlws.FILTER(enum!$J:$J,enum!$G:$G=V$6)))))</f>
        <v/>
      </c>
      <c r="W9" s="36" t="str" cm="1">
        <f t="array" ref="W9">IF(W6="","",(COUNTA(_xlfn.UNIQUE(_xlfn._xlws.FILTER(enum!$J:$J,enum!$G:$G=W$6)))))</f>
        <v/>
      </c>
      <c r="X9" s="36" t="str" cm="1">
        <f t="array" ref="X9">IF(X6="","",(COUNTA(_xlfn.UNIQUE(_xlfn._xlws.FILTER(enum!$J:$J,enum!$G:$G=X$6)))))</f>
        <v/>
      </c>
      <c r="Y9" s="36" t="str" cm="1">
        <f t="array" ref="Y9">IF(Y6="","",(COUNTA(_xlfn.UNIQUE(_xlfn._xlws.FILTER(enum!$J:$J,enum!$G:$G=Y$6)))))</f>
        <v/>
      </c>
      <c r="Z9" s="36" t="str" cm="1">
        <f t="array" ref="Z9">IF(Z6="","",(COUNTA(_xlfn.UNIQUE(_xlfn._xlws.FILTER(enum!$J:$J,enum!$G:$G=Z$6)))))</f>
        <v/>
      </c>
      <c r="AA9" s="36" t="str" cm="1">
        <f t="array" ref="AA9">IF(AA6="","",(COUNTA(_xlfn.UNIQUE(_xlfn._xlws.FILTER(enum!$J:$J,enum!$G:$G=AA$6)))))</f>
        <v/>
      </c>
      <c r="AB9" s="36" t="str" cm="1">
        <f t="array" ref="AB9">IF(AB6="","",(COUNTA(_xlfn.UNIQUE(_xlfn._xlws.FILTER(enum!$J:$J,enum!$G:$G=AB$6)))))</f>
        <v/>
      </c>
      <c r="AC9" s="36" t="str" cm="1">
        <f t="array" ref="AC9">IF(AC6="","",(COUNTA(_xlfn.UNIQUE(_xlfn._xlws.FILTER(enum!$J:$J,enum!$G:$G=AC$6)))))</f>
        <v/>
      </c>
      <c r="AD9" s="36" t="str" cm="1">
        <f t="array" ref="AD9">IF(AD6="","",(COUNTA(_xlfn.UNIQUE(_xlfn._xlws.FILTER(enum!$J:$J,enum!$G:$G=AD$6)))))</f>
        <v/>
      </c>
      <c r="AE9" s="36" t="str" cm="1">
        <f t="array" ref="AE9">IF(AE6="","",(COUNTA(_xlfn.UNIQUE(_xlfn._xlws.FILTER(enum!$J:$J,enum!$G:$G=AE$6)))))</f>
        <v/>
      </c>
      <c r="AF9" s="36" t="str" cm="1">
        <f t="array" ref="AF9">IF(AF6="","",(COUNTA(_xlfn.UNIQUE(_xlfn._xlws.FILTER(enum!$J:$J,enum!$G:$G=AF$6)))))</f>
        <v/>
      </c>
      <c r="AG9" s="36" t="str" cm="1">
        <f t="array" ref="AG9">IF(AG6="","",(COUNTA(_xlfn.UNIQUE(_xlfn._xlws.FILTER(enum!$J:$J,enum!$G:$G=AG$6)))))</f>
        <v/>
      </c>
      <c r="AH9" s="36" t="str" cm="1">
        <f t="array" ref="AH9">IF(AH6="","",(COUNTA(_xlfn.UNIQUE(_xlfn._xlws.FILTER(enum!$J:$J,enum!$G:$G=AH$6)))))</f>
        <v/>
      </c>
    </row>
    <row r="10" spans="1:34 16358:16360" x14ac:dyDescent="0.5">
      <c r="B10" s="19" t="s">
        <v>73</v>
      </c>
      <c r="C10" s="12">
        <v>8</v>
      </c>
      <c r="D10" s="20">
        <v>0.2</v>
      </c>
      <c r="E10" s="4">
        <f ca="1">IF(OR($B10="",E$7=""),"",IF(E9="Start",$B$3,$F9+1))</f>
        <v>46109</v>
      </c>
      <c r="F10" s="4" cm="1">
        <f t="array" aca="1" ref="F10" ca="1">IF(OR(B10="",F$7=""),"",EDATE(E10,(C10*(_xlfn.SWITCH(B$4,"Year",12,"Quarter",3,"Month",1,"Week",0.25,"Day",12/30)))))</f>
        <v>46840</v>
      </c>
      <c r="H10" s="37" cm="1">
        <f t="array" aca="1" ref="H10" ca="1">IF(H6="","",COUNTA(_xlfn.UNIQUE(_xlfn._xlws.FILTER(enum!$K:$K,enum!$G:$G=H$6))))</f>
        <v>21</v>
      </c>
      <c r="I10" s="37" cm="1">
        <f t="array" aca="1" ref="I10" ca="1">IF(I6="","",COUNTA(_xlfn.UNIQUE(_xlfn._xlws.FILTER(enum!$K:$K,enum!$G:$G=I$6))))</f>
        <v>18</v>
      </c>
      <c r="J10" s="37" t="str" cm="1">
        <f t="array" ref="J10">IF(J6="","",COUNTA(_xlfn.UNIQUE(_xlfn._xlws.FILTER(enum!$K:$K,enum!$G:$G=J$6))))</f>
        <v/>
      </c>
      <c r="K10" s="37" t="str" cm="1">
        <f t="array" ref="K10">IF(K6="","",COUNTA(_xlfn.UNIQUE(_xlfn._xlws.FILTER(enum!$K:$K,enum!$G:$G=K$6))))</f>
        <v/>
      </c>
      <c r="L10" s="37" t="str" cm="1">
        <f t="array" ref="L10">IF(L6="","",COUNTA(_xlfn.UNIQUE(_xlfn._xlws.FILTER(enum!$K:$K,enum!$G:$G=L$6))))</f>
        <v/>
      </c>
      <c r="M10" s="37" t="str" cm="1">
        <f t="array" ref="M10">IF(M6="","",COUNTA(_xlfn.UNIQUE(_xlfn._xlws.FILTER(enum!$K:$K,enum!$G:$G=M$6))))</f>
        <v/>
      </c>
      <c r="N10" s="37" t="str" cm="1">
        <f t="array" ref="N10">IF(N6="","",COUNTA(_xlfn.UNIQUE(_xlfn._xlws.FILTER(enum!$K:$K,enum!$G:$G=N$6))))</f>
        <v/>
      </c>
      <c r="O10" s="37" t="str" cm="1">
        <f t="array" ref="O10">IF(O6="","",COUNTA(_xlfn.UNIQUE(_xlfn._xlws.FILTER(enum!$K:$K,enum!$G:$G=O$6))))</f>
        <v/>
      </c>
      <c r="P10" s="37" t="str" cm="1">
        <f t="array" ref="P10">IF(P6="","",COUNTA(_xlfn.UNIQUE(_xlfn._xlws.FILTER(enum!$K:$K,enum!$G:$G=P$6))))</f>
        <v/>
      </c>
      <c r="Q10" s="37" t="str" cm="1">
        <f t="array" ref="Q10">IF(Q6="","",COUNTA(_xlfn.UNIQUE(_xlfn._xlws.FILTER(enum!$K:$K,enum!$G:$G=Q$6))))</f>
        <v/>
      </c>
      <c r="R10" s="37" t="str" cm="1">
        <f t="array" ref="R10">IF(R6="","",COUNTA(_xlfn.UNIQUE(_xlfn._xlws.FILTER(enum!$K:$K,enum!$G:$G=R$6))))</f>
        <v/>
      </c>
      <c r="S10" s="37" t="str" cm="1">
        <f t="array" ref="S10">IF(S6="","",COUNTA(_xlfn.UNIQUE(_xlfn._xlws.FILTER(enum!$K:$K,enum!$G:$G=S$6))))</f>
        <v/>
      </c>
      <c r="T10" s="37" t="str" cm="1">
        <f t="array" ref="T10">IF(T6="","",COUNTA(_xlfn.UNIQUE(_xlfn._xlws.FILTER(enum!$K:$K,enum!$G:$G=T$6))))</f>
        <v/>
      </c>
      <c r="U10" s="37" t="str" cm="1">
        <f t="array" ref="U10">IF(U6="","",COUNTA(_xlfn.UNIQUE(_xlfn._xlws.FILTER(enum!$K:$K,enum!$G:$G=U$6))))</f>
        <v/>
      </c>
      <c r="V10" s="37" t="str" cm="1">
        <f t="array" ref="V10">IF(V6="","",COUNTA(_xlfn.UNIQUE(_xlfn._xlws.FILTER(enum!$K:$K,enum!$G:$G=V$6))))</f>
        <v/>
      </c>
      <c r="W10" s="37" t="str" cm="1">
        <f t="array" ref="W10">IF(W6="","",COUNTA(_xlfn.UNIQUE(_xlfn._xlws.FILTER(enum!$K:$K,enum!$G:$G=W$6))))</f>
        <v/>
      </c>
      <c r="X10" s="37" t="str" cm="1">
        <f t="array" ref="X10">IF(X6="","",COUNTA(_xlfn.UNIQUE(_xlfn._xlws.FILTER(enum!$K:$K,enum!$G:$G=X$6))))</f>
        <v/>
      </c>
      <c r="Y10" s="37" t="str" cm="1">
        <f t="array" ref="Y10">IF(Y6="","",COUNTA(_xlfn.UNIQUE(_xlfn._xlws.FILTER(enum!$K:$K,enum!$G:$G=Y$6))))</f>
        <v/>
      </c>
      <c r="Z10" s="37" t="str" cm="1">
        <f t="array" ref="Z10">IF(Z6="","",COUNTA(_xlfn.UNIQUE(_xlfn._xlws.FILTER(enum!$K:$K,enum!$G:$G=Z$6))))</f>
        <v/>
      </c>
      <c r="AA10" s="37" t="str" cm="1">
        <f t="array" ref="AA10">IF(AA6="","",COUNTA(_xlfn.UNIQUE(_xlfn._xlws.FILTER(enum!$K:$K,enum!$G:$G=AA$6))))</f>
        <v/>
      </c>
      <c r="AB10" s="37" t="str" cm="1">
        <f t="array" ref="AB10">IF(AB6="","",COUNTA(_xlfn.UNIQUE(_xlfn._xlws.FILTER(enum!$K:$K,enum!$G:$G=AB$6))))</f>
        <v/>
      </c>
      <c r="AC10" s="37" t="str" cm="1">
        <f t="array" ref="AC10">IF(AC6="","",COUNTA(_xlfn.UNIQUE(_xlfn._xlws.FILTER(enum!$K:$K,enum!$G:$G=AC$6))))</f>
        <v/>
      </c>
      <c r="AD10" s="37" t="str" cm="1">
        <f t="array" ref="AD10">IF(AD6="","",COUNTA(_xlfn.UNIQUE(_xlfn._xlws.FILTER(enum!$K:$K,enum!$G:$G=AD$6))))</f>
        <v/>
      </c>
      <c r="AE10" s="37" t="str" cm="1">
        <f t="array" ref="AE10">IF(AE6="","",COUNTA(_xlfn.UNIQUE(_xlfn._xlws.FILTER(enum!$K:$K,enum!$G:$G=AE$6))))</f>
        <v/>
      </c>
      <c r="AF10" s="37" t="str" cm="1">
        <f t="array" ref="AF10">IF(AF6="","",COUNTA(_xlfn.UNIQUE(_xlfn._xlws.FILTER(enum!$K:$K,enum!$G:$G=AF$6))))</f>
        <v/>
      </c>
      <c r="AG10" s="37" t="str" cm="1">
        <f t="array" ref="AG10">IF(AG6="","",COUNTA(_xlfn.UNIQUE(_xlfn._xlws.FILTER(enum!$K:$K,enum!$G:$G=AG$6))))</f>
        <v/>
      </c>
      <c r="AH10" s="37" t="str" cm="1">
        <f t="array" ref="AH10">IF(AH6="","",COUNTA(_xlfn.UNIQUE(_xlfn._xlws.FILTER(enum!$K:$K,enum!$G:$G=AH$6))))</f>
        <v/>
      </c>
    </row>
    <row r="11" spans="1:34 16358:16360" x14ac:dyDescent="0.5">
      <c r="B11" s="19" t="s">
        <v>2</v>
      </c>
      <c r="C11" s="12">
        <v>8</v>
      </c>
      <c r="D11" s="20">
        <v>-0.05</v>
      </c>
      <c r="E11" s="4">
        <f ca="1">IF(OR($B11="",E$7=""),"",IF(E10="Start",$B$3,$F10+1))</f>
        <v>46841</v>
      </c>
      <c r="F11" s="4" cm="1">
        <f t="array" aca="1" ref="F11" ca="1">IF(OR(B11="",F$7=""),"",EDATE(E11,(C11*(_xlfn.SWITCH(B$4,"Year",12,"Quarter",3,"Month",1,"Week",0.25,"Day",12/30)))))</f>
        <v>47571</v>
      </c>
      <c r="H11" s="38">
        <f ca="1">IF(H6="","",(SUMIFS(enum!$M:$M,enum!$G:$G,Workstreams!H$6)))</f>
        <v>175015.15</v>
      </c>
      <c r="I11" s="38">
        <f ca="1">IF(I6="","",(SUMIFS(enum!$M:$M,enum!$G:$G,Workstreams!I$6)))</f>
        <v>2507.9499999999998</v>
      </c>
      <c r="J11" s="38" t="str">
        <f>IF(J6="","",(SUMIFS(enum!$M:$M,enum!$G:$G,Workstreams!J$6)))</f>
        <v/>
      </c>
      <c r="K11" s="38" t="str">
        <f>IF(K6="","",(SUMIFS(enum!$M:$M,enum!$G:$G,Workstreams!K$6)))</f>
        <v/>
      </c>
      <c r="L11" s="38" t="str">
        <f>IF(L6="","",(SUMIFS(enum!$M:$M,enum!$G:$G,Workstreams!L$6)))</f>
        <v/>
      </c>
      <c r="M11" s="38" t="str">
        <f>IF(M6="","",(SUMIFS(enum!$M:$M,enum!$G:$G,Workstreams!M$6)))</f>
        <v/>
      </c>
      <c r="N11" s="38" t="str">
        <f>IF(N6="","",(SUMIFS(enum!$M:$M,enum!$G:$G,Workstreams!N$6)))</f>
        <v/>
      </c>
      <c r="O11" s="38" t="str">
        <f>IF(O6="","",(SUMIFS(enum!$M:$M,enum!$G:$G,Workstreams!O$6)))</f>
        <v/>
      </c>
      <c r="P11" s="38" t="str">
        <f>IF(P6="","",(SUMIFS(enum!$M:$M,enum!$G:$G,Workstreams!P$6)))</f>
        <v/>
      </c>
      <c r="Q11" s="38" t="str">
        <f>IF(Q6="","",(SUMIFS(enum!$M:$M,enum!$G:$G,Workstreams!Q$6)))</f>
        <v/>
      </c>
      <c r="R11" s="38" t="str">
        <f>IF(R6="","",(SUMIFS(enum!$M:$M,enum!$G:$G,Workstreams!R$6)))</f>
        <v/>
      </c>
      <c r="S11" s="38" t="str">
        <f>IF(S6="","",(SUMIFS(enum!$M:$M,enum!$G:$G,Workstreams!S$6)))</f>
        <v/>
      </c>
      <c r="T11" s="38" t="str">
        <f>IF(T6="","",(SUMIFS(enum!$M:$M,enum!$G:$G,Workstreams!T$6)))</f>
        <v/>
      </c>
      <c r="U11" s="38" t="str">
        <f>IF(U6="","",(SUMIFS(enum!$M:$M,enum!$G:$G,Workstreams!U$6)))</f>
        <v/>
      </c>
      <c r="V11" s="38" t="str">
        <f>IF(V6="","",(SUMIFS(enum!$M:$M,enum!$G:$G,Workstreams!V$6)))</f>
        <v/>
      </c>
      <c r="W11" s="38" t="str">
        <f>IF(W6="","",(SUMIFS(enum!$M:$M,enum!$G:$G,Workstreams!W$6)))</f>
        <v/>
      </c>
      <c r="X11" s="38" t="str">
        <f>IF(X6="","",(SUMIFS(enum!$M:$M,enum!$G:$G,Workstreams!X$6)))</f>
        <v/>
      </c>
      <c r="Y11" s="38" t="str">
        <f>IF(Y6="","",(SUMIFS(enum!$M:$M,enum!$G:$G,Workstreams!Y$6)))</f>
        <v/>
      </c>
      <c r="Z11" s="38" t="str">
        <f>IF(Z6="","",(SUMIFS(enum!$M:$M,enum!$G:$G,Workstreams!Z$6)))</f>
        <v/>
      </c>
      <c r="AA11" s="38" t="str">
        <f>IF(AA6="","",(SUMIFS(enum!$M:$M,enum!$G:$G,Workstreams!AA$6)))</f>
        <v/>
      </c>
      <c r="AB11" s="38" t="str">
        <f>IF(AB6="","",(SUMIFS(enum!$M:$M,enum!$G:$G,Workstreams!AB$6)))</f>
        <v/>
      </c>
      <c r="AC11" s="38" t="str">
        <f>IF(AC6="","",(SUMIFS(enum!$M:$M,enum!$G:$G,Workstreams!AC$6)))</f>
        <v/>
      </c>
      <c r="AD11" s="38" t="str">
        <f>IF(AD6="","",(SUMIFS(enum!$M:$M,enum!$G:$G,Workstreams!AD$6)))</f>
        <v/>
      </c>
      <c r="AE11" s="38" t="str">
        <f>IF(AE6="","",(SUMIFS(enum!$M:$M,enum!$G:$G,Workstreams!AE$6)))</f>
        <v/>
      </c>
      <c r="AF11" s="38" t="str">
        <f>IF(AF6="","",(SUMIFS(enum!$M:$M,enum!$G:$G,Workstreams!AF$6)))</f>
        <v/>
      </c>
      <c r="AG11" s="38" t="str">
        <f>IF(AG6="","",(SUMIFS(enum!$M:$M,enum!$G:$G,Workstreams!AG$6)))</f>
        <v/>
      </c>
      <c r="AH11" s="38" t="str">
        <f>IF(AH6="","",(SUMIFS(enum!$M:$M,enum!$G:$G,Workstreams!AH$6)))</f>
        <v/>
      </c>
    </row>
    <row r="12" spans="1:34 16358:16360" x14ac:dyDescent="0.5">
      <c r="H12" s="39">
        <f ca="1">IF(H6="","",(SUMIFS(enum!$Q:$Q,enum!$G:$G,Workstreams!H$6)))</f>
        <v>1847000</v>
      </c>
      <c r="I12" s="39">
        <f ca="1">IF(I6="","",(SUMIFS(enum!$Q:$Q,enum!$G:$G,Workstreams!I$6)))</f>
        <v>965500</v>
      </c>
      <c r="J12" s="39" t="str">
        <f>IF(J6="","",(SUMIFS(enum!$Q:$Q,enum!$G:$G,Workstreams!J$6)))</f>
        <v/>
      </c>
      <c r="K12" s="39" t="str">
        <f>IF(K6="","",(SUMIFS(enum!$Q:$Q,enum!$G:$G,Workstreams!K$6)))</f>
        <v/>
      </c>
      <c r="L12" s="39" t="str">
        <f>IF(L6="","",(SUMIFS(enum!$Q:$Q,enum!$G:$G,Workstreams!L$6)))</f>
        <v/>
      </c>
      <c r="M12" s="39" t="str">
        <f>IF(M6="","",(SUMIFS(enum!$Q:$Q,enum!$G:$G,Workstreams!M$6)))</f>
        <v/>
      </c>
      <c r="N12" s="39" t="str">
        <f>IF(N6="","",(SUMIFS(enum!$Q:$Q,enum!$G:$G,Workstreams!N$6)))</f>
        <v/>
      </c>
      <c r="O12" s="39" t="str">
        <f>IF(O6="","",(SUMIFS(enum!$Q:$Q,enum!$G:$G,Workstreams!O$6)))</f>
        <v/>
      </c>
      <c r="P12" s="39" t="str">
        <f>IF(P6="","",(SUMIFS(enum!$Q:$Q,enum!$G:$G,Workstreams!P$6)))</f>
        <v/>
      </c>
      <c r="Q12" s="39" t="str">
        <f>IF(Q6="","",(SUMIFS(enum!$Q:$Q,enum!$G:$G,Workstreams!Q$6)))</f>
        <v/>
      </c>
      <c r="R12" s="39" t="str">
        <f>IF(R6="","",(SUMIFS(enum!$Q:$Q,enum!$G:$G,Workstreams!R$6)))</f>
        <v/>
      </c>
      <c r="S12" s="39" t="str">
        <f>IF(S6="","",(SUMIFS(enum!$Q:$Q,enum!$G:$G,Workstreams!S$6)))</f>
        <v/>
      </c>
      <c r="T12" s="39" t="str">
        <f>IF(T6="","",(SUMIFS(enum!$Q:$Q,enum!$G:$G,Workstreams!T$6)))</f>
        <v/>
      </c>
      <c r="U12" s="39" t="str">
        <f>IF(U6="","",(SUMIFS(enum!$Q:$Q,enum!$G:$G,Workstreams!U$6)))</f>
        <v/>
      </c>
      <c r="V12" s="39" t="str">
        <f>IF(V6="","",(SUMIFS(enum!$Q:$Q,enum!$G:$G,Workstreams!V$6)))</f>
        <v/>
      </c>
      <c r="W12" s="39" t="str">
        <f>IF(W6="","",(SUMIFS(enum!$Q:$Q,enum!$G:$G,Workstreams!W$6)))</f>
        <v/>
      </c>
      <c r="X12" s="39" t="str">
        <f>IF(X6="","",(SUMIFS(enum!$Q:$Q,enum!$G:$G,Workstreams!X$6)))</f>
        <v/>
      </c>
      <c r="Y12" s="39" t="str">
        <f>IF(Y6="","",(SUMIFS(enum!$Q:$Q,enum!$G:$G,Workstreams!Y$6)))</f>
        <v/>
      </c>
      <c r="Z12" s="39" t="str">
        <f>IF(Z6="","",(SUMIFS(enum!$Q:$Q,enum!$G:$G,Workstreams!Z$6)))</f>
        <v/>
      </c>
      <c r="AA12" s="39" t="str">
        <f>IF(AA6="","",(SUMIFS(enum!$Q:$Q,enum!$G:$G,Workstreams!AA$6)))</f>
        <v/>
      </c>
      <c r="AB12" s="39" t="str">
        <f>IF(AB6="","",(SUMIFS(enum!$Q:$Q,enum!$G:$G,Workstreams!AB$6)))</f>
        <v/>
      </c>
      <c r="AC12" s="39" t="str">
        <f>IF(AC6="","",(SUMIFS(enum!$Q:$Q,enum!$G:$G,Workstreams!AC$6)))</f>
        <v/>
      </c>
      <c r="AD12" s="39" t="str">
        <f>IF(AD6="","",(SUMIFS(enum!$Q:$Q,enum!$G:$G,Workstreams!AD$6)))</f>
        <v/>
      </c>
      <c r="AE12" s="39" t="str">
        <f>IF(AE6="","",(SUMIFS(enum!$Q:$Q,enum!$G:$G,Workstreams!AE$6)))</f>
        <v/>
      </c>
      <c r="AF12" s="39" t="str">
        <f>IF(AF6="","",(SUMIFS(enum!$Q:$Q,enum!$G:$G,Workstreams!AF$6)))</f>
        <v/>
      </c>
      <c r="AG12" s="39" t="str">
        <f>IF(AG6="","",(SUMIFS(enum!$Q:$Q,enum!$G:$G,Workstreams!AG$6)))</f>
        <v/>
      </c>
      <c r="AH12" s="39" t="str">
        <f>IF(AH6="","",(SUMIFS(enum!$Q:$Q,enum!$G:$G,Workstreams!AH$6)))</f>
        <v/>
      </c>
    </row>
    <row r="13" spans="1:34 16358:16360" x14ac:dyDescent="0.5">
      <c r="H13" s="24" t="str" cm="1">
        <f t="array" aca="1" ref="H13:H19" ca="1">IF(H$5="","",_xlfn.VSTACK("Tasks",_xlfn.UNIQUE(_xlfn._xlws.FILTER(INDIRECT("'"&amp;H$5&amp;"'!$a5:$A1000"),INDIRECT("'"&amp;H$5&amp;"'!$A5:$A1000")&lt;&gt;""))))</f>
        <v>Tasks</v>
      </c>
      <c r="I13" s="24" t="str" cm="1">
        <f t="array" aca="1" ref="I13:I19" ca="1">IF(I$5="","",_xlfn.VSTACK("Tasks",_xlfn.UNIQUE(_xlfn._xlws.FILTER(INDIRECT("'"&amp;I$5&amp;"'!$a5:$A1000"),INDIRECT("'"&amp;I$5&amp;"'!$A5:$A1000")&lt;&gt;""))))</f>
        <v>Tasks</v>
      </c>
      <c r="J13" s="24" t="str" cm="1">
        <f t="array" aca="1" ref="J13" ca="1">IF(J$5="","",_xlfn.VSTACK("Tasks",_xlfn.UNIQUE(_xlfn._xlws.FILTER(INDIRECT("'"&amp;J$5&amp;"'!$a5:$A1000"),INDIRECT("'"&amp;J$5&amp;"'!$A5:$A1000")&lt;&gt;""))))</f>
        <v/>
      </c>
      <c r="K13" s="24" t="str" cm="1">
        <f t="array" aca="1" ref="K13" ca="1">IF(K$5="","",_xlfn.VSTACK("Tasks",_xlfn.UNIQUE(_xlfn._xlws.FILTER(INDIRECT("'"&amp;K$5&amp;"'!$a5:$A1000"),INDIRECT("'"&amp;K$5&amp;"'!$A5:$A1000")&lt;&gt;""))))</f>
        <v/>
      </c>
      <c r="L13" s="24" t="str" cm="1">
        <f t="array" aca="1" ref="L13" ca="1">IF(L$5="","",_xlfn.VSTACK("Tasks",_xlfn.UNIQUE(_xlfn._xlws.FILTER(INDIRECT("'"&amp;L$5&amp;"'!$a5:$A1000"),INDIRECT("'"&amp;L$5&amp;"'!$A5:$A1000")&lt;&gt;""))))</f>
        <v/>
      </c>
      <c r="M13" s="24" t="str" cm="1">
        <f t="array" aca="1" ref="M13" ca="1">IF(M$5="","",_xlfn.VSTACK("Tasks",_xlfn.UNIQUE(_xlfn._xlws.FILTER(INDIRECT("'"&amp;M$5&amp;"'!$a5:$A1000"),INDIRECT("'"&amp;M$5&amp;"'!$A5:$A1000")&lt;&gt;""))))</f>
        <v/>
      </c>
      <c r="N13" s="24" t="str" cm="1">
        <f t="array" aca="1" ref="N13" ca="1">IF(N$5="","",_xlfn.VSTACK("Tasks",_xlfn.UNIQUE(_xlfn._xlws.FILTER(INDIRECT("'"&amp;N$5&amp;"'!$a5:$A1000"),INDIRECT("'"&amp;N$5&amp;"'!$A5:$A1000")&lt;&gt;""))))</f>
        <v/>
      </c>
      <c r="O13" s="24" t="str" cm="1">
        <f t="array" aca="1" ref="O13" ca="1">IF(O$5="","",_xlfn.VSTACK("Tasks",_xlfn.UNIQUE(_xlfn._xlws.FILTER(INDIRECT("'"&amp;O$5&amp;"'!$a5:$A1000"),INDIRECT("'"&amp;O$5&amp;"'!$A5:$A1000")&lt;&gt;""))))</f>
        <v/>
      </c>
      <c r="P13" s="24" t="str" cm="1">
        <f t="array" aca="1" ref="P13" ca="1">IF(P$5="","",_xlfn.VSTACK("Tasks",_xlfn.UNIQUE(_xlfn._xlws.FILTER(INDIRECT("'"&amp;P$5&amp;"'!$a5:$A1000"),INDIRECT("'"&amp;P$5&amp;"'!$A5:$A1000")&lt;&gt;""))))</f>
        <v/>
      </c>
      <c r="Q13" s="24" t="str" cm="1">
        <f t="array" aca="1" ref="Q13" ca="1">IF(Q$5="","",_xlfn.VSTACK("Tasks",_xlfn.UNIQUE(_xlfn._xlws.FILTER(INDIRECT("'"&amp;Q$5&amp;"'!$a5:$A1000"),INDIRECT("'"&amp;Q$5&amp;"'!$A5:$A1000")&lt;&gt;""))))</f>
        <v/>
      </c>
      <c r="R13" s="24" t="str" cm="1">
        <f t="array" aca="1" ref="R13" ca="1">IF(R$5="","",_xlfn.VSTACK("Tasks",_xlfn.UNIQUE(_xlfn._xlws.FILTER(INDIRECT("'"&amp;R$5&amp;"'!$a5:$A1000"),INDIRECT("'"&amp;R$5&amp;"'!$A5:$A1000")&lt;&gt;""))))</f>
        <v/>
      </c>
      <c r="S13" s="24" t="str" cm="1">
        <f t="array" aca="1" ref="S13" ca="1">IF(S$5="","",_xlfn.VSTACK("Tasks",_xlfn.UNIQUE(_xlfn._xlws.FILTER(INDIRECT("'"&amp;S$5&amp;"'!$a5:$A1000"),INDIRECT("'"&amp;S$5&amp;"'!$A5:$A1000")&lt;&gt;""))))</f>
        <v/>
      </c>
      <c r="T13" s="24" t="str" cm="1">
        <f t="array" aca="1" ref="T13" ca="1">IF(T$5="","",_xlfn.VSTACK("Tasks",_xlfn.UNIQUE(_xlfn._xlws.FILTER(INDIRECT("'"&amp;T$5&amp;"'!$a5:$A1000"),INDIRECT("'"&amp;T$5&amp;"'!$A5:$A1000")&lt;&gt;""))))</f>
        <v/>
      </c>
      <c r="U13" s="24" t="str" cm="1">
        <f t="array" aca="1" ref="U13" ca="1">IF(U$5="","",_xlfn.VSTACK("Tasks",_xlfn.UNIQUE(_xlfn._xlws.FILTER(INDIRECT("'"&amp;U$5&amp;"'!$a5:$A1000"),INDIRECT("'"&amp;U$5&amp;"'!$A5:$A1000")&lt;&gt;""))))</f>
        <v/>
      </c>
      <c r="V13" s="24" t="str" cm="1">
        <f t="array" aca="1" ref="V13" ca="1">IF(V$5="","",_xlfn.VSTACK("Tasks",_xlfn.UNIQUE(_xlfn._xlws.FILTER(INDIRECT("'"&amp;V$5&amp;"'!$a5:$A1000"),INDIRECT("'"&amp;V$5&amp;"'!$A5:$A1000")&lt;&gt;""))))</f>
        <v/>
      </c>
      <c r="W13" s="24" t="str" cm="1">
        <f t="array" aca="1" ref="W13" ca="1">IF(W$5="","",_xlfn.VSTACK("Tasks",_xlfn.UNIQUE(_xlfn._xlws.FILTER(INDIRECT("'"&amp;W$5&amp;"'!$a5:$A1000"),INDIRECT("'"&amp;W$5&amp;"'!$A5:$A1000")&lt;&gt;""))))</f>
        <v/>
      </c>
      <c r="X13" s="24" t="str" cm="1">
        <f t="array" aca="1" ref="X13" ca="1">IF(X$5="","",_xlfn.VSTACK("Tasks",_xlfn.UNIQUE(_xlfn._xlws.FILTER(INDIRECT("'"&amp;X$5&amp;"'!$a5:$A1000"),INDIRECT("'"&amp;X$5&amp;"'!$A5:$A1000")&lt;&gt;""))))</f>
        <v/>
      </c>
      <c r="Y13" s="24" t="str" cm="1">
        <f t="array" aca="1" ref="Y13" ca="1">IF(Y$5="","",_xlfn.VSTACK("Tasks",_xlfn.UNIQUE(_xlfn._xlws.FILTER(INDIRECT("'"&amp;Y$5&amp;"'!$a5:$A1000"),INDIRECT("'"&amp;Y$5&amp;"'!$A5:$A1000")&lt;&gt;""))))</f>
        <v/>
      </c>
      <c r="Z13" s="24" t="str" cm="1">
        <f t="array" aca="1" ref="Z13" ca="1">IF(Z$5="","",_xlfn.VSTACK("Tasks",_xlfn.UNIQUE(_xlfn._xlws.FILTER(INDIRECT("'"&amp;Z$5&amp;"'!$a5:$A1000"),INDIRECT("'"&amp;Z$5&amp;"'!$A5:$A1000")&lt;&gt;""))))</f>
        <v/>
      </c>
      <c r="AA13" s="24" t="str" cm="1">
        <f t="array" aca="1" ref="AA13" ca="1">IF(AA$5="","",_xlfn.VSTACK("Tasks",_xlfn.UNIQUE(_xlfn._xlws.FILTER(INDIRECT("'"&amp;AA$5&amp;"'!$a5:$A1000"),INDIRECT("'"&amp;AA$5&amp;"'!$A5:$A1000")&lt;&gt;""))))</f>
        <v/>
      </c>
      <c r="AB13" s="24" t="str" cm="1">
        <f t="array" aca="1" ref="AB13" ca="1">IF(AB$5="","",_xlfn.VSTACK("Tasks",_xlfn.UNIQUE(_xlfn._xlws.FILTER(INDIRECT("'"&amp;AB$5&amp;"'!$a5:$A1000"),INDIRECT("'"&amp;AB$5&amp;"'!$A5:$A1000")&lt;&gt;""))))</f>
        <v/>
      </c>
      <c r="AC13" s="24" t="str" cm="1">
        <f t="array" aca="1" ref="AC13" ca="1">IF(AC$5="","",_xlfn.VSTACK("Tasks",_xlfn.UNIQUE(_xlfn._xlws.FILTER(INDIRECT("'"&amp;AC$5&amp;"'!$a5:$A1000"),INDIRECT("'"&amp;AC$5&amp;"'!$A5:$A1000")&lt;&gt;""))))</f>
        <v/>
      </c>
      <c r="AD13" s="24" t="str" cm="1">
        <f t="array" aca="1" ref="AD13" ca="1">IF(AD$5="","",_xlfn.VSTACK("Tasks",_xlfn.UNIQUE(_xlfn._xlws.FILTER(INDIRECT("'"&amp;AD$5&amp;"'!$a5:$A1000"),INDIRECT("'"&amp;AD$5&amp;"'!$A5:$A1000")&lt;&gt;""))))</f>
        <v/>
      </c>
      <c r="AE13" s="24" t="str" cm="1">
        <f t="array" aca="1" ref="AE13" ca="1">IF(AE$5="","",_xlfn.VSTACK("Tasks",_xlfn.UNIQUE(_xlfn._xlws.FILTER(INDIRECT("'"&amp;AE$5&amp;"'!$a5:$A1000"),INDIRECT("'"&amp;AE$5&amp;"'!$A5:$A1000")&lt;&gt;""))))</f>
        <v/>
      </c>
      <c r="AF13" s="24" t="str" cm="1">
        <f t="array" aca="1" ref="AF13" ca="1">IF(AF$5="","",_xlfn.VSTACK("Tasks",_xlfn.UNIQUE(_xlfn._xlws.FILTER(INDIRECT("'"&amp;AF$5&amp;"'!$a5:$A1000"),INDIRECT("'"&amp;AF$5&amp;"'!$A5:$A1000")&lt;&gt;""))))</f>
        <v/>
      </c>
      <c r="AG13" s="24" t="str" cm="1">
        <f t="array" aca="1" ref="AG13" ca="1">IF(AG$5="","",_xlfn.VSTACK("Tasks",_xlfn.UNIQUE(_xlfn._xlws.FILTER(INDIRECT("'"&amp;AG$5&amp;"'!$a5:$A1000"),INDIRECT("'"&amp;AG$5&amp;"'!$A5:$A1000")&lt;&gt;""))))</f>
        <v/>
      </c>
      <c r="AH13" s="24" t="str" cm="1">
        <f t="array" aca="1" ref="AH13" ca="1">IF(AH$5="","",_xlfn.VSTACK("Tasks",_xlfn.UNIQUE(_xlfn._xlws.FILTER(INDIRECT("'"&amp;AH$5&amp;"'!$a5:$A1000"),INDIRECT("'"&amp;AH$5&amp;"'!$A5:$A1000")&lt;&gt;""))))</f>
        <v/>
      </c>
    </row>
    <row r="14" spans="1:34 16358:16360" ht="28.7" x14ac:dyDescent="0.5">
      <c r="H14" s="30" t="str">
        <f ca="1"/>
        <v>• Ideation
      4 subtasks, 4 resources, $185 k</v>
      </c>
      <c r="I14" s="30" t="str">
        <f ca="1"/>
        <v>• Ideation
      4 subtasks, 3 resources, $180 k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 16358:16360" ht="28.7" x14ac:dyDescent="0.5">
      <c r="H15" s="30" t="str">
        <f ca="1"/>
        <v>• Design
      9 subtasks, 7 resources, $485 k</v>
      </c>
      <c r="I15" s="30" t="str">
        <f ca="1"/>
        <v>• Design
      3 subtasks, 2 resources, $297 k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 16358:16360" ht="28.7" x14ac:dyDescent="0.5">
      <c r="H16" s="30" t="str">
        <f ca="1"/>
        <v>• Prototype
      3 subtasks, 3 resources, $141 k</v>
      </c>
      <c r="I16" s="30" t="str">
        <f ca="1"/>
        <v>• Prototype
      2 subtasks, 2 resources, $120 k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8:34" ht="28.7" x14ac:dyDescent="0.5">
      <c r="H17" s="30" t="str">
        <f ca="1"/>
        <v>• Development
      4 subtasks, 4 resources, $323 k</v>
      </c>
      <c r="I17" s="30" t="str">
        <f ca="1"/>
        <v>• Development
      3 subtasks, 1 resources, $52.5 k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8:34" ht="28.7" x14ac:dyDescent="0.5">
      <c r="H18" s="30" t="str">
        <f ca="1"/>
        <v>• Testing
      5 subtasks, 3 resources, $248 k</v>
      </c>
      <c r="I18" s="30" t="str">
        <f ca="1"/>
        <v>• Testing
      3 subtasks, 3 resources, $132.5 k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8:34" ht="28.7" x14ac:dyDescent="0.5">
      <c r="H19" s="30" t="str">
        <f ca="1"/>
        <v>• Operations
      4 subtasks, 4 resources, $465 k</v>
      </c>
      <c r="I19" s="30" t="str">
        <f ca="1"/>
        <v>• Operations
      3 subtasks, 3 resources, $183.5 k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8:34" x14ac:dyDescent="0.5"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8:34" x14ac:dyDescent="0.5"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8:34" x14ac:dyDescent="0.5"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8:34" x14ac:dyDescent="0.5"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8:34" x14ac:dyDescent="0.5"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8:34" x14ac:dyDescent="0.5"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8:34" x14ac:dyDescent="0.5"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8:34" x14ac:dyDescent="0.5"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8:34" x14ac:dyDescent="0.5"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8:34" x14ac:dyDescent="0.5"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8:34" x14ac:dyDescent="0.5"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8:34" x14ac:dyDescent="0.5"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8:34" x14ac:dyDescent="0.5"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9:34" x14ac:dyDescent="0.5"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9:34" x14ac:dyDescent="0.5"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9:34" x14ac:dyDescent="0.5"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9:34" x14ac:dyDescent="0.5"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9:34" x14ac:dyDescent="0.5"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9:34" x14ac:dyDescent="0.5"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9:34" x14ac:dyDescent="0.5"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9:34" x14ac:dyDescent="0.5"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9:34" x14ac:dyDescent="0.5"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9:34" x14ac:dyDescent="0.5"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9:34" x14ac:dyDescent="0.5"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9:34" x14ac:dyDescent="0.5"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9:34" x14ac:dyDescent="0.5"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9:34" x14ac:dyDescent="0.5"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</row>
  </sheetData>
  <conditionalFormatting sqref="H47:I1003">
    <cfRule type="expression" dxfId="188" priority="39">
      <formula>AND(H$5&lt;&gt;"",MOD(COLUMN(),2)=1,H47&lt;&gt;"")</formula>
    </cfRule>
    <cfRule type="expression" dxfId="187" priority="40">
      <formula>AND(H$5&lt;&gt;"",MOD(COLUMN(),2)=0,H47&lt;&gt;"")</formula>
    </cfRule>
  </conditionalFormatting>
  <conditionalFormatting sqref="H38:AH46 H7:AH31">
    <cfRule type="expression" dxfId="186" priority="4">
      <formula>AND(H$5&lt;&gt;"",MOD(COLUMN(),2)=1,H7&lt;&gt;"")</formula>
    </cfRule>
    <cfRule type="expression" dxfId="185" priority="5">
      <formula>AND(H$5&lt;&gt;"",MOD(COLUMN(),2)=0,H7&lt;&gt;"")</formula>
    </cfRule>
  </conditionalFormatting>
  <dataValidations disablePrompts="1" count="1">
    <dataValidation type="list" allowBlank="1" showInputMessage="1" showErrorMessage="1" sqref="B4" xr:uid="{4CCFEFF5-4B28-42A8-9E6E-B256AC61A9D2}">
      <formula1>"Day,Week,Month,Quarter,Year"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D225-51D5-4770-822C-A9941A565D59}">
  <sheetPr>
    <tabColor theme="6"/>
  </sheetPr>
  <dimension ref="B1:H55"/>
  <sheetViews>
    <sheetView showGridLines="0" workbookViewId="0">
      <selection activeCell="L19" sqref="L19"/>
    </sheetView>
  </sheetViews>
  <sheetFormatPr defaultRowHeight="14.35" x14ac:dyDescent="0.5"/>
  <cols>
    <col min="1" max="1" width="25.5859375" customWidth="1"/>
    <col min="2" max="2" width="21" bestFit="1" customWidth="1"/>
    <col min="3" max="3" width="6.76171875" bestFit="1" customWidth="1"/>
    <col min="4" max="4" width="11.52734375" bestFit="1" customWidth="1"/>
    <col min="5" max="6" width="12" bestFit="1" customWidth="1"/>
    <col min="7" max="7" width="20.52734375" bestFit="1" customWidth="1"/>
    <col min="8" max="8" width="9.703125" bestFit="1" customWidth="1"/>
  </cols>
  <sheetData>
    <row r="1" spans="2:8" x14ac:dyDescent="0.5">
      <c r="B1" t="s">
        <v>1</v>
      </c>
      <c r="C1" t="s">
        <v>75</v>
      </c>
      <c r="D1" t="s">
        <v>89</v>
      </c>
      <c r="E1" t="s">
        <v>90</v>
      </c>
      <c r="F1" t="s">
        <v>93</v>
      </c>
      <c r="G1" t="s">
        <v>102</v>
      </c>
      <c r="H1" t="s">
        <v>103</v>
      </c>
    </row>
    <row r="2" spans="2:8" x14ac:dyDescent="0.5">
      <c r="B2" s="26" t="s">
        <v>76</v>
      </c>
      <c r="C2" s="26" t="s">
        <v>101</v>
      </c>
      <c r="D2" s="27">
        <v>130000</v>
      </c>
      <c r="E2" s="27">
        <v>170000</v>
      </c>
      <c r="F2" s="29">
        <f>IFERROR(MEDIAN(resources[[#This Row],[YearlyMin]],resources[[#This Row],[YearlyMax]]),1)</f>
        <v>150000</v>
      </c>
      <c r="G2" s="15">
        <f ca="1">COUNTIF(enum!$L:$L,resources[[#This Row],[Resource]])</f>
        <v>2</v>
      </c>
      <c r="H2" s="15">
        <f ca="1">SUMIF(enum!$L:$L,resources[[#This Row],[Resource]],enum!$M:$M)</f>
        <v>1.5</v>
      </c>
    </row>
    <row r="3" spans="2:8" x14ac:dyDescent="0.5">
      <c r="B3" s="26" t="s">
        <v>8</v>
      </c>
      <c r="C3" s="26" t="s">
        <v>101</v>
      </c>
      <c r="D3" s="27">
        <v>80000</v>
      </c>
      <c r="E3" s="27">
        <v>120000</v>
      </c>
      <c r="F3" s="29">
        <f>IFERROR(MEDIAN(resources[[#This Row],[YearlyMin]],resources[[#This Row],[YearlyMax]]),1)</f>
        <v>100000</v>
      </c>
      <c r="G3" s="15">
        <f ca="1">COUNTIF(enum!$L:$L,resources[[#This Row],[Resource]])</f>
        <v>2</v>
      </c>
      <c r="H3" s="15">
        <f ca="1">SUMIF(enum!$L:$L,resources[[#This Row],[Resource]],enum!$M:$M)</f>
        <v>0.6</v>
      </c>
    </row>
    <row r="4" spans="2:8" x14ac:dyDescent="0.5">
      <c r="B4" s="26" t="s">
        <v>52</v>
      </c>
      <c r="C4" s="26" t="s">
        <v>101</v>
      </c>
      <c r="D4" s="27">
        <v>70000</v>
      </c>
      <c r="E4" s="27">
        <v>100000</v>
      </c>
      <c r="F4" s="29">
        <f>IFERROR(MEDIAN(resources[[#This Row],[YearlyMin]],resources[[#This Row],[YearlyMax]]),1)</f>
        <v>85000</v>
      </c>
      <c r="G4" s="15">
        <f ca="1">COUNTIF(enum!$L:$L,resources[[#This Row],[Resource]])</f>
        <v>1</v>
      </c>
      <c r="H4" s="15">
        <f ca="1">SUMIF(enum!$L:$L,resources[[#This Row],[Resource]],enum!$M:$M)</f>
        <v>0.2</v>
      </c>
    </row>
    <row r="5" spans="2:8" x14ac:dyDescent="0.5">
      <c r="B5" s="26" t="s">
        <v>53</v>
      </c>
      <c r="C5" s="26" t="s">
        <v>101</v>
      </c>
      <c r="D5" s="27">
        <v>70000</v>
      </c>
      <c r="E5" s="27">
        <v>100000</v>
      </c>
      <c r="F5" s="29">
        <f>IFERROR(MEDIAN(resources[[#This Row],[YearlyMin]],resources[[#This Row],[YearlyMax]]),1)</f>
        <v>85000</v>
      </c>
      <c r="G5" s="15">
        <f ca="1">COUNTIF(enum!$L:$L,resources[[#This Row],[Resource]])</f>
        <v>1</v>
      </c>
      <c r="H5" s="15">
        <f ca="1">SUMIF(enum!$L:$L,resources[[#This Row],[Resource]],enum!$M:$M)</f>
        <v>0.3</v>
      </c>
    </row>
    <row r="6" spans="2:8" x14ac:dyDescent="0.5">
      <c r="B6" s="26" t="s">
        <v>49</v>
      </c>
      <c r="C6" s="26" t="s">
        <v>101</v>
      </c>
      <c r="D6" s="27">
        <v>70000</v>
      </c>
      <c r="E6" s="27">
        <v>90000</v>
      </c>
      <c r="F6" s="29">
        <f>IFERROR(MEDIAN(resources[[#This Row],[YearlyMin]],resources[[#This Row],[YearlyMax]]),1)</f>
        <v>80000</v>
      </c>
      <c r="G6" s="15">
        <f ca="1">COUNTIF(enum!$L:$L,resources[[#This Row],[Resource]])</f>
        <v>1</v>
      </c>
      <c r="H6" s="15">
        <f ca="1">SUMIF(enum!$L:$L,resources[[#This Row],[Resource]],enum!$M:$M)</f>
        <v>0.1</v>
      </c>
    </row>
    <row r="7" spans="2:8" x14ac:dyDescent="0.5">
      <c r="B7" s="26" t="s">
        <v>51</v>
      </c>
      <c r="C7" s="26" t="s">
        <v>101</v>
      </c>
      <c r="D7" s="27">
        <v>60000</v>
      </c>
      <c r="E7" s="27">
        <v>90000</v>
      </c>
      <c r="F7" s="29">
        <f>IFERROR(MEDIAN(resources[[#This Row],[YearlyMin]],resources[[#This Row],[YearlyMax]]),1)</f>
        <v>75000</v>
      </c>
      <c r="G7" s="15">
        <f ca="1">COUNTIF(enum!$L:$L,resources[[#This Row],[Resource]])</f>
        <v>2</v>
      </c>
      <c r="H7" s="15">
        <f ca="1">SUMIF(enum!$L:$L,resources[[#This Row],[Resource]],enum!$M:$M)</f>
        <v>0.30000000000000004</v>
      </c>
    </row>
    <row r="8" spans="2:8" x14ac:dyDescent="0.5">
      <c r="B8" s="26" t="s">
        <v>84</v>
      </c>
      <c r="C8" s="26" t="s">
        <v>101</v>
      </c>
      <c r="D8" s="27">
        <v>110000</v>
      </c>
      <c r="E8" s="27">
        <v>150000</v>
      </c>
      <c r="F8" s="29">
        <f>IFERROR(MEDIAN(resources[[#This Row],[YearlyMin]],resources[[#This Row],[YearlyMax]]),1)</f>
        <v>130000</v>
      </c>
      <c r="G8" s="15">
        <f ca="1">COUNTIF(enum!$L:$L,resources[[#This Row],[Resource]])</f>
        <v>7</v>
      </c>
      <c r="H8" s="15">
        <f ca="1">SUMIF(enum!$L:$L,resources[[#This Row],[Resource]],enum!$M:$M)</f>
        <v>6</v>
      </c>
    </row>
    <row r="9" spans="2:8" x14ac:dyDescent="0.5">
      <c r="B9" s="26" t="s">
        <v>34</v>
      </c>
      <c r="C9" s="26" t="s">
        <v>101</v>
      </c>
      <c r="D9" s="27">
        <v>90000</v>
      </c>
      <c r="E9" s="27">
        <v>130000</v>
      </c>
      <c r="F9" s="29">
        <f>IFERROR(MEDIAN(resources[[#This Row],[YearlyMin]],resources[[#This Row],[YearlyMax]]),1)</f>
        <v>110000</v>
      </c>
      <c r="G9" s="15">
        <f ca="1">COUNTIF(enum!$L:$L,resources[[#This Row],[Resource]])</f>
        <v>4</v>
      </c>
      <c r="H9" s="15">
        <f ca="1">SUMIF(enum!$L:$L,resources[[#This Row],[Resource]],enum!$M:$M)</f>
        <v>1.2999999999999998</v>
      </c>
    </row>
    <row r="10" spans="2:8" x14ac:dyDescent="0.5">
      <c r="B10" s="26" t="s">
        <v>80</v>
      </c>
      <c r="C10" s="26" t="s">
        <v>101</v>
      </c>
      <c r="D10" s="27">
        <v>130000</v>
      </c>
      <c r="E10" s="27">
        <v>160000</v>
      </c>
      <c r="F10" s="29">
        <f>IFERROR(MEDIAN(resources[[#This Row],[YearlyMin]],resources[[#This Row],[YearlyMax]]),1)</f>
        <v>145000</v>
      </c>
      <c r="G10" s="15">
        <f ca="1">COUNTIF(enum!$L:$L,resources[[#This Row],[Resource]])</f>
        <v>1</v>
      </c>
      <c r="H10" s="15">
        <f ca="1">SUMIF(enum!$L:$L,resources[[#This Row],[Resource]],enum!$M:$M)</f>
        <v>0.1</v>
      </c>
    </row>
    <row r="11" spans="2:8" x14ac:dyDescent="0.5">
      <c r="B11" s="26" t="s">
        <v>81</v>
      </c>
      <c r="C11" s="26" t="s">
        <v>101</v>
      </c>
      <c r="D11" s="27">
        <v>70000</v>
      </c>
      <c r="E11" s="27">
        <v>100000</v>
      </c>
      <c r="F11" s="29">
        <f>IFERROR(MEDIAN(resources[[#This Row],[YearlyMin]],resources[[#This Row],[YearlyMax]]),1)</f>
        <v>85000</v>
      </c>
      <c r="G11" s="15">
        <f ca="1">COUNTIF(enum!$L:$L,resources[[#This Row],[Resource]])</f>
        <v>1</v>
      </c>
      <c r="H11" s="15">
        <f ca="1">SUMIF(enum!$L:$L,resources[[#This Row],[Resource]],enum!$M:$M)</f>
        <v>0.3</v>
      </c>
    </row>
    <row r="12" spans="2:8" x14ac:dyDescent="0.5">
      <c r="B12" s="26" t="s">
        <v>57</v>
      </c>
      <c r="C12" s="26" t="s">
        <v>101</v>
      </c>
      <c r="D12" s="27">
        <v>45000</v>
      </c>
      <c r="E12" s="27">
        <v>65000</v>
      </c>
      <c r="F12" s="29">
        <f>IFERROR(MEDIAN(resources[[#This Row],[YearlyMin]],resources[[#This Row],[YearlyMax]]),1)</f>
        <v>55000</v>
      </c>
      <c r="G12" s="15">
        <f ca="1">COUNTIF(enum!$L:$L,resources[[#This Row],[Resource]])</f>
        <v>1</v>
      </c>
      <c r="H12" s="15">
        <f ca="1">SUMIF(enum!$L:$L,resources[[#This Row],[Resource]],enum!$M:$M)</f>
        <v>0.8</v>
      </c>
    </row>
    <row r="13" spans="2:8" x14ac:dyDescent="0.5">
      <c r="B13" s="26" t="s">
        <v>82</v>
      </c>
      <c r="C13" s="26" t="s">
        <v>101</v>
      </c>
      <c r="D13" s="27">
        <v>100000</v>
      </c>
      <c r="E13" s="27">
        <v>130000</v>
      </c>
      <c r="F13" s="29">
        <f>IFERROR(MEDIAN(resources[[#This Row],[YearlyMin]],resources[[#This Row],[YearlyMax]]),1)</f>
        <v>115000</v>
      </c>
      <c r="G13" s="15">
        <f ca="1">COUNTIF(enum!$L:$L,resources[[#This Row],[Resource]])</f>
        <v>3</v>
      </c>
      <c r="H13" s="15">
        <f ca="1">SUMIF(enum!$L:$L,resources[[#This Row],[Resource]],enum!$M:$M)</f>
        <v>0.7</v>
      </c>
    </row>
    <row r="14" spans="2:8" x14ac:dyDescent="0.5">
      <c r="B14" s="26" t="s">
        <v>83</v>
      </c>
      <c r="C14" s="26" t="s">
        <v>101</v>
      </c>
      <c r="D14" s="27">
        <v>80000</v>
      </c>
      <c r="E14" s="27">
        <v>110000</v>
      </c>
      <c r="F14" s="29">
        <f>IFERROR(MEDIAN(resources[[#This Row],[YearlyMin]],resources[[#This Row],[YearlyMax]]),1)</f>
        <v>95000</v>
      </c>
      <c r="G14" s="15">
        <f ca="1">COUNTIF(enum!$L:$L,resources[[#This Row],[Resource]])</f>
        <v>3</v>
      </c>
      <c r="H14" s="15">
        <f ca="1">SUMIF(enum!$L:$L,resources[[#This Row],[Resource]],enum!$M:$M)</f>
        <v>2.1</v>
      </c>
    </row>
    <row r="15" spans="2:8" x14ac:dyDescent="0.5">
      <c r="B15" s="26" t="s">
        <v>86</v>
      </c>
      <c r="C15" s="26" t="s">
        <v>101</v>
      </c>
      <c r="D15" s="27">
        <v>120000</v>
      </c>
      <c r="E15" s="27">
        <v>160000</v>
      </c>
      <c r="F15" s="29">
        <f>IFERROR(MEDIAN(resources[[#This Row],[YearlyMin]],resources[[#This Row],[YearlyMax]]),1)</f>
        <v>140000</v>
      </c>
      <c r="G15" s="15">
        <f ca="1">COUNTIF(enum!$L:$L,resources[[#This Row],[Resource]])</f>
        <v>3</v>
      </c>
      <c r="H15" s="15">
        <f ca="1">SUMIF(enum!$L:$L,resources[[#This Row],[Resource]],enum!$M:$M)</f>
        <v>1.9</v>
      </c>
    </row>
    <row r="16" spans="2:8" x14ac:dyDescent="0.5">
      <c r="B16" s="26" t="s">
        <v>87</v>
      </c>
      <c r="C16" s="26" t="s">
        <v>101</v>
      </c>
      <c r="D16" s="27">
        <v>90000</v>
      </c>
      <c r="E16" s="27">
        <v>130000</v>
      </c>
      <c r="F16" s="29">
        <f>IFERROR(MEDIAN(resources[[#This Row],[YearlyMin]],resources[[#This Row],[YearlyMax]]),1)</f>
        <v>110000</v>
      </c>
      <c r="G16" s="15">
        <f ca="1">COUNTIF(enum!$L:$L,resources[[#This Row],[Resource]])</f>
        <v>3</v>
      </c>
      <c r="H16" s="15">
        <f ca="1">SUMIF(enum!$L:$L,resources[[#This Row],[Resource]],enum!$M:$M)</f>
        <v>4.5</v>
      </c>
    </row>
    <row r="17" spans="2:8" x14ac:dyDescent="0.5">
      <c r="B17" s="26" t="s">
        <v>64</v>
      </c>
      <c r="C17" s="26" t="s">
        <v>101</v>
      </c>
      <c r="D17" s="27">
        <v>70000</v>
      </c>
      <c r="E17" s="27">
        <v>100000</v>
      </c>
      <c r="F17" s="29">
        <f>IFERROR(MEDIAN(resources[[#This Row],[YearlyMin]],resources[[#This Row],[YearlyMax]]),1)</f>
        <v>85000</v>
      </c>
      <c r="G17" s="15">
        <f ca="1">COUNTIF(enum!$L:$L,resources[[#This Row],[Resource]])</f>
        <v>1</v>
      </c>
      <c r="H17" s="15">
        <f ca="1">SUMIF(enum!$L:$L,resources[[#This Row],[Resource]],enum!$M:$M)</f>
        <v>0.3</v>
      </c>
    </row>
    <row r="18" spans="2:8" x14ac:dyDescent="0.5">
      <c r="B18" s="26" t="s">
        <v>85</v>
      </c>
      <c r="C18" s="26" t="s">
        <v>101</v>
      </c>
      <c r="D18" s="27">
        <v>90000</v>
      </c>
      <c r="E18" s="27">
        <v>120000</v>
      </c>
      <c r="F18" s="29">
        <f>IFERROR(MEDIAN(resources[[#This Row],[YearlyMin]],resources[[#This Row],[YearlyMax]]),1)</f>
        <v>105000</v>
      </c>
      <c r="G18" s="15">
        <f ca="1">COUNTIF(enum!$L:$L,resources[[#This Row],[Resource]])</f>
        <v>4</v>
      </c>
      <c r="H18" s="15">
        <f ca="1">SUMIF(enum!$L:$L,resources[[#This Row],[Resource]],enum!$M:$M)</f>
        <v>1.3</v>
      </c>
    </row>
    <row r="19" spans="2:8" x14ac:dyDescent="0.5">
      <c r="B19" s="26" t="s">
        <v>88</v>
      </c>
      <c r="C19" s="26" t="s">
        <v>101</v>
      </c>
      <c r="D19" s="27">
        <v>60000</v>
      </c>
      <c r="E19" s="27">
        <v>90000</v>
      </c>
      <c r="F19" s="29">
        <f>IFERROR(MEDIAN(resources[[#This Row],[YearlyMin]],resources[[#This Row],[YearlyMax]]),1)</f>
        <v>75000</v>
      </c>
      <c r="G19" s="15">
        <f ca="1">COUNTIF(enum!$L:$L,resources[[#This Row],[Resource]])</f>
        <v>0</v>
      </c>
      <c r="H19" s="15">
        <f ca="1">SUMIF(enum!$L:$L,resources[[#This Row],[Resource]],enum!$M:$M)</f>
        <v>0</v>
      </c>
    </row>
    <row r="20" spans="2:8" x14ac:dyDescent="0.5">
      <c r="B20" s="26" t="s">
        <v>16</v>
      </c>
      <c r="C20" s="26" t="s">
        <v>101</v>
      </c>
      <c r="D20" s="27">
        <v>60000</v>
      </c>
      <c r="E20" s="27">
        <v>90000</v>
      </c>
      <c r="F20" s="29">
        <f>IFERROR(MEDIAN(resources[[#This Row],[YearlyMin]],resources[[#This Row],[YearlyMax]]),1)</f>
        <v>75000</v>
      </c>
      <c r="G20" s="15">
        <f ca="1">COUNTIF(enum!$L:$L,resources[[#This Row],[Resource]])</f>
        <v>2</v>
      </c>
      <c r="H20" s="15">
        <f ca="1">SUMIF(enum!$L:$L,resources[[#This Row],[Resource]],enum!$M:$M)</f>
        <v>0.5</v>
      </c>
    </row>
    <row r="21" spans="2:8" x14ac:dyDescent="0.5">
      <c r="B21" s="26" t="s">
        <v>45</v>
      </c>
      <c r="C21" s="26" t="s">
        <v>101</v>
      </c>
      <c r="D21" s="27">
        <v>80000</v>
      </c>
      <c r="E21" s="27">
        <v>110000</v>
      </c>
      <c r="F21" s="29">
        <f>IFERROR(MEDIAN(resources[[#This Row],[YearlyMin]],resources[[#This Row],[YearlyMax]]),1)</f>
        <v>95000</v>
      </c>
      <c r="G21" s="15">
        <f ca="1">COUNTIF(enum!$L:$L,resources[[#This Row],[Resource]])</f>
        <v>1</v>
      </c>
      <c r="H21" s="15">
        <f ca="1">SUMIF(enum!$L:$L,resources[[#This Row],[Resource]],enum!$M:$M)</f>
        <v>0.1</v>
      </c>
    </row>
    <row r="22" spans="2:8" x14ac:dyDescent="0.5">
      <c r="B22" s="26" t="s">
        <v>77</v>
      </c>
      <c r="C22" s="26" t="s">
        <v>101</v>
      </c>
      <c r="D22" s="27">
        <v>90000</v>
      </c>
      <c r="E22" s="27">
        <v>130000</v>
      </c>
      <c r="F22" s="29">
        <f>IFERROR(MEDIAN(resources[[#This Row],[YearlyMin]],resources[[#This Row],[YearlyMax]]),1)</f>
        <v>110000</v>
      </c>
      <c r="G22" s="15">
        <f ca="1">COUNTIF(enum!$L:$L,resources[[#This Row],[Resource]])</f>
        <v>0</v>
      </c>
      <c r="H22" s="15">
        <f ca="1">SUMIF(enum!$L:$L,resources[[#This Row],[Resource]],enum!$M:$M)</f>
        <v>0</v>
      </c>
    </row>
    <row r="23" spans="2:8" x14ac:dyDescent="0.5">
      <c r="B23" s="26" t="s">
        <v>78</v>
      </c>
      <c r="C23" s="26" t="s">
        <v>101</v>
      </c>
      <c r="D23" s="27">
        <v>110000</v>
      </c>
      <c r="E23" s="27">
        <v>160000</v>
      </c>
      <c r="F23" s="29">
        <f>IFERROR(MEDIAN(resources[[#This Row],[YearlyMin]],resources[[#This Row],[YearlyMax]]),1)</f>
        <v>135000</v>
      </c>
      <c r="G23" s="15">
        <f ca="1">COUNTIF(enum!$L:$L,resources[[#This Row],[Resource]])</f>
        <v>0</v>
      </c>
      <c r="H23" s="15">
        <f ca="1">SUMIF(enum!$L:$L,resources[[#This Row],[Resource]],enum!$M:$M)</f>
        <v>0</v>
      </c>
    </row>
    <row r="24" spans="2:8" x14ac:dyDescent="0.5">
      <c r="B24" s="26" t="s">
        <v>79</v>
      </c>
      <c r="C24" s="26" t="s">
        <v>101</v>
      </c>
      <c r="D24" s="27">
        <v>150000</v>
      </c>
      <c r="E24" s="27">
        <v>250000</v>
      </c>
      <c r="F24" s="29">
        <f>IFERROR(MEDIAN(resources[[#This Row],[YearlyMin]],resources[[#This Row],[YearlyMax]]),1)</f>
        <v>200000</v>
      </c>
      <c r="G24" s="15">
        <f ca="1">COUNTIF(enum!$L:$L,resources[[#This Row],[Resource]])</f>
        <v>0</v>
      </c>
      <c r="H24" s="15">
        <f ca="1">SUMIF(enum!$L:$L,resources[[#This Row],[Resource]],enum!$M:$M)</f>
        <v>0</v>
      </c>
    </row>
    <row r="25" spans="2:8" x14ac:dyDescent="0.5">
      <c r="B25" s="10" t="s">
        <v>92</v>
      </c>
      <c r="C25" s="26" t="s">
        <v>101</v>
      </c>
      <c r="D25" s="28">
        <v>80000</v>
      </c>
      <c r="E25" s="28">
        <v>120000</v>
      </c>
      <c r="F25" s="29">
        <f>IFERROR(MEDIAN(resources[[#This Row],[YearlyMin]],resources[[#This Row],[YearlyMax]]),1)</f>
        <v>100000</v>
      </c>
      <c r="G25" s="15">
        <f ca="1">COUNTIF(enum!$L:$L,resources[[#This Row],[Resource]])</f>
        <v>1</v>
      </c>
      <c r="H25" s="15">
        <f ca="1">SUMIF(enum!$L:$L,resources[[#This Row],[Resource]],enum!$M:$M)</f>
        <v>0.2</v>
      </c>
    </row>
    <row r="26" spans="2:8" x14ac:dyDescent="0.5">
      <c r="B26" s="10" t="s">
        <v>95</v>
      </c>
      <c r="C26" s="26" t="s">
        <v>94</v>
      </c>
      <c r="D26" s="28"/>
      <c r="E26" s="28"/>
      <c r="F26" s="29">
        <f>IFERROR(MEDIAN(resources[[#This Row],[YearlyMin]],resources[[#This Row],[YearlyMax]]),1)</f>
        <v>1</v>
      </c>
      <c r="G26" s="15">
        <f ca="1">COUNTIF(enum!$L:$L,resources[[#This Row],[Resource]])</f>
        <v>0</v>
      </c>
      <c r="H26" s="15">
        <f ca="1">SUMIF(enum!$L:$L,resources[[#This Row],[Resource]],enum!$M:$M)</f>
        <v>0</v>
      </c>
    </row>
    <row r="27" spans="2:8" x14ac:dyDescent="0.5">
      <c r="B27" s="10" t="s">
        <v>96</v>
      </c>
      <c r="C27" s="26" t="s">
        <v>101</v>
      </c>
      <c r="D27" s="28"/>
      <c r="E27" s="28"/>
      <c r="F27" s="29">
        <f>IFERROR(MEDIAN(resources[[#This Row],[YearlyMin]],resources[[#This Row],[YearlyMax]]),1)</f>
        <v>1</v>
      </c>
      <c r="G27" s="15">
        <f ca="1">COUNTIF(enum!$L:$L,resources[[#This Row],[Resource]])</f>
        <v>0</v>
      </c>
      <c r="H27" s="15">
        <f ca="1">SUMIF(enum!$L:$L,resources[[#This Row],[Resource]],enum!$M:$M)</f>
        <v>0</v>
      </c>
    </row>
    <row r="28" spans="2:8" x14ac:dyDescent="0.5">
      <c r="B28" s="10" t="s">
        <v>97</v>
      </c>
      <c r="C28" s="26" t="s">
        <v>101</v>
      </c>
      <c r="D28" s="28"/>
      <c r="E28" s="28"/>
      <c r="F28" s="29">
        <f>IFERROR(MEDIAN(resources[[#This Row],[YearlyMin]],resources[[#This Row],[YearlyMax]]),1)</f>
        <v>1</v>
      </c>
      <c r="G28" s="15">
        <f ca="1">COUNTIF(enum!$L:$L,resources[[#This Row],[Resource]])</f>
        <v>0</v>
      </c>
      <c r="H28" s="15">
        <f ca="1">SUMIF(enum!$L:$L,resources[[#This Row],[Resource]],enum!$M:$M)</f>
        <v>0</v>
      </c>
    </row>
    <row r="29" spans="2:8" x14ac:dyDescent="0.5">
      <c r="B29" s="10" t="s">
        <v>98</v>
      </c>
      <c r="C29" s="26" t="s">
        <v>101</v>
      </c>
      <c r="D29" s="28"/>
      <c r="E29" s="28"/>
      <c r="F29" s="29">
        <f>IFERROR(MEDIAN(resources[[#This Row],[YearlyMin]],resources[[#This Row],[YearlyMax]]),1)</f>
        <v>1</v>
      </c>
      <c r="G29" s="15">
        <f ca="1">COUNTIF(enum!$L:$L,resources[[#This Row],[Resource]])</f>
        <v>0</v>
      </c>
      <c r="H29" s="15">
        <f ca="1">SUMIF(enum!$L:$L,resources[[#This Row],[Resource]],enum!$M:$M)</f>
        <v>0</v>
      </c>
    </row>
    <row r="30" spans="2:8" x14ac:dyDescent="0.5">
      <c r="B30" s="10" t="s">
        <v>99</v>
      </c>
      <c r="C30" s="26" t="s">
        <v>94</v>
      </c>
      <c r="D30" s="28"/>
      <c r="E30" s="28"/>
      <c r="F30" s="29">
        <f>IFERROR(MEDIAN(resources[[#This Row],[YearlyMin]],resources[[#This Row],[YearlyMax]]),1)</f>
        <v>1</v>
      </c>
      <c r="G30" s="15">
        <f ca="1">COUNTIF(enum!$L:$L,resources[[#This Row],[Resource]])</f>
        <v>1</v>
      </c>
      <c r="H30" s="15">
        <f ca="1">SUMIF(enum!$L:$L,resources[[#This Row],[Resource]],enum!$M:$M)</f>
        <v>150000</v>
      </c>
    </row>
    <row r="31" spans="2:8" x14ac:dyDescent="0.5">
      <c r="B31" s="10" t="s">
        <v>100</v>
      </c>
      <c r="C31" s="26" t="s">
        <v>101</v>
      </c>
      <c r="D31" s="28"/>
      <c r="E31" s="28"/>
      <c r="F31" s="29">
        <f>IFERROR(MEDIAN(resources[[#This Row],[YearlyMin]],resources[[#This Row],[YearlyMax]]),1)</f>
        <v>1</v>
      </c>
      <c r="G31" s="15">
        <f ca="1">COUNTIF(enum!$L:$L,resources[[#This Row],[Resource]])</f>
        <v>2</v>
      </c>
      <c r="H31" s="15">
        <f ca="1">SUMIF(enum!$L:$L,resources[[#This Row],[Resource]],enum!$M:$M)</f>
        <v>27500</v>
      </c>
    </row>
    <row r="33" spans="2:3" x14ac:dyDescent="0.5">
      <c r="B33" s="18"/>
      <c r="C33" s="18"/>
    </row>
    <row r="34" spans="2:3" x14ac:dyDescent="0.5">
      <c r="B34" s="18"/>
      <c r="C34" s="18"/>
    </row>
    <row r="35" spans="2:3" x14ac:dyDescent="0.5">
      <c r="B35" s="18"/>
      <c r="C35" s="18"/>
    </row>
    <row r="36" spans="2:3" x14ac:dyDescent="0.5">
      <c r="B36" s="18"/>
      <c r="C36" s="18"/>
    </row>
    <row r="37" spans="2:3" x14ac:dyDescent="0.5">
      <c r="B37" s="18"/>
      <c r="C37" s="18"/>
    </row>
    <row r="38" spans="2:3" x14ac:dyDescent="0.5">
      <c r="B38" s="18"/>
      <c r="C38" s="18"/>
    </row>
    <row r="39" spans="2:3" x14ac:dyDescent="0.5">
      <c r="B39" s="18"/>
      <c r="C39" s="18"/>
    </row>
    <row r="40" spans="2:3" x14ac:dyDescent="0.5">
      <c r="B40" s="18"/>
      <c r="C40" s="18"/>
    </row>
    <row r="41" spans="2:3" x14ac:dyDescent="0.5">
      <c r="B41" s="18"/>
      <c r="C41" s="18"/>
    </row>
    <row r="42" spans="2:3" x14ac:dyDescent="0.5">
      <c r="B42" s="18"/>
      <c r="C42" s="18"/>
    </row>
    <row r="43" spans="2:3" x14ac:dyDescent="0.5">
      <c r="B43" s="18"/>
      <c r="C43" s="18"/>
    </row>
    <row r="44" spans="2:3" x14ac:dyDescent="0.5">
      <c r="B44" s="18"/>
      <c r="C44" s="18"/>
    </row>
    <row r="45" spans="2:3" x14ac:dyDescent="0.5">
      <c r="B45" s="18"/>
      <c r="C45" s="18"/>
    </row>
    <row r="46" spans="2:3" x14ac:dyDescent="0.5">
      <c r="B46" s="18"/>
      <c r="C46" s="18"/>
    </row>
    <row r="47" spans="2:3" x14ac:dyDescent="0.5">
      <c r="B47" s="18"/>
      <c r="C47" s="18"/>
    </row>
    <row r="48" spans="2:3" x14ac:dyDescent="0.5">
      <c r="B48" s="18"/>
      <c r="C48" s="18"/>
    </row>
    <row r="49" spans="2:3" x14ac:dyDescent="0.5">
      <c r="B49" s="18"/>
      <c r="C49" s="18"/>
    </row>
    <row r="50" spans="2:3" x14ac:dyDescent="0.5">
      <c r="B50" s="18"/>
      <c r="C50" s="18"/>
    </row>
    <row r="51" spans="2:3" x14ac:dyDescent="0.5">
      <c r="B51" s="18"/>
      <c r="C51" s="18"/>
    </row>
    <row r="52" spans="2:3" x14ac:dyDescent="0.5">
      <c r="B52" s="18"/>
      <c r="C52" s="18"/>
    </row>
    <row r="53" spans="2:3" x14ac:dyDescent="0.5">
      <c r="B53" s="18"/>
      <c r="C53" s="18"/>
    </row>
    <row r="54" spans="2:3" x14ac:dyDescent="0.5">
      <c r="B54" s="18"/>
      <c r="C54" s="18"/>
    </row>
    <row r="55" spans="2:3" x14ac:dyDescent="0.5">
      <c r="B55" s="18"/>
      <c r="C55" s="1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F67-B821-4CDE-B222-EBE121F66766}">
  <sheetPr>
    <tabColor theme="1" tint="0.499984740745262"/>
  </sheetPr>
  <dimension ref="A1:XER103"/>
  <sheetViews>
    <sheetView showGridLines="0" tabSelected="1" workbookViewId="0">
      <pane ySplit="1" topLeftCell="A2" activePane="bottomLeft" state="frozen"/>
      <selection activeCell="E34" sqref="E34"/>
      <selection pane="bottomLeft" activeCell="F27" sqref="F27"/>
    </sheetView>
  </sheetViews>
  <sheetFormatPr defaultRowHeight="14.35" x14ac:dyDescent="0.5"/>
  <cols>
    <col min="1" max="1" width="10.52734375" customWidth="1"/>
    <col min="2" max="2" width="12.292968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8" width="9.1171875" style="9"/>
    <col min="9" max="9" width="8.9375" style="9"/>
    <col min="10" max="10" width="12.29296875" style="11" bestFit="1" customWidth="1"/>
    <col min="11" max="12" width="24.703125" style="22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">IF(E2="off","qty",_xlfn.HSTACK("qty",TRANSPOSE(phases[Phase])))</f>
        <v>qty</v>
      </c>
      <c r="N1"/>
      <c r="O1"/>
      <c r="P1"/>
      <c r="Q1"/>
      <c r="XEP1" t="str" cm="1">
        <f t="array" ref="XEP1:XEP6">_xlfn._xlws.SORT(_xlfn.UNIQUE(_xlfn._xlws.FILTER(J:J,(J:J&lt;&gt;"")*(J:J&lt;&gt;"Task"),"")))</f>
        <v>Design</v>
      </c>
      <c r="XEQ1" t="str" cm="1">
        <f t="array" ref="XEQ1:XEQ21">_xlfn._xlws.SORT(_xlfn.UNIQUE(_xlfn._xlws.FILTER(K:K,(K:K&lt;&gt;"")*(K:K&lt;&gt;"Subtask"),"")))</f>
        <v>Assembly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24</v>
      </c>
      <c r="C2"/>
      <c r="D2" s="5" t="s">
        <v>7</v>
      </c>
      <c r="E2" s="13" t="s">
        <v>107</v>
      </c>
      <c r="G2" s="9" t="str">
        <f>IF(J2="","",$B$2)</f>
        <v>Hardware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 t="e">
        <f>IF($J2="","",$M2*(1+_xlfn.XLOOKUP(N$1,phases[Phase],phases[Multiplier])))</f>
        <v>#N/A</v>
      </c>
      <c r="O2" s="12" t="e">
        <f>IF($J2="","",$M2*(1+_xlfn.XLOOKUP(O$1,phases[Phase],phases[Multiplier])))</f>
        <v>#N/A</v>
      </c>
      <c r="P2" s="12" t="e">
        <f>IF($J2="","",$M2*(1+_xlfn.XLOOKUP(P$1,phases[Phase],phases[Multiplier])))</f>
        <v>#N/A</v>
      </c>
      <c r="Q2" s="12" t="e">
        <f>IF($J2="","",$M2*(1+_xlfn.XLOOKUP(Q$1,phases[Phase],phases[Multiplier])))</f>
        <v>#N/A</v>
      </c>
      <c r="XEP2" t="str">
        <v>Development</v>
      </c>
      <c r="XEQ2" t="str">
        <v>CAD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Hardware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 t="e">
        <f>IF($J3="","",$M3*(1+_xlfn.XLOOKUP(N$1,phases[Phase],phases[Multiplier])))</f>
        <v>#N/A</v>
      </c>
      <c r="O3" s="12" t="e">
        <f>IF($J3="","",$M3*(1+_xlfn.XLOOKUP(O$1,phases[Phase],phases[Multiplier])))</f>
        <v>#N/A</v>
      </c>
      <c r="P3" s="12" t="e">
        <f>IF($J3="","",$M3*(1+_xlfn.XLOOKUP(P$1,phases[Phase],phases[Multiplier])))</f>
        <v>#N/A</v>
      </c>
      <c r="Q3" s="12" t="e">
        <f>IF($J3="","",$M3*(1+_xlfn.XLOOKUP(Q$1,phases[Phase],phases[Multiplier])))</f>
        <v>#N/A</v>
      </c>
      <c r="XEP3" t="str">
        <v>Ideation</v>
      </c>
      <c r="XEQ3" t="str">
        <v>CNC/3d print</v>
      </c>
      <c r="XER3" t="str">
        <v>Contract Analyst</v>
      </c>
    </row>
    <row r="4" spans="1:17 16370:16372" x14ac:dyDescent="0.5">
      <c r="A4" s="17" t="s">
        <v>17</v>
      </c>
      <c r="B4" s="3" t="s">
        <v>0</v>
      </c>
      <c r="C4" s="3" t="s">
        <v>15</v>
      </c>
      <c r="D4" s="3" t="s">
        <v>14</v>
      </c>
      <c r="E4" s="3" t="s">
        <v>29</v>
      </c>
      <c r="G4" s="9" t="str">
        <f t="shared" si="0"/>
        <v>Hardware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52</v>
      </c>
      <c r="M4" s="12">
        <v>0.2</v>
      </c>
      <c r="N4" s="12" t="e">
        <f>IF($J4="","",$M4*(1+_xlfn.XLOOKUP(N$1,phases[Phase],phases[Multiplier])))</f>
        <v>#N/A</v>
      </c>
      <c r="O4" s="12" t="e">
        <f>IF($J4="","",$M4*(1+_xlfn.XLOOKUP(O$1,phases[Phase],phases[Multiplier])))</f>
        <v>#N/A</v>
      </c>
      <c r="P4" s="12" t="e">
        <f>IF($J4="","",$M4*(1+_xlfn.XLOOKUP(P$1,phases[Phase],phases[Multiplier])))</f>
        <v>#N/A</v>
      </c>
      <c r="Q4" s="12" t="e">
        <f>IF($J4="","",$M4*(1+_xlfn.XLOOKUP(Q$1,phases[Phase],phases[Multiplier])))</f>
        <v>#N/A</v>
      </c>
      <c r="XEP4" t="str">
        <v>Operations</v>
      </c>
      <c r="XEQ4" t="str">
        <v>Day 0 / Packaging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4 resources, $185 k</v>
      </c>
      <c r="B5" s="10" t="str" cm="1">
        <f t="array" ref="B5:B10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4</v>
      </c>
      <c r="E5" s="40">
        <f ca="1">IF(B5="","",SUMIFS(enum!$Q:$Q,enum!$J:$J,$B5,enum!$G:$G,$B$2)/1000)</f>
        <v>185</v>
      </c>
      <c r="G5" s="9" t="str">
        <f t="shared" si="0"/>
        <v>Hardware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53</v>
      </c>
      <c r="M5" s="12">
        <v>0.3</v>
      </c>
      <c r="N5" s="12" t="e">
        <f>IF($J5="","",$M5*(1+_xlfn.XLOOKUP(N$1,phases[Phase],phases[Multiplier])))</f>
        <v>#N/A</v>
      </c>
      <c r="O5" s="12" t="e">
        <f>IF($J5="","",$M5*(1+_xlfn.XLOOKUP(O$1,phases[Phase],phases[Multiplier])))</f>
        <v>#N/A</v>
      </c>
      <c r="P5" s="12" t="e">
        <f>IF($J5="","",$M5*(1+_xlfn.XLOOKUP(P$1,phases[Phase],phases[Multiplier])))</f>
        <v>#N/A</v>
      </c>
      <c r="Q5" s="12" t="e">
        <f>IF($J5="","",$M5*(1+_xlfn.XLOOKUP(Q$1,phases[Phase],phases[Multiplier])))</f>
        <v>#N/A</v>
      </c>
      <c r="XEP5" t="str">
        <v>Prototype</v>
      </c>
      <c r="XEQ5" t="str">
        <v>Day 1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9 subtasks, 7 resources, $485 k</v>
      </c>
      <c r="B6" s="10" t="str">
        <v>Design</v>
      </c>
      <c r="C6" s="1">
        <f t="shared" ref="C6:C10" si="3">IF($B6="","",COUNTIFS(J:J,B6))</f>
        <v>9</v>
      </c>
      <c r="D6" s="1" cm="1">
        <f t="array" ref="D6">IF(B6="","",COUNTA(_xlfn.UNIQUE(_xlfn._xlws.FILTER(L:L,J:J=B6))))</f>
        <v>7</v>
      </c>
      <c r="E6" s="40">
        <f ca="1">IF(B6="","",SUMIFS(enum!$Q:$Q,enum!$J:$J,$B6,enum!$G:$G,$B$2)/1000)</f>
        <v>485</v>
      </c>
      <c r="G6" s="9" t="str">
        <f t="shared" si="0"/>
        <v>Hardware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48</v>
      </c>
      <c r="L6" s="11" t="s">
        <v>49</v>
      </c>
      <c r="M6" s="12">
        <v>0.1</v>
      </c>
      <c r="N6" s="12" t="e">
        <f>IF($J6="","",$M6*(1+_xlfn.XLOOKUP(N$1,phases[Phase],phases[Multiplier])))</f>
        <v>#N/A</v>
      </c>
      <c r="O6" s="12" t="e">
        <f>IF($J6="","",$M6*(1+_xlfn.XLOOKUP(O$1,phases[Phase],phases[Multiplier])))</f>
        <v>#N/A</v>
      </c>
      <c r="P6" s="12" t="e">
        <f>IF($J6="","",$M6*(1+_xlfn.XLOOKUP(P$1,phases[Phase],phases[Multiplier])))</f>
        <v>#N/A</v>
      </c>
      <c r="Q6" s="12" t="e">
        <f>IF($J6="","",$M6*(1+_xlfn.XLOOKUP(Q$1,phases[Phase],phases[Multiplier])))</f>
        <v>#N/A</v>
      </c>
      <c r="XEP6" t="str">
        <v>Testing</v>
      </c>
      <c r="XEQ6" t="str">
        <v>Day -1</v>
      </c>
      <c r="XER6" t="str">
        <v>Equipment Procurement</v>
      </c>
    </row>
    <row r="7" spans="1:17 16370:16372" x14ac:dyDescent="0.5">
      <c r="A7" s="16" t="str">
        <f t="shared" ca="1" si="2"/>
        <v>• Prototype
      3 subtasks, 3 resources, $141 k</v>
      </c>
      <c r="B7" s="10" t="str">
        <v>Prototype</v>
      </c>
      <c r="C7" s="1">
        <f t="shared" si="3"/>
        <v>3</v>
      </c>
      <c r="D7" s="1" cm="1">
        <f t="array" ref="D7">IF(B7="","",COUNTA(_xlfn.UNIQUE(_xlfn._xlws.FILTER(L:L,J:J=B7))))</f>
        <v>3</v>
      </c>
      <c r="E7" s="40">
        <f ca="1">IF(B7="","",SUMIFS(enum!$Q:$Q,enum!$J:$J,$B7,enum!$G:$G,$B$2)/1000)</f>
        <v>141</v>
      </c>
      <c r="G7" s="9" t="str">
        <f t="shared" si="0"/>
        <v>Hardware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50</v>
      </c>
      <c r="L7" s="11" t="s">
        <v>51</v>
      </c>
      <c r="M7" s="12">
        <v>0.2</v>
      </c>
      <c r="N7" s="12" t="e">
        <f>IF($J7="","",$M7*(1+_xlfn.XLOOKUP(N$1,phases[Phase],phases[Multiplier])))</f>
        <v>#N/A</v>
      </c>
      <c r="O7" s="12" t="e">
        <f>IF($J7="","",$M7*(1+_xlfn.XLOOKUP(O$1,phases[Phase],phases[Multiplier])))</f>
        <v>#N/A</v>
      </c>
      <c r="P7" s="12" t="e">
        <f>IF($J7="","",$M7*(1+_xlfn.XLOOKUP(P$1,phases[Phase],phases[Multiplier])))</f>
        <v>#N/A</v>
      </c>
      <c r="Q7" s="12" t="e">
        <f>IF($J7="","",$M7*(1+_xlfn.XLOOKUP(Q$1,phases[Phase],phases[Multiplier])))</f>
        <v>#N/A</v>
      </c>
      <c r="XEQ7" t="str">
        <v>Day 2</v>
      </c>
      <c r="XER7" t="str">
        <v>Facilities Maintenance</v>
      </c>
    </row>
    <row r="8" spans="1:17 16370:16372" x14ac:dyDescent="0.5">
      <c r="A8" s="16" t="str">
        <f t="shared" ca="1" si="2"/>
        <v>• Development
      4 subtasks, 4 resources, $323 k</v>
      </c>
      <c r="B8" s="10" t="str">
        <v>Development</v>
      </c>
      <c r="C8" s="1">
        <f t="shared" si="3"/>
        <v>4</v>
      </c>
      <c r="D8" s="1" cm="1">
        <f t="array" ref="D8">IF(B8="","",COUNTA(_xlfn.UNIQUE(_xlfn._xlws.FILTER(L:L,J:J=B8))))</f>
        <v>4</v>
      </c>
      <c r="E8" s="40">
        <f ca="1">IF(B8="","",SUMIFS(enum!$Q:$Q,enum!$J:$J,$B8,enum!$G:$G,$B$2)/1000)</f>
        <v>323</v>
      </c>
      <c r="G8" s="9" t="str">
        <f t="shared" si="0"/>
        <v>Hardware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46</v>
      </c>
      <c r="L8" s="11" t="s">
        <v>84</v>
      </c>
      <c r="M8" s="12">
        <v>2</v>
      </c>
      <c r="N8" s="12" t="e">
        <f>IF($J8="","",$M8*(1+_xlfn.XLOOKUP(N$1,phases[Phase],phases[Multiplier])))</f>
        <v>#N/A</v>
      </c>
      <c r="O8" s="12" t="e">
        <f>IF($J8="","",$M8*(1+_xlfn.XLOOKUP(O$1,phases[Phase],phases[Multiplier])))</f>
        <v>#N/A</v>
      </c>
      <c r="P8" s="12" t="e">
        <f>IF($J8="","",$M8*(1+_xlfn.XLOOKUP(P$1,phases[Phase],phases[Multiplier])))</f>
        <v>#N/A</v>
      </c>
      <c r="Q8" s="12" t="e">
        <f>IF($J8="","",$M8*(1+_xlfn.XLOOKUP(Q$1,phases[Phase],phases[Multiplier])))</f>
        <v>#N/A</v>
      </c>
      <c r="XEQ8" t="str">
        <v>Design Review</v>
      </c>
      <c r="XER8" t="str">
        <v>Finance Analyst</v>
      </c>
    </row>
    <row r="9" spans="1:17 16370:16372" x14ac:dyDescent="0.5">
      <c r="A9" s="16" t="str">
        <f t="shared" ca="1" si="2"/>
        <v>• Testing
      5 subtasks, 3 resources, $248 k</v>
      </c>
      <c r="B9" s="10" t="str">
        <v>Testing</v>
      </c>
      <c r="C9" s="1">
        <f t="shared" si="3"/>
        <v>5</v>
      </c>
      <c r="D9" s="1" cm="1">
        <f t="array" ref="D9">IF(B9="","",COUNTA(_xlfn.UNIQUE(_xlfn._xlws.FILTER(L:L,J:J=B9))))</f>
        <v>3</v>
      </c>
      <c r="E9" s="40">
        <f ca="1">IF(B9="","",SUMIFS(enum!$Q:$Q,enum!$J:$J,$B9,enum!$G:$G,$B$2)/1000)</f>
        <v>248</v>
      </c>
      <c r="G9" s="9" t="str">
        <f t="shared" si="0"/>
        <v>Hardware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21</v>
      </c>
      <c r="K9" s="11" t="s">
        <v>46</v>
      </c>
      <c r="L9" s="11" t="s">
        <v>34</v>
      </c>
      <c r="M9" s="12">
        <v>0.5</v>
      </c>
      <c r="N9" s="12" t="e">
        <f>IF($J9="","",$M9*(1+_xlfn.XLOOKUP(N$1,phases[Phase],phases[Multiplier])))</f>
        <v>#N/A</v>
      </c>
      <c r="O9" s="12" t="e">
        <f>IF($J9="","",$M9*(1+_xlfn.XLOOKUP(O$1,phases[Phase],phases[Multiplier])))</f>
        <v>#N/A</v>
      </c>
      <c r="P9" s="12" t="e">
        <f>IF($J9="","",$M9*(1+_xlfn.XLOOKUP(P$1,phases[Phase],phases[Multiplier])))</f>
        <v>#N/A</v>
      </c>
      <c r="Q9" s="12" t="e">
        <f>IF($J9="","",$M9*(1+_xlfn.XLOOKUP(Q$1,phases[Phase],phases[Multiplier])))</f>
        <v>#N/A</v>
      </c>
      <c r="XEQ9" t="str">
        <v>Durability/Stress</v>
      </c>
      <c r="XER9" t="str">
        <v>General Capex</v>
      </c>
    </row>
    <row r="10" spans="1:17 16370:16372" x14ac:dyDescent="0.5">
      <c r="A10" s="16" t="str">
        <f t="shared" ca="1" si="2"/>
        <v>• Operations
      4 subtasks, 4 resources, $465 k</v>
      </c>
      <c r="B10" s="10" t="str">
        <v>Operations</v>
      </c>
      <c r="C10" s="1">
        <f t="shared" si="3"/>
        <v>4</v>
      </c>
      <c r="D10" s="1" cm="1">
        <f t="array" ref="D10">IF(B10="","",COUNTA(_xlfn.UNIQUE(_xlfn._xlws.FILTER(L:L,J:J=B10))))</f>
        <v>4</v>
      </c>
      <c r="E10" s="40">
        <f ca="1">IF(B10="","",SUMIFS(enum!$Q:$Q,enum!$J:$J,$B10,enum!$G:$G,$B$2)/1000)</f>
        <v>465</v>
      </c>
      <c r="G10" s="9" t="str">
        <f t="shared" si="0"/>
        <v>Hardware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21</v>
      </c>
      <c r="K10" s="11" t="s">
        <v>47</v>
      </c>
      <c r="L10" s="11" t="s">
        <v>84</v>
      </c>
      <c r="M10" s="12">
        <v>0.5</v>
      </c>
      <c r="N10" s="12" t="e">
        <f>IF($J10="","",$M10*(1+_xlfn.XLOOKUP(N$1,phases[Phase],phases[Multiplier])))</f>
        <v>#N/A</v>
      </c>
      <c r="O10" s="12" t="e">
        <f>IF($J10="","",$M10*(1+_xlfn.XLOOKUP(O$1,phases[Phase],phases[Multiplier])))</f>
        <v>#N/A</v>
      </c>
      <c r="P10" s="12" t="e">
        <f>IF($J10="","",$M10*(1+_xlfn.XLOOKUP(P$1,phases[Phase],phases[Multiplier])))</f>
        <v>#N/A</v>
      </c>
      <c r="Q10" s="12" t="e">
        <f>IF($J10="","",$M10*(1+_xlfn.XLOOKUP(Q$1,phases[Phase],phases[Multiplier])))</f>
        <v>#N/A</v>
      </c>
      <c r="XEQ10" t="str">
        <v>Factory Flow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Hardware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21</v>
      </c>
      <c r="K11" s="11" t="s">
        <v>91</v>
      </c>
      <c r="L11" s="11" t="s">
        <v>92</v>
      </c>
      <c r="M11" s="12">
        <v>0.2</v>
      </c>
      <c r="N11" s="12" t="e">
        <f>IF($J11="","",$M11*(1+_xlfn.XLOOKUP(N$1,phases[Phase],phases[Multiplier])))</f>
        <v>#N/A</v>
      </c>
      <c r="O11" s="12" t="e">
        <f>IF($J11="","",$M11*(1+_xlfn.XLOOKUP(O$1,phases[Phase],phases[Multiplier])))</f>
        <v>#N/A</v>
      </c>
      <c r="P11" s="12" t="e">
        <f>IF($J11="","",$M11*(1+_xlfn.XLOOKUP(P$1,phases[Phase],phases[Multiplier])))</f>
        <v>#N/A</v>
      </c>
      <c r="Q11" s="12" t="e">
        <f>IF($J11="","",$M11*(1+_xlfn.XLOOKUP(Q$1,phases[Phase],phases[Multiplier])))</f>
        <v>#N/A</v>
      </c>
      <c r="XEQ11" t="str">
        <v>Feasibility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Hardware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21</v>
      </c>
      <c r="K12" s="11" t="s">
        <v>47</v>
      </c>
      <c r="L12" s="11" t="s">
        <v>34</v>
      </c>
      <c r="M12" s="12">
        <v>0.2</v>
      </c>
      <c r="N12" s="12" t="e">
        <f>IF($J12="","",$M12*(1+_xlfn.XLOOKUP(N$1,phases[Phase],phases[Multiplier])))</f>
        <v>#N/A</v>
      </c>
      <c r="O12" s="12" t="e">
        <f>IF($J12="","",$M12*(1+_xlfn.XLOOKUP(O$1,phases[Phase],phases[Multiplier])))</f>
        <v>#N/A</v>
      </c>
      <c r="P12" s="12" t="e">
        <f>IF($J12="","",$M12*(1+_xlfn.XLOOKUP(P$1,phases[Phase],phases[Multiplier])))</f>
        <v>#N/A</v>
      </c>
      <c r="Q12" s="12" t="e">
        <f>IF($J12="","",$M12*(1+_xlfn.XLOOKUP(Q$1,phases[Phase],phases[Multiplier])))</f>
        <v>#N/A</v>
      </c>
      <c r="XEQ12" t="str">
        <v>Finance Support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>Hardware</v>
      </c>
      <c r="H13" s="9" t="str">
        <f t="shared" si="1"/>
        <v>Off</v>
      </c>
      <c r="I13" s="9" t="b">
        <f>IF(J13="","",IFERROR(_xlfn.XMATCH(L13,resources[Resource])&gt;0,FALSE))</f>
        <v>1</v>
      </c>
      <c r="J13" s="11" t="s">
        <v>21</v>
      </c>
      <c r="K13" s="11" t="s">
        <v>54</v>
      </c>
      <c r="L13" s="11" t="s">
        <v>80</v>
      </c>
      <c r="M13" s="12">
        <v>0.1</v>
      </c>
      <c r="N13" s="12" t="e">
        <f>IF($J13="","",$M13*(1+_xlfn.XLOOKUP(N$1,phases[Phase],phases[Multiplier])))</f>
        <v>#N/A</v>
      </c>
      <c r="O13" s="12" t="e">
        <f>IF($J13="","",$M13*(1+_xlfn.XLOOKUP(O$1,phases[Phase],phases[Multiplier])))</f>
        <v>#N/A</v>
      </c>
      <c r="P13" s="12" t="e">
        <f>IF($J13="","",$M13*(1+_xlfn.XLOOKUP(P$1,phases[Phase],phases[Multiplier])))</f>
        <v>#N/A</v>
      </c>
      <c r="Q13" s="12" t="e">
        <f>IF($J13="","",$M13*(1+_xlfn.XLOOKUP(Q$1,phases[Phase],phases[Multiplier])))</f>
        <v>#N/A</v>
      </c>
      <c r="XEQ13" t="str">
        <v>Integration Testing</v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>Hardware</v>
      </c>
      <c r="H14" s="9" t="str">
        <f t="shared" si="1"/>
        <v>Off</v>
      </c>
      <c r="I14" s="9" t="b">
        <f>IF(J14="","",IFERROR(_xlfn.XMATCH(L14,resources[Resource])&gt;0,FALSE))</f>
        <v>1</v>
      </c>
      <c r="J14" s="11" t="s">
        <v>21</v>
      </c>
      <c r="K14" s="11" t="s">
        <v>55</v>
      </c>
      <c r="L14" s="11" t="s">
        <v>81</v>
      </c>
      <c r="M14" s="12">
        <v>0.3</v>
      </c>
      <c r="N14" s="12" t="e">
        <f>IF($J14="","",$M14*(1+_xlfn.XLOOKUP(N$1,phases[Phase],phases[Multiplier])))</f>
        <v>#N/A</v>
      </c>
      <c r="O14" s="12" t="e">
        <f>IF($J14="","",$M14*(1+_xlfn.XLOOKUP(O$1,phases[Phase],phases[Multiplier])))</f>
        <v>#N/A</v>
      </c>
      <c r="P14" s="12" t="e">
        <f>IF($J14="","",$M14*(1+_xlfn.XLOOKUP(P$1,phases[Phase],phases[Multiplier])))</f>
        <v>#N/A</v>
      </c>
      <c r="Q14" s="12" t="e">
        <f>IF($J14="","",$M14*(1+_xlfn.XLOOKUP(Q$1,phases[Phase],phases[Multiplier])))</f>
        <v>#N/A</v>
      </c>
      <c r="XEQ14" t="str">
        <v>Lab Equipment</v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>Hardware</v>
      </c>
      <c r="H15" s="9" t="str">
        <f t="shared" si="1"/>
        <v>Off</v>
      </c>
      <c r="I15" s="9" t="b">
        <f>IF(J15="","",IFERROR(_xlfn.XMATCH(L15,resources[Resource])&gt;0,FALSE))</f>
        <v>1</v>
      </c>
      <c r="J15" s="11" t="s">
        <v>22</v>
      </c>
      <c r="K15" s="11" t="s">
        <v>56</v>
      </c>
      <c r="L15" s="11" t="s">
        <v>57</v>
      </c>
      <c r="M15" s="12">
        <v>0.8</v>
      </c>
      <c r="N15" s="12" t="e">
        <f>IF($J15="","",$M15*(1+_xlfn.XLOOKUP(N$1,phases[Phase],phases[Multiplier])))</f>
        <v>#N/A</v>
      </c>
      <c r="O15" s="12" t="e">
        <f>IF($J15="","",$M15*(1+_xlfn.XLOOKUP(O$1,phases[Phase],phases[Multiplier])))</f>
        <v>#N/A</v>
      </c>
      <c r="P15" s="12" t="e">
        <f>IF($J15="","",$M15*(1+_xlfn.XLOOKUP(P$1,phases[Phase],phases[Multiplier])))</f>
        <v>#N/A</v>
      </c>
      <c r="Q15" s="12" t="e">
        <f>IF($J15="","",$M15*(1+_xlfn.XLOOKUP(Q$1,phases[Phase],phases[Multiplier])))</f>
        <v>#N/A</v>
      </c>
      <c r="XEQ15" t="str">
        <v>Market Research</v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>Hardware</v>
      </c>
      <c r="H16" s="9" t="str">
        <f t="shared" si="1"/>
        <v>Off</v>
      </c>
      <c r="I16" s="9" t="b">
        <f>IF(J16="","",IFERROR(_xlfn.XMATCH(L16,resources[Resource])&gt;0,FALSE))</f>
        <v>1</v>
      </c>
      <c r="J16" s="11" t="s">
        <v>22</v>
      </c>
      <c r="K16" s="11" t="s">
        <v>58</v>
      </c>
      <c r="L16" s="11" t="s">
        <v>82</v>
      </c>
      <c r="M16" s="12">
        <v>0.1</v>
      </c>
      <c r="N16" s="12" t="e">
        <f>IF($J16="","",$M16*(1+_xlfn.XLOOKUP(N$1,phases[Phase],phases[Multiplier])))</f>
        <v>#N/A</v>
      </c>
      <c r="O16" s="12" t="e">
        <f>IF($J16="","",$M16*(1+_xlfn.XLOOKUP(O$1,phases[Phase],phases[Multiplier])))</f>
        <v>#N/A</v>
      </c>
      <c r="P16" s="12" t="e">
        <f>IF($J16="","",$M16*(1+_xlfn.XLOOKUP(P$1,phases[Phase],phases[Multiplier])))</f>
        <v>#N/A</v>
      </c>
      <c r="Q16" s="12" t="e">
        <f>IF($J16="","",$M16*(1+_xlfn.XLOOKUP(Q$1,phases[Phase],phases[Multiplier])))</f>
        <v>#N/A</v>
      </c>
      <c r="XEQ16" t="str">
        <v>Pilot Run</v>
      </c>
      <c r="XER16" t="str">
        <v>Manager</v>
      </c>
    </row>
    <row r="17" spans="1:17 16371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>Hardware</v>
      </c>
      <c r="H17" s="9" t="str">
        <f t="shared" si="1"/>
        <v>Off</v>
      </c>
      <c r="I17" s="9" t="b">
        <f>IF(J17="","",IFERROR(_xlfn.XMATCH(L17,resources[Resource])&gt;0,FALSE))</f>
        <v>1</v>
      </c>
      <c r="J17" s="11" t="s">
        <v>22</v>
      </c>
      <c r="K17" s="11" t="s">
        <v>59</v>
      </c>
      <c r="L17" s="11" t="s">
        <v>83</v>
      </c>
      <c r="M17" s="12">
        <v>0.9</v>
      </c>
      <c r="N17" s="12" t="e">
        <f>IF($J17="","",$M17*(1+_xlfn.XLOOKUP(N$1,phases[Phase],phases[Multiplier])))</f>
        <v>#N/A</v>
      </c>
      <c r="O17" s="12" t="e">
        <f>IF($J17="","",$M17*(1+_xlfn.XLOOKUP(O$1,phases[Phase],phases[Multiplier])))</f>
        <v>#N/A</v>
      </c>
      <c r="P17" s="12" t="e">
        <f>IF($J17="","",$M17*(1+_xlfn.XLOOKUP(P$1,phases[Phase],phases[Multiplier])))</f>
        <v>#N/A</v>
      </c>
      <c r="Q17" s="12" t="e">
        <f>IF($J17="","",$M17*(1+_xlfn.XLOOKUP(Q$1,phases[Phase],phases[Multiplier])))</f>
        <v>#N/A</v>
      </c>
      <c r="XEQ17" t="str">
        <v>Product Experience</v>
      </c>
      <c r="XER17" t="str">
        <v>Manager 2</v>
      </c>
    </row>
    <row r="18" spans="1:17 16371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>Hardware</v>
      </c>
      <c r="H18" s="9" t="str">
        <f t="shared" si="1"/>
        <v>Off</v>
      </c>
      <c r="I18" s="9" t="b">
        <f>IF(J18="","",IFERROR(_xlfn.XMATCH(L18,resources[Resource])&gt;0,FALSE))</f>
        <v>1</v>
      </c>
      <c r="J18" s="11" t="s">
        <v>27</v>
      </c>
      <c r="K18" s="11" t="s">
        <v>60</v>
      </c>
      <c r="L18" s="11" t="s">
        <v>86</v>
      </c>
      <c r="M18" s="12">
        <v>0.5</v>
      </c>
      <c r="N18" s="12" t="e">
        <f>IF($J18="","",$M18*(1+_xlfn.XLOOKUP(N$1,phases[Phase],phases[Multiplier])))</f>
        <v>#N/A</v>
      </c>
      <c r="O18" s="12" t="e">
        <f>IF($J18="","",$M18*(1+_xlfn.XLOOKUP(O$1,phases[Phase],phases[Multiplier])))</f>
        <v>#N/A</v>
      </c>
      <c r="P18" s="12" t="e">
        <f>IF($J18="","",$M18*(1+_xlfn.XLOOKUP(P$1,phases[Phase],phases[Multiplier])))</f>
        <v>#N/A</v>
      </c>
      <c r="Q18" s="12" t="e">
        <f>IF($J18="","",$M18*(1+_xlfn.XLOOKUP(Q$1,phases[Phase],phases[Multiplier])))</f>
        <v>#N/A</v>
      </c>
      <c r="XEQ18" t="str">
        <v>Program Management</v>
      </c>
      <c r="XER18" t="str">
        <v>Market Analyst</v>
      </c>
    </row>
    <row r="19" spans="1:17 16371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>Hardware</v>
      </c>
      <c r="H19" s="9" t="str">
        <f t="shared" si="1"/>
        <v>Off</v>
      </c>
      <c r="I19" s="9" t="b">
        <f>IF(J19="","",IFERROR(_xlfn.XMATCH(L19,resources[Resource])&gt;0,FALSE))</f>
        <v>1</v>
      </c>
      <c r="J19" s="11" t="s">
        <v>27</v>
      </c>
      <c r="K19" s="11" t="s">
        <v>32</v>
      </c>
      <c r="L19" s="11" t="s">
        <v>87</v>
      </c>
      <c r="M19" s="12">
        <v>2</v>
      </c>
      <c r="N19" s="12" t="e">
        <f>IF($J19="","",$M19*(1+_xlfn.XLOOKUP(N$1,phases[Phase],phases[Multiplier])))</f>
        <v>#N/A</v>
      </c>
      <c r="O19" s="12" t="e">
        <f>IF($J19="","",$M19*(1+_xlfn.XLOOKUP(O$1,phases[Phase],phases[Multiplier])))</f>
        <v>#N/A</v>
      </c>
      <c r="P19" s="12" t="e">
        <f>IF($J19="","",$M19*(1+_xlfn.XLOOKUP(P$1,phases[Phase],phases[Multiplier])))</f>
        <v>#N/A</v>
      </c>
      <c r="Q19" s="12" t="e">
        <f>IF($J19="","",$M19*(1+_xlfn.XLOOKUP(Q$1,phases[Phase],phases[Multiplier])))</f>
        <v>#N/A</v>
      </c>
      <c r="XEQ19" t="str">
        <v>Project Management</v>
      </c>
      <c r="XER19" t="str">
        <v>Marketer</v>
      </c>
    </row>
    <row r="20" spans="1:17 16371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>Hardware</v>
      </c>
      <c r="H20" s="9" t="str">
        <f t="shared" si="1"/>
        <v>Off</v>
      </c>
      <c r="I20" s="9" t="b">
        <f>IF(J20="","",IFERROR(_xlfn.XMATCH(L20,resources[Resource])&gt;0,FALSE))</f>
        <v>1</v>
      </c>
      <c r="J20" s="11" t="s">
        <v>27</v>
      </c>
      <c r="K20" s="11" t="s">
        <v>63</v>
      </c>
      <c r="L20" s="11" t="s">
        <v>51</v>
      </c>
      <c r="M20" s="12">
        <v>0.1</v>
      </c>
      <c r="N20" s="12" t="e">
        <f>IF($J20="","",$M20*(1+_xlfn.XLOOKUP(N$1,phases[Phase],phases[Multiplier])))</f>
        <v>#N/A</v>
      </c>
      <c r="O20" s="12" t="e">
        <f>IF($J20="","",$M20*(1+_xlfn.XLOOKUP(O$1,phases[Phase],phases[Multiplier])))</f>
        <v>#N/A</v>
      </c>
      <c r="P20" s="12" t="e">
        <f>IF($J20="","",$M20*(1+_xlfn.XLOOKUP(P$1,phases[Phase],phases[Multiplier])))</f>
        <v>#N/A</v>
      </c>
      <c r="Q20" s="12" t="e">
        <f>IF($J20="","",$M20*(1+_xlfn.XLOOKUP(Q$1,phases[Phase],phases[Multiplier])))</f>
        <v>#N/A</v>
      </c>
      <c r="XEQ20" t="str">
        <v>Serviceability Review</v>
      </c>
      <c r="XER20" t="str">
        <v>Offer Analyst</v>
      </c>
    </row>
    <row r="21" spans="1:17 16371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>Hardware</v>
      </c>
      <c r="H21" s="9" t="str">
        <f t="shared" si="1"/>
        <v>Off</v>
      </c>
      <c r="I21" s="9" t="b">
        <f>IF(J21="","",IFERROR(_xlfn.XMATCH(L21,resources[Resource])&gt;0,FALSE))</f>
        <v>1</v>
      </c>
      <c r="J21" s="11" t="s">
        <v>27</v>
      </c>
      <c r="K21" s="11" t="s">
        <v>63</v>
      </c>
      <c r="L21" s="11" t="s">
        <v>64</v>
      </c>
      <c r="M21" s="12">
        <v>0.3</v>
      </c>
      <c r="N21" s="12" t="e">
        <f>IF($J21="","",$M21*(1+_xlfn.XLOOKUP(N$1,phases[Phase],phases[Multiplier])))</f>
        <v>#N/A</v>
      </c>
      <c r="O21" s="12" t="e">
        <f>IF($J21="","",$M21*(1+_xlfn.XLOOKUP(O$1,phases[Phase],phases[Multiplier])))</f>
        <v>#N/A</v>
      </c>
      <c r="P21" s="12" t="e">
        <f>IF($J21="","",$M21*(1+_xlfn.XLOOKUP(P$1,phases[Phase],phases[Multiplier])))</f>
        <v>#N/A</v>
      </c>
      <c r="Q21" s="12" t="e">
        <f>IF($J21="","",$M21*(1+_xlfn.XLOOKUP(Q$1,phases[Phase],phases[Multiplier])))</f>
        <v>#N/A</v>
      </c>
      <c r="XEQ21" t="str">
        <v>Supply Chain</v>
      </c>
      <c r="XER21" t="str">
        <v>Planner</v>
      </c>
    </row>
    <row r="22" spans="1:17 16371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>Hardware</v>
      </c>
      <c r="H22" s="9" t="str">
        <f t="shared" si="1"/>
        <v>Off</v>
      </c>
      <c r="I22" s="9" t="b">
        <f>IF(J22="","",IFERROR(_xlfn.XMATCH(L22,resources[Resource])&gt;0,FALSE))</f>
        <v>1</v>
      </c>
      <c r="J22" s="11" t="s">
        <v>28</v>
      </c>
      <c r="K22" s="11" t="s">
        <v>61</v>
      </c>
      <c r="L22" s="11" t="s">
        <v>82</v>
      </c>
      <c r="M22" s="12">
        <v>0.1</v>
      </c>
      <c r="N22" s="12" t="e">
        <f>IF($J22="","",$M22*(1+_xlfn.XLOOKUP(N$1,phases[Phase],phases[Multiplier])))</f>
        <v>#N/A</v>
      </c>
      <c r="O22" s="12" t="e">
        <f>IF($J22="","",$M22*(1+_xlfn.XLOOKUP(O$1,phases[Phase],phases[Multiplier])))</f>
        <v>#N/A</v>
      </c>
      <c r="P22" s="12" t="e">
        <f>IF($J22="","",$M22*(1+_xlfn.XLOOKUP(P$1,phases[Phase],phases[Multiplier])))</f>
        <v>#N/A</v>
      </c>
      <c r="Q22" s="12" t="e">
        <f>IF($J22="","",$M22*(1+_xlfn.XLOOKUP(Q$1,phases[Phase],phases[Multiplier])))</f>
        <v>#N/A</v>
      </c>
      <c r="XER22" t="str">
        <v>Product Manager</v>
      </c>
    </row>
    <row r="23" spans="1:17 16371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>Hardware</v>
      </c>
      <c r="H23" s="9" t="str">
        <f t="shared" si="1"/>
        <v>Off</v>
      </c>
      <c r="I23" s="9" t="b">
        <f>IF(J23="","",IFERROR(_xlfn.XMATCH(L23,resources[Resource])&gt;0,FALSE))</f>
        <v>1</v>
      </c>
      <c r="J23" s="11" t="s">
        <v>28</v>
      </c>
      <c r="K23" s="11" t="s">
        <v>42</v>
      </c>
      <c r="L23" s="11" t="s">
        <v>84</v>
      </c>
      <c r="M23" s="12">
        <v>0.5</v>
      </c>
      <c r="N23" s="12" t="e">
        <f>IF($J23="","",$M23*(1+_xlfn.XLOOKUP(N$1,phases[Phase],phases[Multiplier])))</f>
        <v>#N/A</v>
      </c>
      <c r="O23" s="12" t="e">
        <f>IF($J23="","",$M23*(1+_xlfn.XLOOKUP(O$1,phases[Phase],phases[Multiplier])))</f>
        <v>#N/A</v>
      </c>
      <c r="P23" s="12" t="e">
        <f>IF($J23="","",$M23*(1+_xlfn.XLOOKUP(P$1,phases[Phase],phases[Multiplier])))</f>
        <v>#N/A</v>
      </c>
      <c r="Q23" s="12" t="e">
        <f>IF($J23="","",$M23*(1+_xlfn.XLOOKUP(Q$1,phases[Phase],phases[Multiplier])))</f>
        <v>#N/A</v>
      </c>
      <c r="XER23" t="str">
        <v>Program Manager</v>
      </c>
    </row>
    <row r="24" spans="1:17 16371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>Hardware</v>
      </c>
      <c r="H24" s="9" t="str">
        <f t="shared" si="1"/>
        <v>Off</v>
      </c>
      <c r="I24" s="9" t="b">
        <f>IF(J24="","",IFERROR(_xlfn.XMATCH(L24,resources[Resource])&gt;0,FALSE))</f>
        <v>1</v>
      </c>
      <c r="J24" s="11" t="s">
        <v>28</v>
      </c>
      <c r="K24" s="11" t="s">
        <v>42</v>
      </c>
      <c r="L24" s="11" t="s">
        <v>82</v>
      </c>
      <c r="M24" s="12">
        <v>0.5</v>
      </c>
      <c r="N24" s="12" t="e">
        <f>IF($J24="","",$M24*(1+_xlfn.XLOOKUP(N$1,phases[Phase],phases[Multiplier])))</f>
        <v>#N/A</v>
      </c>
      <c r="O24" s="12" t="e">
        <f>IF($J24="","",$M24*(1+_xlfn.XLOOKUP(O$1,phases[Phase],phases[Multiplier])))</f>
        <v>#N/A</v>
      </c>
      <c r="P24" s="12" t="e">
        <f>IF($J24="","",$M24*(1+_xlfn.XLOOKUP(P$1,phases[Phase],phases[Multiplier])))</f>
        <v>#N/A</v>
      </c>
      <c r="Q24" s="12" t="e">
        <f>IF($J24="","",$M24*(1+_xlfn.XLOOKUP(Q$1,phases[Phase],phases[Multiplier])))</f>
        <v>#N/A</v>
      </c>
      <c r="XER24" t="str">
        <v>Project Manager</v>
      </c>
    </row>
    <row r="25" spans="1:17 16371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>Hardware</v>
      </c>
      <c r="H25" s="9" t="str">
        <f t="shared" si="1"/>
        <v>Off</v>
      </c>
      <c r="I25" s="9" t="b">
        <f>IF(J25="","",IFERROR(_xlfn.XMATCH(L25,resources[Resource])&gt;0,FALSE))</f>
        <v>1</v>
      </c>
      <c r="J25" s="11" t="s">
        <v>28</v>
      </c>
      <c r="K25" s="11" t="s">
        <v>61</v>
      </c>
      <c r="L25" s="11" t="s">
        <v>83</v>
      </c>
      <c r="M25" s="12">
        <v>1</v>
      </c>
      <c r="N25" s="12" t="e">
        <f>IF($J25="","",$M25*(1+_xlfn.XLOOKUP(N$1,phases[Phase],phases[Multiplier])))</f>
        <v>#N/A</v>
      </c>
      <c r="O25" s="12" t="e">
        <f>IF($J25="","",$M25*(1+_xlfn.XLOOKUP(O$1,phases[Phase],phases[Multiplier])))</f>
        <v>#N/A</v>
      </c>
      <c r="P25" s="12" t="e">
        <f>IF($J25="","",$M25*(1+_xlfn.XLOOKUP(P$1,phases[Phase],phases[Multiplier])))</f>
        <v>#N/A</v>
      </c>
      <c r="Q25" s="12" t="e">
        <f>IF($J25="","",$M25*(1+_xlfn.XLOOKUP(Q$1,phases[Phase],phases[Multiplier])))</f>
        <v>#N/A</v>
      </c>
      <c r="XER25" t="str">
        <v>Software Engineer 1</v>
      </c>
    </row>
    <row r="26" spans="1:17 16371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>Hardware</v>
      </c>
      <c r="H26" s="9" t="str">
        <f t="shared" si="1"/>
        <v>Off</v>
      </c>
      <c r="I26" s="9" t="b">
        <f>IF(J26="","",IFERROR(_xlfn.XMATCH(L26,resources[Resource])&gt;0,FALSE))</f>
        <v>1</v>
      </c>
      <c r="J26" s="11" t="s">
        <v>28</v>
      </c>
      <c r="K26" s="11" t="s">
        <v>59</v>
      </c>
      <c r="L26" s="11" t="s">
        <v>83</v>
      </c>
      <c r="M26" s="12">
        <v>0.2</v>
      </c>
      <c r="N26" s="12" t="e">
        <f>IF($J26="","",$M26*(1+_xlfn.XLOOKUP(N$1,phases[Phase],phases[Multiplier])))</f>
        <v>#N/A</v>
      </c>
      <c r="O26" s="12" t="e">
        <f>IF($J26="","",$M26*(1+_xlfn.XLOOKUP(O$1,phases[Phase],phases[Multiplier])))</f>
        <v>#N/A</v>
      </c>
      <c r="P26" s="12" t="e">
        <f>IF($J26="","",$M26*(1+_xlfn.XLOOKUP(P$1,phases[Phase],phases[Multiplier])))</f>
        <v>#N/A</v>
      </c>
      <c r="Q26" s="12" t="e">
        <f>IF($J26="","",$M26*(1+_xlfn.XLOOKUP(Q$1,phases[Phase],phases[Multiplier])))</f>
        <v>#N/A</v>
      </c>
      <c r="XER26" t="str">
        <v>Software Engineer 2</v>
      </c>
    </row>
    <row r="27" spans="1:17 16371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>Hardware</v>
      </c>
      <c r="H27" s="9" t="str">
        <f t="shared" si="1"/>
        <v>Off</v>
      </c>
      <c r="I27" s="9" t="b">
        <f>IF(J27="","",IFERROR(_xlfn.XMATCH(L27,resources[Resource])&gt;0,FALSE))</f>
        <v>1</v>
      </c>
      <c r="J27" s="11" t="s">
        <v>31</v>
      </c>
      <c r="K27" s="11" t="s">
        <v>9</v>
      </c>
      <c r="L27" s="11" t="s">
        <v>86</v>
      </c>
      <c r="M27" s="12">
        <v>0.5</v>
      </c>
      <c r="N27" s="12" t="e">
        <f>IF($J27="","",$M27*(1+_xlfn.XLOOKUP(N$1,phases[Phase],phases[Multiplier])))</f>
        <v>#N/A</v>
      </c>
      <c r="O27" s="12" t="e">
        <f>IF($J27="","",$M27*(1+_xlfn.XLOOKUP(O$1,phases[Phase],phases[Multiplier])))</f>
        <v>#N/A</v>
      </c>
      <c r="P27" s="12" t="e">
        <f>IF($J27="","",$M27*(1+_xlfn.XLOOKUP(P$1,phases[Phase],phases[Multiplier])))</f>
        <v>#N/A</v>
      </c>
      <c r="Q27" s="12" t="e">
        <f>IF($J27="","",$M27*(1+_xlfn.XLOOKUP(Q$1,phases[Phase],phases[Multiplier])))</f>
        <v>#N/A</v>
      </c>
      <c r="XER27" t="str">
        <v>Support Engineer 2</v>
      </c>
    </row>
    <row r="28" spans="1:17 16371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>Hardware</v>
      </c>
      <c r="H28" s="9" t="str">
        <f t="shared" si="1"/>
        <v>Off</v>
      </c>
      <c r="I28" s="9" t="b">
        <f>IF(J28="","",IFERROR(_xlfn.XMATCH(L28,resources[Resource])&gt;0,FALSE))</f>
        <v>1</v>
      </c>
      <c r="J28" s="11" t="s">
        <v>31</v>
      </c>
      <c r="K28" s="11" t="s">
        <v>32</v>
      </c>
      <c r="L28" s="11" t="s">
        <v>87</v>
      </c>
      <c r="M28" s="12">
        <v>2</v>
      </c>
      <c r="N28" s="12" t="e">
        <f>IF($J28="","",$M28*(1+_xlfn.XLOOKUP(N$1,phases[Phase],phases[Multiplier])))</f>
        <v>#N/A</v>
      </c>
      <c r="O28" s="12" t="e">
        <f>IF($J28="","",$M28*(1+_xlfn.XLOOKUP(O$1,phases[Phase],phases[Multiplier])))</f>
        <v>#N/A</v>
      </c>
      <c r="P28" s="12" t="e">
        <f>IF($J28="","",$M28*(1+_xlfn.XLOOKUP(P$1,phases[Phase],phases[Multiplier])))</f>
        <v>#N/A</v>
      </c>
      <c r="Q28" s="12" t="e">
        <f>IF($J28="","",$M28*(1+_xlfn.XLOOKUP(Q$1,phases[Phase],phases[Multiplier])))</f>
        <v>#N/A</v>
      </c>
      <c r="XER28" t="str">
        <v>Travel</v>
      </c>
    </row>
    <row r="29" spans="1:17 16371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>Hardware</v>
      </c>
      <c r="H29" s="9" t="str">
        <f t="shared" si="1"/>
        <v>Off</v>
      </c>
      <c r="I29" s="9" t="b">
        <f>IF(J29="","",IFERROR(_xlfn.XMATCH(L29,resources[Resource])&gt;0,FALSE))</f>
        <v>1</v>
      </c>
      <c r="J29" s="11" t="s">
        <v>31</v>
      </c>
      <c r="K29" s="11" t="s">
        <v>105</v>
      </c>
      <c r="L29" s="11" t="s">
        <v>99</v>
      </c>
      <c r="M29" s="12">
        <v>150000</v>
      </c>
      <c r="N29" s="12" t="e">
        <f>IF($J29="","",$M29*(1+_xlfn.XLOOKUP(N$1,phases[Phase],phases[Multiplier])))</f>
        <v>#N/A</v>
      </c>
      <c r="O29" s="12" t="e">
        <f>IF($J29="","",$M29*(1+_xlfn.XLOOKUP(O$1,phases[Phase],phases[Multiplier])))</f>
        <v>#N/A</v>
      </c>
      <c r="P29" s="12" t="e">
        <f>IF($J29="","",$M29*(1+_xlfn.XLOOKUP(P$1,phases[Phase],phases[Multiplier])))</f>
        <v>#N/A</v>
      </c>
      <c r="Q29" s="12" t="e">
        <f>IF($J29="","",$M29*(1+_xlfn.XLOOKUP(Q$1,phases[Phase],phases[Multiplier])))</f>
        <v>#N/A</v>
      </c>
      <c r="XER29" t="str">
        <v>UX Analyst</v>
      </c>
    </row>
    <row r="30" spans="1:17 16371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>Hardware</v>
      </c>
      <c r="H30" s="9" t="str">
        <f t="shared" si="1"/>
        <v>Off</v>
      </c>
      <c r="I30" s="9" t="b">
        <f>IF(J30="","",IFERROR(_xlfn.XMATCH(L30,resources[Resource])&gt;0,FALSE))</f>
        <v>1</v>
      </c>
      <c r="J30" s="11" t="s">
        <v>31</v>
      </c>
      <c r="K30" s="11" t="s">
        <v>105</v>
      </c>
      <c r="L30" s="11" t="s">
        <v>100</v>
      </c>
      <c r="M30" s="12">
        <v>25000</v>
      </c>
      <c r="N30" s="12" t="e">
        <f>IF($J30="","",$M30*(1+_xlfn.XLOOKUP(N$1,phases[Phase],phases[Multiplier])))</f>
        <v>#N/A</v>
      </c>
      <c r="O30" s="12" t="e">
        <f>IF($J30="","",$M30*(1+_xlfn.XLOOKUP(O$1,phases[Phase],phases[Multiplier])))</f>
        <v>#N/A</v>
      </c>
      <c r="P30" s="12" t="e">
        <f>IF($J30="","",$M30*(1+_xlfn.XLOOKUP(P$1,phases[Phase],phases[Multiplier])))</f>
        <v>#N/A</v>
      </c>
      <c r="Q30" s="12" t="e">
        <f>IF($J30="","",$M30*(1+_xlfn.XLOOKUP(Q$1,phases[Phase],phases[Multiplier])))</f>
        <v>#N/A</v>
      </c>
      <c r="XER30" t="str">
        <v>UX Designer</v>
      </c>
    </row>
    <row r="31" spans="1:17 16371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1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3B4FF67-B821-4CDE-B222-EBE121F66766}"/>
  <conditionalFormatting sqref="A1:C1 F1">
    <cfRule type="expression" dxfId="184" priority="27" stopIfTrue="1">
      <formula>AND(ROW()=1,A1&lt;&gt;"")</formula>
    </cfRule>
  </conditionalFormatting>
  <conditionalFormatting sqref="B5:D1048576">
    <cfRule type="expression" dxfId="183" priority="26">
      <formula>B5&lt;&gt;""</formula>
    </cfRule>
  </conditionalFormatting>
  <conditionalFormatting sqref="C5:C103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{04A25377-2E10-4467-9A88-6FA3BA987F3A}</x14:id>
        </ext>
      </extLst>
    </cfRule>
  </conditionalFormatting>
  <conditionalFormatting sqref="D5:D10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{31845420-9B49-47C6-993D-EF0D59B12151}</x14:id>
        </ext>
      </extLst>
    </cfRule>
  </conditionalFormatting>
  <conditionalFormatting sqref="J2:J19">
    <cfRule type="expression" dxfId="182" priority="16">
      <formula>AND(MOD(ROW(),2)=1,J$1&lt;&gt;"",$J2&lt;&gt;"")</formula>
    </cfRule>
    <cfRule type="expression" dxfId="181" priority="17">
      <formula>AND(MOD(ROW(),2)=0,J$1&lt;&gt;"",$J2&lt;&gt;"")</formula>
    </cfRule>
  </conditionalFormatting>
  <conditionalFormatting sqref="J17:K1048576 M1:M1048576 K2:K17 R1:AF1048576">
    <cfRule type="expression" dxfId="180" priority="28">
      <formula>AND(MOD(ROW(),2)=1,J$1&lt;&gt;"",$J1&lt;&gt;"")</formula>
    </cfRule>
  </conditionalFormatting>
  <conditionalFormatting sqref="J1:L1">
    <cfRule type="expression" dxfId="179" priority="14">
      <formula>AND(MOD(ROW(),2)=1,J$1&lt;&gt;"",$J1&lt;&gt;"")</formula>
    </cfRule>
    <cfRule type="expression" dxfId="178" priority="15">
      <formula>AND(MOD(ROW(),2)=0,J$1&lt;&gt;"",$J1&lt;&gt;"")</formula>
    </cfRule>
  </conditionalFormatting>
  <conditionalFormatting sqref="J1:M1 R1:XFD1">
    <cfRule type="expression" dxfId="177" priority="13" stopIfTrue="1">
      <formula>AND(ROW()=1,J1&lt;&gt;"")</formula>
    </cfRule>
  </conditionalFormatting>
  <conditionalFormatting sqref="L1:L1048576">
    <cfRule type="expression" dxfId="176" priority="10">
      <formula>$I1=FALSE</formula>
    </cfRule>
  </conditionalFormatting>
  <conditionalFormatting sqref="L2:L1048576">
    <cfRule type="expression" dxfId="175" priority="11">
      <formula>AND(MOD(ROW(),2)=1,L$1&lt;&gt;"",$J2&lt;&gt;"")</formula>
    </cfRule>
    <cfRule type="expression" dxfId="174" priority="12">
      <formula>AND(MOD(ROW(),2)=0,L$1&lt;&gt;"",$J2&lt;&gt;"")</formula>
    </cfRule>
  </conditionalFormatting>
  <conditionalFormatting sqref="M1:M1048576 K2:K17 J17:K1048576 R1:AF1048576">
    <cfRule type="expression" dxfId="173" priority="29">
      <formula>AND(MOD(ROW(),2)=0,J$1&lt;&gt;"",$J1&lt;&gt;"")</formula>
    </cfRule>
  </conditionalFormatting>
  <conditionalFormatting sqref="E5:E1048576">
    <cfRule type="expression" dxfId="172" priority="7">
      <formula>E5&lt;&gt;""</formula>
    </cfRule>
  </conditionalFormatting>
  <conditionalFormatting sqref="E5:E10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{C1DA6A34-194F-462E-8BC3-F9612D92BFDA}</x14:id>
        </ext>
      </extLst>
    </cfRule>
  </conditionalFormatting>
  <conditionalFormatting sqref="N1:Q1048576">
    <cfRule type="expression" dxfId="171" priority="5">
      <formula>AND(MOD(ROW(),2)=1,N$1&lt;&gt;"",$J1&lt;&gt;"")</formula>
    </cfRule>
    <cfRule type="expression" dxfId="170" priority="6">
      <formula>AND(MOD(ROW(),2)=0,N$1&lt;&gt;"",$J1&lt;&gt;"")</formula>
    </cfRule>
  </conditionalFormatting>
  <conditionalFormatting sqref="N1:Q1">
    <cfRule type="expression" dxfId="169" priority="4" stopIfTrue="1">
      <formula>AND(ROW()=1,N1&lt;&gt;"")</formula>
    </cfRule>
  </conditionalFormatting>
  <conditionalFormatting sqref="N1:Q1048576">
    <cfRule type="expression" dxfId="168" priority="3" stopIfTrue="1">
      <formula>$E$2="Off"</formula>
    </cfRule>
  </conditionalFormatting>
  <conditionalFormatting sqref="N1:Q1">
    <cfRule type="expression" dxfId="167" priority="2">
      <formula>$E$2="Off"</formula>
    </cfRule>
  </conditionalFormatting>
  <conditionalFormatting sqref="N2:Q102">
    <cfRule type="expression" dxfId="166" priority="1">
      <formula>_xlfn.ISFORMULA(N2)&lt;&gt;TRUE</formula>
    </cfRule>
  </conditionalFormatting>
  <dataValidations count="3">
    <dataValidation type="list" allowBlank="1" showInputMessage="1" showErrorMessage="1" errorTitle="Undefined Task" error="Once you enter your task name into the &quot;Available Tasks&quot; table on the left, it will appear in this list.  " sqref="J1" xr:uid="{D87D1B80-DCFE-4C54-BFE5-C54033D8E479}">
      <formula1>_xlfn.ANCHORARRAY($XEQ$1)</formula1>
    </dataValidation>
    <dataValidation type="list" allowBlank="1" showInputMessage="1" showErrorMessage="1" sqref="E2" xr:uid="{49A9CEE4-EAA7-43A6-B0E0-DF06BF9CC05A}">
      <formula1>"On,Off"</formula1>
    </dataValidation>
    <dataValidation type="list" allowBlank="1" showInputMessage="1" showErrorMessage="1" sqref="J2:L1048576" xr:uid="{2136522B-F2FB-4276-A017-9B3F945204D9}">
      <formula1>_xlfn.ANCHORARRAY(XEP$1)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A25377-2E10-4467-9A88-6FA3BA987F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31845420-9B49-47C6-993D-EF0D59B1215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C1DA6A34-194F-462E-8BC3-F9612D92BFD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D5D-98EC-4937-9D38-F866D0CAEF0A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A5" sqref="A5:A103"/>
      <selection pane="bottomLeft" activeCell="E34" sqref="E34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8" width="9.1171875" style="9"/>
    <col min="9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6">_xlfn._xlws.SORT(_xlfn.UNIQUE(_xlfn._xlws.FILTER(J:J,(J:J&lt;&gt;"")*(J:J&lt;&gt;"Task"),"")))</f>
        <v>Design</v>
      </c>
      <c r="XEQ1" t="str" cm="1">
        <f t="array" ref="XEQ1:XEQ18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25</v>
      </c>
      <c r="C2"/>
      <c r="D2" s="5" t="s">
        <v>7</v>
      </c>
      <c r="E2" s="13" t="s">
        <v>18</v>
      </c>
      <c r="G2" s="9" t="str">
        <f>IF(J2="","",$B$2)</f>
        <v>Software</v>
      </c>
      <c r="H2" s="9" t="str">
        <f>IF(K2="","",$E$2)</f>
        <v>On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Software</v>
      </c>
      <c r="H3" s="9" t="str">
        <f t="shared" ref="H3:H66" si="1">IF(K3="","",$E$2)</f>
        <v>On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Software</v>
      </c>
      <c r="H4" s="9" t="str">
        <f t="shared" si="1"/>
        <v>On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Operations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$180 k</v>
      </c>
      <c r="B5" s="10" t="str" cm="1">
        <f t="array" ref="B5:B10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180</v>
      </c>
      <c r="G5" s="9" t="str">
        <f t="shared" si="0"/>
        <v>Software</v>
      </c>
      <c r="H5" s="9" t="str">
        <f t="shared" si="1"/>
        <v>On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P5" t="str">
        <v>Prototype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$297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297</v>
      </c>
      <c r="G6" s="9" t="str">
        <f t="shared" si="0"/>
        <v>Software</v>
      </c>
      <c r="H6" s="9" t="str">
        <f t="shared" si="1"/>
        <v>On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P6" t="str">
        <v>Testing</v>
      </c>
      <c r="XEQ6" t="str">
        <v>Integration Testing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$120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120</v>
      </c>
      <c r="G7" s="9" t="str">
        <f t="shared" si="0"/>
        <v>Software</v>
      </c>
      <c r="H7" s="9" t="str">
        <f t="shared" si="1"/>
        <v>On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Market Research</v>
      </c>
      <c r="XER7" t="str">
        <v>Facilities Maintenance</v>
      </c>
    </row>
    <row r="8" spans="1:17 16370:16372" x14ac:dyDescent="0.5">
      <c r="A8" s="16" t="str">
        <f t="shared" ca="1" si="2"/>
        <v>• Development
      3 subtasks, 1 resources, $52.5 k</v>
      </c>
      <c r="B8" s="10" t="str">
        <v>Development</v>
      </c>
      <c r="C8" s="1">
        <f t="shared" si="3"/>
        <v>3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52.5</v>
      </c>
      <c r="G8" s="9" t="str">
        <f t="shared" si="0"/>
        <v>Software</v>
      </c>
      <c r="H8" s="9" t="str">
        <f t="shared" si="1"/>
        <v>On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Office Equipment</v>
      </c>
      <c r="XER8" t="str">
        <v>Finance Analyst</v>
      </c>
    </row>
    <row r="9" spans="1:17 16370:16372" x14ac:dyDescent="0.5">
      <c r="A9" s="16" t="str">
        <f t="shared" ca="1" si="2"/>
        <v>• Testing
      3 subtasks, 3 resources, $132.5 k</v>
      </c>
      <c r="B9" s="10" t="str">
        <v>Testing</v>
      </c>
      <c r="C9" s="1">
        <f t="shared" si="3"/>
        <v>3</v>
      </c>
      <c r="D9" s="1" cm="1">
        <f t="array" ref="D9">IF(B9="","",COUNTA(_xlfn.UNIQUE(_xlfn._xlws.FILTER(L:L,J:J=B9))))</f>
        <v>3</v>
      </c>
      <c r="E9" s="40">
        <f ca="1">IF(B9="","",SUMIFS(enum!$Q:$Q,enum!$J:$J,$B9,enum!$G:$G,$B$2)/1000)</f>
        <v>132.5</v>
      </c>
      <c r="G9" s="9" t="str">
        <f t="shared" si="0"/>
        <v>Software</v>
      </c>
      <c r="H9" s="9" t="str">
        <f t="shared" si="1"/>
        <v>On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Operating Environment</v>
      </c>
      <c r="XER9" t="str">
        <v>General Capex</v>
      </c>
    </row>
    <row r="10" spans="1:17 16370:16372" x14ac:dyDescent="0.5">
      <c r="A10" s="16" t="str">
        <f t="shared" ca="1" si="2"/>
        <v>• Operations
      3 subtasks, 3 resources, $183.5 k</v>
      </c>
      <c r="B10" s="10" t="str">
        <v>Operations</v>
      </c>
      <c r="C10" s="1">
        <f t="shared" si="3"/>
        <v>3</v>
      </c>
      <c r="D10" s="1" cm="1">
        <f t="array" ref="D10">IF(B10="","",COUNTA(_xlfn.UNIQUE(_xlfn._xlws.FILTER(L:L,J:J=B10))))</f>
        <v>3</v>
      </c>
      <c r="E10" s="40">
        <f ca="1">IF(B10="","",SUMIFS(enum!$Q:$Q,enum!$J:$J,$B10,enum!$G:$G,$B$2)/1000)</f>
        <v>183.5</v>
      </c>
      <c r="G10" s="9" t="str">
        <f t="shared" si="0"/>
        <v>Software</v>
      </c>
      <c r="H10" s="9" t="str">
        <f t="shared" si="1"/>
        <v>On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Penetration Testing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Software</v>
      </c>
      <c r="H11" s="9" t="str">
        <f t="shared" si="1"/>
        <v>On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Product Experience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Software</v>
      </c>
      <c r="H12" s="9" t="str">
        <f t="shared" si="1"/>
        <v>On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Q12" t="str">
        <v>Program Management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>Software</v>
      </c>
      <c r="H13" s="9" t="str">
        <f t="shared" si="1"/>
        <v>On</v>
      </c>
      <c r="I13" s="9" t="b">
        <f>IF(J13="","",IFERROR(_xlfn.XMATCH(L13,resources[Resource])&gt;0,FALSE))</f>
        <v>1</v>
      </c>
      <c r="J13" s="11" t="s">
        <v>27</v>
      </c>
      <c r="K13" s="11" t="s">
        <v>41</v>
      </c>
      <c r="L13" s="11" t="s">
        <v>85</v>
      </c>
      <c r="M13" s="12">
        <v>0.1</v>
      </c>
      <c r="N13" s="12">
        <f>IF($J13="","",$M13*(1+_xlfn.XLOOKUP(N$1,phases[Phase],phases[Multiplier])))</f>
        <v>0.1</v>
      </c>
      <c r="O13" s="12">
        <f>IF($J13="","",$M13*(1+_xlfn.XLOOKUP(O$1,phases[Phase],phases[Multiplier])))</f>
        <v>0.10600000000000001</v>
      </c>
      <c r="P13" s="12">
        <f>IF($J13="","",$M13*(1+_xlfn.XLOOKUP(P$1,phases[Phase],phases[Multiplier])))</f>
        <v>0.12</v>
      </c>
      <c r="Q13" s="12">
        <f>IF($J13="","",$M13*(1+_xlfn.XLOOKUP(Q$1,phases[Phase],phases[Multiplier])))</f>
        <v>9.5000000000000001E-2</v>
      </c>
      <c r="XEQ13" t="str">
        <v>Project Management</v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>Software</v>
      </c>
      <c r="H14" s="9" t="str">
        <f t="shared" si="1"/>
        <v>On</v>
      </c>
      <c r="I14" s="9" t="b">
        <f>IF(J14="","",IFERROR(_xlfn.XMATCH(L14,resources[Resource])&gt;0,FALSE))</f>
        <v>1</v>
      </c>
      <c r="J14" s="11" t="s">
        <v>28</v>
      </c>
      <c r="K14" s="11" t="s">
        <v>42</v>
      </c>
      <c r="L14" s="11" t="s">
        <v>84</v>
      </c>
      <c r="M14" s="12">
        <v>0.3</v>
      </c>
      <c r="N14" s="12">
        <f>IF($J14="","",$M14*(1+_xlfn.XLOOKUP(N$1,phases[Phase],phases[Multiplier])))</f>
        <v>0.3</v>
      </c>
      <c r="O14" s="12">
        <f>IF($J14="","",$M14*(1+_xlfn.XLOOKUP(O$1,phases[Phase],phases[Multiplier])))</f>
        <v>0.318</v>
      </c>
      <c r="P14" s="12">
        <f>IF($J14="","",$M14*(1+_xlfn.XLOOKUP(P$1,phases[Phase],phases[Multiplier])))</f>
        <v>0.36</v>
      </c>
      <c r="Q14" s="12">
        <f>IF($J14="","",$M14*(1+_xlfn.XLOOKUP(Q$1,phases[Phase],phases[Multiplier])))</f>
        <v>0.28499999999999998</v>
      </c>
      <c r="XEQ14" t="str">
        <v>Security Hardening</v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>Software</v>
      </c>
      <c r="H15" s="9" t="str">
        <f t="shared" si="1"/>
        <v>On</v>
      </c>
      <c r="I15" s="9" t="b">
        <f>IF(J15="","",IFERROR(_xlfn.XMATCH(L15,resources[Resource])&gt;0,FALSE))</f>
        <v>1</v>
      </c>
      <c r="J15" s="11" t="s">
        <v>28</v>
      </c>
      <c r="K15" s="11" t="s">
        <v>43</v>
      </c>
      <c r="L15" s="11" t="s">
        <v>85</v>
      </c>
      <c r="M15" s="12">
        <v>0.8</v>
      </c>
      <c r="N15" s="12">
        <f>IF($J15="","",$M15*(1+_xlfn.XLOOKUP(N$1,phases[Phase],phases[Multiplier])))</f>
        <v>0.8</v>
      </c>
      <c r="O15" s="12">
        <f>IF($J15="","",$M15*(1+_xlfn.XLOOKUP(O$1,phases[Phase],phases[Multiplier])))</f>
        <v>0.84800000000000009</v>
      </c>
      <c r="P15" s="12">
        <f>IF($J15="","",$M15*(1+_xlfn.XLOOKUP(P$1,phases[Phase],phases[Multiplier])))</f>
        <v>0.96</v>
      </c>
      <c r="Q15" s="12">
        <f>IF($J15="","",$M15*(1+_xlfn.XLOOKUP(Q$1,phases[Phase],phases[Multiplier])))</f>
        <v>0.76</v>
      </c>
      <c r="XEQ15" t="str">
        <v>UI Simulation</v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>Software</v>
      </c>
      <c r="H16" s="9" t="str">
        <f t="shared" si="1"/>
        <v>On</v>
      </c>
      <c r="I16" s="9" t="b">
        <f>IF(J16="","",IFERROR(_xlfn.XMATCH(L16,resources[Resource])&gt;0,FALSE))</f>
        <v>1</v>
      </c>
      <c r="J16" s="11" t="s">
        <v>28</v>
      </c>
      <c r="K16" s="11" t="s">
        <v>44</v>
      </c>
      <c r="L16" s="11" t="s">
        <v>45</v>
      </c>
      <c r="M16" s="12">
        <v>0.1</v>
      </c>
      <c r="N16" s="12">
        <f>IF($J16="","",$M16*(1+_xlfn.XLOOKUP(N$1,phases[Phase],phases[Multiplier])))</f>
        <v>0.1</v>
      </c>
      <c r="O16" s="12">
        <f>IF($J16="","",$M16*(1+_xlfn.XLOOKUP(O$1,phases[Phase],phases[Multiplier])))</f>
        <v>0.10600000000000001</v>
      </c>
      <c r="P16" s="12">
        <f>IF($J16="","",$M16*(1+_xlfn.XLOOKUP(P$1,phases[Phase],phases[Multiplier])))</f>
        <v>0.12</v>
      </c>
      <c r="Q16" s="12">
        <f>IF($J16="","",$M16*(1+_xlfn.XLOOKUP(Q$1,phases[Phase],phases[Multiplier])))</f>
        <v>9.5000000000000001E-2</v>
      </c>
      <c r="XEQ16" t="str">
        <v>Unit Testing</v>
      </c>
      <c r="XER16" t="str">
        <v>Manager</v>
      </c>
    </row>
    <row r="17" spans="1:17 16371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>Software</v>
      </c>
      <c r="H17" s="9" t="str">
        <f t="shared" si="1"/>
        <v>On</v>
      </c>
      <c r="I17" s="9" t="b">
        <f>IF(J17="","",IFERROR(_xlfn.XMATCH(L17,resources[Resource])&gt;0,FALSE))</f>
        <v>1</v>
      </c>
      <c r="J17" s="11" t="s">
        <v>31</v>
      </c>
      <c r="K17" s="11" t="s">
        <v>9</v>
      </c>
      <c r="L17" s="11" t="s">
        <v>86</v>
      </c>
      <c r="M17" s="12">
        <v>0.9</v>
      </c>
      <c r="N17" s="12">
        <f>IF($J17="","",$M17*(1+_xlfn.XLOOKUP(N$1,phases[Phase],phases[Multiplier])))</f>
        <v>0.9</v>
      </c>
      <c r="O17" s="12">
        <f>IF($J17="","",$M17*(1+_xlfn.XLOOKUP(O$1,phases[Phase],phases[Multiplier])))</f>
        <v>0.95400000000000007</v>
      </c>
      <c r="P17" s="12">
        <f>IF($J17="","",$M17*(1+_xlfn.XLOOKUP(P$1,phases[Phase],phases[Multiplier])))</f>
        <v>1.08</v>
      </c>
      <c r="Q17" s="12">
        <f>IF($J17="","",$M17*(1+_xlfn.XLOOKUP(Q$1,phases[Phase],phases[Multiplier])))</f>
        <v>0.85499999999999998</v>
      </c>
      <c r="XEQ17" t="str">
        <v>User journey</v>
      </c>
      <c r="XER17" t="str">
        <v>Manager 2</v>
      </c>
    </row>
    <row r="18" spans="1:17 16371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>Software</v>
      </c>
      <c r="H18" s="9" t="str">
        <f t="shared" si="1"/>
        <v>On</v>
      </c>
      <c r="I18" s="9" t="b">
        <f>IF(J18="","",IFERROR(_xlfn.XMATCH(L18,resources[Resource])&gt;0,FALSE))</f>
        <v>1</v>
      </c>
      <c r="J18" s="11" t="s">
        <v>31</v>
      </c>
      <c r="K18" s="11" t="s">
        <v>32</v>
      </c>
      <c r="L18" s="11" t="s">
        <v>87</v>
      </c>
      <c r="M18" s="12">
        <v>0.5</v>
      </c>
      <c r="N18" s="12">
        <f>IF($J18="","",$M18*(1+_xlfn.XLOOKUP(N$1,phases[Phase],phases[Multiplier])))</f>
        <v>0.5</v>
      </c>
      <c r="O18" s="12">
        <f>IF($J18="","",$M18*(1+_xlfn.XLOOKUP(O$1,phases[Phase],phases[Multiplier])))</f>
        <v>0.53</v>
      </c>
      <c r="P18" s="12">
        <f>IF($J18="","",$M18*(1+_xlfn.XLOOKUP(P$1,phases[Phase],phases[Multiplier])))</f>
        <v>0.6</v>
      </c>
      <c r="Q18" s="12">
        <f>IF($J18="","",$M18*(1+_xlfn.XLOOKUP(Q$1,phases[Phase],phases[Multiplier])))</f>
        <v>0.47499999999999998</v>
      </c>
      <c r="XEQ18" t="str">
        <v>UX Workflow Testing</v>
      </c>
      <c r="XER18" t="str">
        <v>Market Analyst</v>
      </c>
    </row>
    <row r="19" spans="1:17 16371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>Software</v>
      </c>
      <c r="H19" s="9" t="str">
        <f t="shared" si="1"/>
        <v>On</v>
      </c>
      <c r="I19" s="9" t="b">
        <f>IF(J19="","",IFERROR(_xlfn.XMATCH(L19,resources[Resource])&gt;0,FALSE))</f>
        <v>1</v>
      </c>
      <c r="J19" s="11" t="s">
        <v>31</v>
      </c>
      <c r="K19" s="11" t="s">
        <v>106</v>
      </c>
      <c r="L19" s="11" t="s">
        <v>100</v>
      </c>
      <c r="M19" s="12">
        <v>2500</v>
      </c>
      <c r="N19" s="12">
        <f>IF($J19="","",$M19*(1+_xlfn.XLOOKUP(N$1,phases[Phase],phases[Multiplier])))</f>
        <v>2500</v>
      </c>
      <c r="O19" s="12">
        <f>IF($J19="","",$M19*(1+_xlfn.XLOOKUP(O$1,phases[Phase],phases[Multiplier])))</f>
        <v>2650</v>
      </c>
      <c r="P19" s="12">
        <f>IF($J19="","",$M19*(1+_xlfn.XLOOKUP(P$1,phases[Phase],phases[Multiplier])))</f>
        <v>3000</v>
      </c>
      <c r="Q19" s="12">
        <f>IF($J19="","",$M19*(1+_xlfn.XLOOKUP(Q$1,phases[Phase],phases[Multiplier])))</f>
        <v>2375</v>
      </c>
      <c r="XER19" t="str">
        <v>Marketer</v>
      </c>
    </row>
    <row r="20" spans="1:17 16371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1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1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1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1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1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1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1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1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1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1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1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1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165" priority="19" stopIfTrue="1">
      <formula>AND(ROW()=1,A1&lt;&gt;"")</formula>
    </cfRule>
  </conditionalFormatting>
  <conditionalFormatting sqref="B5:E1048576">
    <cfRule type="expression" dxfId="164" priority="20">
      <formula>B5&lt;&gt;""</formula>
    </cfRule>
  </conditionalFormatting>
  <conditionalFormatting sqref="C5:C10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{4C46507E-8D93-4860-90DE-288619D5BF0A}</x14:id>
        </ext>
      </extLst>
    </cfRule>
  </conditionalFormatting>
  <conditionalFormatting sqref="D5:D103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{2867FC9B-65E7-4A57-BB95-F6ED75541111}</x14:id>
        </ext>
      </extLst>
    </cfRule>
  </conditionalFormatting>
  <conditionalFormatting sqref="E5:E10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{84F479E5-2716-48A2-BAF1-DAE3FA90018D}</x14:id>
        </ext>
      </extLst>
    </cfRule>
  </conditionalFormatting>
  <conditionalFormatting sqref="F1">
    <cfRule type="expression" dxfId="163" priority="30" stopIfTrue="1">
      <formula>AND(ROW()=1,F1&lt;&gt;"")</formula>
    </cfRule>
  </conditionalFormatting>
  <conditionalFormatting sqref="J1:L1">
    <cfRule type="expression" dxfId="162" priority="16" stopIfTrue="1">
      <formula>AND(ROW()=1,J1&lt;&gt;"")</formula>
    </cfRule>
    <cfRule type="expression" dxfId="161" priority="17">
      <formula>AND(MOD(ROW(),2)=1,J$1&lt;&gt;"",$J1&lt;&gt;"")</formula>
    </cfRule>
    <cfRule type="expression" dxfId="160" priority="18">
      <formula>AND(MOD(ROW(),2)=0,J$1&lt;&gt;"",$J1&lt;&gt;"")</formula>
    </cfRule>
  </conditionalFormatting>
  <conditionalFormatting sqref="J2:L1048576">
    <cfRule type="expression" dxfId="159" priority="8">
      <formula>AND(MOD(ROW(),2)=1,J$1&lt;&gt;"",$J2&lt;&gt;"")</formula>
    </cfRule>
    <cfRule type="expression" dxfId="158" priority="9">
      <formula>AND(MOD(ROW(),2)=0,J$1&lt;&gt;"",$J2&lt;&gt;"")</formula>
    </cfRule>
  </conditionalFormatting>
  <conditionalFormatting sqref="L1:L1048576">
    <cfRule type="expression" dxfId="157" priority="7">
      <formula>$I1=FALSE</formula>
    </cfRule>
  </conditionalFormatting>
  <conditionalFormatting sqref="M1:AF1048576">
    <cfRule type="expression" dxfId="156" priority="5">
      <formula>AND(MOD(ROW(),2)=1,M$1&lt;&gt;"",$J1&lt;&gt;"")</formula>
    </cfRule>
    <cfRule type="expression" dxfId="155" priority="6">
      <formula>AND(MOD(ROW(),2)=0,M$1&lt;&gt;"",$J1&lt;&gt;"")</formula>
    </cfRule>
  </conditionalFormatting>
  <conditionalFormatting sqref="M1:XFD1">
    <cfRule type="expression" dxfId="154" priority="4" stopIfTrue="1">
      <formula>AND(ROW()=1,M1&lt;&gt;"")</formula>
    </cfRule>
  </conditionalFormatting>
  <conditionalFormatting sqref="N1:Q1048576">
    <cfRule type="expression" dxfId="153" priority="3" stopIfTrue="1">
      <formula>$E$2="Off"</formula>
    </cfRule>
  </conditionalFormatting>
  <conditionalFormatting sqref="N1:Q1">
    <cfRule type="expression" dxfId="152" priority="2">
      <formula>$E$2="Off"</formula>
    </cfRule>
  </conditionalFormatting>
  <conditionalFormatting sqref="N2:Q102">
    <cfRule type="expression" dxfId="151" priority="1">
      <formula>_xlfn.ISFORMULA(N2)&lt;&gt;TRUE</formula>
    </cfRule>
  </conditionalFormatting>
  <dataValidations count="3">
    <dataValidation type="list" allowBlank="1" showInputMessage="1" showErrorMessage="1" sqref="E2" xr:uid="{FCE49DE0-EE11-405E-9666-30095A0A7128}">
      <formula1>"On,Off"</formula1>
    </dataValidation>
    <dataValidation type="list" allowBlank="1" showInputMessage="1" showErrorMessage="1" sqref="J2:L1048576" xr:uid="{D96A4562-4D60-4ABB-9D92-88BB7D51F8A4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33A87B50-C10E-45EF-A7C1-D845B5AA7E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46507E-8D93-4860-90DE-288619D5BF0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867FC9B-65E7-4A57-BB95-F6ED755411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84F479E5-2716-48A2-BAF1-DAE3FA90018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99B5-0E2C-41A1-B65C-23D6C14429CF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150" priority="13" stopIfTrue="1">
      <formula>AND(ROW()=1,A1&lt;&gt;"")</formula>
    </cfRule>
  </conditionalFormatting>
  <conditionalFormatting sqref="B5:E1048576">
    <cfRule type="expression" dxfId="149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{5B6B3285-E7E2-4DB5-878E-9141B1D2BCB5}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{636FA2FC-355C-4171-91AA-885606085B41}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{3C2D9100-F61A-4A4E-BD07-840541A4E14D}</x14:id>
        </ext>
      </extLst>
    </cfRule>
  </conditionalFormatting>
  <conditionalFormatting sqref="F1">
    <cfRule type="expression" dxfId="148" priority="18" stopIfTrue="1">
      <formula>AND(ROW()=1,F1&lt;&gt;"")</formula>
    </cfRule>
  </conditionalFormatting>
  <conditionalFormatting sqref="J1:L1">
    <cfRule type="expression" dxfId="147" priority="10" stopIfTrue="1">
      <formula>AND(ROW()=1,J1&lt;&gt;"")</formula>
    </cfRule>
    <cfRule type="expression" dxfId="146" priority="11">
      <formula>AND(MOD(ROW(),2)=1,J$1&lt;&gt;"",$J1&lt;&gt;"")</formula>
    </cfRule>
    <cfRule type="expression" dxfId="145" priority="12">
      <formula>AND(MOD(ROW(),2)=0,J$1&lt;&gt;"",$J1&lt;&gt;"")</formula>
    </cfRule>
  </conditionalFormatting>
  <conditionalFormatting sqref="J2:L1048576">
    <cfRule type="expression" dxfId="144" priority="8">
      <formula>AND(MOD(ROW(),2)=1,J$1&lt;&gt;"",$J2&lt;&gt;"")</formula>
    </cfRule>
    <cfRule type="expression" dxfId="143" priority="9">
      <formula>AND(MOD(ROW(),2)=0,J$1&lt;&gt;"",$J2&lt;&gt;"")</formula>
    </cfRule>
  </conditionalFormatting>
  <conditionalFormatting sqref="L1:L1048576">
    <cfRule type="expression" dxfId="142" priority="7">
      <formula>$I1=FALSE</formula>
    </cfRule>
  </conditionalFormatting>
  <conditionalFormatting sqref="M1:AF1048576">
    <cfRule type="expression" dxfId="141" priority="5">
      <formula>AND(MOD(ROW(),2)=1,M$1&lt;&gt;"",$J1&lt;&gt;"")</formula>
    </cfRule>
    <cfRule type="expression" dxfId="140" priority="6">
      <formula>AND(MOD(ROW(),2)=0,M$1&lt;&gt;"",$J1&lt;&gt;"")</formula>
    </cfRule>
  </conditionalFormatting>
  <conditionalFormatting sqref="M1:XFD1">
    <cfRule type="expression" dxfId="139" priority="4" stopIfTrue="1">
      <formula>AND(ROW()=1,M1&lt;&gt;"")</formula>
    </cfRule>
  </conditionalFormatting>
  <conditionalFormatting sqref="N1:Q1048576">
    <cfRule type="expression" dxfId="138" priority="3" stopIfTrue="1">
      <formula>$E$2="Off"</formula>
    </cfRule>
  </conditionalFormatting>
  <conditionalFormatting sqref="N1:Q1">
    <cfRule type="expression" dxfId="137" priority="2">
      <formula>$E$2="Off"</formula>
    </cfRule>
  </conditionalFormatting>
  <conditionalFormatting sqref="N2:Q102">
    <cfRule type="expression" dxfId="136" priority="1">
      <formula>_xlfn.ISFORMULA(N2)&lt;&gt;TRUE</formula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J1:L1" xr:uid="{76DB60A4-4F3E-4F4E-BD47-06C7412B6479}"/>
    <dataValidation type="list" allowBlank="1" showInputMessage="1" showErrorMessage="1" sqref="J2:L1048576" xr:uid="{1D34F6D0-ADEE-4EF4-B714-B05894D66AFD}">
      <formula1>_xlfn.ANCHORARRAY(XEP$1)</formula1>
    </dataValidation>
    <dataValidation type="list" allowBlank="1" showInputMessage="1" showErrorMessage="1" sqref="E2" xr:uid="{6DF6684F-EB63-454B-A46A-BBAD4E65ACB1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6B3285-E7E2-4DB5-878E-9141B1D2BC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636FA2FC-355C-4171-91AA-885606085B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3C2D9100-F61A-4A4E-BD07-840541A4E14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348-27A0-47BF-AF9C-615C8DD6EEC5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135" priority="13" stopIfTrue="1">
      <formula>AND(ROW()=1,A1&lt;&gt;"")</formula>
    </cfRule>
  </conditionalFormatting>
  <conditionalFormatting sqref="B5:E1048576">
    <cfRule type="expression" dxfId="134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{E8E6B507-7180-4431-98AC-3C7A3067E1EC}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{42C5AA82-5209-4CE0-85BD-64F64EF14B65}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{BC358E13-4F0D-4623-9D22-82E1AF161256}</x14:id>
        </ext>
      </extLst>
    </cfRule>
  </conditionalFormatting>
  <conditionalFormatting sqref="F1">
    <cfRule type="expression" dxfId="133" priority="18" stopIfTrue="1">
      <formula>AND(ROW()=1,F1&lt;&gt;"")</formula>
    </cfRule>
  </conditionalFormatting>
  <conditionalFormatting sqref="J1:L1">
    <cfRule type="expression" dxfId="132" priority="10" stopIfTrue="1">
      <formula>AND(ROW()=1,J1&lt;&gt;"")</formula>
    </cfRule>
    <cfRule type="expression" dxfId="131" priority="11">
      <formula>AND(MOD(ROW(),2)=1,J$1&lt;&gt;"",$J1&lt;&gt;"")</formula>
    </cfRule>
    <cfRule type="expression" dxfId="130" priority="12">
      <formula>AND(MOD(ROW(),2)=0,J$1&lt;&gt;"",$J1&lt;&gt;"")</formula>
    </cfRule>
  </conditionalFormatting>
  <conditionalFormatting sqref="J2:L1048576">
    <cfRule type="expression" dxfId="129" priority="8">
      <formula>AND(MOD(ROW(),2)=1,J$1&lt;&gt;"",$J2&lt;&gt;"")</formula>
    </cfRule>
    <cfRule type="expression" dxfId="128" priority="9">
      <formula>AND(MOD(ROW(),2)=0,J$1&lt;&gt;"",$J2&lt;&gt;"")</formula>
    </cfRule>
  </conditionalFormatting>
  <conditionalFormatting sqref="L1:L1048576">
    <cfRule type="expression" dxfId="127" priority="7">
      <formula>$I1=FALSE</formula>
    </cfRule>
  </conditionalFormatting>
  <conditionalFormatting sqref="M1:AF1048576">
    <cfRule type="expression" dxfId="126" priority="5">
      <formula>AND(MOD(ROW(),2)=1,M$1&lt;&gt;"",$J1&lt;&gt;"")</formula>
    </cfRule>
    <cfRule type="expression" dxfId="125" priority="6">
      <formula>AND(MOD(ROW(),2)=0,M$1&lt;&gt;"",$J1&lt;&gt;"")</formula>
    </cfRule>
  </conditionalFormatting>
  <conditionalFormatting sqref="M1:XFD1">
    <cfRule type="expression" dxfId="124" priority="4" stopIfTrue="1">
      <formula>AND(ROW()=1,M1&lt;&gt;"")</formula>
    </cfRule>
  </conditionalFormatting>
  <conditionalFormatting sqref="N1:Q1048576">
    <cfRule type="expression" dxfId="123" priority="3" stopIfTrue="1">
      <formula>$E$2="Off"</formula>
    </cfRule>
  </conditionalFormatting>
  <conditionalFormatting sqref="N1:Q1">
    <cfRule type="expression" dxfId="122" priority="2">
      <formula>$E$2="Off"</formula>
    </cfRule>
  </conditionalFormatting>
  <conditionalFormatting sqref="N2:Q102">
    <cfRule type="expression" dxfId="121" priority="1">
      <formula>_xlfn.ISFORMULA(N2)&lt;&gt;TRUE</formula>
    </cfRule>
  </conditionalFormatting>
  <dataValidations count="3">
    <dataValidation type="list" allowBlank="1" showInputMessage="1" showErrorMessage="1" sqref="E2" xr:uid="{0C456449-705F-400C-B85F-ABCF6C9CD094}">
      <formula1>"On,Off"</formula1>
    </dataValidation>
    <dataValidation type="list" allowBlank="1" showInputMessage="1" showErrorMessage="1" sqref="J2:L1048576" xr:uid="{A1DD57E7-1E3B-4732-8452-9B10E2FD5034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92F4BCD9-F398-4E3A-9C8E-0841912B5C48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E6B507-7180-4431-98AC-3C7A3067E1E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42C5AA82-5209-4CE0-85BD-64F64EF14B6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BC358E13-4F0D-4623-9D22-82E1AF16125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7E88-5C4A-4E35-ABC8-CEBAEE16E74E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120" priority="13" stopIfTrue="1">
      <formula>AND(ROW()=1,A1&lt;&gt;"")</formula>
    </cfRule>
  </conditionalFormatting>
  <conditionalFormatting sqref="B5:E1048576">
    <cfRule type="expression" dxfId="119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{2F7E5F40-028D-45B7-AAC0-DD86EA283AE4}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{25DC9680-E73C-4704-A9B1-1DC49B2503CA}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{47D0D887-84F5-46D3-8B19-208C3869154E}</x14:id>
        </ext>
      </extLst>
    </cfRule>
  </conditionalFormatting>
  <conditionalFormatting sqref="F1">
    <cfRule type="expression" dxfId="118" priority="18" stopIfTrue="1">
      <formula>AND(ROW()=1,F1&lt;&gt;"")</formula>
    </cfRule>
  </conditionalFormatting>
  <conditionalFormatting sqref="J1:L1">
    <cfRule type="expression" dxfId="117" priority="10" stopIfTrue="1">
      <formula>AND(ROW()=1,J1&lt;&gt;"")</formula>
    </cfRule>
    <cfRule type="expression" dxfId="116" priority="11">
      <formula>AND(MOD(ROW(),2)=1,J$1&lt;&gt;"",$J1&lt;&gt;"")</formula>
    </cfRule>
    <cfRule type="expression" dxfId="115" priority="12">
      <formula>AND(MOD(ROW(),2)=0,J$1&lt;&gt;"",$J1&lt;&gt;"")</formula>
    </cfRule>
  </conditionalFormatting>
  <conditionalFormatting sqref="J2:L1048576">
    <cfRule type="expression" dxfId="114" priority="8">
      <formula>AND(MOD(ROW(),2)=1,J$1&lt;&gt;"",$J2&lt;&gt;"")</formula>
    </cfRule>
    <cfRule type="expression" dxfId="113" priority="9">
      <formula>AND(MOD(ROW(),2)=0,J$1&lt;&gt;"",$J2&lt;&gt;"")</formula>
    </cfRule>
  </conditionalFormatting>
  <conditionalFormatting sqref="L1:L1048576">
    <cfRule type="expression" dxfId="112" priority="7">
      <formula>$I1=FALSE</formula>
    </cfRule>
  </conditionalFormatting>
  <conditionalFormatting sqref="M1:AF1048576">
    <cfRule type="expression" dxfId="111" priority="5">
      <formula>AND(MOD(ROW(),2)=1,M$1&lt;&gt;"",$J1&lt;&gt;"")</formula>
    </cfRule>
    <cfRule type="expression" dxfId="110" priority="6">
      <formula>AND(MOD(ROW(),2)=0,M$1&lt;&gt;"",$J1&lt;&gt;"")</formula>
    </cfRule>
  </conditionalFormatting>
  <conditionalFormatting sqref="M1:XFD1">
    <cfRule type="expression" dxfId="109" priority="4" stopIfTrue="1">
      <formula>AND(ROW()=1,M1&lt;&gt;"")</formula>
    </cfRule>
  </conditionalFormatting>
  <conditionalFormatting sqref="N1:Q1048576">
    <cfRule type="expression" dxfId="108" priority="3" stopIfTrue="1">
      <formula>$E$2="Off"</formula>
    </cfRule>
  </conditionalFormatting>
  <conditionalFormatting sqref="N1:Q1">
    <cfRule type="expression" dxfId="107" priority="2">
      <formula>$E$2="Off"</formula>
    </cfRule>
  </conditionalFormatting>
  <conditionalFormatting sqref="N2:Q102">
    <cfRule type="expression" dxfId="106" priority="1">
      <formula>_xlfn.ISFORMULA(N2)&lt;&gt;TRUE</formula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J1:L1" xr:uid="{1773BF48-D12A-4BA7-9783-81C0DD3FF660}"/>
    <dataValidation type="list" allowBlank="1" showInputMessage="1" showErrorMessage="1" sqref="J2:L1048576" xr:uid="{3CB0C7C6-47BF-4579-8264-C2A9FF590E32}">
      <formula1>_xlfn.ANCHORARRAY(XEP$1)</formula1>
    </dataValidation>
    <dataValidation type="list" allowBlank="1" showInputMessage="1" showErrorMessage="1" sqref="E2" xr:uid="{CD53C899-BBDD-4988-91E6-926F52C3D959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7E5F40-028D-45B7-AAC0-DD86EA283AE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5DC9680-E73C-4704-A9B1-1DC49B2503C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47D0D887-84F5-46D3-8B19-208C386915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DA7-2DF2-4421-8283-64D2FE9AAFE7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105" priority="13" stopIfTrue="1">
      <formula>AND(ROW()=1,A1&lt;&gt;"")</formula>
    </cfRule>
  </conditionalFormatting>
  <conditionalFormatting sqref="B5:E1048576">
    <cfRule type="expression" dxfId="104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{B03756C7-A9E4-430F-BF16-B31813D66955}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{7C50ECB4-8D2A-46BE-AF45-EDF20B67F540}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{6D2434B3-F3AF-4C45-831F-D0D22C4F3BE3}</x14:id>
        </ext>
      </extLst>
    </cfRule>
  </conditionalFormatting>
  <conditionalFormatting sqref="F1">
    <cfRule type="expression" dxfId="103" priority="18" stopIfTrue="1">
      <formula>AND(ROW()=1,F1&lt;&gt;"")</formula>
    </cfRule>
  </conditionalFormatting>
  <conditionalFormatting sqref="J1:L1">
    <cfRule type="expression" dxfId="102" priority="10" stopIfTrue="1">
      <formula>AND(ROW()=1,J1&lt;&gt;"")</formula>
    </cfRule>
    <cfRule type="expression" dxfId="101" priority="11">
      <formula>AND(MOD(ROW(),2)=1,J$1&lt;&gt;"",$J1&lt;&gt;"")</formula>
    </cfRule>
    <cfRule type="expression" dxfId="100" priority="12">
      <formula>AND(MOD(ROW(),2)=0,J$1&lt;&gt;"",$J1&lt;&gt;"")</formula>
    </cfRule>
  </conditionalFormatting>
  <conditionalFormatting sqref="J2:L1048576">
    <cfRule type="expression" dxfId="99" priority="8">
      <formula>AND(MOD(ROW(),2)=1,J$1&lt;&gt;"",$J2&lt;&gt;"")</formula>
    </cfRule>
    <cfRule type="expression" dxfId="98" priority="9">
      <formula>AND(MOD(ROW(),2)=0,J$1&lt;&gt;"",$J2&lt;&gt;"")</formula>
    </cfRule>
  </conditionalFormatting>
  <conditionalFormatting sqref="L1:L1048576">
    <cfRule type="expression" dxfId="97" priority="7">
      <formula>$I1=FALSE</formula>
    </cfRule>
  </conditionalFormatting>
  <conditionalFormatting sqref="M1:AF1048576">
    <cfRule type="expression" dxfId="96" priority="5">
      <formula>AND(MOD(ROW(),2)=1,M$1&lt;&gt;"",$J1&lt;&gt;"")</formula>
    </cfRule>
    <cfRule type="expression" dxfId="95" priority="6">
      <formula>AND(MOD(ROW(),2)=0,M$1&lt;&gt;"",$J1&lt;&gt;"")</formula>
    </cfRule>
  </conditionalFormatting>
  <conditionalFormatting sqref="M1:XFD1">
    <cfRule type="expression" dxfId="94" priority="4" stopIfTrue="1">
      <formula>AND(ROW()=1,M1&lt;&gt;"")</formula>
    </cfRule>
  </conditionalFormatting>
  <conditionalFormatting sqref="N1:Q1048576">
    <cfRule type="expression" dxfId="93" priority="3" stopIfTrue="1">
      <formula>$E$2="Off"</formula>
    </cfRule>
  </conditionalFormatting>
  <conditionalFormatting sqref="N1:Q1">
    <cfRule type="expression" dxfId="92" priority="2">
      <formula>$E$2="Off"</formula>
    </cfRule>
  </conditionalFormatting>
  <conditionalFormatting sqref="N2:Q102">
    <cfRule type="expression" dxfId="91" priority="1">
      <formula>_xlfn.ISFORMULA(N2)&lt;&gt;TRUE</formula>
    </cfRule>
  </conditionalFormatting>
  <dataValidations count="3">
    <dataValidation type="list" allowBlank="1" showInputMessage="1" showErrorMessage="1" sqref="E2" xr:uid="{786E3BB6-F6E4-4A48-8C1F-1EB8C213863A}">
      <formula1>"On,Off"</formula1>
    </dataValidation>
    <dataValidation type="list" allowBlank="1" showInputMessage="1" showErrorMessage="1" sqref="J2:L1048576" xr:uid="{E1E33B7C-77A1-4D99-B7CD-6AC8F9BDF6D1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C51DC88E-3A13-43A3-8FFB-53C494C09830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756C7-A9E4-430F-BF16-B31813D6695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7C50ECB4-8D2A-46BE-AF45-EDF20B67F54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6D2434B3-F3AF-4C45-831F-D0D22C4F3BE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1736-4FB3-45AA-B1AB-65F8B215D319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90" priority="13" stopIfTrue="1">
      <formula>AND(ROW()=1,A1&lt;&gt;"")</formula>
    </cfRule>
  </conditionalFormatting>
  <conditionalFormatting sqref="B5:E1048576">
    <cfRule type="expression" dxfId="89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{5A5779B9-1EDD-41E0-81D8-EEE1B92143A0}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{DDA37430-8BFD-4ED6-BEDF-4529C47B2A63}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{F68C48F7-8627-4C7D-ABAB-0FAC8CB1EF26}</x14:id>
        </ext>
      </extLst>
    </cfRule>
  </conditionalFormatting>
  <conditionalFormatting sqref="F1">
    <cfRule type="expression" dxfId="88" priority="18" stopIfTrue="1">
      <formula>AND(ROW()=1,F1&lt;&gt;"")</formula>
    </cfRule>
  </conditionalFormatting>
  <conditionalFormatting sqref="J1:L1">
    <cfRule type="expression" dxfId="87" priority="10" stopIfTrue="1">
      <formula>AND(ROW()=1,J1&lt;&gt;"")</formula>
    </cfRule>
    <cfRule type="expression" dxfId="86" priority="11">
      <formula>AND(MOD(ROW(),2)=1,J$1&lt;&gt;"",$J1&lt;&gt;"")</formula>
    </cfRule>
    <cfRule type="expression" dxfId="85" priority="12">
      <formula>AND(MOD(ROW(),2)=0,J$1&lt;&gt;"",$J1&lt;&gt;"")</formula>
    </cfRule>
  </conditionalFormatting>
  <conditionalFormatting sqref="J2:L1048576">
    <cfRule type="expression" dxfId="84" priority="8">
      <formula>AND(MOD(ROW(),2)=1,J$1&lt;&gt;"",$J2&lt;&gt;"")</formula>
    </cfRule>
    <cfRule type="expression" dxfId="83" priority="9">
      <formula>AND(MOD(ROW(),2)=0,J$1&lt;&gt;"",$J2&lt;&gt;"")</formula>
    </cfRule>
  </conditionalFormatting>
  <conditionalFormatting sqref="L1:L1048576">
    <cfRule type="expression" dxfId="82" priority="7">
      <formula>$I1=FALSE</formula>
    </cfRule>
  </conditionalFormatting>
  <conditionalFormatting sqref="M1:AF1048576">
    <cfRule type="expression" dxfId="81" priority="5">
      <formula>AND(MOD(ROW(),2)=1,M$1&lt;&gt;"",$J1&lt;&gt;"")</formula>
    </cfRule>
    <cfRule type="expression" dxfId="80" priority="6">
      <formula>AND(MOD(ROW(),2)=0,M$1&lt;&gt;"",$J1&lt;&gt;"")</formula>
    </cfRule>
  </conditionalFormatting>
  <conditionalFormatting sqref="M1:XFD1">
    <cfRule type="expression" dxfId="79" priority="4" stopIfTrue="1">
      <formula>AND(ROW()=1,M1&lt;&gt;"")</formula>
    </cfRule>
  </conditionalFormatting>
  <conditionalFormatting sqref="N1:Q1048576">
    <cfRule type="expression" dxfId="78" priority="3" stopIfTrue="1">
      <formula>$E$2="Off"</formula>
    </cfRule>
  </conditionalFormatting>
  <conditionalFormatting sqref="N1:Q1">
    <cfRule type="expression" dxfId="77" priority="2">
      <formula>$E$2="Off"</formula>
    </cfRule>
  </conditionalFormatting>
  <conditionalFormatting sqref="N2:Q102">
    <cfRule type="expression" dxfId="76" priority="1">
      <formula>_xlfn.ISFORMULA(N2)&lt;&gt;TRUE</formula>
    </cfRule>
  </conditionalFormatting>
  <dataValidations count="3">
    <dataValidation type="list" allowBlank="1" showInputMessage="1" showErrorMessage="1" sqref="E2" xr:uid="{D3235510-D230-46BB-87CA-240E74271A0C}">
      <formula1>"On,Off"</formula1>
    </dataValidation>
    <dataValidation type="list" allowBlank="1" showInputMessage="1" showErrorMessage="1" sqref="J2:L1048576" xr:uid="{8B3AC438-A408-41AB-9ABC-6D5ABDFA3444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BF9DBC9B-B263-45EB-A4B9-382BDC963F2B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5779B9-1EDD-41E0-81D8-EEE1B92143A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DDA37430-8BFD-4ED6-BEDF-4529C47B2A6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F68C48F7-8627-4C7D-ABAB-0FAC8CB1EF2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D4BF-CE57-42B7-AD1C-686F57C486D6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75" priority="13" stopIfTrue="1">
      <formula>AND(ROW()=1,A1&lt;&gt;"")</formula>
    </cfRule>
  </conditionalFormatting>
  <conditionalFormatting sqref="B5:E1048576">
    <cfRule type="expression" dxfId="74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{24D4BE0A-6A66-4666-8EE1-CAA1232964E0}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{93D4FF9E-129B-40CB-BB7D-18463FC9D418}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{44D7175A-CF20-4CE1-AC99-C6AB0B5DCC6E}</x14:id>
        </ext>
      </extLst>
    </cfRule>
  </conditionalFormatting>
  <conditionalFormatting sqref="F1">
    <cfRule type="expression" dxfId="73" priority="18" stopIfTrue="1">
      <formula>AND(ROW()=1,F1&lt;&gt;"")</formula>
    </cfRule>
  </conditionalFormatting>
  <conditionalFormatting sqref="J1:L1">
    <cfRule type="expression" dxfId="72" priority="10" stopIfTrue="1">
      <formula>AND(ROW()=1,J1&lt;&gt;"")</formula>
    </cfRule>
    <cfRule type="expression" dxfId="71" priority="11">
      <formula>AND(MOD(ROW(),2)=1,J$1&lt;&gt;"",$J1&lt;&gt;"")</formula>
    </cfRule>
    <cfRule type="expression" dxfId="70" priority="12">
      <formula>AND(MOD(ROW(),2)=0,J$1&lt;&gt;"",$J1&lt;&gt;"")</formula>
    </cfRule>
  </conditionalFormatting>
  <conditionalFormatting sqref="J2:L1048576">
    <cfRule type="expression" dxfId="69" priority="8">
      <formula>AND(MOD(ROW(),2)=1,J$1&lt;&gt;"",$J2&lt;&gt;"")</formula>
    </cfRule>
    <cfRule type="expression" dxfId="68" priority="9">
      <formula>AND(MOD(ROW(),2)=0,J$1&lt;&gt;"",$J2&lt;&gt;"")</formula>
    </cfRule>
  </conditionalFormatting>
  <conditionalFormatting sqref="L1:L1048576">
    <cfRule type="expression" dxfId="67" priority="7">
      <formula>$I1=FALSE</formula>
    </cfRule>
  </conditionalFormatting>
  <conditionalFormatting sqref="M1:AF1048576">
    <cfRule type="expression" dxfId="66" priority="5">
      <formula>AND(MOD(ROW(),2)=1,M$1&lt;&gt;"",$J1&lt;&gt;"")</formula>
    </cfRule>
    <cfRule type="expression" dxfId="65" priority="6">
      <formula>AND(MOD(ROW(),2)=0,M$1&lt;&gt;"",$J1&lt;&gt;"")</formula>
    </cfRule>
  </conditionalFormatting>
  <conditionalFormatting sqref="M1:XFD1">
    <cfRule type="expression" dxfId="64" priority="4" stopIfTrue="1">
      <formula>AND(ROW()=1,M1&lt;&gt;"")</formula>
    </cfRule>
  </conditionalFormatting>
  <conditionalFormatting sqref="N1:Q1048576">
    <cfRule type="expression" dxfId="63" priority="3" stopIfTrue="1">
      <formula>$E$2="Off"</formula>
    </cfRule>
  </conditionalFormatting>
  <conditionalFormatting sqref="N1:Q1">
    <cfRule type="expression" dxfId="62" priority="2">
      <formula>$E$2="Off"</formula>
    </cfRule>
  </conditionalFormatting>
  <conditionalFormatting sqref="N2:Q102">
    <cfRule type="expression" dxfId="61" priority="1">
      <formula>_xlfn.ISFORMULA(N2)&lt;&gt;TRUE</formula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J1:L1" xr:uid="{17700AF4-9CCD-40C5-88E9-5128ABCFAD6E}"/>
    <dataValidation type="list" allowBlank="1" showInputMessage="1" showErrorMessage="1" sqref="J2:L1048576" xr:uid="{30E301C9-3EB3-49E3-BDF9-FDEDFBD5E486}">
      <formula1>_xlfn.ANCHORARRAY(XEP$1)</formula1>
    </dataValidation>
    <dataValidation type="list" allowBlank="1" showInputMessage="1" showErrorMessage="1" sqref="E2" xr:uid="{70D0921A-9061-4229-8FAB-A659B5EC340B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D4BE0A-6A66-4666-8EE1-CAA1232964E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93D4FF9E-129B-40CB-BB7D-18463FC9D41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44D7175A-CF20-4CE1-AC99-C6AB0B5DCC6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2D02-ED54-4D5E-8DC9-7FBEEA596C16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60" priority="13" stopIfTrue="1">
      <formula>AND(ROW()=1,A1&lt;&gt;"")</formula>
    </cfRule>
  </conditionalFormatting>
  <conditionalFormatting sqref="B5:E1048576">
    <cfRule type="expression" dxfId="59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{A48FA213-EB42-4BA9-A31D-17E54E6FE807}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{0C9F71E7-9455-4CE3-A39E-65FA1368B96E}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{C0A8072A-411B-4A69-8CF5-92029269DA54}</x14:id>
        </ext>
      </extLst>
    </cfRule>
  </conditionalFormatting>
  <conditionalFormatting sqref="F1">
    <cfRule type="expression" dxfId="58" priority="18" stopIfTrue="1">
      <formula>AND(ROW()=1,F1&lt;&gt;"")</formula>
    </cfRule>
  </conditionalFormatting>
  <conditionalFormatting sqref="J1:L1">
    <cfRule type="expression" dxfId="57" priority="10" stopIfTrue="1">
      <formula>AND(ROW()=1,J1&lt;&gt;"")</formula>
    </cfRule>
    <cfRule type="expression" dxfId="56" priority="11">
      <formula>AND(MOD(ROW(),2)=1,J$1&lt;&gt;"",$J1&lt;&gt;"")</formula>
    </cfRule>
    <cfRule type="expression" dxfId="55" priority="12">
      <formula>AND(MOD(ROW(),2)=0,J$1&lt;&gt;"",$J1&lt;&gt;"")</formula>
    </cfRule>
  </conditionalFormatting>
  <conditionalFormatting sqref="J2:L1048576">
    <cfRule type="expression" dxfId="54" priority="8">
      <formula>AND(MOD(ROW(),2)=1,J$1&lt;&gt;"",$J2&lt;&gt;"")</formula>
    </cfRule>
    <cfRule type="expression" dxfId="53" priority="9">
      <formula>AND(MOD(ROW(),2)=0,J$1&lt;&gt;"",$J2&lt;&gt;"")</formula>
    </cfRule>
  </conditionalFormatting>
  <conditionalFormatting sqref="L1:L1048576">
    <cfRule type="expression" dxfId="52" priority="7">
      <formula>$I1=FALSE</formula>
    </cfRule>
  </conditionalFormatting>
  <conditionalFormatting sqref="M1:AF1048576">
    <cfRule type="expression" dxfId="51" priority="5">
      <formula>AND(MOD(ROW(),2)=1,M$1&lt;&gt;"",$J1&lt;&gt;"")</formula>
    </cfRule>
    <cfRule type="expression" dxfId="50" priority="6">
      <formula>AND(MOD(ROW(),2)=0,M$1&lt;&gt;"",$J1&lt;&gt;"")</formula>
    </cfRule>
  </conditionalFormatting>
  <conditionalFormatting sqref="M1:XFD1">
    <cfRule type="expression" dxfId="49" priority="4" stopIfTrue="1">
      <formula>AND(ROW()=1,M1&lt;&gt;"")</formula>
    </cfRule>
  </conditionalFormatting>
  <conditionalFormatting sqref="N1:Q1048576">
    <cfRule type="expression" dxfId="48" priority="3" stopIfTrue="1">
      <formula>$E$2="Off"</formula>
    </cfRule>
  </conditionalFormatting>
  <conditionalFormatting sqref="N1:Q1">
    <cfRule type="expression" dxfId="47" priority="2">
      <formula>$E$2="Off"</formula>
    </cfRule>
  </conditionalFormatting>
  <conditionalFormatting sqref="N2:Q102">
    <cfRule type="expression" dxfId="46" priority="1">
      <formula>_xlfn.ISFORMULA(N2)&lt;&gt;TRUE</formula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J1:L1" xr:uid="{BD232F11-D955-4A2F-8BFD-D9066C0ADD8A}"/>
    <dataValidation type="list" allowBlank="1" showInputMessage="1" showErrorMessage="1" sqref="J2:L1048576" xr:uid="{8B5C5A3C-3B8F-482A-A1F5-CD006C51B860}">
      <formula1>_xlfn.ANCHORARRAY(XEP$1)</formula1>
    </dataValidation>
    <dataValidation type="list" allowBlank="1" showInputMessage="1" showErrorMessage="1" sqref="E2" xr:uid="{BE1C4706-DE81-4726-BBD3-1C9F3786BD67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8FA213-EB42-4BA9-A31D-17E54E6FE80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0C9F71E7-9455-4CE3-A39E-65FA1368B96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C0A8072A-411B-4A69-8CF5-92029269DA5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C0A1-1E41-4907-9670-3F9654DF2DA2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45" priority="13" stopIfTrue="1">
      <formula>AND(ROW()=1,A1&lt;&gt;"")</formula>
    </cfRule>
  </conditionalFormatting>
  <conditionalFormatting sqref="B5:E1048576">
    <cfRule type="expression" dxfId="44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{03303651-4AD9-48A9-9F2E-B625E615D07A}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{94D7C7C7-6949-4727-A806-6912A6E607ED}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{13AC83C3-9F02-46FB-8102-70C43374BA4A}</x14:id>
        </ext>
      </extLst>
    </cfRule>
  </conditionalFormatting>
  <conditionalFormatting sqref="F1">
    <cfRule type="expression" dxfId="43" priority="18" stopIfTrue="1">
      <formula>AND(ROW()=1,F1&lt;&gt;"")</formula>
    </cfRule>
  </conditionalFormatting>
  <conditionalFormatting sqref="J1:L1">
    <cfRule type="expression" dxfId="42" priority="10" stopIfTrue="1">
      <formula>AND(ROW()=1,J1&lt;&gt;"")</formula>
    </cfRule>
    <cfRule type="expression" dxfId="41" priority="11">
      <formula>AND(MOD(ROW(),2)=1,J$1&lt;&gt;"",$J1&lt;&gt;"")</formula>
    </cfRule>
    <cfRule type="expression" dxfId="40" priority="12">
      <formula>AND(MOD(ROW(),2)=0,J$1&lt;&gt;"",$J1&lt;&gt;"")</formula>
    </cfRule>
  </conditionalFormatting>
  <conditionalFormatting sqref="J2:L1048576">
    <cfRule type="expression" dxfId="39" priority="8">
      <formula>AND(MOD(ROW(),2)=1,J$1&lt;&gt;"",$J2&lt;&gt;"")</formula>
    </cfRule>
    <cfRule type="expression" dxfId="38" priority="9">
      <formula>AND(MOD(ROW(),2)=0,J$1&lt;&gt;"",$J2&lt;&gt;"")</formula>
    </cfRule>
  </conditionalFormatting>
  <conditionalFormatting sqref="L1:L1048576">
    <cfRule type="expression" dxfId="37" priority="7">
      <formula>$I1=FALSE</formula>
    </cfRule>
  </conditionalFormatting>
  <conditionalFormatting sqref="M1:AF1048576">
    <cfRule type="expression" dxfId="36" priority="5">
      <formula>AND(MOD(ROW(),2)=1,M$1&lt;&gt;"",$J1&lt;&gt;"")</formula>
    </cfRule>
    <cfRule type="expression" dxfId="35" priority="6">
      <formula>AND(MOD(ROW(),2)=0,M$1&lt;&gt;"",$J1&lt;&gt;"")</formula>
    </cfRule>
  </conditionalFormatting>
  <conditionalFormatting sqref="M1:XFD1">
    <cfRule type="expression" dxfId="34" priority="4" stopIfTrue="1">
      <formula>AND(ROW()=1,M1&lt;&gt;"")</formula>
    </cfRule>
  </conditionalFormatting>
  <conditionalFormatting sqref="N1:Q1048576">
    <cfRule type="expression" dxfId="33" priority="3" stopIfTrue="1">
      <formula>$E$2="Off"</formula>
    </cfRule>
  </conditionalFormatting>
  <conditionalFormatting sqref="N1:Q1">
    <cfRule type="expression" dxfId="32" priority="2">
      <formula>$E$2="Off"</formula>
    </cfRule>
  </conditionalFormatting>
  <conditionalFormatting sqref="N2:Q102">
    <cfRule type="expression" dxfId="31" priority="1">
      <formula>_xlfn.ISFORMULA(N2)&lt;&gt;TRUE</formula>
    </cfRule>
  </conditionalFormatting>
  <dataValidations count="3">
    <dataValidation type="list" allowBlank="1" showInputMessage="1" showErrorMessage="1" sqref="E2" xr:uid="{DE258441-5CF6-4F14-AF27-A738108D0F0F}">
      <formula1>"On,Off"</formula1>
    </dataValidation>
    <dataValidation type="list" allowBlank="1" showInputMessage="1" showErrorMessage="1" sqref="J2:L1048576" xr:uid="{7DEB14FD-863B-4C27-AB3F-3D1ABA90FD3D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5BD560DC-441E-440B-A9A9-90B7284ECB38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303651-4AD9-48A9-9F2E-B625E615D07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94D7C7C7-6949-4727-A806-6912A6E607E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13AC83C3-9F02-46FB-8102-70C43374BA4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AC6B-0E3A-4F01-BD9B-C8EBE3C0B341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30" priority="13" stopIfTrue="1">
      <formula>AND(ROW()=1,A1&lt;&gt;"")</formula>
    </cfRule>
  </conditionalFormatting>
  <conditionalFormatting sqref="B5:E1048576">
    <cfRule type="expression" dxfId="29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{2AA2E959-F0EE-4719-BBA2-C1A36A66BE2F}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{2960FED7-6D31-462E-8641-5B5E1DB0D822}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{A9FE7B69-05FB-4903-BF90-A36F274345D0}</x14:id>
        </ext>
      </extLst>
    </cfRule>
  </conditionalFormatting>
  <conditionalFormatting sqref="F1">
    <cfRule type="expression" dxfId="28" priority="18" stopIfTrue="1">
      <formula>AND(ROW()=1,F1&lt;&gt;"")</formula>
    </cfRule>
  </conditionalFormatting>
  <conditionalFormatting sqref="J1:L1">
    <cfRule type="expression" dxfId="27" priority="10" stopIfTrue="1">
      <formula>AND(ROW()=1,J1&lt;&gt;"")</formula>
    </cfRule>
    <cfRule type="expression" dxfId="26" priority="11">
      <formula>AND(MOD(ROW(),2)=1,J$1&lt;&gt;"",$J1&lt;&gt;"")</formula>
    </cfRule>
    <cfRule type="expression" dxfId="25" priority="12">
      <formula>AND(MOD(ROW(),2)=0,J$1&lt;&gt;"",$J1&lt;&gt;"")</formula>
    </cfRule>
  </conditionalFormatting>
  <conditionalFormatting sqref="J2:L1048576">
    <cfRule type="expression" dxfId="24" priority="8">
      <formula>AND(MOD(ROW(),2)=1,J$1&lt;&gt;"",$J2&lt;&gt;"")</formula>
    </cfRule>
    <cfRule type="expression" dxfId="23" priority="9">
      <formula>AND(MOD(ROW(),2)=0,J$1&lt;&gt;"",$J2&lt;&gt;"")</formula>
    </cfRule>
  </conditionalFormatting>
  <conditionalFormatting sqref="L1:L1048576">
    <cfRule type="expression" dxfId="22" priority="7">
      <formula>$I1=FALSE</formula>
    </cfRule>
  </conditionalFormatting>
  <conditionalFormatting sqref="M1:AF1048576">
    <cfRule type="expression" dxfId="21" priority="5">
      <formula>AND(MOD(ROW(),2)=1,M$1&lt;&gt;"",$J1&lt;&gt;"")</formula>
    </cfRule>
    <cfRule type="expression" dxfId="20" priority="6">
      <formula>AND(MOD(ROW(),2)=0,M$1&lt;&gt;"",$J1&lt;&gt;"")</formula>
    </cfRule>
  </conditionalFormatting>
  <conditionalFormatting sqref="M1:XFD1">
    <cfRule type="expression" dxfId="19" priority="4" stopIfTrue="1">
      <formula>AND(ROW()=1,M1&lt;&gt;"")</formula>
    </cfRule>
  </conditionalFormatting>
  <conditionalFormatting sqref="N1:Q1048576">
    <cfRule type="expression" dxfId="18" priority="3" stopIfTrue="1">
      <formula>$E$2="Off"</formula>
    </cfRule>
  </conditionalFormatting>
  <conditionalFormatting sqref="N1:Q1">
    <cfRule type="expression" dxfId="17" priority="2">
      <formula>$E$2="Off"</formula>
    </cfRule>
  </conditionalFormatting>
  <conditionalFormatting sqref="N2:Q102">
    <cfRule type="expression" dxfId="16" priority="1">
      <formula>_xlfn.ISFORMULA(N2)&lt;&gt;TRUE</formula>
    </cfRule>
  </conditionalFormatting>
  <dataValidations count="3">
    <dataValidation allowBlank="1" showInputMessage="1" showErrorMessage="1" errorTitle="Undefined Task" error="Once you enter your task name into the &quot;Available Tasks&quot; table on the left, it will appear in this list.  " sqref="J1:L1" xr:uid="{0063DA90-1DAD-4484-88F4-A94B300B3D2F}"/>
    <dataValidation type="list" allowBlank="1" showInputMessage="1" showErrorMessage="1" sqref="J2:L1048576" xr:uid="{CD22E68A-4568-4159-87E8-F12042ABE279}">
      <formula1>_xlfn.ANCHORARRAY(XEP$1)</formula1>
    </dataValidation>
    <dataValidation type="list" allowBlank="1" showInputMessage="1" showErrorMessage="1" sqref="E2" xr:uid="{8F3E3EFE-886C-46F6-AFD9-D9419787F0A1}">
      <formula1>"On,Off"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A2E959-F0EE-4719-BBA2-C1A36A66BE2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960FED7-6D31-462E-8641-5B5E1DB0D82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A9FE7B69-05FB-4903-BF90-A36F274345D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A606-9EE8-4956-B7AC-00C76C759CDB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J10" sqref="J10"/>
      <selection pane="bottomLeft" activeCell="J10" sqref="J1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11.41015625" style="1" customWidth="1"/>
    <col min="7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11</v>
      </c>
      <c r="H1" s="9" t="s">
        <v>12</v>
      </c>
      <c r="I1" s="9" t="s">
        <v>104</v>
      </c>
      <c r="J1" s="2" t="s">
        <v>0</v>
      </c>
      <c r="K1" s="2" t="s">
        <v>13</v>
      </c>
      <c r="L1" s="2" t="s">
        <v>1</v>
      </c>
      <c r="M1" t="str" cm="1">
        <f t="array" ref="M1:Q1">_xlfn.HSTACK("qty",TRANSPOSE(phases[Phase]))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4">_xlfn._xlws.SORT(_xlfn.UNIQUE(_xlfn._xlws.FILTER(J:J,(J:J&lt;&gt;"")*(J:J&lt;&gt;"Task"),"")))</f>
        <v>Design</v>
      </c>
      <c r="XEQ1" t="str" cm="1">
        <f t="array" ref="XEQ1:XEQ11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62</v>
      </c>
      <c r="B2" s="14" t="s">
        <v>109</v>
      </c>
      <c r="C2"/>
      <c r="D2" s="5" t="s">
        <v>7</v>
      </c>
      <c r="E2" s="13" t="s">
        <v>107</v>
      </c>
      <c r="G2" s="9" t="str">
        <f>IF(J2="","",$B$2)</f>
        <v>template</v>
      </c>
      <c r="H2" s="9" t="str">
        <f>IF(K2="","",$E$2)</f>
        <v>Off</v>
      </c>
      <c r="I2" s="9" t="b">
        <f>IF(J2="","",IFERROR(_xlfn.XMATCH(L2,resources[Resource])&gt;0,FALSE))</f>
        <v>1</v>
      </c>
      <c r="J2" s="11" t="s">
        <v>26</v>
      </c>
      <c r="K2" s="11" t="s">
        <v>19</v>
      </c>
      <c r="L2" s="11" t="s">
        <v>76</v>
      </c>
      <c r="M2" s="12">
        <v>0.75</v>
      </c>
      <c r="N2" s="12">
        <f>IF($J2="","",$M2*(1+_xlfn.XLOOKUP(N$1,phases[Phase],phases[Multiplier])))</f>
        <v>0.75</v>
      </c>
      <c r="O2" s="12">
        <f>IF($J2="","",$M2*(1+_xlfn.XLOOKUP(O$1,phases[Phase],phases[Multiplier])))</f>
        <v>0.79500000000000004</v>
      </c>
      <c r="P2" s="12">
        <f>IF($J2="","",$M2*(1+_xlfn.XLOOKUP(P$1,phases[Phase],phases[Multiplier])))</f>
        <v>0.89999999999999991</v>
      </c>
      <c r="Q2" s="12">
        <f>IF($J2="","",$M2*(1+_xlfn.XLOOKUP(Q$1,phases[Phase],phases[Multiplier])))</f>
        <v>0.71249999999999991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0">IF(J3="","",$B$2)</f>
        <v>template</v>
      </c>
      <c r="H3" s="9" t="str">
        <f t="shared" ref="H3:H66" si="1">IF(K3="","",$E$2)</f>
        <v>Off</v>
      </c>
      <c r="I3" s="9" t="b">
        <f>IF(J3="","",IFERROR(_xlfn.XMATCH(L3,resources[Resource])&gt;0,FALSE))</f>
        <v>1</v>
      </c>
      <c r="J3" s="11" t="s">
        <v>26</v>
      </c>
      <c r="K3" s="11" t="s">
        <v>20</v>
      </c>
      <c r="L3" s="11" t="s">
        <v>8</v>
      </c>
      <c r="M3" s="12">
        <v>0.3</v>
      </c>
      <c r="N3" s="12">
        <f>IF($J3="","",$M3*(1+_xlfn.XLOOKUP(N$1,phases[Phase],phases[Multiplier])))</f>
        <v>0.3</v>
      </c>
      <c r="O3" s="12">
        <f>IF($J3="","",$M3*(1+_xlfn.XLOOKUP(O$1,phases[Phase],phases[Multiplier])))</f>
        <v>0.318</v>
      </c>
      <c r="P3" s="12">
        <f>IF($J3="","",$M3*(1+_xlfn.XLOOKUP(P$1,phases[Phase],phases[Multiplier])))</f>
        <v>0.36</v>
      </c>
      <c r="Q3" s="12">
        <f>IF($J3="","",$M3*(1+_xlfn.XLOOKUP(Q$1,phases[Phase],phases[Multiplier])))</f>
        <v>0.28499999999999998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17</v>
      </c>
      <c r="B4" s="3" t="s">
        <v>4</v>
      </c>
      <c r="C4" s="3" t="s">
        <v>15</v>
      </c>
      <c r="D4" s="3" t="s">
        <v>14</v>
      </c>
      <c r="E4" s="3" t="s">
        <v>108</v>
      </c>
      <c r="G4" s="9" t="str">
        <f t="shared" si="0"/>
        <v>template</v>
      </c>
      <c r="H4" s="9" t="str">
        <f t="shared" si="1"/>
        <v>Off</v>
      </c>
      <c r="I4" s="9" t="b">
        <f>IF(J4="","",IFERROR(_xlfn.XMATCH(L4,resources[Resource])&gt;0,FALSE))</f>
        <v>1</v>
      </c>
      <c r="J4" s="11" t="s">
        <v>26</v>
      </c>
      <c r="K4" s="11" t="s">
        <v>30</v>
      </c>
      <c r="L4" s="11" t="s">
        <v>16</v>
      </c>
      <c r="M4" s="12">
        <v>0.2</v>
      </c>
      <c r="N4" s="12">
        <f>IF($J4="","",$M4*(1+_xlfn.XLOOKUP(N$1,phases[Phase],phases[Multiplier])))</f>
        <v>0.2</v>
      </c>
      <c r="O4" s="12">
        <f>IF($J4="","",$M4*(1+_xlfn.XLOOKUP(O$1,phases[Phase],phases[Multiplier])))</f>
        <v>0.21200000000000002</v>
      </c>
      <c r="P4" s="12">
        <f>IF($J4="","",$M4*(1+_xlfn.XLOOKUP(P$1,phases[Phase],phases[Multiplier])))</f>
        <v>0.24</v>
      </c>
      <c r="Q4" s="12">
        <f>IF($J4="","",$M4*(1+_xlfn.XLOOKUP(Q$1,phases[Phase],phases[Multiplier])))</f>
        <v>0.19</v>
      </c>
      <c r="XEP4" t="str">
        <v>Prototype</v>
      </c>
      <c r="XEQ4" t="str">
        <v>Feasibility</v>
      </c>
      <c r="XER4" t="str">
        <v>Director</v>
      </c>
    </row>
    <row r="5" spans="1:17 16370:16372" x14ac:dyDescent="0.5">
      <c r="A5" s="16" t="str">
        <f ca="1">IF(B5="","","• "&amp;B5&amp;CHAR(10)&amp;
"      "&amp;C5&amp;" "&amp;C$4&amp;", "&amp;D5&amp;" "&amp;D$4&amp; ", $"&amp;E5&amp; " "&amp;"k")</f>
        <v>• Ideation
      4 subtasks, 3 resources, $0 k</v>
      </c>
      <c r="B5" s="10" t="str" cm="1">
        <f t="array" ref="B5:B8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40">
        <f ca="1">IF(B5="","",SUMIFS(enum!$Q:$Q,enum!$J:$J,$B5,enum!$G:$G,$B$2)/1000)</f>
        <v>0</v>
      </c>
      <c r="G5" s="9" t="str">
        <f t="shared" si="0"/>
        <v>template</v>
      </c>
      <c r="H5" s="9" t="str">
        <f t="shared" si="1"/>
        <v>Off</v>
      </c>
      <c r="I5" s="9" t="b">
        <f>IF(J5="","",IFERROR(_xlfn.XMATCH(L5,resources[Resource])&gt;0,FALSE))</f>
        <v>1</v>
      </c>
      <c r="J5" s="11" t="s">
        <v>26</v>
      </c>
      <c r="K5" s="11" t="s">
        <v>23</v>
      </c>
      <c r="L5" s="11" t="s">
        <v>16</v>
      </c>
      <c r="M5" s="12">
        <v>0.3</v>
      </c>
      <c r="N5" s="12">
        <f>IF($J5="","",$M5*(1+_xlfn.XLOOKUP(N$1,phases[Phase],phases[Multiplier])))</f>
        <v>0.3</v>
      </c>
      <c r="O5" s="12">
        <f>IF($J5="","",$M5*(1+_xlfn.XLOOKUP(O$1,phases[Phase],phases[Multiplier])))</f>
        <v>0.318</v>
      </c>
      <c r="P5" s="12">
        <f>IF($J5="","",$M5*(1+_xlfn.XLOOKUP(P$1,phases[Phase],phases[Multiplier])))</f>
        <v>0.36</v>
      </c>
      <c r="Q5" s="12">
        <f>IF($J5="","",$M5*(1+_xlfn.XLOOKUP(Q$1,phases[Phase],phases[Multiplier])))</f>
        <v>0.28499999999999998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ca="1" si="2">IF(B6="","","• "&amp;B6&amp;CHAR(10)&amp;
"      "&amp;C6&amp;" "&amp;C$4&amp;", "&amp;D6&amp;" "&amp;D$4&amp; ", $"&amp;E6&amp; " "&amp;"k")</f>
        <v>• Design
      3 subtasks, 2 resources, $0 k</v>
      </c>
      <c r="B6" s="10" t="str">
        <v>Design</v>
      </c>
      <c r="C6" s="1">
        <f t="shared" ref="C6:C10" si="3">IF($B6="","",COUNTIFS(J:J,B6))</f>
        <v>3</v>
      </c>
      <c r="D6" s="1" cm="1">
        <f t="array" ref="D6">IF(B6="","",COUNTA(_xlfn.UNIQUE(_xlfn._xlws.FILTER(L:L,J:J=B6))))</f>
        <v>2</v>
      </c>
      <c r="E6" s="40">
        <f ca="1">IF(B6="","",SUMIFS(enum!$Q:$Q,enum!$J:$J,$B6,enum!$G:$G,$B$2)/1000)</f>
        <v>0</v>
      </c>
      <c r="G6" s="9" t="str">
        <f t="shared" si="0"/>
        <v>template</v>
      </c>
      <c r="H6" s="9" t="str">
        <f t="shared" si="1"/>
        <v>Off</v>
      </c>
      <c r="I6" s="9" t="b">
        <f>IF(J6="","",IFERROR(_xlfn.XMATCH(L6,resources[Resource])&gt;0,FALSE))</f>
        <v>1</v>
      </c>
      <c r="J6" s="11" t="s">
        <v>21</v>
      </c>
      <c r="K6" s="11" t="s">
        <v>33</v>
      </c>
      <c r="L6" s="11" t="s">
        <v>34</v>
      </c>
      <c r="M6" s="12">
        <v>0.1</v>
      </c>
      <c r="N6" s="12">
        <f>IF($J6="","",$M6*(1+_xlfn.XLOOKUP(N$1,phases[Phase],phases[Multiplier])))</f>
        <v>0.1</v>
      </c>
      <c r="O6" s="12">
        <f>IF($J6="","",$M6*(1+_xlfn.XLOOKUP(O$1,phases[Phase],phases[Multiplier])))</f>
        <v>0.10600000000000001</v>
      </c>
      <c r="P6" s="12">
        <f>IF($J6="","",$M6*(1+_xlfn.XLOOKUP(P$1,phases[Phase],phases[Multiplier])))</f>
        <v>0.12</v>
      </c>
      <c r="Q6" s="12">
        <f>IF($J6="","",$M6*(1+_xlfn.XLOOKUP(Q$1,phases[Phase],phases[Multiplier])))</f>
        <v>9.5000000000000001E-2</v>
      </c>
      <c r="XEQ6" t="str">
        <v>Market Research</v>
      </c>
      <c r="XER6" t="str">
        <v>Equipment Procurement</v>
      </c>
    </row>
    <row r="7" spans="1:17 16370:16372" x14ac:dyDescent="0.5">
      <c r="A7" s="16" t="str">
        <f t="shared" ca="1" si="2"/>
        <v>• Prototype
      2 subtasks, 2 resources, $0 k</v>
      </c>
      <c r="B7" s="10" t="str">
        <v>Prototype</v>
      </c>
      <c r="C7" s="1">
        <f t="shared" si="3"/>
        <v>2</v>
      </c>
      <c r="D7" s="1" cm="1">
        <f t="array" ref="D7">IF(B7="","",COUNTA(_xlfn.UNIQUE(_xlfn._xlws.FILTER(L:L,J:J=B7))))</f>
        <v>2</v>
      </c>
      <c r="E7" s="40">
        <f ca="1">IF(B7="","",SUMIFS(enum!$Q:$Q,enum!$J:$J,$B7,enum!$G:$G,$B$2)/1000)</f>
        <v>0</v>
      </c>
      <c r="G7" s="9" t="str">
        <f t="shared" si="0"/>
        <v>template</v>
      </c>
      <c r="H7" s="9" t="str">
        <f t="shared" si="1"/>
        <v>Off</v>
      </c>
      <c r="I7" s="9" t="b">
        <f>IF(J7="","",IFERROR(_xlfn.XMATCH(L7,resources[Resource])&gt;0,FALSE))</f>
        <v>1</v>
      </c>
      <c r="J7" s="11" t="s">
        <v>21</v>
      </c>
      <c r="K7" s="11" t="s">
        <v>35</v>
      </c>
      <c r="L7" s="11" t="s">
        <v>84</v>
      </c>
      <c r="M7" s="12">
        <v>0.2</v>
      </c>
      <c r="N7" s="12">
        <f>IF($J7="","",$M7*(1+_xlfn.XLOOKUP(N$1,phases[Phase],phases[Multiplier])))</f>
        <v>0.2</v>
      </c>
      <c r="O7" s="12">
        <f>IF($J7="","",$M7*(1+_xlfn.XLOOKUP(O$1,phases[Phase],phases[Multiplier])))</f>
        <v>0.21200000000000002</v>
      </c>
      <c r="P7" s="12">
        <f>IF($J7="","",$M7*(1+_xlfn.XLOOKUP(P$1,phases[Phase],phases[Multiplier])))</f>
        <v>0.24</v>
      </c>
      <c r="Q7" s="12">
        <f>IF($J7="","",$M7*(1+_xlfn.XLOOKUP(Q$1,phases[Phase],phases[Multiplier])))</f>
        <v>0.19</v>
      </c>
      <c r="XEQ7" t="str">
        <v>Operating Environment</v>
      </c>
      <c r="XER7" t="str">
        <v>Facilities Maintenance</v>
      </c>
    </row>
    <row r="8" spans="1:17 16370:16372" x14ac:dyDescent="0.5">
      <c r="A8" s="16" t="str">
        <f t="shared" ca="1" si="2"/>
        <v>• Development
      2 subtasks, 1 resources, $0 k</v>
      </c>
      <c r="B8" s="10" t="str">
        <v>Development</v>
      </c>
      <c r="C8" s="1">
        <f t="shared" si="3"/>
        <v>2</v>
      </c>
      <c r="D8" s="1" cm="1">
        <f t="array" ref="D8">IF(B8="","",COUNTA(_xlfn.UNIQUE(_xlfn._xlws.FILTER(L:L,J:J=B8))))</f>
        <v>1</v>
      </c>
      <c r="E8" s="40">
        <f ca="1">IF(B8="","",SUMIFS(enum!$Q:$Q,enum!$J:$J,$B8,enum!$G:$G,$B$2)/1000)</f>
        <v>0</v>
      </c>
      <c r="G8" s="9" t="str">
        <f t="shared" si="0"/>
        <v>template</v>
      </c>
      <c r="H8" s="9" t="str">
        <f t="shared" si="1"/>
        <v>Off</v>
      </c>
      <c r="I8" s="9" t="b">
        <f>IF(J8="","",IFERROR(_xlfn.XMATCH(L8,resources[Resource])&gt;0,FALSE))</f>
        <v>1</v>
      </c>
      <c r="J8" s="11" t="s">
        <v>21</v>
      </c>
      <c r="K8" s="11" t="s">
        <v>36</v>
      </c>
      <c r="L8" s="11" t="s">
        <v>84</v>
      </c>
      <c r="M8" s="12">
        <v>2</v>
      </c>
      <c r="N8" s="12">
        <f>IF($J8="","",$M8*(1+_xlfn.XLOOKUP(N$1,phases[Phase],phases[Multiplier])))</f>
        <v>2</v>
      </c>
      <c r="O8" s="12">
        <f>IF($J8="","",$M8*(1+_xlfn.XLOOKUP(O$1,phases[Phase],phases[Multiplier])))</f>
        <v>2.12</v>
      </c>
      <c r="P8" s="12">
        <f>IF($J8="","",$M8*(1+_xlfn.XLOOKUP(P$1,phases[Phase],phases[Multiplier])))</f>
        <v>2.4</v>
      </c>
      <c r="Q8" s="12">
        <f>IF($J8="","",$M8*(1+_xlfn.XLOOKUP(Q$1,phases[Phase],phases[Multiplier])))</f>
        <v>1.9</v>
      </c>
      <c r="XEQ8" t="str">
        <v>Product Experience</v>
      </c>
      <c r="XER8" t="str">
        <v>Finance Analyst</v>
      </c>
    </row>
    <row r="9" spans="1:17 16370:16372" x14ac:dyDescent="0.5">
      <c r="A9" s="16" t="str">
        <f t="shared" si="2"/>
        <v/>
      </c>
      <c r="B9" s="10"/>
      <c r="C9" s="1" t="str">
        <f t="shared" si="3"/>
        <v/>
      </c>
      <c r="D9" s="1" t="str" cm="1">
        <f t="array" ref="D9">IF(B9="","",COUNTA(_xlfn.UNIQUE(_xlfn._xlws.FILTER(L:L,J:J=B9))))</f>
        <v/>
      </c>
      <c r="E9" s="40" t="str">
        <f>IF(B9="","",SUMIFS(enum!$Q:$Q,enum!$J:$J,$B9,enum!$G:$G,$B$2)/1000)</f>
        <v/>
      </c>
      <c r="G9" s="9" t="str">
        <f t="shared" si="0"/>
        <v>template</v>
      </c>
      <c r="H9" s="9" t="str">
        <f t="shared" si="1"/>
        <v>Off</v>
      </c>
      <c r="I9" s="9" t="b">
        <f>IF(J9="","",IFERROR(_xlfn.XMATCH(L9,resources[Resource])&gt;0,FALSE))</f>
        <v>1</v>
      </c>
      <c r="J9" s="11" t="s">
        <v>22</v>
      </c>
      <c r="K9" s="11" t="s">
        <v>37</v>
      </c>
      <c r="L9" s="11" t="s">
        <v>34</v>
      </c>
      <c r="M9" s="12">
        <v>0.5</v>
      </c>
      <c r="N9" s="12">
        <f>IF($J9="","",$M9*(1+_xlfn.XLOOKUP(N$1,phases[Phase],phases[Multiplier])))</f>
        <v>0.5</v>
      </c>
      <c r="O9" s="12">
        <f>IF($J9="","",$M9*(1+_xlfn.XLOOKUP(O$1,phases[Phase],phases[Multiplier])))</f>
        <v>0.53</v>
      </c>
      <c r="P9" s="12">
        <f>IF($J9="","",$M9*(1+_xlfn.XLOOKUP(P$1,phases[Phase],phases[Multiplier])))</f>
        <v>0.6</v>
      </c>
      <c r="Q9" s="12">
        <f>IF($J9="","",$M9*(1+_xlfn.XLOOKUP(Q$1,phases[Phase],phases[Multiplier])))</f>
        <v>0.47499999999999998</v>
      </c>
      <c r="XEQ9" t="str">
        <v>Security Hardening</v>
      </c>
      <c r="XER9" t="str">
        <v>General Capex</v>
      </c>
    </row>
    <row r="10" spans="1:17 16370:16372" x14ac:dyDescent="0.5">
      <c r="A10" s="16" t="str">
        <f t="shared" si="2"/>
        <v/>
      </c>
      <c r="B10" s="10"/>
      <c r="C10" s="1" t="str">
        <f t="shared" si="3"/>
        <v/>
      </c>
      <c r="D10" s="1" t="str" cm="1">
        <f t="array" ref="D10">IF(B10="","",COUNTA(_xlfn.UNIQUE(_xlfn._xlws.FILTER(L:L,J:J=B10))))</f>
        <v/>
      </c>
      <c r="E10" s="40" t="str">
        <f>IF(B10="","",SUMIFS(enum!$Q:$Q,enum!$J:$J,$B10,enum!$G:$G,$B$2)/1000)</f>
        <v/>
      </c>
      <c r="G10" s="9" t="str">
        <f t="shared" si="0"/>
        <v>template</v>
      </c>
      <c r="H10" s="9" t="str">
        <f t="shared" si="1"/>
        <v>Off</v>
      </c>
      <c r="I10" s="9" t="b">
        <f>IF(J10="","",IFERROR(_xlfn.XMATCH(L10,resources[Resource])&gt;0,FALSE))</f>
        <v>1</v>
      </c>
      <c r="J10" s="11" t="s">
        <v>22</v>
      </c>
      <c r="K10" s="11" t="s">
        <v>38</v>
      </c>
      <c r="L10" s="11" t="s">
        <v>84</v>
      </c>
      <c r="M10" s="12">
        <v>0.5</v>
      </c>
      <c r="N10" s="12">
        <f>IF($J10="","",$M10*(1+_xlfn.XLOOKUP(N$1,phases[Phase],phases[Multiplier])))</f>
        <v>0.5</v>
      </c>
      <c r="O10" s="12">
        <f>IF($J10="","",$M10*(1+_xlfn.XLOOKUP(O$1,phases[Phase],phases[Multiplier])))</f>
        <v>0.53</v>
      </c>
      <c r="P10" s="12">
        <f>IF($J10="","",$M10*(1+_xlfn.XLOOKUP(P$1,phases[Phase],phases[Multiplier])))</f>
        <v>0.6</v>
      </c>
      <c r="Q10" s="12">
        <f>IF($J10="","",$M10*(1+_xlfn.XLOOKUP(Q$1,phases[Phase],phases[Multiplier])))</f>
        <v>0.47499999999999998</v>
      </c>
      <c r="XEQ10" t="str">
        <v>UI Simulation</v>
      </c>
      <c r="XER10" t="str">
        <v>General Opex</v>
      </c>
    </row>
    <row r="11" spans="1:17 16370:16372" x14ac:dyDescent="0.5">
      <c r="A11" s="16" t="str">
        <f t="shared" si="2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40" t="str">
        <f>IF(B11="","",SUMIFS(enum!$Q:$Q,enum!$J:$J,$B11,enum!$G:$G,$B$2)/1000)</f>
        <v/>
      </c>
      <c r="G11" s="9" t="str">
        <f t="shared" si="0"/>
        <v>template</v>
      </c>
      <c r="H11" s="9" t="str">
        <f t="shared" si="1"/>
        <v>Off</v>
      </c>
      <c r="I11" s="9" t="b">
        <f>IF(J11="","",IFERROR(_xlfn.XMATCH(L11,resources[Resource])&gt;0,FALSE))</f>
        <v>1</v>
      </c>
      <c r="J11" s="11" t="s">
        <v>27</v>
      </c>
      <c r="K11" s="11" t="s">
        <v>39</v>
      </c>
      <c r="L11" s="11" t="s">
        <v>85</v>
      </c>
      <c r="M11" s="12">
        <v>0.2</v>
      </c>
      <c r="N11" s="12">
        <f>IF($J11="","",$M11*(1+_xlfn.XLOOKUP(N$1,phases[Phase],phases[Multiplier])))</f>
        <v>0.2</v>
      </c>
      <c r="O11" s="12">
        <f>IF($J11="","",$M11*(1+_xlfn.XLOOKUP(O$1,phases[Phase],phases[Multiplier])))</f>
        <v>0.21200000000000002</v>
      </c>
      <c r="P11" s="12">
        <f>IF($J11="","",$M11*(1+_xlfn.XLOOKUP(P$1,phases[Phase],phases[Multiplier])))</f>
        <v>0.24</v>
      </c>
      <c r="Q11" s="12">
        <f>IF($J11="","",$M11*(1+_xlfn.XLOOKUP(Q$1,phases[Phase],phases[Multiplier])))</f>
        <v>0.19</v>
      </c>
      <c r="XEQ11" t="str">
        <v>User journey</v>
      </c>
      <c r="XER11" t="str">
        <v>Hardware Engineer 1</v>
      </c>
    </row>
    <row r="12" spans="1:17 16370:16372" x14ac:dyDescent="0.5">
      <c r="A12" s="16" t="str">
        <f t="shared" si="2"/>
        <v/>
      </c>
      <c r="B12" s="10"/>
      <c r="C12" s="1" t="str">
        <f t="shared" ref="C12:C75" si="4">IF($B12="","",COUNTIFS(J:J,B12))</f>
        <v/>
      </c>
      <c r="D12" s="1" t="str" cm="1">
        <f t="array" ref="D12">IF(B12="","",COUNTA(_xlfn.UNIQUE(_xlfn._xlws.FILTER(L:L,J:J=B12))))</f>
        <v/>
      </c>
      <c r="E12" s="40" t="str">
        <f>IF(B12="","",SUMIFS(enum!$Q:$Q,enum!$J:$J,$B12,enum!$G:$G,$B$2)/1000)</f>
        <v/>
      </c>
      <c r="G12" s="9" t="str">
        <f t="shared" si="0"/>
        <v>template</v>
      </c>
      <c r="H12" s="9" t="str">
        <f t="shared" si="1"/>
        <v>Off</v>
      </c>
      <c r="I12" s="9" t="b">
        <f>IF(J12="","",IFERROR(_xlfn.XMATCH(L12,resources[Resource])&gt;0,FALSE))</f>
        <v>1</v>
      </c>
      <c r="J12" s="11" t="s">
        <v>27</v>
      </c>
      <c r="K12" s="11" t="s">
        <v>40</v>
      </c>
      <c r="L12" s="11" t="s">
        <v>85</v>
      </c>
      <c r="M12" s="12">
        <v>0.2</v>
      </c>
      <c r="N12" s="12">
        <f>IF($J12="","",$M12*(1+_xlfn.XLOOKUP(N$1,phases[Phase],phases[Multiplier])))</f>
        <v>0.2</v>
      </c>
      <c r="O12" s="12">
        <f>IF($J12="","",$M12*(1+_xlfn.XLOOKUP(O$1,phases[Phase],phases[Multiplier])))</f>
        <v>0.21200000000000002</v>
      </c>
      <c r="P12" s="12">
        <f>IF($J12="","",$M12*(1+_xlfn.XLOOKUP(P$1,phases[Phase],phases[Multiplier])))</f>
        <v>0.24</v>
      </c>
      <c r="Q12" s="12">
        <f>IF($J12="","",$M12*(1+_xlfn.XLOOKUP(Q$1,phases[Phase],phases[Multiplier])))</f>
        <v>0.19</v>
      </c>
      <c r="XER12" t="str">
        <v>Hardware Engineer 2</v>
      </c>
    </row>
    <row r="13" spans="1:17 16370:16372" x14ac:dyDescent="0.5">
      <c r="A13" s="16" t="str">
        <f t="shared" si="2"/>
        <v/>
      </c>
      <c r="B13" s="10"/>
      <c r="C13" s="1" t="str">
        <f t="shared" si="4"/>
        <v/>
      </c>
      <c r="D13" s="1" t="str" cm="1">
        <f t="array" ref="D13">IF(B13="","",COUNTA(_xlfn.UNIQUE(_xlfn._xlws.FILTER(L:L,J:J=B13))))</f>
        <v/>
      </c>
      <c r="E13" s="40" t="str">
        <f>IF(B13="","",SUMIFS(enum!$Q:$Q,enum!$J:$J,$B13,enum!$G:$G,$B$2)/1000)</f>
        <v/>
      </c>
      <c r="G13" s="9" t="str">
        <f t="shared" si="0"/>
        <v/>
      </c>
      <c r="H13" s="9" t="str">
        <f t="shared" si="1"/>
        <v/>
      </c>
      <c r="I13" s="9" t="str">
        <f>IF(J13="","",IFERROR(_xlfn.XMATCH(L13,resources[Resource])&gt;0,FALSE))</f>
        <v/>
      </c>
      <c r="N13" s="12" t="str">
        <f>IF($J13="","",$M13*(1+_xlfn.XLOOKUP(N$1,phases[Phase],phases[Multiplier])))</f>
        <v/>
      </c>
      <c r="O13" s="12" t="str">
        <f>IF($J13="","",$M13*(1+_xlfn.XLOOKUP(O$1,phases[Phase],phases[Multiplier])))</f>
        <v/>
      </c>
      <c r="P13" s="12" t="str">
        <f>IF($J13="","",$M13*(1+_xlfn.XLOOKUP(P$1,phases[Phase],phases[Multiplier])))</f>
        <v/>
      </c>
      <c r="Q13" s="12" t="str">
        <f>IF($J13="","",$M13*(1+_xlfn.XLOOKUP(Q$1,phases[Phase],phases[Multiplier])))</f>
        <v/>
      </c>
      <c r="XER13" t="str">
        <v>Hardware Engineer 3</v>
      </c>
    </row>
    <row r="14" spans="1:17 16370:16372" x14ac:dyDescent="0.5">
      <c r="A14" s="16" t="str">
        <f t="shared" si="2"/>
        <v/>
      </c>
      <c r="B14" s="10"/>
      <c r="C14" s="1" t="str">
        <f t="shared" si="4"/>
        <v/>
      </c>
      <c r="D14" s="1" t="str" cm="1">
        <f t="array" ref="D14">IF(B14="","",COUNTA(_xlfn.UNIQUE(_xlfn._xlws.FILTER(L:L,J:J=B14))))</f>
        <v/>
      </c>
      <c r="E14" s="40" t="str">
        <f>IF(B14="","",SUMIFS(enum!$Q:$Q,enum!$J:$J,$B14,enum!$G:$G,$B$2)/1000)</f>
        <v/>
      </c>
      <c r="G14" s="9" t="str">
        <f t="shared" si="0"/>
        <v/>
      </c>
      <c r="H14" s="9" t="str">
        <f t="shared" si="1"/>
        <v/>
      </c>
      <c r="I14" s="9" t="str">
        <f>IF(J14="","",IFERROR(_xlfn.XMATCH(L14,resources[Resource])&gt;0,FALSE))</f>
        <v/>
      </c>
      <c r="N14" s="12" t="str">
        <f>IF($J14="","",$M14*(1+_xlfn.XLOOKUP(N$1,phases[Phase],phases[Multiplier])))</f>
        <v/>
      </c>
      <c r="O14" s="12" t="str">
        <f>IF($J14="","",$M14*(1+_xlfn.XLOOKUP(O$1,phases[Phase],phases[Multiplier])))</f>
        <v/>
      </c>
      <c r="P14" s="12" t="str">
        <f>IF($J14="","",$M14*(1+_xlfn.XLOOKUP(P$1,phases[Phase],phases[Multiplier])))</f>
        <v/>
      </c>
      <c r="Q14" s="12" t="str">
        <f>IF($J14="","",$M14*(1+_xlfn.XLOOKUP(Q$1,phases[Phase],phases[Multiplier])))</f>
        <v/>
      </c>
      <c r="XER14" t="str">
        <v>Logistics Analyst</v>
      </c>
    </row>
    <row r="15" spans="1:17 16370:16372" x14ac:dyDescent="0.5">
      <c r="A15" s="16" t="str">
        <f t="shared" si="2"/>
        <v/>
      </c>
      <c r="B15" s="10"/>
      <c r="C15" s="1" t="str">
        <f t="shared" si="4"/>
        <v/>
      </c>
      <c r="D15" s="1" t="str" cm="1">
        <f t="array" ref="D15">IF(B15="","",COUNTA(_xlfn.UNIQUE(_xlfn._xlws.FILTER(L:L,J:J=B15))))</f>
        <v/>
      </c>
      <c r="E15" s="40" t="str">
        <f>IF(B15="","",SUMIFS(enum!$Q:$Q,enum!$J:$J,$B15,enum!$G:$G,$B$2)/1000)</f>
        <v/>
      </c>
      <c r="G15" s="9" t="str">
        <f t="shared" si="0"/>
        <v/>
      </c>
      <c r="H15" s="9" t="str">
        <f t="shared" si="1"/>
        <v/>
      </c>
      <c r="I15" s="9" t="str">
        <f>IF(J15="","",IFERROR(_xlfn.XMATCH(L15,resources[Resource])&gt;0,FALSE))</f>
        <v/>
      </c>
      <c r="N15" s="12" t="str">
        <f>IF($J15="","",$M15*(1+_xlfn.XLOOKUP(N$1,phases[Phase],phases[Multiplier])))</f>
        <v/>
      </c>
      <c r="O15" s="12" t="str">
        <f>IF($J15="","",$M15*(1+_xlfn.XLOOKUP(O$1,phases[Phase],phases[Multiplier])))</f>
        <v/>
      </c>
      <c r="P15" s="12" t="str">
        <f>IF($J15="","",$M15*(1+_xlfn.XLOOKUP(P$1,phases[Phase],phases[Multiplier])))</f>
        <v/>
      </c>
      <c r="Q15" s="12" t="str">
        <f>IF($J15="","",$M15*(1+_xlfn.XLOOKUP(Q$1,phases[Phase],phases[Multiplier])))</f>
        <v/>
      </c>
      <c r="XER15" t="str">
        <v>Machinist 1</v>
      </c>
    </row>
    <row r="16" spans="1:17 16370:16372" x14ac:dyDescent="0.5">
      <c r="A16" s="16" t="str">
        <f t="shared" si="2"/>
        <v/>
      </c>
      <c r="B16" s="10"/>
      <c r="C16" s="1" t="str">
        <f t="shared" si="4"/>
        <v/>
      </c>
      <c r="D16" s="1" t="str" cm="1">
        <f t="array" ref="D16">IF(B16="","",COUNTA(_xlfn.UNIQUE(_xlfn._xlws.FILTER(L:L,J:J=B16))))</f>
        <v/>
      </c>
      <c r="E16" s="40" t="str">
        <f>IF(B16="","",SUMIFS(enum!$Q:$Q,enum!$J:$J,$B16,enum!$G:$G,$B$2)/1000)</f>
        <v/>
      </c>
      <c r="G16" s="9" t="str">
        <f t="shared" si="0"/>
        <v/>
      </c>
      <c r="H16" s="9" t="str">
        <f t="shared" si="1"/>
        <v/>
      </c>
      <c r="I16" s="9" t="str">
        <f>IF(J16="","",IFERROR(_xlfn.XMATCH(L16,resources[Resource])&gt;0,FALSE))</f>
        <v/>
      </c>
      <c r="N16" s="12" t="str">
        <f>IF($J16="","",$M16*(1+_xlfn.XLOOKUP(N$1,phases[Phase],phases[Multiplier])))</f>
        <v/>
      </c>
      <c r="O16" s="12" t="str">
        <f>IF($J16="","",$M16*(1+_xlfn.XLOOKUP(O$1,phases[Phase],phases[Multiplier])))</f>
        <v/>
      </c>
      <c r="P16" s="12" t="str">
        <f>IF($J16="","",$M16*(1+_xlfn.XLOOKUP(P$1,phases[Phase],phases[Multiplier])))</f>
        <v/>
      </c>
      <c r="Q16" s="12" t="str">
        <f>IF($J16="","",$M16*(1+_xlfn.XLOOKUP(Q$1,phases[Phase],phases[Multiplier])))</f>
        <v/>
      </c>
      <c r="XER16" t="str">
        <v>Manager</v>
      </c>
    </row>
    <row r="17" spans="1:17 16372:16372" x14ac:dyDescent="0.5">
      <c r="A17" s="16" t="str">
        <f t="shared" si="2"/>
        <v/>
      </c>
      <c r="B17" s="10"/>
      <c r="C17" s="1" t="str">
        <f t="shared" si="4"/>
        <v/>
      </c>
      <c r="D17" s="1" t="str" cm="1">
        <f t="array" ref="D17">IF(B17="","",COUNTA(_xlfn.UNIQUE(_xlfn._xlws.FILTER(L:L,J:J=B17))))</f>
        <v/>
      </c>
      <c r="E17" s="40" t="str">
        <f>IF(B17="","",SUMIFS(enum!$Q:$Q,enum!$J:$J,$B17,enum!$G:$G,$B$2)/1000)</f>
        <v/>
      </c>
      <c r="G17" s="9" t="str">
        <f t="shared" si="0"/>
        <v/>
      </c>
      <c r="H17" s="9" t="str">
        <f t="shared" si="1"/>
        <v/>
      </c>
      <c r="I17" s="9" t="str">
        <f>IF(J17="","",IFERROR(_xlfn.XMATCH(L17,resources[Resource])&gt;0,FALSE))</f>
        <v/>
      </c>
      <c r="N17" s="12" t="str">
        <f>IF($J17="","",$M17*(1+_xlfn.XLOOKUP(N$1,phases[Phase],phases[Multiplier])))</f>
        <v/>
      </c>
      <c r="O17" s="12" t="str">
        <f>IF($J17="","",$M17*(1+_xlfn.XLOOKUP(O$1,phases[Phase],phases[Multiplier])))</f>
        <v/>
      </c>
      <c r="P17" s="12" t="str">
        <f>IF($J17="","",$M17*(1+_xlfn.XLOOKUP(P$1,phases[Phase],phases[Multiplier])))</f>
        <v/>
      </c>
      <c r="Q17" s="12" t="str">
        <f>IF($J17="","",$M17*(1+_xlfn.XLOOKUP(Q$1,phases[Phase],phases[Multiplier])))</f>
        <v/>
      </c>
      <c r="XER17" t="str">
        <v>Manager 2</v>
      </c>
    </row>
    <row r="18" spans="1:17 16372:16372" x14ac:dyDescent="0.5">
      <c r="A18" s="16" t="str">
        <f t="shared" si="2"/>
        <v/>
      </c>
      <c r="B18" s="10"/>
      <c r="C18" s="1" t="str">
        <f t="shared" si="4"/>
        <v/>
      </c>
      <c r="D18" s="1" t="str" cm="1">
        <f t="array" ref="D18">IF(B18="","",COUNTA(_xlfn.UNIQUE(_xlfn._xlws.FILTER(L:L,J:J=B18))))</f>
        <v/>
      </c>
      <c r="E18" s="40" t="str">
        <f>IF(B18="","",SUMIFS(enum!$Q:$Q,enum!$J:$J,$B18,enum!$G:$G,$B$2)/1000)</f>
        <v/>
      </c>
      <c r="G18" s="9" t="str">
        <f t="shared" si="0"/>
        <v/>
      </c>
      <c r="H18" s="9" t="str">
        <f t="shared" si="1"/>
        <v/>
      </c>
      <c r="I18" s="9" t="str">
        <f>IF(J18="","",IFERROR(_xlfn.XMATCH(L18,resources[Resource])&gt;0,FALSE))</f>
        <v/>
      </c>
      <c r="N18" s="12" t="str">
        <f>IF($J18="","",$M18*(1+_xlfn.XLOOKUP(N$1,phases[Phase],phases[Multiplier])))</f>
        <v/>
      </c>
      <c r="O18" s="12" t="str">
        <f>IF($J18="","",$M18*(1+_xlfn.XLOOKUP(O$1,phases[Phase],phases[Multiplier])))</f>
        <v/>
      </c>
      <c r="P18" s="12" t="str">
        <f>IF($J18="","",$M18*(1+_xlfn.XLOOKUP(P$1,phases[Phase],phases[Multiplier])))</f>
        <v/>
      </c>
      <c r="Q18" s="12" t="str">
        <f>IF($J18="","",$M18*(1+_xlfn.XLOOKUP(Q$1,phases[Phase],phases[Multiplier])))</f>
        <v/>
      </c>
      <c r="XER18" t="str">
        <v>Market Analyst</v>
      </c>
    </row>
    <row r="19" spans="1:17 16372:16372" x14ac:dyDescent="0.5">
      <c r="A19" s="16" t="str">
        <f t="shared" si="2"/>
        <v/>
      </c>
      <c r="B19" s="10"/>
      <c r="C19" s="1" t="str">
        <f t="shared" si="4"/>
        <v/>
      </c>
      <c r="D19" s="1" t="str" cm="1">
        <f t="array" ref="D19">IF(B19="","",COUNTA(_xlfn.UNIQUE(_xlfn._xlws.FILTER(L:L,J:J=B19))))</f>
        <v/>
      </c>
      <c r="E19" s="40" t="str">
        <f>IF(B19="","",SUMIFS(enum!$Q:$Q,enum!$J:$J,$B19,enum!$G:$G,$B$2)/1000)</f>
        <v/>
      </c>
      <c r="G19" s="9" t="str">
        <f t="shared" si="0"/>
        <v/>
      </c>
      <c r="H19" s="9" t="str">
        <f t="shared" si="1"/>
        <v/>
      </c>
      <c r="I19" s="9" t="str">
        <f>IF(J19="","",IFERROR(_xlfn.XMATCH(L19,resources[Resource])&gt;0,FALSE))</f>
        <v/>
      </c>
      <c r="N19" s="12" t="str">
        <f>IF($J19="","",$M19*(1+_xlfn.XLOOKUP(N$1,phases[Phase],phases[Multiplier])))</f>
        <v/>
      </c>
      <c r="O19" s="12" t="str">
        <f>IF($J19="","",$M19*(1+_xlfn.XLOOKUP(O$1,phases[Phase],phases[Multiplier])))</f>
        <v/>
      </c>
      <c r="P19" s="12" t="str">
        <f>IF($J19="","",$M19*(1+_xlfn.XLOOKUP(P$1,phases[Phase],phases[Multiplier])))</f>
        <v/>
      </c>
      <c r="Q19" s="12" t="str">
        <f>IF($J19="","",$M19*(1+_xlfn.XLOOKUP(Q$1,phases[Phase],phases[Multiplier])))</f>
        <v/>
      </c>
      <c r="XER19" t="str">
        <v>Marketer</v>
      </c>
    </row>
    <row r="20" spans="1:17 16372:16372" x14ac:dyDescent="0.5">
      <c r="A20" s="16" t="str">
        <f t="shared" si="2"/>
        <v/>
      </c>
      <c r="B20" s="10"/>
      <c r="C20" s="1" t="str">
        <f t="shared" si="4"/>
        <v/>
      </c>
      <c r="D20" s="1" t="str" cm="1">
        <f t="array" ref="D20">IF(B20="","",COUNTA(_xlfn.UNIQUE(_xlfn._xlws.FILTER(L:L,J:J=B20))))</f>
        <v/>
      </c>
      <c r="E20" s="40" t="str">
        <f>IF(B20="","",SUMIFS(enum!$Q:$Q,enum!$J:$J,$B20,enum!$G:$G,$B$2)/1000)</f>
        <v/>
      </c>
      <c r="G20" s="9" t="str">
        <f t="shared" si="0"/>
        <v/>
      </c>
      <c r="H20" s="9" t="str">
        <f t="shared" si="1"/>
        <v/>
      </c>
      <c r="I20" s="9" t="str">
        <f>IF(J20="","",IFERROR(_xlfn.XMATCH(L20,resources[Resource])&gt;0,FALSE))</f>
        <v/>
      </c>
      <c r="N20" s="12" t="str">
        <f>IF($J20="","",$M20*(1+_xlfn.XLOOKUP(N$1,phases[Phase],phases[Multiplier])))</f>
        <v/>
      </c>
      <c r="O20" s="12" t="str">
        <f>IF($J20="","",$M20*(1+_xlfn.XLOOKUP(O$1,phases[Phase],phases[Multiplier])))</f>
        <v/>
      </c>
      <c r="P20" s="12" t="str">
        <f>IF($J20="","",$M20*(1+_xlfn.XLOOKUP(P$1,phases[Phase],phases[Multiplier])))</f>
        <v/>
      </c>
      <c r="Q20" s="12" t="str">
        <f>IF($J20="","",$M20*(1+_xlfn.XLOOKUP(Q$1,phases[Phase],phases[Multiplier])))</f>
        <v/>
      </c>
      <c r="XER20" t="str">
        <v>Offer Analyst</v>
      </c>
    </row>
    <row r="21" spans="1:17 16372:16372" x14ac:dyDescent="0.5">
      <c r="A21" s="16" t="str">
        <f t="shared" si="2"/>
        <v/>
      </c>
      <c r="B21" s="10"/>
      <c r="C21" s="1" t="str">
        <f t="shared" si="4"/>
        <v/>
      </c>
      <c r="D21" s="1" t="str" cm="1">
        <f t="array" ref="D21">IF(B21="","",COUNTA(_xlfn.UNIQUE(_xlfn._xlws.FILTER(L:L,J:J=B21))))</f>
        <v/>
      </c>
      <c r="E21" s="40" t="str">
        <f>IF(B21="","",SUMIFS(enum!$Q:$Q,enum!$J:$J,$B21,enum!$G:$G,$B$2)/1000)</f>
        <v/>
      </c>
      <c r="G21" s="9" t="str">
        <f t="shared" si="0"/>
        <v/>
      </c>
      <c r="H21" s="9" t="str">
        <f t="shared" si="1"/>
        <v/>
      </c>
      <c r="I21" s="9" t="str">
        <f>IF(J21="","",IFERROR(_xlfn.XMATCH(L21,resources[Resource])&gt;0,FALSE))</f>
        <v/>
      </c>
      <c r="N21" s="12" t="str">
        <f>IF($J21="","",$M21*(1+_xlfn.XLOOKUP(N$1,phases[Phase],phases[Multiplier])))</f>
        <v/>
      </c>
      <c r="O21" s="12" t="str">
        <f>IF($J21="","",$M21*(1+_xlfn.XLOOKUP(O$1,phases[Phase],phases[Multiplier])))</f>
        <v/>
      </c>
      <c r="P21" s="12" t="str">
        <f>IF($J21="","",$M21*(1+_xlfn.XLOOKUP(P$1,phases[Phase],phases[Multiplier])))</f>
        <v/>
      </c>
      <c r="Q21" s="12" t="str">
        <f>IF($J21="","",$M21*(1+_xlfn.XLOOKUP(Q$1,phases[Phase],phases[Multiplier])))</f>
        <v/>
      </c>
      <c r="XER21" t="str">
        <v>Planner</v>
      </c>
    </row>
    <row r="22" spans="1:17 16372:16372" x14ac:dyDescent="0.5">
      <c r="A22" s="16" t="str">
        <f t="shared" si="2"/>
        <v/>
      </c>
      <c r="B22" s="10"/>
      <c r="C22" s="1" t="str">
        <f t="shared" si="4"/>
        <v/>
      </c>
      <c r="D22" s="1" t="str" cm="1">
        <f t="array" ref="D22">IF(B22="","",COUNTA(_xlfn.UNIQUE(_xlfn._xlws.FILTER(L:L,J:J=B22))))</f>
        <v/>
      </c>
      <c r="E22" s="40" t="str">
        <f>IF(B22="","",SUMIFS(enum!$Q:$Q,enum!$J:$J,$B22,enum!$G:$G,$B$2)/1000)</f>
        <v/>
      </c>
      <c r="G22" s="9" t="str">
        <f t="shared" si="0"/>
        <v/>
      </c>
      <c r="H22" s="9" t="str">
        <f t="shared" si="1"/>
        <v/>
      </c>
      <c r="I22" s="9" t="str">
        <f>IF(J22="","",IFERROR(_xlfn.XMATCH(L22,resources[Resource])&gt;0,FALSE))</f>
        <v/>
      </c>
      <c r="N22" s="12" t="str">
        <f>IF($J22="","",$M22*(1+_xlfn.XLOOKUP(N$1,phases[Phase],phases[Multiplier])))</f>
        <v/>
      </c>
      <c r="O22" s="12" t="str">
        <f>IF($J22="","",$M22*(1+_xlfn.XLOOKUP(O$1,phases[Phase],phases[Multiplier])))</f>
        <v/>
      </c>
      <c r="P22" s="12" t="str">
        <f>IF($J22="","",$M22*(1+_xlfn.XLOOKUP(P$1,phases[Phase],phases[Multiplier])))</f>
        <v/>
      </c>
      <c r="Q22" s="12" t="str">
        <f>IF($J22="","",$M22*(1+_xlfn.XLOOKUP(Q$1,phases[Phase],phases[Multiplier])))</f>
        <v/>
      </c>
      <c r="XER22" t="str">
        <v>Product Manager</v>
      </c>
    </row>
    <row r="23" spans="1:17 16372:16372" x14ac:dyDescent="0.5">
      <c r="A23" s="16" t="str">
        <f t="shared" si="2"/>
        <v/>
      </c>
      <c r="B23" s="10"/>
      <c r="C23" s="1" t="str">
        <f t="shared" si="4"/>
        <v/>
      </c>
      <c r="D23" s="1" t="str" cm="1">
        <f t="array" ref="D23">IF(B23="","",COUNTA(_xlfn.UNIQUE(_xlfn._xlws.FILTER(L:L,J:J=B23))))</f>
        <v/>
      </c>
      <c r="E23" s="40" t="str">
        <f>IF(B23="","",SUMIFS(enum!$Q:$Q,enum!$J:$J,$B23,enum!$G:$G,$B$2)/1000)</f>
        <v/>
      </c>
      <c r="G23" s="9" t="str">
        <f t="shared" si="0"/>
        <v/>
      </c>
      <c r="H23" s="9" t="str">
        <f t="shared" si="1"/>
        <v/>
      </c>
      <c r="I23" s="9" t="str">
        <f>IF(J23="","",IFERROR(_xlfn.XMATCH(L23,resources[Resource])&gt;0,FALSE))</f>
        <v/>
      </c>
      <c r="N23" s="12" t="str">
        <f>IF($J23="","",$M23*(1+_xlfn.XLOOKUP(N$1,phases[Phase],phases[Multiplier])))</f>
        <v/>
      </c>
      <c r="O23" s="12" t="str">
        <f>IF($J23="","",$M23*(1+_xlfn.XLOOKUP(O$1,phases[Phase],phases[Multiplier])))</f>
        <v/>
      </c>
      <c r="P23" s="12" t="str">
        <f>IF($J23="","",$M23*(1+_xlfn.XLOOKUP(P$1,phases[Phase],phases[Multiplier])))</f>
        <v/>
      </c>
      <c r="Q23" s="12" t="str">
        <f>IF($J23="","",$M23*(1+_xlfn.XLOOKUP(Q$1,phases[Phase],phases[Multiplier])))</f>
        <v/>
      </c>
      <c r="XER23" t="str">
        <v>Program Manager</v>
      </c>
    </row>
    <row r="24" spans="1:17 16372:16372" x14ac:dyDescent="0.5">
      <c r="A24" s="16" t="str">
        <f t="shared" si="2"/>
        <v/>
      </c>
      <c r="B24" s="10"/>
      <c r="C24" s="1" t="str">
        <f t="shared" si="4"/>
        <v/>
      </c>
      <c r="D24" s="1" t="str" cm="1">
        <f t="array" ref="D24">IF(B24="","",COUNTA(_xlfn.UNIQUE(_xlfn._xlws.FILTER(L:L,J:J=B24))))</f>
        <v/>
      </c>
      <c r="E24" s="40" t="str">
        <f>IF(B24="","",SUMIFS(enum!$Q:$Q,enum!$J:$J,$B24,enum!$G:$G,$B$2)/1000)</f>
        <v/>
      </c>
      <c r="G24" s="9" t="str">
        <f t="shared" si="0"/>
        <v/>
      </c>
      <c r="H24" s="9" t="str">
        <f t="shared" si="1"/>
        <v/>
      </c>
      <c r="I24" s="9" t="str">
        <f>IF(J24="","",IFERROR(_xlfn.XMATCH(L24,resources[Resource])&gt;0,FALSE))</f>
        <v/>
      </c>
      <c r="N24" s="12" t="str">
        <f>IF($J24="","",$M24*(1+_xlfn.XLOOKUP(N$1,phases[Phase],phases[Multiplier])))</f>
        <v/>
      </c>
      <c r="O24" s="12" t="str">
        <f>IF($J24="","",$M24*(1+_xlfn.XLOOKUP(O$1,phases[Phase],phases[Multiplier])))</f>
        <v/>
      </c>
      <c r="P24" s="12" t="str">
        <f>IF($J24="","",$M24*(1+_xlfn.XLOOKUP(P$1,phases[Phase],phases[Multiplier])))</f>
        <v/>
      </c>
      <c r="Q24" s="12" t="str">
        <f>IF($J24="","",$M24*(1+_xlfn.XLOOKUP(Q$1,phases[Phase],phases[Multiplier])))</f>
        <v/>
      </c>
      <c r="XER24" t="str">
        <v>Project Manager</v>
      </c>
    </row>
    <row r="25" spans="1:17 16372:16372" x14ac:dyDescent="0.5">
      <c r="A25" s="16" t="str">
        <f t="shared" si="2"/>
        <v/>
      </c>
      <c r="B25" s="10"/>
      <c r="C25" s="1" t="str">
        <f t="shared" si="4"/>
        <v/>
      </c>
      <c r="D25" s="1" t="str" cm="1">
        <f t="array" ref="D25">IF(B25="","",COUNTA(_xlfn.UNIQUE(_xlfn._xlws.FILTER(L:L,J:J=B25))))</f>
        <v/>
      </c>
      <c r="E25" s="40" t="str">
        <f>IF(B25="","",SUMIFS(enum!$Q:$Q,enum!$J:$J,$B25,enum!$G:$G,$B$2)/1000)</f>
        <v/>
      </c>
      <c r="G25" s="9" t="str">
        <f t="shared" si="0"/>
        <v/>
      </c>
      <c r="H25" s="9" t="str">
        <f t="shared" si="1"/>
        <v/>
      </c>
      <c r="I25" s="9" t="str">
        <f>IF(J25="","",IFERROR(_xlfn.XMATCH(L25,resources[Resource])&gt;0,FALSE))</f>
        <v/>
      </c>
      <c r="N25" s="12" t="str">
        <f>IF($J25="","",$M25*(1+_xlfn.XLOOKUP(N$1,phases[Phase],phases[Multiplier])))</f>
        <v/>
      </c>
      <c r="O25" s="12" t="str">
        <f>IF($J25="","",$M25*(1+_xlfn.XLOOKUP(O$1,phases[Phase],phases[Multiplier])))</f>
        <v/>
      </c>
      <c r="P25" s="12" t="str">
        <f>IF($J25="","",$M25*(1+_xlfn.XLOOKUP(P$1,phases[Phase],phases[Multiplier])))</f>
        <v/>
      </c>
      <c r="Q25" s="12" t="str">
        <f>IF($J25="","",$M25*(1+_xlfn.XLOOKUP(Q$1,phases[Phase],phases[Multiplier])))</f>
        <v/>
      </c>
      <c r="XER25" t="str">
        <v>Software Engineer 1</v>
      </c>
    </row>
    <row r="26" spans="1:17 16372:16372" x14ac:dyDescent="0.5">
      <c r="A26" s="16" t="str">
        <f t="shared" si="2"/>
        <v/>
      </c>
      <c r="B26" s="10"/>
      <c r="C26" s="1" t="str">
        <f t="shared" si="4"/>
        <v/>
      </c>
      <c r="D26" s="1" t="str" cm="1">
        <f t="array" ref="D26">IF(B26="","",COUNTA(_xlfn.UNIQUE(_xlfn._xlws.FILTER(L:L,J:J=B26))))</f>
        <v/>
      </c>
      <c r="E26" s="40" t="str">
        <f>IF(B26="","",SUMIFS(enum!$Q:$Q,enum!$J:$J,$B26,enum!$G:$G,$B$2)/1000)</f>
        <v/>
      </c>
      <c r="G26" s="9" t="str">
        <f t="shared" si="0"/>
        <v/>
      </c>
      <c r="H26" s="9" t="str">
        <f t="shared" si="1"/>
        <v/>
      </c>
      <c r="I26" s="9" t="str">
        <f>IF(J26="","",IFERROR(_xlfn.XMATCH(L26,resources[Resource])&gt;0,FALSE))</f>
        <v/>
      </c>
      <c r="K26" s="12"/>
      <c r="L26" s="12"/>
      <c r="N26" s="12" t="str">
        <f>IF($J26="","",$M26*(1+_xlfn.XLOOKUP(N$1,phases[Phase],phases[Multiplier])))</f>
        <v/>
      </c>
      <c r="O26" s="12" t="str">
        <f>IF($J26="","",$M26*(1+_xlfn.XLOOKUP(O$1,phases[Phase],phases[Multiplier])))</f>
        <v/>
      </c>
      <c r="P26" s="12" t="str">
        <f>IF($J26="","",$M26*(1+_xlfn.XLOOKUP(P$1,phases[Phase],phases[Multiplier])))</f>
        <v/>
      </c>
      <c r="Q26" s="12" t="str">
        <f>IF($J26="","",$M26*(1+_xlfn.XLOOKUP(Q$1,phases[Phase],phases[Multiplier])))</f>
        <v/>
      </c>
      <c r="XER26" t="str">
        <v>Software Engineer 2</v>
      </c>
    </row>
    <row r="27" spans="1:17 16372:16372" x14ac:dyDescent="0.5">
      <c r="A27" s="16" t="str">
        <f t="shared" si="2"/>
        <v/>
      </c>
      <c r="B27" s="10"/>
      <c r="C27" s="1" t="str">
        <f t="shared" si="4"/>
        <v/>
      </c>
      <c r="D27" s="1" t="str" cm="1">
        <f t="array" ref="D27">IF(B27="","",COUNTA(_xlfn.UNIQUE(_xlfn._xlws.FILTER(L:L,J:J=B27))))</f>
        <v/>
      </c>
      <c r="E27" s="40" t="str">
        <f>IF(B27="","",SUMIFS(enum!$Q:$Q,enum!$J:$J,$B27,enum!$G:$G,$B$2)/1000)</f>
        <v/>
      </c>
      <c r="G27" s="9" t="str">
        <f t="shared" si="0"/>
        <v/>
      </c>
      <c r="H27" s="9" t="str">
        <f t="shared" si="1"/>
        <v/>
      </c>
      <c r="I27" s="9" t="str">
        <f>IF(J27="","",IFERROR(_xlfn.XMATCH(L27,resources[Resource])&gt;0,FALSE))</f>
        <v/>
      </c>
      <c r="K27" s="12"/>
      <c r="L27" s="12"/>
      <c r="N27" s="12" t="str">
        <f>IF($J27="","",$M27*(1+_xlfn.XLOOKUP(N$1,phases[Phase],phases[Multiplier])))</f>
        <v/>
      </c>
      <c r="O27" s="12" t="str">
        <f>IF($J27="","",$M27*(1+_xlfn.XLOOKUP(O$1,phases[Phase],phases[Multiplier])))</f>
        <v/>
      </c>
      <c r="P27" s="12" t="str">
        <f>IF($J27="","",$M27*(1+_xlfn.XLOOKUP(P$1,phases[Phase],phases[Multiplier])))</f>
        <v/>
      </c>
      <c r="Q27" s="12" t="str">
        <f>IF($J27="","",$M27*(1+_xlfn.XLOOKUP(Q$1,phases[Phase],phases[Multiplier])))</f>
        <v/>
      </c>
      <c r="XER27" t="str">
        <v>Support Engineer 2</v>
      </c>
    </row>
    <row r="28" spans="1:17 16372:16372" x14ac:dyDescent="0.5">
      <c r="A28" s="16" t="str">
        <f t="shared" si="2"/>
        <v/>
      </c>
      <c r="B28" s="10"/>
      <c r="C28" s="1" t="str">
        <f t="shared" si="4"/>
        <v/>
      </c>
      <c r="D28" s="1" t="str" cm="1">
        <f t="array" ref="D28">IF(B28="","",COUNTA(_xlfn.UNIQUE(_xlfn._xlws.FILTER(L:L,J:J=B28))))</f>
        <v/>
      </c>
      <c r="E28" s="40" t="str">
        <f>IF(B28="","",SUMIFS(enum!$Q:$Q,enum!$J:$J,$B28,enum!$G:$G,$B$2)/1000)</f>
        <v/>
      </c>
      <c r="G28" s="9" t="str">
        <f t="shared" si="0"/>
        <v/>
      </c>
      <c r="H28" s="9" t="str">
        <f t="shared" si="1"/>
        <v/>
      </c>
      <c r="I28" s="9" t="str">
        <f>IF(J28="","",IFERROR(_xlfn.XMATCH(L28,resources[Resource])&gt;0,FALSE))</f>
        <v/>
      </c>
      <c r="K28" s="12"/>
      <c r="L28" s="12"/>
      <c r="N28" s="12" t="str">
        <f>IF($J28="","",$M28*(1+_xlfn.XLOOKUP(N$1,phases[Phase],phases[Multiplier])))</f>
        <v/>
      </c>
      <c r="O28" s="12" t="str">
        <f>IF($J28="","",$M28*(1+_xlfn.XLOOKUP(O$1,phases[Phase],phases[Multiplier])))</f>
        <v/>
      </c>
      <c r="P28" s="12" t="str">
        <f>IF($J28="","",$M28*(1+_xlfn.XLOOKUP(P$1,phases[Phase],phases[Multiplier])))</f>
        <v/>
      </c>
      <c r="Q28" s="12" t="str">
        <f>IF($J28="","",$M28*(1+_xlfn.XLOOKUP(Q$1,phases[Phase],phases[Multiplier])))</f>
        <v/>
      </c>
      <c r="XER28" t="str">
        <v>Travel</v>
      </c>
    </row>
    <row r="29" spans="1:17 16372:16372" x14ac:dyDescent="0.5">
      <c r="A29" s="16" t="str">
        <f t="shared" si="2"/>
        <v/>
      </c>
      <c r="B29" s="10"/>
      <c r="C29" s="1" t="str">
        <f t="shared" si="4"/>
        <v/>
      </c>
      <c r="D29" s="1" t="str" cm="1">
        <f t="array" ref="D29">IF(B29="","",COUNTA(_xlfn.UNIQUE(_xlfn._xlws.FILTER(L:L,J:J=B29))))</f>
        <v/>
      </c>
      <c r="E29" s="40" t="str">
        <f>IF(B29="","",SUMIFS(enum!$Q:$Q,enum!$J:$J,$B29,enum!$G:$G,$B$2)/1000)</f>
        <v/>
      </c>
      <c r="G29" s="9" t="str">
        <f t="shared" si="0"/>
        <v/>
      </c>
      <c r="H29" s="9" t="str">
        <f t="shared" si="1"/>
        <v/>
      </c>
      <c r="I29" s="9" t="str">
        <f>IF(J29="","",IFERROR(_xlfn.XMATCH(L29,resources[Resource])&gt;0,FALSE))</f>
        <v/>
      </c>
      <c r="K29" s="12"/>
      <c r="L29" s="12"/>
      <c r="N29" s="12" t="str">
        <f>IF($J29="","",$M29*(1+_xlfn.XLOOKUP(N$1,phases[Phase],phases[Multiplier])))</f>
        <v/>
      </c>
      <c r="O29" s="12" t="str">
        <f>IF($J29="","",$M29*(1+_xlfn.XLOOKUP(O$1,phases[Phase],phases[Multiplier])))</f>
        <v/>
      </c>
      <c r="P29" s="12" t="str">
        <f>IF($J29="","",$M29*(1+_xlfn.XLOOKUP(P$1,phases[Phase],phases[Multiplier])))</f>
        <v/>
      </c>
      <c r="Q29" s="12" t="str">
        <f>IF($J29="","",$M29*(1+_xlfn.XLOOKUP(Q$1,phases[Phase],phases[Multiplier])))</f>
        <v/>
      </c>
      <c r="XER29" t="str">
        <v>UX Analyst</v>
      </c>
    </row>
    <row r="30" spans="1:17 16372:16372" x14ac:dyDescent="0.5">
      <c r="A30" s="16" t="str">
        <f t="shared" si="2"/>
        <v/>
      </c>
      <c r="B30" s="10"/>
      <c r="C30" s="1" t="str">
        <f t="shared" si="4"/>
        <v/>
      </c>
      <c r="D30" s="1" t="str" cm="1">
        <f t="array" ref="D30">IF(B30="","",COUNTA(_xlfn.UNIQUE(_xlfn._xlws.FILTER(L:L,J:J=B30))))</f>
        <v/>
      </c>
      <c r="E30" s="40" t="str">
        <f>IF(B30="","",SUMIFS(enum!$Q:$Q,enum!$J:$J,$B30,enum!$G:$G,$B$2)/1000)</f>
        <v/>
      </c>
      <c r="G30" s="9" t="str">
        <f t="shared" si="0"/>
        <v/>
      </c>
      <c r="H30" s="9" t="str">
        <f t="shared" si="1"/>
        <v/>
      </c>
      <c r="I30" s="9" t="str">
        <f>IF(J30="","",IFERROR(_xlfn.XMATCH(L30,resources[Resource])&gt;0,FALSE))</f>
        <v/>
      </c>
      <c r="K30" s="12"/>
      <c r="L30" s="12"/>
      <c r="N30" s="12" t="str">
        <f>IF($J30="","",$M30*(1+_xlfn.XLOOKUP(N$1,phases[Phase],phases[Multiplier])))</f>
        <v/>
      </c>
      <c r="O30" s="12" t="str">
        <f>IF($J30="","",$M30*(1+_xlfn.XLOOKUP(O$1,phases[Phase],phases[Multiplier])))</f>
        <v/>
      </c>
      <c r="P30" s="12" t="str">
        <f>IF($J30="","",$M30*(1+_xlfn.XLOOKUP(P$1,phases[Phase],phases[Multiplier])))</f>
        <v/>
      </c>
      <c r="Q30" s="12" t="str">
        <f>IF($J30="","",$M30*(1+_xlfn.XLOOKUP(Q$1,phases[Phase],phases[Multiplier])))</f>
        <v/>
      </c>
      <c r="XER30" t="str">
        <v>UX Designer</v>
      </c>
    </row>
    <row r="31" spans="1:17 16372:16372" x14ac:dyDescent="0.5">
      <c r="A31" s="16" t="str">
        <f t="shared" si="2"/>
        <v/>
      </c>
      <c r="B31" s="10"/>
      <c r="C31" s="1" t="str">
        <f t="shared" si="4"/>
        <v/>
      </c>
      <c r="D31" s="1" t="str" cm="1">
        <f t="array" ref="D31">IF(B31="","",COUNTA(_xlfn.UNIQUE(_xlfn._xlws.FILTER(L:L,J:J=B31))))</f>
        <v/>
      </c>
      <c r="E31" s="40" t="str">
        <f>IF(B31="","",SUMIFS(enum!$Q:$Q,enum!$J:$J,$B31,enum!$G:$G,$B$2)/1000)</f>
        <v/>
      </c>
      <c r="G31" s="9" t="str">
        <f t="shared" si="0"/>
        <v/>
      </c>
      <c r="H31" s="9" t="str">
        <f t="shared" si="1"/>
        <v/>
      </c>
      <c r="I31" s="9" t="str">
        <f>IF(J31="","",IFERROR(_xlfn.XMATCH(L31,resources[Resource])&gt;0,FALSE))</f>
        <v/>
      </c>
      <c r="N31" s="12" t="str">
        <f>IF($J31="","",$M31*(1+_xlfn.XLOOKUP(N$1,phases[Phase],phases[Multiplier])))</f>
        <v/>
      </c>
      <c r="O31" s="12" t="str">
        <f>IF($J31="","",$M31*(1+_xlfn.XLOOKUP(O$1,phases[Phase],phases[Multiplier])))</f>
        <v/>
      </c>
      <c r="P31" s="12" t="str">
        <f>IF($J31="","",$M31*(1+_xlfn.XLOOKUP(P$1,phases[Phase],phases[Multiplier])))</f>
        <v/>
      </c>
      <c r="Q31" s="12" t="str">
        <f>IF($J31="","",$M31*(1+_xlfn.XLOOKUP(Q$1,phases[Phase],phases[Multiplier])))</f>
        <v/>
      </c>
    </row>
    <row r="32" spans="1:17 16372:16372" x14ac:dyDescent="0.5">
      <c r="A32" s="16" t="str">
        <f t="shared" si="2"/>
        <v/>
      </c>
      <c r="B32" s="10"/>
      <c r="C32" s="1" t="str">
        <f t="shared" si="4"/>
        <v/>
      </c>
      <c r="D32" s="1" t="str" cm="1">
        <f t="array" ref="D32">IF(B32="","",COUNTA(_xlfn.UNIQUE(_xlfn._xlws.FILTER(L:L,J:J=B32))))</f>
        <v/>
      </c>
      <c r="E32" s="40" t="str">
        <f>IF(B32="","",SUMIFS(enum!$Q:$Q,enum!$J:$J,$B32,enum!$G:$G,$B$2)/1000)</f>
        <v/>
      </c>
      <c r="G32" s="9" t="str">
        <f t="shared" si="0"/>
        <v/>
      </c>
      <c r="H32" s="9" t="str">
        <f t="shared" si="1"/>
        <v/>
      </c>
      <c r="I32" s="9" t="str">
        <f>IF(J32="","",IFERROR(_xlfn.XMATCH(L32,resources[Resource])&gt;0,FALSE))</f>
        <v/>
      </c>
      <c r="N32" s="12" t="str">
        <f>IF($J32="","",$M32*(1+_xlfn.XLOOKUP(N$1,phases[Phase],phases[Multiplier])))</f>
        <v/>
      </c>
      <c r="O32" s="12" t="str">
        <f>IF($J32="","",$M32*(1+_xlfn.XLOOKUP(O$1,phases[Phase],phases[Multiplier])))</f>
        <v/>
      </c>
      <c r="P32" s="12" t="str">
        <f>IF($J32="","",$M32*(1+_xlfn.XLOOKUP(P$1,phases[Phase],phases[Multiplier])))</f>
        <v/>
      </c>
      <c r="Q32" s="12" t="str">
        <f>IF($J32="","",$M32*(1+_xlfn.XLOOKUP(Q$1,phases[Phase],phases[Multiplier])))</f>
        <v/>
      </c>
    </row>
    <row r="33" spans="1:17" x14ac:dyDescent="0.5">
      <c r="A33" s="16" t="str">
        <f t="shared" si="2"/>
        <v/>
      </c>
      <c r="B33" s="10"/>
      <c r="C33" s="1" t="str">
        <f t="shared" si="4"/>
        <v/>
      </c>
      <c r="D33" s="1" t="str" cm="1">
        <f t="array" ref="D33">IF(B33="","",COUNTA(_xlfn.UNIQUE(_xlfn._xlws.FILTER(L:L,J:J=B33))))</f>
        <v/>
      </c>
      <c r="E33" s="40" t="str">
        <f>IF(B33="","",SUMIFS(enum!$Q:$Q,enum!$J:$J,$B33,enum!$G:$G,$B$2)/1000)</f>
        <v/>
      </c>
      <c r="G33" s="9" t="str">
        <f t="shared" si="0"/>
        <v/>
      </c>
      <c r="H33" s="9" t="str">
        <f t="shared" si="1"/>
        <v/>
      </c>
      <c r="I33" s="9" t="str">
        <f>IF(J33="","",IFERROR(_xlfn.XMATCH(L33,resources[Resource])&gt;0,FALSE))</f>
        <v/>
      </c>
      <c r="N33" s="12" t="str">
        <f>IF($J33="","",$M33*(1+_xlfn.XLOOKUP(N$1,phases[Phase],phases[Multiplier])))</f>
        <v/>
      </c>
      <c r="O33" s="12" t="str">
        <f>IF($J33="","",$M33*(1+_xlfn.XLOOKUP(O$1,phases[Phase],phases[Multiplier])))</f>
        <v/>
      </c>
      <c r="P33" s="12" t="str">
        <f>IF($J33="","",$M33*(1+_xlfn.XLOOKUP(P$1,phases[Phase],phases[Multiplier])))</f>
        <v/>
      </c>
      <c r="Q33" s="12" t="str">
        <f>IF($J33="","",$M33*(1+_xlfn.XLOOKUP(Q$1,phases[Phase],phases[Multiplier])))</f>
        <v/>
      </c>
    </row>
    <row r="34" spans="1:17" x14ac:dyDescent="0.5">
      <c r="A34" s="16" t="str">
        <f t="shared" si="2"/>
        <v/>
      </c>
      <c r="B34" s="10"/>
      <c r="C34" s="1" t="str">
        <f t="shared" si="4"/>
        <v/>
      </c>
      <c r="D34" s="1" t="str" cm="1">
        <f t="array" ref="D34">IF(B34="","",COUNTA(_xlfn.UNIQUE(_xlfn._xlws.FILTER(L:L,J:J=B34))))</f>
        <v/>
      </c>
      <c r="E34" s="40" t="str">
        <f>IF(B34="","",SUMIFS(enum!$Q:$Q,enum!$J:$J,$B34,enum!$G:$G,$B$2)/1000)</f>
        <v/>
      </c>
      <c r="G34" s="9" t="str">
        <f t="shared" si="0"/>
        <v/>
      </c>
      <c r="H34" s="9" t="str">
        <f t="shared" si="1"/>
        <v/>
      </c>
      <c r="I34" s="9" t="str">
        <f>IF(J34="","",IFERROR(_xlfn.XMATCH(L34,resources[Resource])&gt;0,FALSE))</f>
        <v/>
      </c>
      <c r="N34" s="12" t="str">
        <f>IF($J34="","",$M34*(1+_xlfn.XLOOKUP(N$1,phases[Phase],phases[Multiplier])))</f>
        <v/>
      </c>
      <c r="O34" s="12" t="str">
        <f>IF($J34="","",$M34*(1+_xlfn.XLOOKUP(O$1,phases[Phase],phases[Multiplier])))</f>
        <v/>
      </c>
      <c r="P34" s="12" t="str">
        <f>IF($J34="","",$M34*(1+_xlfn.XLOOKUP(P$1,phases[Phase],phases[Multiplier])))</f>
        <v/>
      </c>
      <c r="Q34" s="12" t="str">
        <f>IF($J34="","",$M34*(1+_xlfn.XLOOKUP(Q$1,phases[Phase],phases[Multiplier])))</f>
        <v/>
      </c>
    </row>
    <row r="35" spans="1:17" x14ac:dyDescent="0.5">
      <c r="A35" s="16" t="str">
        <f t="shared" si="2"/>
        <v/>
      </c>
      <c r="B35" s="10"/>
      <c r="C35" s="1" t="str">
        <f t="shared" si="4"/>
        <v/>
      </c>
      <c r="D35" s="1" t="str" cm="1">
        <f t="array" ref="D35">IF(B35="","",COUNTA(_xlfn.UNIQUE(_xlfn._xlws.FILTER(L:L,J:J=B35))))</f>
        <v/>
      </c>
      <c r="E35" s="40" t="str">
        <f>IF(B35="","",SUMIFS(enum!$Q:$Q,enum!$J:$J,$B35,enum!$G:$G,$B$2)/1000)</f>
        <v/>
      </c>
      <c r="G35" s="9" t="str">
        <f t="shared" si="0"/>
        <v/>
      </c>
      <c r="H35" s="9" t="str">
        <f t="shared" si="1"/>
        <v/>
      </c>
      <c r="I35" s="9" t="str">
        <f>IF(J35="","",IFERROR(_xlfn.XMATCH(L35,resources[Resource])&gt;0,FALSE))</f>
        <v/>
      </c>
      <c r="N35" s="12" t="str">
        <f>IF($J35="","",$M35*(1+_xlfn.XLOOKUP(N$1,phases[Phase],phases[Multiplier])))</f>
        <v/>
      </c>
      <c r="O35" s="12" t="str">
        <f>IF($J35="","",$M35*(1+_xlfn.XLOOKUP(O$1,phases[Phase],phases[Multiplier])))</f>
        <v/>
      </c>
      <c r="P35" s="12" t="str">
        <f>IF($J35="","",$M35*(1+_xlfn.XLOOKUP(P$1,phases[Phase],phases[Multiplier])))</f>
        <v/>
      </c>
      <c r="Q35" s="12" t="str">
        <f>IF($J35="","",$M35*(1+_xlfn.XLOOKUP(Q$1,phases[Phase],phases[Multiplier])))</f>
        <v/>
      </c>
    </row>
    <row r="36" spans="1:17" x14ac:dyDescent="0.5">
      <c r="A36" s="16" t="str">
        <f t="shared" si="2"/>
        <v/>
      </c>
      <c r="B36" s="10"/>
      <c r="C36" s="1" t="str">
        <f t="shared" si="4"/>
        <v/>
      </c>
      <c r="D36" s="1" t="str" cm="1">
        <f t="array" ref="D36">IF(B36="","",COUNTA(_xlfn.UNIQUE(_xlfn._xlws.FILTER(L:L,J:J=B36))))</f>
        <v/>
      </c>
      <c r="E36" s="40" t="str">
        <f>IF(B36="","",SUMIFS(enum!$Q:$Q,enum!$J:$J,$B36,enum!$G:$G,$B$2)/1000)</f>
        <v/>
      </c>
      <c r="G36" s="9" t="str">
        <f t="shared" si="0"/>
        <v/>
      </c>
      <c r="H36" s="9" t="str">
        <f t="shared" si="1"/>
        <v/>
      </c>
      <c r="I36" s="9" t="str">
        <f>IF(J36="","",IFERROR(_xlfn.XMATCH(L36,resources[Resource])&gt;0,FALSE))</f>
        <v/>
      </c>
      <c r="N36" s="12" t="str">
        <f>IF($J36="","",$M36*(1+_xlfn.XLOOKUP(N$1,phases[Phase],phases[Multiplier])))</f>
        <v/>
      </c>
      <c r="O36" s="12" t="str">
        <f>IF($J36="","",$M36*(1+_xlfn.XLOOKUP(O$1,phases[Phase],phases[Multiplier])))</f>
        <v/>
      </c>
      <c r="P36" s="12" t="str">
        <f>IF($J36="","",$M36*(1+_xlfn.XLOOKUP(P$1,phases[Phase],phases[Multiplier])))</f>
        <v/>
      </c>
      <c r="Q36" s="12" t="str">
        <f>IF($J36="","",$M36*(1+_xlfn.XLOOKUP(Q$1,phases[Phase],phases[Multiplier])))</f>
        <v/>
      </c>
    </row>
    <row r="37" spans="1:17" x14ac:dyDescent="0.5">
      <c r="A37" s="16" t="str">
        <f t="shared" si="2"/>
        <v/>
      </c>
      <c r="B37" s="10"/>
      <c r="C37" s="1" t="str">
        <f t="shared" si="4"/>
        <v/>
      </c>
      <c r="D37" s="1" t="str" cm="1">
        <f t="array" ref="D37">IF(B37="","",COUNTA(_xlfn.UNIQUE(_xlfn._xlws.FILTER(L:L,J:J=B37))))</f>
        <v/>
      </c>
      <c r="E37" s="40" t="str">
        <f>IF(B37="","",SUMIFS(enum!$Q:$Q,enum!$J:$J,$B37,enum!$G:$G,$B$2)/1000)</f>
        <v/>
      </c>
      <c r="G37" s="9" t="str">
        <f t="shared" si="0"/>
        <v/>
      </c>
      <c r="H37" s="9" t="str">
        <f t="shared" si="1"/>
        <v/>
      </c>
      <c r="I37" s="9" t="str">
        <f>IF(J37="","",IFERROR(_xlfn.XMATCH(L37,resources[Resource])&gt;0,FALSE))</f>
        <v/>
      </c>
      <c r="N37" s="12" t="str">
        <f>IF($J37="","",$M37*(1+_xlfn.XLOOKUP(N$1,phases[Phase],phases[Multiplier])))</f>
        <v/>
      </c>
      <c r="O37" s="12" t="str">
        <f>IF($J37="","",$M37*(1+_xlfn.XLOOKUP(O$1,phases[Phase],phases[Multiplier])))</f>
        <v/>
      </c>
      <c r="P37" s="12" t="str">
        <f>IF($J37="","",$M37*(1+_xlfn.XLOOKUP(P$1,phases[Phase],phases[Multiplier])))</f>
        <v/>
      </c>
      <c r="Q37" s="12" t="str">
        <f>IF($J37="","",$M37*(1+_xlfn.XLOOKUP(Q$1,phases[Phase],phases[Multiplier])))</f>
        <v/>
      </c>
    </row>
    <row r="38" spans="1:17" x14ac:dyDescent="0.5">
      <c r="A38" s="16" t="str">
        <f t="shared" si="2"/>
        <v/>
      </c>
      <c r="B38" s="10"/>
      <c r="C38" s="1" t="str">
        <f t="shared" si="4"/>
        <v/>
      </c>
      <c r="D38" s="1" t="str" cm="1">
        <f t="array" ref="D38">IF(B38="","",COUNTA(_xlfn.UNIQUE(_xlfn._xlws.FILTER(L:L,J:J=B38))))</f>
        <v/>
      </c>
      <c r="E38" s="40" t="str">
        <f>IF(B38="","",SUMIFS(enum!$Q:$Q,enum!$J:$J,$B38,enum!$G:$G,$B$2)/1000)</f>
        <v/>
      </c>
      <c r="G38" s="9" t="str">
        <f t="shared" si="0"/>
        <v/>
      </c>
      <c r="H38" s="9" t="str">
        <f t="shared" si="1"/>
        <v/>
      </c>
      <c r="I38" s="9" t="str">
        <f>IF(J38="","",IFERROR(_xlfn.XMATCH(L38,resources[Resource])&gt;0,FALSE))</f>
        <v/>
      </c>
      <c r="N38" s="12" t="str">
        <f>IF($J38="","",$M38*(1+_xlfn.XLOOKUP(N$1,phases[Phase],phases[Multiplier])))</f>
        <v/>
      </c>
      <c r="O38" s="12" t="str">
        <f>IF($J38="","",$M38*(1+_xlfn.XLOOKUP(O$1,phases[Phase],phases[Multiplier])))</f>
        <v/>
      </c>
      <c r="P38" s="12" t="str">
        <f>IF($J38="","",$M38*(1+_xlfn.XLOOKUP(P$1,phases[Phase],phases[Multiplier])))</f>
        <v/>
      </c>
      <c r="Q38" s="12" t="str">
        <f>IF($J38="","",$M38*(1+_xlfn.XLOOKUP(Q$1,phases[Phase],phases[Multiplier])))</f>
        <v/>
      </c>
    </row>
    <row r="39" spans="1:17" x14ac:dyDescent="0.5">
      <c r="A39" s="16" t="str">
        <f t="shared" si="2"/>
        <v/>
      </c>
      <c r="B39" s="10"/>
      <c r="C39" s="1" t="str">
        <f t="shared" si="4"/>
        <v/>
      </c>
      <c r="D39" s="1" t="str" cm="1">
        <f t="array" ref="D39">IF(B39="","",COUNTA(_xlfn.UNIQUE(_xlfn._xlws.FILTER(L:L,J:J=B39))))</f>
        <v/>
      </c>
      <c r="E39" s="40" t="str">
        <f>IF(B39="","",SUMIFS(enum!$Q:$Q,enum!$J:$J,$B39,enum!$G:$G,$B$2)/1000)</f>
        <v/>
      </c>
      <c r="G39" s="9" t="str">
        <f t="shared" si="0"/>
        <v/>
      </c>
      <c r="H39" s="9" t="str">
        <f t="shared" si="1"/>
        <v/>
      </c>
      <c r="I39" s="9" t="str">
        <f>IF(J39="","",IFERROR(_xlfn.XMATCH(L39,resources[Resource])&gt;0,FALSE))</f>
        <v/>
      </c>
      <c r="N39" s="12" t="str">
        <f>IF($J39="","",$M39*(1+_xlfn.XLOOKUP(N$1,phases[Phase],phases[Multiplier])))</f>
        <v/>
      </c>
      <c r="O39" s="12" t="str">
        <f>IF($J39="","",$M39*(1+_xlfn.XLOOKUP(O$1,phases[Phase],phases[Multiplier])))</f>
        <v/>
      </c>
      <c r="P39" s="12" t="str">
        <f>IF($J39="","",$M39*(1+_xlfn.XLOOKUP(P$1,phases[Phase],phases[Multiplier])))</f>
        <v/>
      </c>
      <c r="Q39" s="12" t="str">
        <f>IF($J39="","",$M39*(1+_xlfn.XLOOKUP(Q$1,phases[Phase],phases[Multiplier])))</f>
        <v/>
      </c>
    </row>
    <row r="40" spans="1:17" x14ac:dyDescent="0.5">
      <c r="A40" s="16" t="str">
        <f t="shared" si="2"/>
        <v/>
      </c>
      <c r="B40" s="10"/>
      <c r="C40" s="1" t="str">
        <f t="shared" si="4"/>
        <v/>
      </c>
      <c r="D40" s="1" t="str" cm="1">
        <f t="array" ref="D40">IF(B40="","",COUNTA(_xlfn.UNIQUE(_xlfn._xlws.FILTER(L:L,J:J=B40))))</f>
        <v/>
      </c>
      <c r="E40" s="40" t="str">
        <f>IF(B40="","",SUMIFS(enum!$Q:$Q,enum!$J:$J,$B40,enum!$G:$G,$B$2)/1000)</f>
        <v/>
      </c>
      <c r="G40" s="9" t="str">
        <f t="shared" si="0"/>
        <v/>
      </c>
      <c r="H40" s="9" t="str">
        <f t="shared" si="1"/>
        <v/>
      </c>
      <c r="I40" s="9" t="str">
        <f>IF(J40="","",IFERROR(_xlfn.XMATCH(L40,resources[Resource])&gt;0,FALSE))</f>
        <v/>
      </c>
      <c r="N40" s="12" t="str">
        <f>IF($J40="","",$M40*(1+_xlfn.XLOOKUP(N$1,phases[Phase],phases[Multiplier])))</f>
        <v/>
      </c>
      <c r="O40" s="12" t="str">
        <f>IF($J40="","",$M40*(1+_xlfn.XLOOKUP(O$1,phases[Phase],phases[Multiplier])))</f>
        <v/>
      </c>
      <c r="P40" s="12" t="str">
        <f>IF($J40="","",$M40*(1+_xlfn.XLOOKUP(P$1,phases[Phase],phases[Multiplier])))</f>
        <v/>
      </c>
      <c r="Q40" s="12" t="str">
        <f>IF($J40="","",$M40*(1+_xlfn.XLOOKUP(Q$1,phases[Phase],phases[Multiplier])))</f>
        <v/>
      </c>
    </row>
    <row r="41" spans="1:17" x14ac:dyDescent="0.5">
      <c r="A41" s="16" t="str">
        <f t="shared" si="2"/>
        <v/>
      </c>
      <c r="B41" s="10"/>
      <c r="C41" s="1" t="str">
        <f t="shared" si="4"/>
        <v/>
      </c>
      <c r="D41" s="1" t="str" cm="1">
        <f t="array" ref="D41">IF(B41="","",COUNTA(_xlfn.UNIQUE(_xlfn._xlws.FILTER(L:L,J:J=B41))))</f>
        <v/>
      </c>
      <c r="E41" s="40" t="str">
        <f>IF(B41="","",SUMIFS(enum!$Q:$Q,enum!$J:$J,$B41,enum!$G:$G,$B$2)/1000)</f>
        <v/>
      </c>
      <c r="G41" s="9" t="str">
        <f t="shared" si="0"/>
        <v/>
      </c>
      <c r="H41" s="9" t="str">
        <f t="shared" si="1"/>
        <v/>
      </c>
      <c r="I41" s="9" t="str">
        <f>IF(J41="","",IFERROR(_xlfn.XMATCH(L41,resources[Resource])&gt;0,FALSE))</f>
        <v/>
      </c>
      <c r="N41" s="12" t="str">
        <f>IF($J41="","",$M41*(1+_xlfn.XLOOKUP(N$1,phases[Phase],phases[Multiplier])))</f>
        <v/>
      </c>
      <c r="O41" s="12" t="str">
        <f>IF($J41="","",$M41*(1+_xlfn.XLOOKUP(O$1,phases[Phase],phases[Multiplier])))</f>
        <v/>
      </c>
      <c r="P41" s="12" t="str">
        <f>IF($J41="","",$M41*(1+_xlfn.XLOOKUP(P$1,phases[Phase],phases[Multiplier])))</f>
        <v/>
      </c>
      <c r="Q41" s="12" t="str">
        <f>IF($J41="","",$M41*(1+_xlfn.XLOOKUP(Q$1,phases[Phase],phases[Multiplier])))</f>
        <v/>
      </c>
    </row>
    <row r="42" spans="1:17" x14ac:dyDescent="0.5">
      <c r="A42" s="16" t="str">
        <f t="shared" si="2"/>
        <v/>
      </c>
      <c r="B42" s="10"/>
      <c r="C42" s="1" t="str">
        <f t="shared" si="4"/>
        <v/>
      </c>
      <c r="D42" s="1" t="str" cm="1">
        <f t="array" ref="D42">IF(B42="","",COUNTA(_xlfn.UNIQUE(_xlfn._xlws.FILTER(L:L,J:J=B42))))</f>
        <v/>
      </c>
      <c r="E42" s="40" t="str">
        <f>IF(B42="","",SUMIFS(enum!$Q:$Q,enum!$J:$J,$B42,enum!$G:$G,$B$2)/1000)</f>
        <v/>
      </c>
      <c r="G42" s="9" t="str">
        <f t="shared" si="0"/>
        <v/>
      </c>
      <c r="H42" s="9" t="str">
        <f t="shared" si="1"/>
        <v/>
      </c>
      <c r="I42" s="9" t="str">
        <f>IF(J42="","",IFERROR(_xlfn.XMATCH(L42,resources[Resource])&gt;0,FALSE))</f>
        <v/>
      </c>
      <c r="N42" s="12" t="str">
        <f>IF($J42="","",$M42*(1+_xlfn.XLOOKUP(N$1,phases[Phase],phases[Multiplier])))</f>
        <v/>
      </c>
      <c r="O42" s="12" t="str">
        <f>IF($J42="","",$M42*(1+_xlfn.XLOOKUP(O$1,phases[Phase],phases[Multiplier])))</f>
        <v/>
      </c>
      <c r="P42" s="12" t="str">
        <f>IF($J42="","",$M42*(1+_xlfn.XLOOKUP(P$1,phases[Phase],phases[Multiplier])))</f>
        <v/>
      </c>
      <c r="Q42" s="12" t="str">
        <f>IF($J42="","",$M42*(1+_xlfn.XLOOKUP(Q$1,phases[Phase],phases[Multiplier])))</f>
        <v/>
      </c>
    </row>
    <row r="43" spans="1:17" x14ac:dyDescent="0.5">
      <c r="A43" s="16" t="str">
        <f t="shared" si="2"/>
        <v/>
      </c>
      <c r="B43" s="10"/>
      <c r="C43" s="1" t="str">
        <f t="shared" si="4"/>
        <v/>
      </c>
      <c r="D43" s="1" t="str" cm="1">
        <f t="array" ref="D43">IF(B43="","",COUNTA(_xlfn.UNIQUE(_xlfn._xlws.FILTER(L:L,J:J=B43))))</f>
        <v/>
      </c>
      <c r="E43" s="40" t="str">
        <f>IF(B43="","",SUMIFS(enum!$Q:$Q,enum!$J:$J,$B43,enum!$G:$G,$B$2)/1000)</f>
        <v/>
      </c>
      <c r="G43" s="9" t="str">
        <f t="shared" si="0"/>
        <v/>
      </c>
      <c r="H43" s="9" t="str">
        <f t="shared" si="1"/>
        <v/>
      </c>
      <c r="I43" s="9" t="str">
        <f>IF(J43="","",IFERROR(_xlfn.XMATCH(L43,resources[Resource])&gt;0,FALSE))</f>
        <v/>
      </c>
      <c r="N43" s="12" t="str">
        <f>IF($J43="","",$M43*(1+_xlfn.XLOOKUP(N$1,phases[Phase],phases[Multiplier])))</f>
        <v/>
      </c>
      <c r="O43" s="12" t="str">
        <f>IF($J43="","",$M43*(1+_xlfn.XLOOKUP(O$1,phases[Phase],phases[Multiplier])))</f>
        <v/>
      </c>
      <c r="P43" s="12" t="str">
        <f>IF($J43="","",$M43*(1+_xlfn.XLOOKUP(P$1,phases[Phase],phases[Multiplier])))</f>
        <v/>
      </c>
      <c r="Q43" s="12" t="str">
        <f>IF($J43="","",$M43*(1+_xlfn.XLOOKUP(Q$1,phases[Phase],phases[Multiplier])))</f>
        <v/>
      </c>
    </row>
    <row r="44" spans="1:17" x14ac:dyDescent="0.5">
      <c r="A44" s="16" t="str">
        <f t="shared" si="2"/>
        <v/>
      </c>
      <c r="B44" s="10"/>
      <c r="C44" s="1" t="str">
        <f t="shared" si="4"/>
        <v/>
      </c>
      <c r="D44" s="1" t="str" cm="1">
        <f t="array" ref="D44">IF(B44="","",COUNTA(_xlfn.UNIQUE(_xlfn._xlws.FILTER(L:L,J:J=B44))))</f>
        <v/>
      </c>
      <c r="E44" s="40" t="str">
        <f>IF(B44="","",SUMIFS(enum!$Q:$Q,enum!$J:$J,$B44,enum!$G:$G,$B$2)/1000)</f>
        <v/>
      </c>
      <c r="G44" s="9" t="str">
        <f t="shared" si="0"/>
        <v/>
      </c>
      <c r="H44" s="9" t="str">
        <f t="shared" si="1"/>
        <v/>
      </c>
      <c r="I44" s="9" t="str">
        <f>IF(J44="","",IFERROR(_xlfn.XMATCH(L44,resources[Resource])&gt;0,FALSE))</f>
        <v/>
      </c>
      <c r="N44" s="12" t="str">
        <f>IF($J44="","",$M44*(1+_xlfn.XLOOKUP(N$1,phases[Phase],phases[Multiplier])))</f>
        <v/>
      </c>
      <c r="O44" s="12" t="str">
        <f>IF($J44="","",$M44*(1+_xlfn.XLOOKUP(O$1,phases[Phase],phases[Multiplier])))</f>
        <v/>
      </c>
      <c r="P44" s="12" t="str">
        <f>IF($J44="","",$M44*(1+_xlfn.XLOOKUP(P$1,phases[Phase],phases[Multiplier])))</f>
        <v/>
      </c>
      <c r="Q44" s="12" t="str">
        <f>IF($J44="","",$M44*(1+_xlfn.XLOOKUP(Q$1,phases[Phase],phases[Multiplier])))</f>
        <v/>
      </c>
    </row>
    <row r="45" spans="1:17" x14ac:dyDescent="0.5">
      <c r="A45" s="16" t="str">
        <f t="shared" si="2"/>
        <v/>
      </c>
      <c r="B45" s="10"/>
      <c r="C45" s="1" t="str">
        <f t="shared" si="4"/>
        <v/>
      </c>
      <c r="D45" s="1" t="str" cm="1">
        <f t="array" ref="D45">IF(B45="","",COUNTA(_xlfn.UNIQUE(_xlfn._xlws.FILTER(L:L,J:J=B45))))</f>
        <v/>
      </c>
      <c r="E45" s="40" t="str">
        <f>IF(B45="","",SUMIFS(enum!$Q:$Q,enum!$J:$J,$B45,enum!$G:$G,$B$2)/1000)</f>
        <v/>
      </c>
      <c r="G45" s="9" t="str">
        <f t="shared" si="0"/>
        <v/>
      </c>
      <c r="H45" s="9" t="str">
        <f t="shared" si="1"/>
        <v/>
      </c>
      <c r="I45" s="9" t="str">
        <f>IF(J45="","",IFERROR(_xlfn.XMATCH(L45,resources[Resource])&gt;0,FALSE))</f>
        <v/>
      </c>
      <c r="N45" s="12" t="str">
        <f>IF($J45="","",$M45*(1+_xlfn.XLOOKUP(N$1,phases[Phase],phases[Multiplier])))</f>
        <v/>
      </c>
      <c r="O45" s="12" t="str">
        <f>IF($J45="","",$M45*(1+_xlfn.XLOOKUP(O$1,phases[Phase],phases[Multiplier])))</f>
        <v/>
      </c>
      <c r="P45" s="12" t="str">
        <f>IF($J45="","",$M45*(1+_xlfn.XLOOKUP(P$1,phases[Phase],phases[Multiplier])))</f>
        <v/>
      </c>
      <c r="Q45" s="12" t="str">
        <f>IF($J45="","",$M45*(1+_xlfn.XLOOKUP(Q$1,phases[Phase],phases[Multiplier])))</f>
        <v/>
      </c>
    </row>
    <row r="46" spans="1:17" x14ac:dyDescent="0.5">
      <c r="A46" s="16" t="str">
        <f t="shared" si="2"/>
        <v/>
      </c>
      <c r="B46" s="10"/>
      <c r="C46" s="1" t="str">
        <f t="shared" si="4"/>
        <v/>
      </c>
      <c r="D46" s="1" t="str" cm="1">
        <f t="array" ref="D46">IF(B46="","",COUNTA(_xlfn.UNIQUE(_xlfn._xlws.FILTER(L:L,J:J=B46))))</f>
        <v/>
      </c>
      <c r="E46" s="40" t="str">
        <f>IF(B46="","",SUMIFS(enum!$Q:$Q,enum!$J:$J,$B46,enum!$G:$G,$B$2)/1000)</f>
        <v/>
      </c>
      <c r="G46" s="9" t="str">
        <f t="shared" si="0"/>
        <v/>
      </c>
      <c r="H46" s="9" t="str">
        <f t="shared" si="1"/>
        <v/>
      </c>
      <c r="I46" s="9" t="str">
        <f>IF(J46="","",IFERROR(_xlfn.XMATCH(L46,resources[Resource])&gt;0,FALSE))</f>
        <v/>
      </c>
      <c r="N46" s="12" t="str">
        <f>IF($J46="","",$M46*(1+_xlfn.XLOOKUP(N$1,phases[Phase],phases[Multiplier])))</f>
        <v/>
      </c>
      <c r="O46" s="12" t="str">
        <f>IF($J46="","",$M46*(1+_xlfn.XLOOKUP(O$1,phases[Phase],phases[Multiplier])))</f>
        <v/>
      </c>
      <c r="P46" s="12" t="str">
        <f>IF($J46="","",$M46*(1+_xlfn.XLOOKUP(P$1,phases[Phase],phases[Multiplier])))</f>
        <v/>
      </c>
      <c r="Q46" s="12" t="str">
        <f>IF($J46="","",$M46*(1+_xlfn.XLOOKUP(Q$1,phases[Phase],phases[Multiplier])))</f>
        <v/>
      </c>
    </row>
    <row r="47" spans="1:17" x14ac:dyDescent="0.5">
      <c r="A47" s="16" t="str">
        <f t="shared" si="2"/>
        <v/>
      </c>
      <c r="B47" s="10"/>
      <c r="C47" s="1" t="str">
        <f t="shared" si="4"/>
        <v/>
      </c>
      <c r="D47" s="1" t="str" cm="1">
        <f t="array" ref="D47">IF(B47="","",COUNTA(_xlfn.UNIQUE(_xlfn._xlws.FILTER(L:L,J:J=B47))))</f>
        <v/>
      </c>
      <c r="E47" s="40" t="str">
        <f>IF(B47="","",SUMIFS(enum!$Q:$Q,enum!$J:$J,$B47,enum!$G:$G,$B$2)/1000)</f>
        <v/>
      </c>
      <c r="G47" s="9" t="str">
        <f t="shared" si="0"/>
        <v/>
      </c>
      <c r="H47" s="9" t="str">
        <f t="shared" si="1"/>
        <v/>
      </c>
      <c r="I47" s="9" t="str">
        <f>IF(J47="","",IFERROR(_xlfn.XMATCH(L47,resources[Resource])&gt;0,FALSE))</f>
        <v/>
      </c>
      <c r="N47" s="12" t="str">
        <f>IF($J47="","",$M47*(1+_xlfn.XLOOKUP(N$1,phases[Phase],phases[Multiplier])))</f>
        <v/>
      </c>
      <c r="O47" s="12" t="str">
        <f>IF($J47="","",$M47*(1+_xlfn.XLOOKUP(O$1,phases[Phase],phases[Multiplier])))</f>
        <v/>
      </c>
      <c r="P47" s="12" t="str">
        <f>IF($J47="","",$M47*(1+_xlfn.XLOOKUP(P$1,phases[Phase],phases[Multiplier])))</f>
        <v/>
      </c>
      <c r="Q47" s="12" t="str">
        <f>IF($J47="","",$M47*(1+_xlfn.XLOOKUP(Q$1,phases[Phase],phases[Multiplier])))</f>
        <v/>
      </c>
    </row>
    <row r="48" spans="1:17" x14ac:dyDescent="0.5">
      <c r="A48" s="16" t="str">
        <f t="shared" si="2"/>
        <v/>
      </c>
      <c r="B48" s="10"/>
      <c r="C48" s="1" t="str">
        <f t="shared" si="4"/>
        <v/>
      </c>
      <c r="D48" s="1" t="str" cm="1">
        <f t="array" ref="D48">IF(B48="","",COUNTA(_xlfn.UNIQUE(_xlfn._xlws.FILTER(L:L,J:J=B48))))</f>
        <v/>
      </c>
      <c r="E48" s="40" t="str">
        <f>IF(B48="","",SUMIFS(enum!$Q:$Q,enum!$J:$J,$B48,enum!$G:$G,$B$2)/1000)</f>
        <v/>
      </c>
      <c r="G48" s="9" t="str">
        <f t="shared" si="0"/>
        <v/>
      </c>
      <c r="H48" s="9" t="str">
        <f t="shared" si="1"/>
        <v/>
      </c>
      <c r="I48" s="9" t="str">
        <f>IF(J48="","",IFERROR(_xlfn.XMATCH(L48,resources[Resource])&gt;0,FALSE))</f>
        <v/>
      </c>
      <c r="N48" s="12" t="str">
        <f>IF($J48="","",$M48*(1+_xlfn.XLOOKUP(N$1,phases[Phase],phases[Multiplier])))</f>
        <v/>
      </c>
      <c r="O48" s="12" t="str">
        <f>IF($J48="","",$M48*(1+_xlfn.XLOOKUP(O$1,phases[Phase],phases[Multiplier])))</f>
        <v/>
      </c>
      <c r="P48" s="12" t="str">
        <f>IF($J48="","",$M48*(1+_xlfn.XLOOKUP(P$1,phases[Phase],phases[Multiplier])))</f>
        <v/>
      </c>
      <c r="Q48" s="12" t="str">
        <f>IF($J48="","",$M48*(1+_xlfn.XLOOKUP(Q$1,phases[Phase],phases[Multiplier])))</f>
        <v/>
      </c>
    </row>
    <row r="49" spans="1:17" x14ac:dyDescent="0.5">
      <c r="A49" s="16" t="str">
        <f t="shared" si="2"/>
        <v/>
      </c>
      <c r="B49" s="10"/>
      <c r="C49" s="1" t="str">
        <f t="shared" si="4"/>
        <v/>
      </c>
      <c r="D49" s="1" t="str" cm="1">
        <f t="array" ref="D49">IF(B49="","",COUNTA(_xlfn.UNIQUE(_xlfn._xlws.FILTER(L:L,J:J=B49))))</f>
        <v/>
      </c>
      <c r="E49" s="40" t="str">
        <f>IF(B49="","",SUMIFS(enum!$Q:$Q,enum!$J:$J,$B49,enum!$G:$G,$B$2)/1000)</f>
        <v/>
      </c>
      <c r="G49" s="9" t="str">
        <f t="shared" si="0"/>
        <v/>
      </c>
      <c r="H49" s="9" t="str">
        <f t="shared" si="1"/>
        <v/>
      </c>
      <c r="I49" s="9" t="str">
        <f>IF(J49="","",IFERROR(_xlfn.XMATCH(L49,resources[Resource])&gt;0,FALSE))</f>
        <v/>
      </c>
      <c r="N49" s="12" t="str">
        <f>IF($J49="","",$M49*(1+_xlfn.XLOOKUP(N$1,phases[Phase],phases[Multiplier])))</f>
        <v/>
      </c>
      <c r="O49" s="12" t="str">
        <f>IF($J49="","",$M49*(1+_xlfn.XLOOKUP(O$1,phases[Phase],phases[Multiplier])))</f>
        <v/>
      </c>
      <c r="P49" s="12" t="str">
        <f>IF($J49="","",$M49*(1+_xlfn.XLOOKUP(P$1,phases[Phase],phases[Multiplier])))</f>
        <v/>
      </c>
      <c r="Q49" s="12" t="str">
        <f>IF($J49="","",$M49*(1+_xlfn.XLOOKUP(Q$1,phases[Phase],phases[Multiplier])))</f>
        <v/>
      </c>
    </row>
    <row r="50" spans="1:17" x14ac:dyDescent="0.5">
      <c r="A50" s="16" t="str">
        <f t="shared" si="2"/>
        <v/>
      </c>
      <c r="B50" s="10"/>
      <c r="C50" s="1" t="str">
        <f t="shared" si="4"/>
        <v/>
      </c>
      <c r="D50" s="1" t="str" cm="1">
        <f t="array" ref="D50">IF(B50="","",COUNTA(_xlfn.UNIQUE(_xlfn._xlws.FILTER(L:L,J:J=B50))))</f>
        <v/>
      </c>
      <c r="E50" s="40" t="str">
        <f>IF(B50="","",SUMIFS(enum!$Q:$Q,enum!$J:$J,$B50,enum!$G:$G,$B$2)/1000)</f>
        <v/>
      </c>
      <c r="G50" s="9" t="str">
        <f t="shared" si="0"/>
        <v/>
      </c>
      <c r="H50" s="9" t="str">
        <f t="shared" si="1"/>
        <v/>
      </c>
      <c r="I50" s="9" t="str">
        <f>IF(J50="","",IFERROR(_xlfn.XMATCH(L50,resources[Resource])&gt;0,FALSE))</f>
        <v/>
      </c>
      <c r="N50" s="12" t="str">
        <f>IF($J50="","",$M50*(1+_xlfn.XLOOKUP(N$1,phases[Phase],phases[Multiplier])))</f>
        <v/>
      </c>
      <c r="O50" s="12" t="str">
        <f>IF($J50="","",$M50*(1+_xlfn.XLOOKUP(O$1,phases[Phase],phases[Multiplier])))</f>
        <v/>
      </c>
      <c r="P50" s="12" t="str">
        <f>IF($J50="","",$M50*(1+_xlfn.XLOOKUP(P$1,phases[Phase],phases[Multiplier])))</f>
        <v/>
      </c>
      <c r="Q50" s="12" t="str">
        <f>IF($J50="","",$M50*(1+_xlfn.XLOOKUP(Q$1,phases[Phase],phases[Multiplier])))</f>
        <v/>
      </c>
    </row>
    <row r="51" spans="1:17" x14ac:dyDescent="0.5">
      <c r="A51" s="16" t="str">
        <f t="shared" si="2"/>
        <v/>
      </c>
      <c r="B51" s="10"/>
      <c r="C51" s="1" t="str">
        <f t="shared" si="4"/>
        <v/>
      </c>
      <c r="D51" s="1" t="str" cm="1">
        <f t="array" ref="D51">IF(B51="","",COUNTA(_xlfn.UNIQUE(_xlfn._xlws.FILTER(L:L,J:J=B51))))</f>
        <v/>
      </c>
      <c r="E51" s="40" t="str">
        <f>IF(B51="","",SUMIFS(enum!$Q:$Q,enum!$J:$J,$B51,enum!$G:$G,$B$2)/1000)</f>
        <v/>
      </c>
      <c r="G51" s="9" t="str">
        <f t="shared" si="0"/>
        <v/>
      </c>
      <c r="H51" s="9" t="str">
        <f t="shared" si="1"/>
        <v/>
      </c>
      <c r="I51" s="9" t="str">
        <f>IF(J51="","",IFERROR(_xlfn.XMATCH(L51,resources[Resource])&gt;0,FALSE))</f>
        <v/>
      </c>
      <c r="N51" s="12" t="str">
        <f>IF($J51="","",$M51*(1+_xlfn.XLOOKUP(N$1,phases[Phase],phases[Multiplier])))</f>
        <v/>
      </c>
      <c r="O51" s="12" t="str">
        <f>IF($J51="","",$M51*(1+_xlfn.XLOOKUP(O$1,phases[Phase],phases[Multiplier])))</f>
        <v/>
      </c>
      <c r="P51" s="12" t="str">
        <f>IF($J51="","",$M51*(1+_xlfn.XLOOKUP(P$1,phases[Phase],phases[Multiplier])))</f>
        <v/>
      </c>
      <c r="Q51" s="12" t="str">
        <f>IF($J51="","",$M51*(1+_xlfn.XLOOKUP(Q$1,phases[Phase],phases[Multiplier])))</f>
        <v/>
      </c>
    </row>
    <row r="52" spans="1:17" x14ac:dyDescent="0.5">
      <c r="A52" s="16" t="str">
        <f t="shared" si="2"/>
        <v/>
      </c>
      <c r="B52" s="10"/>
      <c r="C52" s="1" t="str">
        <f t="shared" si="4"/>
        <v/>
      </c>
      <c r="D52" s="1" t="str" cm="1">
        <f t="array" ref="D52">IF(B52="","",COUNTA(_xlfn.UNIQUE(_xlfn._xlws.FILTER(L:L,J:J=B52))))</f>
        <v/>
      </c>
      <c r="E52" s="40" t="str">
        <f>IF(B52="","",SUMIFS(enum!$Q:$Q,enum!$J:$J,$B52,enum!$G:$G,$B$2)/1000)</f>
        <v/>
      </c>
      <c r="G52" s="9" t="str">
        <f t="shared" si="0"/>
        <v/>
      </c>
      <c r="H52" s="9" t="str">
        <f t="shared" si="1"/>
        <v/>
      </c>
      <c r="I52" s="9" t="str">
        <f>IF(J52="","",IFERROR(_xlfn.XMATCH(L52,resources[Resource])&gt;0,FALSE))</f>
        <v/>
      </c>
      <c r="N52" s="12" t="str">
        <f>IF($J52="","",$M52*(1+_xlfn.XLOOKUP(N$1,phases[Phase],phases[Multiplier])))</f>
        <v/>
      </c>
      <c r="O52" s="12" t="str">
        <f>IF($J52="","",$M52*(1+_xlfn.XLOOKUP(O$1,phases[Phase],phases[Multiplier])))</f>
        <v/>
      </c>
      <c r="P52" s="12" t="str">
        <f>IF($J52="","",$M52*(1+_xlfn.XLOOKUP(P$1,phases[Phase],phases[Multiplier])))</f>
        <v/>
      </c>
      <c r="Q52" s="12" t="str">
        <f>IF($J52="","",$M52*(1+_xlfn.XLOOKUP(Q$1,phases[Phase],phases[Multiplier])))</f>
        <v/>
      </c>
    </row>
    <row r="53" spans="1:17" x14ac:dyDescent="0.5">
      <c r="A53" s="16" t="str">
        <f t="shared" si="2"/>
        <v/>
      </c>
      <c r="B53" s="10"/>
      <c r="C53" s="1" t="str">
        <f t="shared" si="4"/>
        <v/>
      </c>
      <c r="D53" s="1" t="str" cm="1">
        <f t="array" ref="D53">IF(B53="","",COUNTA(_xlfn.UNIQUE(_xlfn._xlws.FILTER(L:L,J:J=B53))))</f>
        <v/>
      </c>
      <c r="E53" s="40" t="str">
        <f>IF(B53="","",SUMIFS(enum!$Q:$Q,enum!$J:$J,$B53,enum!$G:$G,$B$2)/1000)</f>
        <v/>
      </c>
      <c r="G53" s="9" t="str">
        <f t="shared" si="0"/>
        <v/>
      </c>
      <c r="H53" s="9" t="str">
        <f t="shared" si="1"/>
        <v/>
      </c>
      <c r="I53" s="9" t="str">
        <f>IF(J53="","",IFERROR(_xlfn.XMATCH(L53,resources[Resource])&gt;0,FALSE))</f>
        <v/>
      </c>
      <c r="N53" s="12" t="str">
        <f>IF($J53="","",$M53*(1+_xlfn.XLOOKUP(N$1,phases[Phase],phases[Multiplier])))</f>
        <v/>
      </c>
      <c r="O53" s="12" t="str">
        <f>IF($J53="","",$M53*(1+_xlfn.XLOOKUP(O$1,phases[Phase],phases[Multiplier])))</f>
        <v/>
      </c>
      <c r="P53" s="12" t="str">
        <f>IF($J53="","",$M53*(1+_xlfn.XLOOKUP(P$1,phases[Phase],phases[Multiplier])))</f>
        <v/>
      </c>
      <c r="Q53" s="12" t="str">
        <f>IF($J53="","",$M53*(1+_xlfn.XLOOKUP(Q$1,phases[Phase],phases[Multiplier])))</f>
        <v/>
      </c>
    </row>
    <row r="54" spans="1:17" x14ac:dyDescent="0.5">
      <c r="A54" s="16" t="str">
        <f t="shared" si="2"/>
        <v/>
      </c>
      <c r="B54" s="10"/>
      <c r="C54" s="1" t="str">
        <f t="shared" si="4"/>
        <v/>
      </c>
      <c r="D54" s="1" t="str" cm="1">
        <f t="array" ref="D54">IF(B54="","",COUNTA(_xlfn.UNIQUE(_xlfn._xlws.FILTER(L:L,J:J=B54))))</f>
        <v/>
      </c>
      <c r="E54" s="40" t="str">
        <f>IF(B54="","",SUMIFS(enum!$Q:$Q,enum!$J:$J,$B54,enum!$G:$G,$B$2)/1000)</f>
        <v/>
      </c>
      <c r="G54" s="9" t="str">
        <f t="shared" si="0"/>
        <v/>
      </c>
      <c r="H54" s="9" t="str">
        <f t="shared" si="1"/>
        <v/>
      </c>
      <c r="I54" s="9" t="str">
        <f>IF(J54="","",IFERROR(_xlfn.XMATCH(L54,resources[Resource])&gt;0,FALSE))</f>
        <v/>
      </c>
      <c r="N54" s="12" t="str">
        <f>IF($J54="","",$M54*(1+_xlfn.XLOOKUP(N$1,phases[Phase],phases[Multiplier])))</f>
        <v/>
      </c>
      <c r="O54" s="12" t="str">
        <f>IF($J54="","",$M54*(1+_xlfn.XLOOKUP(O$1,phases[Phase],phases[Multiplier])))</f>
        <v/>
      </c>
      <c r="P54" s="12" t="str">
        <f>IF($J54="","",$M54*(1+_xlfn.XLOOKUP(P$1,phases[Phase],phases[Multiplier])))</f>
        <v/>
      </c>
      <c r="Q54" s="12" t="str">
        <f>IF($J54="","",$M54*(1+_xlfn.XLOOKUP(Q$1,phases[Phase],phases[Multiplier])))</f>
        <v/>
      </c>
    </row>
    <row r="55" spans="1:17" x14ac:dyDescent="0.5">
      <c r="A55" s="16" t="str">
        <f t="shared" si="2"/>
        <v/>
      </c>
      <c r="B55" s="10"/>
      <c r="C55" s="1" t="str">
        <f t="shared" si="4"/>
        <v/>
      </c>
      <c r="D55" s="1" t="str" cm="1">
        <f t="array" ref="D55">IF(B55="","",COUNTA(_xlfn.UNIQUE(_xlfn._xlws.FILTER(L:L,J:J=B55))))</f>
        <v/>
      </c>
      <c r="E55" s="40" t="str">
        <f>IF(B55="","",SUMIFS(enum!$Q:$Q,enum!$J:$J,$B55,enum!$G:$G,$B$2)/1000)</f>
        <v/>
      </c>
      <c r="G55" s="9" t="str">
        <f t="shared" si="0"/>
        <v/>
      </c>
      <c r="H55" s="9" t="str">
        <f t="shared" si="1"/>
        <v/>
      </c>
      <c r="I55" s="9" t="str">
        <f>IF(J55="","",IFERROR(_xlfn.XMATCH(L55,resources[Resource])&gt;0,FALSE))</f>
        <v/>
      </c>
      <c r="N55" s="12" t="str">
        <f>IF($J55="","",$M55*(1+_xlfn.XLOOKUP(N$1,phases[Phase],phases[Multiplier])))</f>
        <v/>
      </c>
      <c r="O55" s="12" t="str">
        <f>IF($J55="","",$M55*(1+_xlfn.XLOOKUP(O$1,phases[Phase],phases[Multiplier])))</f>
        <v/>
      </c>
      <c r="P55" s="12" t="str">
        <f>IF($J55="","",$M55*(1+_xlfn.XLOOKUP(P$1,phases[Phase],phases[Multiplier])))</f>
        <v/>
      </c>
      <c r="Q55" s="12" t="str">
        <f>IF($J55="","",$M55*(1+_xlfn.XLOOKUP(Q$1,phases[Phase],phases[Multiplier])))</f>
        <v/>
      </c>
    </row>
    <row r="56" spans="1:17" x14ac:dyDescent="0.5">
      <c r="A56" s="16" t="str">
        <f t="shared" si="2"/>
        <v/>
      </c>
      <c r="B56" s="10"/>
      <c r="C56" s="1" t="str">
        <f t="shared" si="4"/>
        <v/>
      </c>
      <c r="D56" s="1" t="str" cm="1">
        <f t="array" ref="D56">IF(B56="","",COUNTA(_xlfn.UNIQUE(_xlfn._xlws.FILTER(L:L,J:J=B56))))</f>
        <v/>
      </c>
      <c r="E56" s="40" t="str">
        <f>IF(B56="","",SUMIFS(enum!$Q:$Q,enum!$J:$J,$B56,enum!$G:$G,$B$2)/1000)</f>
        <v/>
      </c>
      <c r="G56" s="9" t="str">
        <f t="shared" si="0"/>
        <v/>
      </c>
      <c r="H56" s="9" t="str">
        <f t="shared" si="1"/>
        <v/>
      </c>
      <c r="I56" s="9" t="str">
        <f>IF(J56="","",IFERROR(_xlfn.XMATCH(L56,resources[Resource])&gt;0,FALSE))</f>
        <v/>
      </c>
      <c r="N56" s="12" t="str">
        <f>IF($J56="","",$M56*(1+_xlfn.XLOOKUP(N$1,phases[Phase],phases[Multiplier])))</f>
        <v/>
      </c>
      <c r="O56" s="12" t="str">
        <f>IF($J56="","",$M56*(1+_xlfn.XLOOKUP(O$1,phases[Phase],phases[Multiplier])))</f>
        <v/>
      </c>
      <c r="P56" s="12" t="str">
        <f>IF($J56="","",$M56*(1+_xlfn.XLOOKUP(P$1,phases[Phase],phases[Multiplier])))</f>
        <v/>
      </c>
      <c r="Q56" s="12" t="str">
        <f>IF($J56="","",$M56*(1+_xlfn.XLOOKUP(Q$1,phases[Phase],phases[Multiplier])))</f>
        <v/>
      </c>
    </row>
    <row r="57" spans="1:17" x14ac:dyDescent="0.5">
      <c r="A57" s="16" t="str">
        <f t="shared" si="2"/>
        <v/>
      </c>
      <c r="B57" s="10"/>
      <c r="C57" s="1" t="str">
        <f t="shared" si="4"/>
        <v/>
      </c>
      <c r="D57" s="1" t="str" cm="1">
        <f t="array" ref="D57">IF(B57="","",COUNTA(_xlfn.UNIQUE(_xlfn._xlws.FILTER(L:L,J:J=B57))))</f>
        <v/>
      </c>
      <c r="E57" s="40" t="str">
        <f>IF(B57="","",SUMIFS(enum!$Q:$Q,enum!$J:$J,$B57,enum!$G:$G,$B$2)/1000)</f>
        <v/>
      </c>
      <c r="G57" s="9" t="str">
        <f t="shared" si="0"/>
        <v/>
      </c>
      <c r="H57" s="9" t="str">
        <f t="shared" si="1"/>
        <v/>
      </c>
      <c r="I57" s="9" t="str">
        <f>IF(J57="","",IFERROR(_xlfn.XMATCH(L57,resources[Resource])&gt;0,FALSE))</f>
        <v/>
      </c>
      <c r="N57" s="12" t="str">
        <f>IF($J57="","",$M57*(1+_xlfn.XLOOKUP(N$1,phases[Phase],phases[Multiplier])))</f>
        <v/>
      </c>
      <c r="O57" s="12" t="str">
        <f>IF($J57="","",$M57*(1+_xlfn.XLOOKUP(O$1,phases[Phase],phases[Multiplier])))</f>
        <v/>
      </c>
      <c r="P57" s="12" t="str">
        <f>IF($J57="","",$M57*(1+_xlfn.XLOOKUP(P$1,phases[Phase],phases[Multiplier])))</f>
        <v/>
      </c>
      <c r="Q57" s="12" t="str">
        <f>IF($J57="","",$M57*(1+_xlfn.XLOOKUP(Q$1,phases[Phase],phases[Multiplier])))</f>
        <v/>
      </c>
    </row>
    <row r="58" spans="1:17" x14ac:dyDescent="0.5">
      <c r="A58" s="16" t="str">
        <f t="shared" si="2"/>
        <v/>
      </c>
      <c r="B58" s="10"/>
      <c r="C58" s="1" t="str">
        <f t="shared" si="4"/>
        <v/>
      </c>
      <c r="D58" s="1" t="str" cm="1">
        <f t="array" ref="D58">IF(B58="","",COUNTA(_xlfn.UNIQUE(_xlfn._xlws.FILTER(L:L,J:J=B58))))</f>
        <v/>
      </c>
      <c r="E58" s="40" t="str">
        <f>IF(B58="","",SUMIFS(enum!$Q:$Q,enum!$J:$J,$B58,enum!$G:$G,$B$2)/1000)</f>
        <v/>
      </c>
      <c r="G58" s="9" t="str">
        <f t="shared" si="0"/>
        <v/>
      </c>
      <c r="H58" s="9" t="str">
        <f t="shared" si="1"/>
        <v/>
      </c>
      <c r="I58" s="9" t="str">
        <f>IF(J58="","",IFERROR(_xlfn.XMATCH(L58,resources[Resource])&gt;0,FALSE))</f>
        <v/>
      </c>
      <c r="N58" s="12" t="str">
        <f>IF($J58="","",$M58*(1+_xlfn.XLOOKUP(N$1,phases[Phase],phases[Multiplier])))</f>
        <v/>
      </c>
      <c r="O58" s="12" t="str">
        <f>IF($J58="","",$M58*(1+_xlfn.XLOOKUP(O$1,phases[Phase],phases[Multiplier])))</f>
        <v/>
      </c>
      <c r="P58" s="12" t="str">
        <f>IF($J58="","",$M58*(1+_xlfn.XLOOKUP(P$1,phases[Phase],phases[Multiplier])))</f>
        <v/>
      </c>
      <c r="Q58" s="12" t="str">
        <f>IF($J58="","",$M58*(1+_xlfn.XLOOKUP(Q$1,phases[Phase],phases[Multiplier])))</f>
        <v/>
      </c>
    </row>
    <row r="59" spans="1:17" x14ac:dyDescent="0.5">
      <c r="A59" s="16" t="str">
        <f t="shared" si="2"/>
        <v/>
      </c>
      <c r="B59" s="10"/>
      <c r="C59" s="1" t="str">
        <f t="shared" si="4"/>
        <v/>
      </c>
      <c r="D59" s="1" t="str" cm="1">
        <f t="array" ref="D59">IF(B59="","",COUNTA(_xlfn.UNIQUE(_xlfn._xlws.FILTER(L:L,J:J=B59))))</f>
        <v/>
      </c>
      <c r="E59" s="40" t="str">
        <f>IF(B59="","",SUMIFS(enum!$Q:$Q,enum!$J:$J,$B59,enum!$G:$G,$B$2)/1000)</f>
        <v/>
      </c>
      <c r="G59" s="9" t="str">
        <f t="shared" si="0"/>
        <v/>
      </c>
      <c r="H59" s="9" t="str">
        <f t="shared" si="1"/>
        <v/>
      </c>
      <c r="I59" s="9" t="str">
        <f>IF(J59="","",IFERROR(_xlfn.XMATCH(L59,resources[Resource])&gt;0,FALSE))</f>
        <v/>
      </c>
      <c r="N59" s="12" t="str">
        <f>IF($J59="","",$M59*(1+_xlfn.XLOOKUP(N$1,phases[Phase],phases[Multiplier])))</f>
        <v/>
      </c>
      <c r="O59" s="12" t="str">
        <f>IF($J59="","",$M59*(1+_xlfn.XLOOKUP(O$1,phases[Phase],phases[Multiplier])))</f>
        <v/>
      </c>
      <c r="P59" s="12" t="str">
        <f>IF($J59="","",$M59*(1+_xlfn.XLOOKUP(P$1,phases[Phase],phases[Multiplier])))</f>
        <v/>
      </c>
      <c r="Q59" s="12" t="str">
        <f>IF($J59="","",$M59*(1+_xlfn.XLOOKUP(Q$1,phases[Phase],phases[Multiplier])))</f>
        <v/>
      </c>
    </row>
    <row r="60" spans="1:17" x14ac:dyDescent="0.5">
      <c r="A60" s="16" t="str">
        <f t="shared" si="2"/>
        <v/>
      </c>
      <c r="B60" s="10"/>
      <c r="C60" s="1" t="str">
        <f t="shared" si="4"/>
        <v/>
      </c>
      <c r="D60" s="1" t="str" cm="1">
        <f t="array" ref="D60">IF(B60="","",COUNTA(_xlfn.UNIQUE(_xlfn._xlws.FILTER(L:L,J:J=B60))))</f>
        <v/>
      </c>
      <c r="E60" s="40" t="str">
        <f>IF(B60="","",SUMIFS(enum!$Q:$Q,enum!$J:$J,$B60,enum!$G:$G,$B$2)/1000)</f>
        <v/>
      </c>
      <c r="G60" s="9" t="str">
        <f t="shared" si="0"/>
        <v/>
      </c>
      <c r="H60" s="9" t="str">
        <f t="shared" si="1"/>
        <v/>
      </c>
      <c r="I60" s="9" t="str">
        <f>IF(J60="","",IFERROR(_xlfn.XMATCH(L60,resources[Resource])&gt;0,FALSE))</f>
        <v/>
      </c>
      <c r="N60" s="12" t="str">
        <f>IF($J60="","",$M60*(1+_xlfn.XLOOKUP(N$1,phases[Phase],phases[Multiplier])))</f>
        <v/>
      </c>
      <c r="O60" s="12" t="str">
        <f>IF($J60="","",$M60*(1+_xlfn.XLOOKUP(O$1,phases[Phase],phases[Multiplier])))</f>
        <v/>
      </c>
      <c r="P60" s="12" t="str">
        <f>IF($J60="","",$M60*(1+_xlfn.XLOOKUP(P$1,phases[Phase],phases[Multiplier])))</f>
        <v/>
      </c>
      <c r="Q60" s="12" t="str">
        <f>IF($J60="","",$M60*(1+_xlfn.XLOOKUP(Q$1,phases[Phase],phases[Multiplier])))</f>
        <v/>
      </c>
    </row>
    <row r="61" spans="1:17" x14ac:dyDescent="0.5">
      <c r="A61" s="16" t="str">
        <f t="shared" si="2"/>
        <v/>
      </c>
      <c r="B61" s="10"/>
      <c r="C61" s="1" t="str">
        <f t="shared" si="4"/>
        <v/>
      </c>
      <c r="D61" s="1" t="str" cm="1">
        <f t="array" ref="D61">IF(B61="","",COUNTA(_xlfn.UNIQUE(_xlfn._xlws.FILTER(L:L,J:J=B61))))</f>
        <v/>
      </c>
      <c r="E61" s="40" t="str">
        <f>IF(B61="","",SUMIFS(enum!$Q:$Q,enum!$J:$J,$B61,enum!$G:$G,$B$2)/1000)</f>
        <v/>
      </c>
      <c r="G61" s="9" t="str">
        <f t="shared" si="0"/>
        <v/>
      </c>
      <c r="H61" s="9" t="str">
        <f t="shared" si="1"/>
        <v/>
      </c>
      <c r="I61" s="9" t="str">
        <f>IF(J61="","",IFERROR(_xlfn.XMATCH(L61,resources[Resource])&gt;0,FALSE))</f>
        <v/>
      </c>
      <c r="N61" s="12" t="str">
        <f>IF($J61="","",$M61*(1+_xlfn.XLOOKUP(N$1,phases[Phase],phases[Multiplier])))</f>
        <v/>
      </c>
      <c r="O61" s="12" t="str">
        <f>IF($J61="","",$M61*(1+_xlfn.XLOOKUP(O$1,phases[Phase],phases[Multiplier])))</f>
        <v/>
      </c>
      <c r="P61" s="12" t="str">
        <f>IF($J61="","",$M61*(1+_xlfn.XLOOKUP(P$1,phases[Phase],phases[Multiplier])))</f>
        <v/>
      </c>
      <c r="Q61" s="12" t="str">
        <f>IF($J61="","",$M61*(1+_xlfn.XLOOKUP(Q$1,phases[Phase],phases[Multiplier])))</f>
        <v/>
      </c>
    </row>
    <row r="62" spans="1:17" x14ac:dyDescent="0.5">
      <c r="A62" s="16" t="str">
        <f t="shared" si="2"/>
        <v/>
      </c>
      <c r="B62" s="10"/>
      <c r="C62" s="1" t="str">
        <f t="shared" si="4"/>
        <v/>
      </c>
      <c r="D62" s="1" t="str" cm="1">
        <f t="array" ref="D62">IF(B62="","",COUNTA(_xlfn.UNIQUE(_xlfn._xlws.FILTER(L:L,J:J=B62))))</f>
        <v/>
      </c>
      <c r="E62" s="40" t="str">
        <f>IF(B62="","",SUMIFS(enum!$Q:$Q,enum!$J:$J,$B62,enum!$G:$G,$B$2)/1000)</f>
        <v/>
      </c>
      <c r="G62" s="9" t="str">
        <f t="shared" si="0"/>
        <v/>
      </c>
      <c r="H62" s="9" t="str">
        <f t="shared" si="1"/>
        <v/>
      </c>
      <c r="I62" s="9" t="str">
        <f>IF(J62="","",IFERROR(_xlfn.XMATCH(L62,resources[Resource])&gt;0,FALSE))</f>
        <v/>
      </c>
      <c r="N62" s="12" t="str">
        <f>IF($J62="","",$M62*(1+_xlfn.XLOOKUP(N$1,phases[Phase],phases[Multiplier])))</f>
        <v/>
      </c>
      <c r="O62" s="12" t="str">
        <f>IF($J62="","",$M62*(1+_xlfn.XLOOKUP(O$1,phases[Phase],phases[Multiplier])))</f>
        <v/>
      </c>
      <c r="P62" s="12" t="str">
        <f>IF($J62="","",$M62*(1+_xlfn.XLOOKUP(P$1,phases[Phase],phases[Multiplier])))</f>
        <v/>
      </c>
      <c r="Q62" s="12" t="str">
        <f>IF($J62="","",$M62*(1+_xlfn.XLOOKUP(Q$1,phases[Phase],phases[Multiplier])))</f>
        <v/>
      </c>
    </row>
    <row r="63" spans="1:17" x14ac:dyDescent="0.5">
      <c r="A63" s="16" t="str">
        <f t="shared" si="2"/>
        <v/>
      </c>
      <c r="B63" s="10"/>
      <c r="C63" s="1" t="str">
        <f t="shared" si="4"/>
        <v/>
      </c>
      <c r="D63" s="1" t="str" cm="1">
        <f t="array" ref="D63">IF(B63="","",COUNTA(_xlfn.UNIQUE(_xlfn._xlws.FILTER(L:L,J:J=B63))))</f>
        <v/>
      </c>
      <c r="E63" s="40" t="str">
        <f>IF(B63="","",SUMIFS(enum!$Q:$Q,enum!$J:$J,$B63,enum!$G:$G,$B$2)/1000)</f>
        <v/>
      </c>
      <c r="G63" s="9" t="str">
        <f t="shared" si="0"/>
        <v/>
      </c>
      <c r="H63" s="9" t="str">
        <f t="shared" si="1"/>
        <v/>
      </c>
      <c r="I63" s="9" t="str">
        <f>IF(J63="","",IFERROR(_xlfn.XMATCH(L63,resources[Resource])&gt;0,FALSE))</f>
        <v/>
      </c>
      <c r="N63" s="12" t="str">
        <f>IF($J63="","",$M63*(1+_xlfn.XLOOKUP(N$1,phases[Phase],phases[Multiplier])))</f>
        <v/>
      </c>
      <c r="O63" s="12" t="str">
        <f>IF($J63="","",$M63*(1+_xlfn.XLOOKUP(O$1,phases[Phase],phases[Multiplier])))</f>
        <v/>
      </c>
      <c r="P63" s="12" t="str">
        <f>IF($J63="","",$M63*(1+_xlfn.XLOOKUP(P$1,phases[Phase],phases[Multiplier])))</f>
        <v/>
      </c>
      <c r="Q63" s="12" t="str">
        <f>IF($J63="","",$M63*(1+_xlfn.XLOOKUP(Q$1,phases[Phase],phases[Multiplier])))</f>
        <v/>
      </c>
    </row>
    <row r="64" spans="1:17" x14ac:dyDescent="0.5">
      <c r="A64" s="16" t="str">
        <f t="shared" si="2"/>
        <v/>
      </c>
      <c r="B64" s="10"/>
      <c r="C64" s="1" t="str">
        <f t="shared" si="4"/>
        <v/>
      </c>
      <c r="D64" s="1" t="str" cm="1">
        <f t="array" ref="D64">IF(B64="","",COUNTA(_xlfn.UNIQUE(_xlfn._xlws.FILTER(L:L,J:J=B64))))</f>
        <v/>
      </c>
      <c r="E64" s="40" t="str">
        <f>IF(B64="","",SUMIFS(enum!$Q:$Q,enum!$J:$J,$B64,enum!$G:$G,$B$2)/1000)</f>
        <v/>
      </c>
      <c r="G64" s="9" t="str">
        <f t="shared" si="0"/>
        <v/>
      </c>
      <c r="H64" s="9" t="str">
        <f t="shared" si="1"/>
        <v/>
      </c>
      <c r="I64" s="9" t="str">
        <f>IF(J64="","",IFERROR(_xlfn.XMATCH(L64,resources[Resource])&gt;0,FALSE))</f>
        <v/>
      </c>
      <c r="N64" s="12" t="str">
        <f>IF($J64="","",$M64*(1+_xlfn.XLOOKUP(N$1,phases[Phase],phases[Multiplier])))</f>
        <v/>
      </c>
      <c r="O64" s="12" t="str">
        <f>IF($J64="","",$M64*(1+_xlfn.XLOOKUP(O$1,phases[Phase],phases[Multiplier])))</f>
        <v/>
      </c>
      <c r="P64" s="12" t="str">
        <f>IF($J64="","",$M64*(1+_xlfn.XLOOKUP(P$1,phases[Phase],phases[Multiplier])))</f>
        <v/>
      </c>
      <c r="Q64" s="12" t="str">
        <f>IF($J64="","",$M64*(1+_xlfn.XLOOKUP(Q$1,phases[Phase],phases[Multiplier])))</f>
        <v/>
      </c>
    </row>
    <row r="65" spans="1:17" x14ac:dyDescent="0.5">
      <c r="A65" s="16" t="str">
        <f t="shared" si="2"/>
        <v/>
      </c>
      <c r="B65" s="10"/>
      <c r="C65" s="1" t="str">
        <f t="shared" si="4"/>
        <v/>
      </c>
      <c r="D65" s="1" t="str" cm="1">
        <f t="array" ref="D65">IF(B65="","",COUNTA(_xlfn.UNIQUE(_xlfn._xlws.FILTER(L:L,J:J=B65))))</f>
        <v/>
      </c>
      <c r="E65" s="40" t="str">
        <f>IF(B65="","",SUMIFS(enum!$Q:$Q,enum!$J:$J,$B65,enum!$G:$G,$B$2)/1000)</f>
        <v/>
      </c>
      <c r="G65" s="9" t="str">
        <f t="shared" si="0"/>
        <v/>
      </c>
      <c r="H65" s="9" t="str">
        <f t="shared" si="1"/>
        <v/>
      </c>
      <c r="I65" s="9" t="str">
        <f>IF(J65="","",IFERROR(_xlfn.XMATCH(L65,resources[Resource])&gt;0,FALSE))</f>
        <v/>
      </c>
      <c r="N65" s="12" t="str">
        <f>IF($J65="","",$M65*(1+_xlfn.XLOOKUP(N$1,phases[Phase],phases[Multiplier])))</f>
        <v/>
      </c>
      <c r="O65" s="12" t="str">
        <f>IF($J65="","",$M65*(1+_xlfn.XLOOKUP(O$1,phases[Phase],phases[Multiplier])))</f>
        <v/>
      </c>
      <c r="P65" s="12" t="str">
        <f>IF($J65="","",$M65*(1+_xlfn.XLOOKUP(P$1,phases[Phase],phases[Multiplier])))</f>
        <v/>
      </c>
      <c r="Q65" s="12" t="str">
        <f>IF($J65="","",$M65*(1+_xlfn.XLOOKUP(Q$1,phases[Phase],phases[Multiplier])))</f>
        <v/>
      </c>
    </row>
    <row r="66" spans="1:17" x14ac:dyDescent="0.5">
      <c r="A66" s="16" t="str">
        <f t="shared" si="2"/>
        <v/>
      </c>
      <c r="B66" s="10"/>
      <c r="C66" s="1" t="str">
        <f t="shared" si="4"/>
        <v/>
      </c>
      <c r="D66" s="1" t="str" cm="1">
        <f t="array" ref="D66">IF(B66="","",COUNTA(_xlfn.UNIQUE(_xlfn._xlws.FILTER(L:L,J:J=B66))))</f>
        <v/>
      </c>
      <c r="E66" s="40" t="str">
        <f>IF(B66="","",SUMIFS(enum!$Q:$Q,enum!$J:$J,$B66,enum!$G:$G,$B$2)/1000)</f>
        <v/>
      </c>
      <c r="G66" s="9" t="str">
        <f t="shared" si="0"/>
        <v/>
      </c>
      <c r="H66" s="9" t="str">
        <f t="shared" si="1"/>
        <v/>
      </c>
      <c r="I66" s="9" t="str">
        <f>IF(J66="","",IFERROR(_xlfn.XMATCH(L66,resources[Resource])&gt;0,FALSE))</f>
        <v/>
      </c>
      <c r="N66" s="12" t="str">
        <f>IF($J66="","",$M66*(1+_xlfn.XLOOKUP(N$1,phases[Phase],phases[Multiplier])))</f>
        <v/>
      </c>
      <c r="O66" s="12" t="str">
        <f>IF($J66="","",$M66*(1+_xlfn.XLOOKUP(O$1,phases[Phase],phases[Multiplier])))</f>
        <v/>
      </c>
      <c r="P66" s="12" t="str">
        <f>IF($J66="","",$M66*(1+_xlfn.XLOOKUP(P$1,phases[Phase],phases[Multiplier])))</f>
        <v/>
      </c>
      <c r="Q66" s="12" t="str">
        <f>IF($J66="","",$M66*(1+_xlfn.XLOOKUP(Q$1,phases[Phase],phases[Multiplier])))</f>
        <v/>
      </c>
    </row>
    <row r="67" spans="1:17" x14ac:dyDescent="0.5">
      <c r="A67" s="16" t="str">
        <f t="shared" si="2"/>
        <v/>
      </c>
      <c r="B67" s="10"/>
      <c r="C67" s="1" t="str">
        <f t="shared" si="4"/>
        <v/>
      </c>
      <c r="D67" s="1" t="str" cm="1">
        <f t="array" ref="D67">IF(B67="","",COUNTA(_xlfn.UNIQUE(_xlfn._xlws.FILTER(L:L,J:J=B67))))</f>
        <v/>
      </c>
      <c r="E67" s="40" t="str">
        <f>IF(B67="","",SUMIFS(enum!$Q:$Q,enum!$J:$J,$B67,enum!$G:$G,$B$2)/1000)</f>
        <v/>
      </c>
      <c r="G67" s="9" t="str">
        <f t="shared" ref="G67:G102" si="5">IF(J67="","",$B$2)</f>
        <v/>
      </c>
      <c r="H67" s="9" t="str">
        <f t="shared" ref="H67:H102" si="6">IF(K67="","",$E$2)</f>
        <v/>
      </c>
      <c r="I67" s="9" t="str">
        <f>IF(J67="","",IFERROR(_xlfn.XMATCH(L67,resources[Resource])&gt;0,FALSE))</f>
        <v/>
      </c>
      <c r="N67" s="12" t="str">
        <f>IF($J67="","",$M67*(1+_xlfn.XLOOKUP(N$1,phases[Phase],phases[Multiplier])))</f>
        <v/>
      </c>
      <c r="O67" s="12" t="str">
        <f>IF($J67="","",$M67*(1+_xlfn.XLOOKUP(O$1,phases[Phase],phases[Multiplier])))</f>
        <v/>
      </c>
      <c r="P67" s="12" t="str">
        <f>IF($J67="","",$M67*(1+_xlfn.XLOOKUP(P$1,phases[Phase],phases[Multiplier])))</f>
        <v/>
      </c>
      <c r="Q67" s="12" t="str">
        <f>IF($J67="","",$M67*(1+_xlfn.XLOOKUP(Q$1,phases[Phase],phases[Multiplier])))</f>
        <v/>
      </c>
    </row>
    <row r="68" spans="1:17" x14ac:dyDescent="0.5">
      <c r="A68" s="16" t="str">
        <f t="shared" si="2"/>
        <v/>
      </c>
      <c r="B68" s="10"/>
      <c r="C68" s="1" t="str">
        <f t="shared" si="4"/>
        <v/>
      </c>
      <c r="D68" s="1" t="str" cm="1">
        <f t="array" ref="D68">IF(B68="","",COUNTA(_xlfn.UNIQUE(_xlfn._xlws.FILTER(L:L,J:J=B68))))</f>
        <v/>
      </c>
      <c r="E68" s="40" t="str">
        <f>IF(B68="","",SUMIFS(enum!$Q:$Q,enum!$J:$J,$B68,enum!$G:$G,$B$2)/1000)</f>
        <v/>
      </c>
      <c r="G68" s="9" t="str">
        <f t="shared" si="5"/>
        <v/>
      </c>
      <c r="H68" s="9" t="str">
        <f t="shared" si="6"/>
        <v/>
      </c>
      <c r="I68" s="9" t="str">
        <f>IF(J68="","",IFERROR(_xlfn.XMATCH(L68,resources[Resource])&gt;0,FALSE))</f>
        <v/>
      </c>
      <c r="N68" s="12" t="str">
        <f>IF($J68="","",$M68*(1+_xlfn.XLOOKUP(N$1,phases[Phase],phases[Multiplier])))</f>
        <v/>
      </c>
      <c r="O68" s="12" t="str">
        <f>IF($J68="","",$M68*(1+_xlfn.XLOOKUP(O$1,phases[Phase],phases[Multiplier])))</f>
        <v/>
      </c>
      <c r="P68" s="12" t="str">
        <f>IF($J68="","",$M68*(1+_xlfn.XLOOKUP(P$1,phases[Phase],phases[Multiplier])))</f>
        <v/>
      </c>
      <c r="Q68" s="12" t="str">
        <f>IF($J68="","",$M68*(1+_xlfn.XLOOKUP(Q$1,phases[Phase],phases[Multiplier])))</f>
        <v/>
      </c>
    </row>
    <row r="69" spans="1:17" x14ac:dyDescent="0.5">
      <c r="A69" s="16" t="str">
        <f t="shared" si="2"/>
        <v/>
      </c>
      <c r="B69" s="10"/>
      <c r="C69" s="1" t="str">
        <f t="shared" si="4"/>
        <v/>
      </c>
      <c r="D69" s="1" t="str" cm="1">
        <f t="array" ref="D69">IF(B69="","",COUNTA(_xlfn.UNIQUE(_xlfn._xlws.FILTER(L:L,J:J=B69))))</f>
        <v/>
      </c>
      <c r="E69" s="40" t="str">
        <f>IF(B69="","",SUMIFS(enum!$Q:$Q,enum!$J:$J,$B69,enum!$G:$G,$B$2)/1000)</f>
        <v/>
      </c>
      <c r="G69" s="9" t="str">
        <f t="shared" si="5"/>
        <v/>
      </c>
      <c r="H69" s="9" t="str">
        <f t="shared" si="6"/>
        <v/>
      </c>
      <c r="I69" s="9" t="str">
        <f>IF(J69="","",IFERROR(_xlfn.XMATCH(L69,resources[Resource])&gt;0,FALSE))</f>
        <v/>
      </c>
      <c r="N69" s="12" t="str">
        <f>IF($J69="","",$M69*(1+_xlfn.XLOOKUP(N$1,phases[Phase],phases[Multiplier])))</f>
        <v/>
      </c>
      <c r="O69" s="12" t="str">
        <f>IF($J69="","",$M69*(1+_xlfn.XLOOKUP(O$1,phases[Phase],phases[Multiplier])))</f>
        <v/>
      </c>
      <c r="P69" s="12" t="str">
        <f>IF($J69="","",$M69*(1+_xlfn.XLOOKUP(P$1,phases[Phase],phases[Multiplier])))</f>
        <v/>
      </c>
      <c r="Q69" s="12" t="str">
        <f>IF($J69="","",$M69*(1+_xlfn.XLOOKUP(Q$1,phases[Phase],phases[Multiplier])))</f>
        <v/>
      </c>
    </row>
    <row r="70" spans="1:17" x14ac:dyDescent="0.5">
      <c r="A70" s="16" t="str">
        <f t="shared" ref="A70:A103" si="7">IF(B70="","","• "&amp;B70&amp;CHAR(10)&amp;
"      "&amp;C70&amp;" "&amp;C$4&amp;", "&amp;D70&amp;" "&amp;D$4&amp; ", $"&amp;E70&amp; " "&amp;"k")</f>
        <v/>
      </c>
      <c r="B70" s="10"/>
      <c r="C70" s="1" t="str">
        <f t="shared" si="4"/>
        <v/>
      </c>
      <c r="D70" s="1" t="str" cm="1">
        <f t="array" ref="D70">IF(B70="","",COUNTA(_xlfn.UNIQUE(_xlfn._xlws.FILTER(L:L,J:J=B70))))</f>
        <v/>
      </c>
      <c r="E70" s="40" t="str">
        <f>IF(B70="","",SUMIFS(enum!$Q:$Q,enum!$J:$J,$B70,enum!$G:$G,$B$2)/1000)</f>
        <v/>
      </c>
      <c r="G70" s="9" t="str">
        <f t="shared" si="5"/>
        <v/>
      </c>
      <c r="H70" s="9" t="str">
        <f t="shared" si="6"/>
        <v/>
      </c>
      <c r="I70" s="9" t="str">
        <f>IF(J70="","",IFERROR(_xlfn.XMATCH(L70,resources[Resource])&gt;0,FALSE))</f>
        <v/>
      </c>
      <c r="N70" s="12" t="str">
        <f>IF($J70="","",$M70*(1+_xlfn.XLOOKUP(N$1,phases[Phase],phases[Multiplier])))</f>
        <v/>
      </c>
      <c r="O70" s="12" t="str">
        <f>IF($J70="","",$M70*(1+_xlfn.XLOOKUP(O$1,phases[Phase],phases[Multiplier])))</f>
        <v/>
      </c>
      <c r="P70" s="12" t="str">
        <f>IF($J70="","",$M70*(1+_xlfn.XLOOKUP(P$1,phases[Phase],phases[Multiplier])))</f>
        <v/>
      </c>
      <c r="Q70" s="12" t="str">
        <f>IF($J70="","",$M70*(1+_xlfn.XLOOKUP(Q$1,phases[Phase],phases[Multiplier])))</f>
        <v/>
      </c>
    </row>
    <row r="71" spans="1:17" x14ac:dyDescent="0.5">
      <c r="A71" s="16" t="str">
        <f t="shared" si="7"/>
        <v/>
      </c>
      <c r="B71" s="10"/>
      <c r="C71" s="1" t="str">
        <f t="shared" si="4"/>
        <v/>
      </c>
      <c r="D71" s="1" t="str" cm="1">
        <f t="array" ref="D71">IF(B71="","",COUNTA(_xlfn.UNIQUE(_xlfn._xlws.FILTER(L:L,J:J=B71))))</f>
        <v/>
      </c>
      <c r="E71" s="40" t="str">
        <f>IF(B71="","",SUMIFS(enum!$Q:$Q,enum!$J:$J,$B71,enum!$G:$G,$B$2)/1000)</f>
        <v/>
      </c>
      <c r="G71" s="9" t="str">
        <f t="shared" si="5"/>
        <v/>
      </c>
      <c r="H71" s="9" t="str">
        <f t="shared" si="6"/>
        <v/>
      </c>
      <c r="I71" s="9" t="str">
        <f>IF(J71="","",IFERROR(_xlfn.XMATCH(L71,resources[Resource])&gt;0,FALSE))</f>
        <v/>
      </c>
      <c r="N71" s="12" t="str">
        <f>IF($J71="","",$M71*(1+_xlfn.XLOOKUP(N$1,phases[Phase],phases[Multiplier])))</f>
        <v/>
      </c>
      <c r="O71" s="12" t="str">
        <f>IF($J71="","",$M71*(1+_xlfn.XLOOKUP(O$1,phases[Phase],phases[Multiplier])))</f>
        <v/>
      </c>
      <c r="P71" s="12" t="str">
        <f>IF($J71="","",$M71*(1+_xlfn.XLOOKUP(P$1,phases[Phase],phases[Multiplier])))</f>
        <v/>
      </c>
      <c r="Q71" s="12" t="str">
        <f>IF($J71="","",$M71*(1+_xlfn.XLOOKUP(Q$1,phases[Phase],phases[Multiplier])))</f>
        <v/>
      </c>
    </row>
    <row r="72" spans="1:17" x14ac:dyDescent="0.5">
      <c r="A72" s="16" t="str">
        <f t="shared" si="7"/>
        <v/>
      </c>
      <c r="B72" s="10"/>
      <c r="C72" s="1" t="str">
        <f t="shared" si="4"/>
        <v/>
      </c>
      <c r="D72" s="1" t="str" cm="1">
        <f t="array" ref="D72">IF(B72="","",COUNTA(_xlfn.UNIQUE(_xlfn._xlws.FILTER(L:L,J:J=B72))))</f>
        <v/>
      </c>
      <c r="E72" s="40" t="str">
        <f>IF(B72="","",SUMIFS(enum!$Q:$Q,enum!$J:$J,$B72,enum!$G:$G,$B$2)/1000)</f>
        <v/>
      </c>
      <c r="G72" s="9" t="str">
        <f t="shared" si="5"/>
        <v/>
      </c>
      <c r="H72" s="9" t="str">
        <f t="shared" si="6"/>
        <v/>
      </c>
      <c r="I72" s="9" t="str">
        <f>IF(J72="","",IFERROR(_xlfn.XMATCH(L72,resources[Resource])&gt;0,FALSE))</f>
        <v/>
      </c>
      <c r="N72" s="12" t="str">
        <f>IF($J72="","",$M72*(1+_xlfn.XLOOKUP(N$1,phases[Phase],phases[Multiplier])))</f>
        <v/>
      </c>
      <c r="O72" s="12" t="str">
        <f>IF($J72="","",$M72*(1+_xlfn.XLOOKUP(O$1,phases[Phase],phases[Multiplier])))</f>
        <v/>
      </c>
      <c r="P72" s="12" t="str">
        <f>IF($J72="","",$M72*(1+_xlfn.XLOOKUP(P$1,phases[Phase],phases[Multiplier])))</f>
        <v/>
      </c>
      <c r="Q72" s="12" t="str">
        <f>IF($J72="","",$M72*(1+_xlfn.XLOOKUP(Q$1,phases[Phase],phases[Multiplier])))</f>
        <v/>
      </c>
    </row>
    <row r="73" spans="1:17" x14ac:dyDescent="0.5">
      <c r="A73" s="16" t="str">
        <f t="shared" si="7"/>
        <v/>
      </c>
      <c r="B73" s="10"/>
      <c r="C73" s="1" t="str">
        <f t="shared" si="4"/>
        <v/>
      </c>
      <c r="D73" s="1" t="str" cm="1">
        <f t="array" ref="D73">IF(B73="","",COUNTA(_xlfn.UNIQUE(_xlfn._xlws.FILTER(L:L,J:J=B73))))</f>
        <v/>
      </c>
      <c r="E73" s="40" t="str">
        <f>IF(B73="","",SUMIFS(enum!$Q:$Q,enum!$J:$J,$B73,enum!$G:$G,$B$2)/1000)</f>
        <v/>
      </c>
      <c r="G73" s="9" t="str">
        <f t="shared" si="5"/>
        <v/>
      </c>
      <c r="H73" s="9" t="str">
        <f t="shared" si="6"/>
        <v/>
      </c>
      <c r="I73" s="9" t="str">
        <f>IF(J73="","",IFERROR(_xlfn.XMATCH(L73,resources[Resource])&gt;0,FALSE))</f>
        <v/>
      </c>
      <c r="N73" s="12" t="str">
        <f>IF($J73="","",$M73*(1+_xlfn.XLOOKUP(N$1,phases[Phase],phases[Multiplier])))</f>
        <v/>
      </c>
      <c r="O73" s="12" t="str">
        <f>IF($J73="","",$M73*(1+_xlfn.XLOOKUP(O$1,phases[Phase],phases[Multiplier])))</f>
        <v/>
      </c>
      <c r="P73" s="12" t="str">
        <f>IF($J73="","",$M73*(1+_xlfn.XLOOKUP(P$1,phases[Phase],phases[Multiplier])))</f>
        <v/>
      </c>
      <c r="Q73" s="12" t="str">
        <f>IF($J73="","",$M73*(1+_xlfn.XLOOKUP(Q$1,phases[Phase],phases[Multiplier])))</f>
        <v/>
      </c>
    </row>
    <row r="74" spans="1:17" x14ac:dyDescent="0.5">
      <c r="A74" s="16" t="str">
        <f t="shared" si="7"/>
        <v/>
      </c>
      <c r="B74" s="10"/>
      <c r="C74" s="1" t="str">
        <f t="shared" si="4"/>
        <v/>
      </c>
      <c r="D74" s="1" t="str" cm="1">
        <f t="array" ref="D74">IF(B74="","",COUNTA(_xlfn.UNIQUE(_xlfn._xlws.FILTER(L:L,J:J=B74))))</f>
        <v/>
      </c>
      <c r="E74" s="40" t="str">
        <f>IF(B74="","",SUMIFS(enum!$Q:$Q,enum!$J:$J,$B74,enum!$G:$G,$B$2)/1000)</f>
        <v/>
      </c>
      <c r="G74" s="9" t="str">
        <f t="shared" si="5"/>
        <v/>
      </c>
      <c r="H74" s="9" t="str">
        <f t="shared" si="6"/>
        <v/>
      </c>
      <c r="I74" s="9" t="str">
        <f>IF(J74="","",IFERROR(_xlfn.XMATCH(L74,resources[Resource])&gt;0,FALSE))</f>
        <v/>
      </c>
      <c r="N74" s="12" t="str">
        <f>IF($J74="","",$M74*(1+_xlfn.XLOOKUP(N$1,phases[Phase],phases[Multiplier])))</f>
        <v/>
      </c>
      <c r="O74" s="12" t="str">
        <f>IF($J74="","",$M74*(1+_xlfn.XLOOKUP(O$1,phases[Phase],phases[Multiplier])))</f>
        <v/>
      </c>
      <c r="P74" s="12" t="str">
        <f>IF($J74="","",$M74*(1+_xlfn.XLOOKUP(P$1,phases[Phase],phases[Multiplier])))</f>
        <v/>
      </c>
      <c r="Q74" s="12" t="str">
        <f>IF($J74="","",$M74*(1+_xlfn.XLOOKUP(Q$1,phases[Phase],phases[Multiplier])))</f>
        <v/>
      </c>
    </row>
    <row r="75" spans="1:17" x14ac:dyDescent="0.5">
      <c r="A75" s="16" t="str">
        <f t="shared" si="7"/>
        <v/>
      </c>
      <c r="B75" s="10"/>
      <c r="C75" s="1" t="str">
        <f t="shared" si="4"/>
        <v/>
      </c>
      <c r="D75" s="1" t="str" cm="1">
        <f t="array" ref="D75">IF(B75="","",COUNTA(_xlfn.UNIQUE(_xlfn._xlws.FILTER(L:L,J:J=B75))))</f>
        <v/>
      </c>
      <c r="E75" s="40" t="str">
        <f>IF(B75="","",SUMIFS(enum!$Q:$Q,enum!$J:$J,$B75,enum!$G:$G,$B$2)/1000)</f>
        <v/>
      </c>
      <c r="G75" s="9" t="str">
        <f t="shared" si="5"/>
        <v/>
      </c>
      <c r="H75" s="9" t="str">
        <f t="shared" si="6"/>
        <v/>
      </c>
      <c r="I75" s="9" t="str">
        <f>IF(J75="","",IFERROR(_xlfn.XMATCH(L75,resources[Resource])&gt;0,FALSE))</f>
        <v/>
      </c>
      <c r="N75" s="12" t="str">
        <f>IF($J75="","",$M75*(1+_xlfn.XLOOKUP(N$1,phases[Phase],phases[Multiplier])))</f>
        <v/>
      </c>
      <c r="O75" s="12" t="str">
        <f>IF($J75="","",$M75*(1+_xlfn.XLOOKUP(O$1,phases[Phase],phases[Multiplier])))</f>
        <v/>
      </c>
      <c r="P75" s="12" t="str">
        <f>IF($J75="","",$M75*(1+_xlfn.XLOOKUP(P$1,phases[Phase],phases[Multiplier])))</f>
        <v/>
      </c>
      <c r="Q75" s="12" t="str">
        <f>IF($J75="","",$M75*(1+_xlfn.XLOOKUP(Q$1,phases[Phase],phases[Multiplier])))</f>
        <v/>
      </c>
    </row>
    <row r="76" spans="1:17" x14ac:dyDescent="0.5">
      <c r="A76" s="16" t="str">
        <f t="shared" si="7"/>
        <v/>
      </c>
      <c r="B76" s="10"/>
      <c r="C76" s="1" t="str">
        <f t="shared" ref="C76:C102" si="8">IF($B76="","",COUNTIFS(J:J,B76))</f>
        <v/>
      </c>
      <c r="D76" s="1" t="str" cm="1">
        <f t="array" ref="D76">IF(B76="","",COUNTA(_xlfn.UNIQUE(_xlfn._xlws.FILTER(L:L,J:J=B76))))</f>
        <v/>
      </c>
      <c r="E76" s="40" t="str">
        <f>IF(B76="","",SUMIFS(enum!$Q:$Q,enum!$J:$J,$B76,enum!$G:$G,$B$2)/1000)</f>
        <v/>
      </c>
      <c r="G76" s="9" t="str">
        <f t="shared" si="5"/>
        <v/>
      </c>
      <c r="H76" s="9" t="str">
        <f t="shared" si="6"/>
        <v/>
      </c>
      <c r="I76" s="9" t="str">
        <f>IF(J76="","",IFERROR(_xlfn.XMATCH(L76,resources[Resource])&gt;0,FALSE))</f>
        <v/>
      </c>
      <c r="N76" s="12" t="str">
        <f>IF($J76="","",$M76*(1+_xlfn.XLOOKUP(N$1,phases[Phase],phases[Multiplier])))</f>
        <v/>
      </c>
      <c r="O76" s="12" t="str">
        <f>IF($J76="","",$M76*(1+_xlfn.XLOOKUP(O$1,phases[Phase],phases[Multiplier])))</f>
        <v/>
      </c>
      <c r="P76" s="12" t="str">
        <f>IF($J76="","",$M76*(1+_xlfn.XLOOKUP(P$1,phases[Phase],phases[Multiplier])))</f>
        <v/>
      </c>
      <c r="Q76" s="12" t="str">
        <f>IF($J76="","",$M76*(1+_xlfn.XLOOKUP(Q$1,phases[Phase],phases[Multiplier])))</f>
        <v/>
      </c>
    </row>
    <row r="77" spans="1:17" x14ac:dyDescent="0.5">
      <c r="A77" s="16" t="str">
        <f t="shared" si="7"/>
        <v/>
      </c>
      <c r="B77" s="10"/>
      <c r="C77" s="1" t="str">
        <f t="shared" si="8"/>
        <v/>
      </c>
      <c r="D77" s="1" t="str" cm="1">
        <f t="array" ref="D77">IF(B77="","",COUNTA(_xlfn.UNIQUE(_xlfn._xlws.FILTER(L:L,J:J=B77))))</f>
        <v/>
      </c>
      <c r="E77" s="40" t="str">
        <f>IF(B77="","",SUMIFS(enum!$Q:$Q,enum!$J:$J,$B77,enum!$G:$G,$B$2)/1000)</f>
        <v/>
      </c>
      <c r="G77" s="9" t="str">
        <f t="shared" si="5"/>
        <v/>
      </c>
      <c r="H77" s="9" t="str">
        <f t="shared" si="6"/>
        <v/>
      </c>
      <c r="I77" s="9" t="str">
        <f>IF(J77="","",IFERROR(_xlfn.XMATCH(L77,resources[Resource])&gt;0,FALSE))</f>
        <v/>
      </c>
      <c r="N77" s="12" t="str">
        <f>IF($J77="","",$M77*(1+_xlfn.XLOOKUP(N$1,phases[Phase],phases[Multiplier])))</f>
        <v/>
      </c>
      <c r="O77" s="12" t="str">
        <f>IF($J77="","",$M77*(1+_xlfn.XLOOKUP(O$1,phases[Phase],phases[Multiplier])))</f>
        <v/>
      </c>
      <c r="P77" s="12" t="str">
        <f>IF($J77="","",$M77*(1+_xlfn.XLOOKUP(P$1,phases[Phase],phases[Multiplier])))</f>
        <v/>
      </c>
      <c r="Q77" s="12" t="str">
        <f>IF($J77="","",$M77*(1+_xlfn.XLOOKUP(Q$1,phases[Phase],phases[Multiplier])))</f>
        <v/>
      </c>
    </row>
    <row r="78" spans="1:17" x14ac:dyDescent="0.5">
      <c r="A78" s="16" t="str">
        <f t="shared" si="7"/>
        <v/>
      </c>
      <c r="B78" s="10"/>
      <c r="C78" s="1" t="str">
        <f t="shared" si="8"/>
        <v/>
      </c>
      <c r="D78" s="1" t="str" cm="1">
        <f t="array" ref="D78">IF(B78="","",COUNTA(_xlfn.UNIQUE(_xlfn._xlws.FILTER(L:L,J:J=B78))))</f>
        <v/>
      </c>
      <c r="E78" s="40" t="str">
        <f>IF(B78="","",SUMIFS(enum!$Q:$Q,enum!$J:$J,$B78,enum!$G:$G,$B$2)/1000)</f>
        <v/>
      </c>
      <c r="G78" s="9" t="str">
        <f t="shared" si="5"/>
        <v/>
      </c>
      <c r="H78" s="9" t="str">
        <f t="shared" si="6"/>
        <v/>
      </c>
      <c r="I78" s="9" t="str">
        <f>IF(J78="","",IFERROR(_xlfn.XMATCH(L78,resources[Resource])&gt;0,FALSE))</f>
        <v/>
      </c>
      <c r="N78" s="12" t="str">
        <f>IF($J78="","",$M78*(1+_xlfn.XLOOKUP(N$1,phases[Phase],phases[Multiplier])))</f>
        <v/>
      </c>
      <c r="O78" s="12" t="str">
        <f>IF($J78="","",$M78*(1+_xlfn.XLOOKUP(O$1,phases[Phase],phases[Multiplier])))</f>
        <v/>
      </c>
      <c r="P78" s="12" t="str">
        <f>IF($J78="","",$M78*(1+_xlfn.XLOOKUP(P$1,phases[Phase],phases[Multiplier])))</f>
        <v/>
      </c>
      <c r="Q78" s="12" t="str">
        <f>IF($J78="","",$M78*(1+_xlfn.XLOOKUP(Q$1,phases[Phase],phases[Multiplier])))</f>
        <v/>
      </c>
    </row>
    <row r="79" spans="1:17" x14ac:dyDescent="0.5">
      <c r="A79" s="16" t="str">
        <f t="shared" si="7"/>
        <v/>
      </c>
      <c r="B79" s="10"/>
      <c r="C79" s="1" t="str">
        <f t="shared" si="8"/>
        <v/>
      </c>
      <c r="D79" s="1" t="str" cm="1">
        <f t="array" ref="D79">IF(B79="","",COUNTA(_xlfn.UNIQUE(_xlfn._xlws.FILTER(L:L,J:J=B79))))</f>
        <v/>
      </c>
      <c r="E79" s="40" t="str">
        <f>IF(B79="","",SUMIFS(enum!$Q:$Q,enum!$J:$J,$B79,enum!$G:$G,$B$2)/1000)</f>
        <v/>
      </c>
      <c r="G79" s="9" t="str">
        <f t="shared" si="5"/>
        <v/>
      </c>
      <c r="H79" s="9" t="str">
        <f t="shared" si="6"/>
        <v/>
      </c>
      <c r="I79" s="9" t="str">
        <f>IF(J79="","",IFERROR(_xlfn.XMATCH(L79,resources[Resource])&gt;0,FALSE))</f>
        <v/>
      </c>
      <c r="N79" s="12" t="str">
        <f>IF($J79="","",$M79*(1+_xlfn.XLOOKUP(N$1,phases[Phase],phases[Multiplier])))</f>
        <v/>
      </c>
      <c r="O79" s="12" t="str">
        <f>IF($J79="","",$M79*(1+_xlfn.XLOOKUP(O$1,phases[Phase],phases[Multiplier])))</f>
        <v/>
      </c>
      <c r="P79" s="12" t="str">
        <f>IF($J79="","",$M79*(1+_xlfn.XLOOKUP(P$1,phases[Phase],phases[Multiplier])))</f>
        <v/>
      </c>
      <c r="Q79" s="12" t="str">
        <f>IF($J79="","",$M79*(1+_xlfn.XLOOKUP(Q$1,phases[Phase],phases[Multiplier])))</f>
        <v/>
      </c>
    </row>
    <row r="80" spans="1:17" x14ac:dyDescent="0.5">
      <c r="A80" s="16" t="str">
        <f t="shared" si="7"/>
        <v/>
      </c>
      <c r="B80" s="10"/>
      <c r="C80" s="1" t="str">
        <f t="shared" si="8"/>
        <v/>
      </c>
      <c r="D80" s="1" t="str" cm="1">
        <f t="array" ref="D80">IF(B80="","",COUNTA(_xlfn.UNIQUE(_xlfn._xlws.FILTER(L:L,J:J=B80))))</f>
        <v/>
      </c>
      <c r="E80" s="40" t="str">
        <f>IF(B80="","",SUMIFS(enum!$Q:$Q,enum!$J:$J,$B80,enum!$G:$G,$B$2)/1000)</f>
        <v/>
      </c>
      <c r="G80" s="9" t="str">
        <f t="shared" si="5"/>
        <v/>
      </c>
      <c r="H80" s="9" t="str">
        <f t="shared" si="6"/>
        <v/>
      </c>
      <c r="I80" s="9" t="str">
        <f>IF(J80="","",IFERROR(_xlfn.XMATCH(L80,resources[Resource])&gt;0,FALSE))</f>
        <v/>
      </c>
      <c r="N80" s="12" t="str">
        <f>IF($J80="","",$M80*(1+_xlfn.XLOOKUP(N$1,phases[Phase],phases[Multiplier])))</f>
        <v/>
      </c>
      <c r="O80" s="12" t="str">
        <f>IF($J80="","",$M80*(1+_xlfn.XLOOKUP(O$1,phases[Phase],phases[Multiplier])))</f>
        <v/>
      </c>
      <c r="P80" s="12" t="str">
        <f>IF($J80="","",$M80*(1+_xlfn.XLOOKUP(P$1,phases[Phase],phases[Multiplier])))</f>
        <v/>
      </c>
      <c r="Q80" s="12" t="str">
        <f>IF($J80="","",$M80*(1+_xlfn.XLOOKUP(Q$1,phases[Phase],phases[Multiplier])))</f>
        <v/>
      </c>
    </row>
    <row r="81" spans="1:17" x14ac:dyDescent="0.5">
      <c r="A81" s="16" t="str">
        <f t="shared" si="7"/>
        <v/>
      </c>
      <c r="B81" s="10"/>
      <c r="C81" s="1" t="str">
        <f t="shared" si="8"/>
        <v/>
      </c>
      <c r="D81" s="1" t="str" cm="1">
        <f t="array" ref="D81">IF(B81="","",COUNTA(_xlfn.UNIQUE(_xlfn._xlws.FILTER(L:L,J:J=B81))))</f>
        <v/>
      </c>
      <c r="E81" s="40" t="str">
        <f>IF(B81="","",SUMIFS(enum!$Q:$Q,enum!$J:$J,$B81,enum!$G:$G,$B$2)/1000)</f>
        <v/>
      </c>
      <c r="G81" s="9" t="str">
        <f t="shared" si="5"/>
        <v/>
      </c>
      <c r="H81" s="9" t="str">
        <f t="shared" si="6"/>
        <v/>
      </c>
      <c r="I81" s="9" t="str">
        <f>IF(J81="","",IFERROR(_xlfn.XMATCH(L81,resources[Resource])&gt;0,FALSE))</f>
        <v/>
      </c>
      <c r="N81" s="12" t="str">
        <f>IF($J81="","",$M81*(1+_xlfn.XLOOKUP(N$1,phases[Phase],phases[Multiplier])))</f>
        <v/>
      </c>
      <c r="O81" s="12" t="str">
        <f>IF($J81="","",$M81*(1+_xlfn.XLOOKUP(O$1,phases[Phase],phases[Multiplier])))</f>
        <v/>
      </c>
      <c r="P81" s="12" t="str">
        <f>IF($J81="","",$M81*(1+_xlfn.XLOOKUP(P$1,phases[Phase],phases[Multiplier])))</f>
        <v/>
      </c>
      <c r="Q81" s="12" t="str">
        <f>IF($J81="","",$M81*(1+_xlfn.XLOOKUP(Q$1,phases[Phase],phases[Multiplier])))</f>
        <v/>
      </c>
    </row>
    <row r="82" spans="1:17" x14ac:dyDescent="0.5">
      <c r="A82" s="16" t="str">
        <f t="shared" si="7"/>
        <v/>
      </c>
      <c r="B82" s="10"/>
      <c r="C82" s="1" t="str">
        <f t="shared" si="8"/>
        <v/>
      </c>
      <c r="D82" s="1" t="str" cm="1">
        <f t="array" ref="D82">IF(B82="","",COUNTA(_xlfn.UNIQUE(_xlfn._xlws.FILTER(L:L,J:J=B82))))</f>
        <v/>
      </c>
      <c r="E82" s="40" t="str">
        <f>IF(B82="","",SUMIFS(enum!$Q:$Q,enum!$J:$J,$B82,enum!$G:$G,$B$2)/1000)</f>
        <v/>
      </c>
      <c r="G82" s="9" t="str">
        <f t="shared" si="5"/>
        <v/>
      </c>
      <c r="H82" s="9" t="str">
        <f t="shared" si="6"/>
        <v/>
      </c>
      <c r="I82" s="9" t="str">
        <f>IF(J82="","",IFERROR(_xlfn.XMATCH(L82,resources[Resource])&gt;0,FALSE))</f>
        <v/>
      </c>
      <c r="N82" s="12" t="str">
        <f>IF($J82="","",$M82*(1+_xlfn.XLOOKUP(N$1,phases[Phase],phases[Multiplier])))</f>
        <v/>
      </c>
      <c r="O82" s="12" t="str">
        <f>IF($J82="","",$M82*(1+_xlfn.XLOOKUP(O$1,phases[Phase],phases[Multiplier])))</f>
        <v/>
      </c>
      <c r="P82" s="12" t="str">
        <f>IF($J82="","",$M82*(1+_xlfn.XLOOKUP(P$1,phases[Phase],phases[Multiplier])))</f>
        <v/>
      </c>
      <c r="Q82" s="12" t="str">
        <f>IF($J82="","",$M82*(1+_xlfn.XLOOKUP(Q$1,phases[Phase],phases[Multiplier])))</f>
        <v/>
      </c>
    </row>
    <row r="83" spans="1:17" x14ac:dyDescent="0.5">
      <c r="A83" s="16" t="str">
        <f t="shared" si="7"/>
        <v/>
      </c>
      <c r="B83" s="10"/>
      <c r="C83" s="1" t="str">
        <f t="shared" si="8"/>
        <v/>
      </c>
      <c r="D83" s="1" t="str" cm="1">
        <f t="array" ref="D83">IF(B83="","",COUNTA(_xlfn.UNIQUE(_xlfn._xlws.FILTER(L:L,J:J=B83))))</f>
        <v/>
      </c>
      <c r="E83" s="40" t="str">
        <f>IF(B83="","",SUMIFS(enum!$Q:$Q,enum!$J:$J,$B83,enum!$G:$G,$B$2)/1000)</f>
        <v/>
      </c>
      <c r="G83" s="9" t="str">
        <f t="shared" si="5"/>
        <v/>
      </c>
      <c r="H83" s="9" t="str">
        <f t="shared" si="6"/>
        <v/>
      </c>
      <c r="I83" s="9" t="str">
        <f>IF(J83="","",IFERROR(_xlfn.XMATCH(L83,resources[Resource])&gt;0,FALSE))</f>
        <v/>
      </c>
      <c r="N83" s="12" t="str">
        <f>IF($J83="","",$M83*(1+_xlfn.XLOOKUP(N$1,phases[Phase],phases[Multiplier])))</f>
        <v/>
      </c>
      <c r="O83" s="12" t="str">
        <f>IF($J83="","",$M83*(1+_xlfn.XLOOKUP(O$1,phases[Phase],phases[Multiplier])))</f>
        <v/>
      </c>
      <c r="P83" s="12" t="str">
        <f>IF($J83="","",$M83*(1+_xlfn.XLOOKUP(P$1,phases[Phase],phases[Multiplier])))</f>
        <v/>
      </c>
      <c r="Q83" s="12" t="str">
        <f>IF($J83="","",$M83*(1+_xlfn.XLOOKUP(Q$1,phases[Phase],phases[Multiplier])))</f>
        <v/>
      </c>
    </row>
    <row r="84" spans="1:17" x14ac:dyDescent="0.5">
      <c r="A84" s="16" t="str">
        <f t="shared" si="7"/>
        <v/>
      </c>
      <c r="B84" s="10"/>
      <c r="C84" s="1" t="str">
        <f t="shared" si="8"/>
        <v/>
      </c>
      <c r="D84" s="1" t="str" cm="1">
        <f t="array" ref="D84">IF(B84="","",COUNTA(_xlfn.UNIQUE(_xlfn._xlws.FILTER(L:L,J:J=B84))))</f>
        <v/>
      </c>
      <c r="E84" s="40" t="str">
        <f>IF(B84="","",SUMIFS(enum!$Q:$Q,enum!$J:$J,$B84,enum!$G:$G,$B$2)/1000)</f>
        <v/>
      </c>
      <c r="G84" s="9" t="str">
        <f t="shared" si="5"/>
        <v/>
      </c>
      <c r="H84" s="9" t="str">
        <f t="shared" si="6"/>
        <v/>
      </c>
      <c r="I84" s="9" t="str">
        <f>IF(J84="","",IFERROR(_xlfn.XMATCH(L84,resources[Resource])&gt;0,FALSE))</f>
        <v/>
      </c>
      <c r="N84" s="12" t="str">
        <f>IF($J84="","",$M84*(1+_xlfn.XLOOKUP(N$1,phases[Phase],phases[Multiplier])))</f>
        <v/>
      </c>
      <c r="O84" s="12" t="str">
        <f>IF($J84="","",$M84*(1+_xlfn.XLOOKUP(O$1,phases[Phase],phases[Multiplier])))</f>
        <v/>
      </c>
      <c r="P84" s="12" t="str">
        <f>IF($J84="","",$M84*(1+_xlfn.XLOOKUP(P$1,phases[Phase],phases[Multiplier])))</f>
        <v/>
      </c>
      <c r="Q84" s="12" t="str">
        <f>IF($J84="","",$M84*(1+_xlfn.XLOOKUP(Q$1,phases[Phase],phases[Multiplier])))</f>
        <v/>
      </c>
    </row>
    <row r="85" spans="1:17" x14ac:dyDescent="0.5">
      <c r="A85" s="16" t="str">
        <f t="shared" si="7"/>
        <v/>
      </c>
      <c r="B85" s="10"/>
      <c r="C85" s="1" t="str">
        <f t="shared" si="8"/>
        <v/>
      </c>
      <c r="D85" s="1" t="str" cm="1">
        <f t="array" ref="D85">IF(B85="","",COUNTA(_xlfn.UNIQUE(_xlfn._xlws.FILTER(L:L,J:J=B85))))</f>
        <v/>
      </c>
      <c r="E85" s="40" t="str">
        <f>IF(B85="","",SUMIFS(enum!$Q:$Q,enum!$J:$J,$B85,enum!$G:$G,$B$2)/1000)</f>
        <v/>
      </c>
      <c r="G85" s="9" t="str">
        <f t="shared" si="5"/>
        <v/>
      </c>
      <c r="H85" s="9" t="str">
        <f t="shared" si="6"/>
        <v/>
      </c>
      <c r="I85" s="9" t="str">
        <f>IF(J85="","",IFERROR(_xlfn.XMATCH(L85,resources[Resource])&gt;0,FALSE))</f>
        <v/>
      </c>
      <c r="N85" s="12" t="str">
        <f>IF($J85="","",$M85*(1+_xlfn.XLOOKUP(N$1,phases[Phase],phases[Multiplier])))</f>
        <v/>
      </c>
      <c r="O85" s="12" t="str">
        <f>IF($J85="","",$M85*(1+_xlfn.XLOOKUP(O$1,phases[Phase],phases[Multiplier])))</f>
        <v/>
      </c>
      <c r="P85" s="12" t="str">
        <f>IF($J85="","",$M85*(1+_xlfn.XLOOKUP(P$1,phases[Phase],phases[Multiplier])))</f>
        <v/>
      </c>
      <c r="Q85" s="12" t="str">
        <f>IF($J85="","",$M85*(1+_xlfn.XLOOKUP(Q$1,phases[Phase],phases[Multiplier])))</f>
        <v/>
      </c>
    </row>
    <row r="86" spans="1:17" x14ac:dyDescent="0.5">
      <c r="A86" s="16" t="str">
        <f t="shared" si="7"/>
        <v/>
      </c>
      <c r="B86" s="10"/>
      <c r="C86" s="1" t="str">
        <f t="shared" si="8"/>
        <v/>
      </c>
      <c r="D86" s="1" t="str" cm="1">
        <f t="array" ref="D86">IF(B86="","",COUNTA(_xlfn.UNIQUE(_xlfn._xlws.FILTER(L:L,J:J=B86))))</f>
        <v/>
      </c>
      <c r="E86" s="40" t="str">
        <f>IF(B86="","",SUMIFS(enum!$Q:$Q,enum!$J:$J,$B86,enum!$G:$G,$B$2)/1000)</f>
        <v/>
      </c>
      <c r="G86" s="9" t="str">
        <f t="shared" si="5"/>
        <v/>
      </c>
      <c r="H86" s="9" t="str">
        <f t="shared" si="6"/>
        <v/>
      </c>
      <c r="I86" s="9" t="str">
        <f>IF(J86="","",IFERROR(_xlfn.XMATCH(L86,resources[Resource])&gt;0,FALSE))</f>
        <v/>
      </c>
      <c r="N86" s="12" t="str">
        <f>IF($J86="","",$M86*(1+_xlfn.XLOOKUP(N$1,phases[Phase],phases[Multiplier])))</f>
        <v/>
      </c>
      <c r="O86" s="12" t="str">
        <f>IF($J86="","",$M86*(1+_xlfn.XLOOKUP(O$1,phases[Phase],phases[Multiplier])))</f>
        <v/>
      </c>
      <c r="P86" s="12" t="str">
        <f>IF($J86="","",$M86*(1+_xlfn.XLOOKUP(P$1,phases[Phase],phases[Multiplier])))</f>
        <v/>
      </c>
      <c r="Q86" s="12" t="str">
        <f>IF($J86="","",$M86*(1+_xlfn.XLOOKUP(Q$1,phases[Phase],phases[Multiplier])))</f>
        <v/>
      </c>
    </row>
    <row r="87" spans="1:17" x14ac:dyDescent="0.5">
      <c r="A87" s="16" t="str">
        <f t="shared" si="7"/>
        <v/>
      </c>
      <c r="B87" s="10"/>
      <c r="C87" s="1" t="str">
        <f t="shared" si="8"/>
        <v/>
      </c>
      <c r="D87" s="1" t="str" cm="1">
        <f t="array" ref="D87">IF(B87="","",COUNTA(_xlfn.UNIQUE(_xlfn._xlws.FILTER(L:L,J:J=B87))))</f>
        <v/>
      </c>
      <c r="E87" s="40" t="str">
        <f>IF(B87="","",SUMIFS(enum!$Q:$Q,enum!$J:$J,$B87,enum!$G:$G,$B$2)/1000)</f>
        <v/>
      </c>
      <c r="G87" s="9" t="str">
        <f t="shared" si="5"/>
        <v/>
      </c>
      <c r="H87" s="9" t="str">
        <f t="shared" si="6"/>
        <v/>
      </c>
      <c r="I87" s="9" t="str">
        <f>IF(J87="","",IFERROR(_xlfn.XMATCH(L87,resources[Resource])&gt;0,FALSE))</f>
        <v/>
      </c>
      <c r="N87" s="12" t="str">
        <f>IF($J87="","",$M87*(1+_xlfn.XLOOKUP(N$1,phases[Phase],phases[Multiplier])))</f>
        <v/>
      </c>
      <c r="O87" s="12" t="str">
        <f>IF($J87="","",$M87*(1+_xlfn.XLOOKUP(O$1,phases[Phase],phases[Multiplier])))</f>
        <v/>
      </c>
      <c r="P87" s="12" t="str">
        <f>IF($J87="","",$M87*(1+_xlfn.XLOOKUP(P$1,phases[Phase],phases[Multiplier])))</f>
        <v/>
      </c>
      <c r="Q87" s="12" t="str">
        <f>IF($J87="","",$M87*(1+_xlfn.XLOOKUP(Q$1,phases[Phase],phases[Multiplier])))</f>
        <v/>
      </c>
    </row>
    <row r="88" spans="1:17" x14ac:dyDescent="0.5">
      <c r="A88" s="16" t="str">
        <f t="shared" si="7"/>
        <v/>
      </c>
      <c r="B88" s="10"/>
      <c r="C88" s="1" t="str">
        <f t="shared" si="8"/>
        <v/>
      </c>
      <c r="D88" s="1" t="str" cm="1">
        <f t="array" ref="D88">IF(B88="","",COUNTA(_xlfn.UNIQUE(_xlfn._xlws.FILTER(L:L,J:J=B88))))</f>
        <v/>
      </c>
      <c r="E88" s="40" t="str">
        <f>IF(B88="","",SUMIFS(enum!$Q:$Q,enum!$J:$J,$B88,enum!$G:$G,$B$2)/1000)</f>
        <v/>
      </c>
      <c r="G88" s="9" t="str">
        <f t="shared" si="5"/>
        <v/>
      </c>
      <c r="H88" s="9" t="str">
        <f t="shared" si="6"/>
        <v/>
      </c>
      <c r="I88" s="9" t="str">
        <f>IF(J88="","",IFERROR(_xlfn.XMATCH(L88,resources[Resource])&gt;0,FALSE))</f>
        <v/>
      </c>
      <c r="N88" s="12" t="str">
        <f>IF($J88="","",$M88*(1+_xlfn.XLOOKUP(N$1,phases[Phase],phases[Multiplier])))</f>
        <v/>
      </c>
      <c r="O88" s="12" t="str">
        <f>IF($J88="","",$M88*(1+_xlfn.XLOOKUP(O$1,phases[Phase],phases[Multiplier])))</f>
        <v/>
      </c>
      <c r="P88" s="12" t="str">
        <f>IF($J88="","",$M88*(1+_xlfn.XLOOKUP(P$1,phases[Phase],phases[Multiplier])))</f>
        <v/>
      </c>
      <c r="Q88" s="12" t="str">
        <f>IF($J88="","",$M88*(1+_xlfn.XLOOKUP(Q$1,phases[Phase],phases[Multiplier])))</f>
        <v/>
      </c>
    </row>
    <row r="89" spans="1:17" x14ac:dyDescent="0.5">
      <c r="A89" s="16" t="str">
        <f t="shared" si="7"/>
        <v/>
      </c>
      <c r="B89" s="10"/>
      <c r="C89" s="1" t="str">
        <f t="shared" si="8"/>
        <v/>
      </c>
      <c r="D89" s="1" t="str" cm="1">
        <f t="array" ref="D89">IF(B89="","",COUNTA(_xlfn.UNIQUE(_xlfn._xlws.FILTER(L:L,J:J=B89))))</f>
        <v/>
      </c>
      <c r="E89" s="40" t="str">
        <f>IF(B89="","",SUMIFS(enum!$Q:$Q,enum!$J:$J,$B89,enum!$G:$G,$B$2)/1000)</f>
        <v/>
      </c>
      <c r="G89" s="9" t="str">
        <f t="shared" si="5"/>
        <v/>
      </c>
      <c r="H89" s="9" t="str">
        <f t="shared" si="6"/>
        <v/>
      </c>
      <c r="I89" s="9" t="str">
        <f>IF(J89="","",IFERROR(_xlfn.XMATCH(L89,resources[Resource])&gt;0,FALSE))</f>
        <v/>
      </c>
      <c r="N89" s="12" t="str">
        <f>IF($J89="","",$M89*(1+_xlfn.XLOOKUP(N$1,phases[Phase],phases[Multiplier])))</f>
        <v/>
      </c>
      <c r="O89" s="12" t="str">
        <f>IF($J89="","",$M89*(1+_xlfn.XLOOKUP(O$1,phases[Phase],phases[Multiplier])))</f>
        <v/>
      </c>
      <c r="P89" s="12" t="str">
        <f>IF($J89="","",$M89*(1+_xlfn.XLOOKUP(P$1,phases[Phase],phases[Multiplier])))</f>
        <v/>
      </c>
      <c r="Q89" s="12" t="str">
        <f>IF($J89="","",$M89*(1+_xlfn.XLOOKUP(Q$1,phases[Phase],phases[Multiplier])))</f>
        <v/>
      </c>
    </row>
    <row r="90" spans="1:17" x14ac:dyDescent="0.5">
      <c r="A90" s="16" t="str">
        <f t="shared" si="7"/>
        <v/>
      </c>
      <c r="B90" s="10"/>
      <c r="C90" s="1" t="str">
        <f t="shared" si="8"/>
        <v/>
      </c>
      <c r="D90" s="1" t="str" cm="1">
        <f t="array" ref="D90">IF(B90="","",COUNTA(_xlfn.UNIQUE(_xlfn._xlws.FILTER(L:L,J:J=B90))))</f>
        <v/>
      </c>
      <c r="E90" s="40" t="str">
        <f>IF(B90="","",SUMIFS(enum!$Q:$Q,enum!$J:$J,$B90,enum!$G:$G,$B$2)/1000)</f>
        <v/>
      </c>
      <c r="G90" s="9" t="str">
        <f t="shared" si="5"/>
        <v/>
      </c>
      <c r="H90" s="9" t="str">
        <f t="shared" si="6"/>
        <v/>
      </c>
      <c r="I90" s="9" t="str">
        <f>IF(J90="","",IFERROR(_xlfn.XMATCH(L90,resources[Resource])&gt;0,FALSE))</f>
        <v/>
      </c>
      <c r="N90" s="12" t="str">
        <f>IF($J90="","",$M90*(1+_xlfn.XLOOKUP(N$1,phases[Phase],phases[Multiplier])))</f>
        <v/>
      </c>
      <c r="O90" s="12" t="str">
        <f>IF($J90="","",$M90*(1+_xlfn.XLOOKUP(O$1,phases[Phase],phases[Multiplier])))</f>
        <v/>
      </c>
      <c r="P90" s="12" t="str">
        <f>IF($J90="","",$M90*(1+_xlfn.XLOOKUP(P$1,phases[Phase],phases[Multiplier])))</f>
        <v/>
      </c>
      <c r="Q90" s="12" t="str">
        <f>IF($J90="","",$M90*(1+_xlfn.XLOOKUP(Q$1,phases[Phase],phases[Multiplier])))</f>
        <v/>
      </c>
    </row>
    <row r="91" spans="1:17" x14ac:dyDescent="0.5">
      <c r="A91" s="16" t="str">
        <f t="shared" si="7"/>
        <v/>
      </c>
      <c r="B91" s="10"/>
      <c r="C91" s="1" t="str">
        <f t="shared" si="8"/>
        <v/>
      </c>
      <c r="D91" s="1" t="str" cm="1">
        <f t="array" ref="D91">IF(B91="","",COUNTA(_xlfn.UNIQUE(_xlfn._xlws.FILTER(L:L,J:J=B91))))</f>
        <v/>
      </c>
      <c r="E91" s="40" t="str">
        <f>IF(B91="","",SUMIFS(enum!$Q:$Q,enum!$J:$J,$B91,enum!$G:$G,$B$2)/1000)</f>
        <v/>
      </c>
      <c r="G91" s="9" t="str">
        <f t="shared" si="5"/>
        <v/>
      </c>
      <c r="H91" s="9" t="str">
        <f t="shared" si="6"/>
        <v/>
      </c>
      <c r="I91" s="9" t="str">
        <f>IF(J91="","",IFERROR(_xlfn.XMATCH(L91,resources[Resource])&gt;0,FALSE))</f>
        <v/>
      </c>
      <c r="N91" s="12" t="str">
        <f>IF($J91="","",$M91*(1+_xlfn.XLOOKUP(N$1,phases[Phase],phases[Multiplier])))</f>
        <v/>
      </c>
      <c r="O91" s="12" t="str">
        <f>IF($J91="","",$M91*(1+_xlfn.XLOOKUP(O$1,phases[Phase],phases[Multiplier])))</f>
        <v/>
      </c>
      <c r="P91" s="12" t="str">
        <f>IF($J91="","",$M91*(1+_xlfn.XLOOKUP(P$1,phases[Phase],phases[Multiplier])))</f>
        <v/>
      </c>
      <c r="Q91" s="12" t="str">
        <f>IF($J91="","",$M91*(1+_xlfn.XLOOKUP(Q$1,phases[Phase],phases[Multiplier])))</f>
        <v/>
      </c>
    </row>
    <row r="92" spans="1:17" x14ac:dyDescent="0.5">
      <c r="A92" s="16" t="str">
        <f t="shared" si="7"/>
        <v/>
      </c>
      <c r="B92" s="10"/>
      <c r="C92" s="1" t="str">
        <f t="shared" si="8"/>
        <v/>
      </c>
      <c r="D92" s="1" t="str" cm="1">
        <f t="array" ref="D92">IF(B92="","",COUNTA(_xlfn.UNIQUE(_xlfn._xlws.FILTER(L:L,J:J=B92))))</f>
        <v/>
      </c>
      <c r="E92" s="40" t="str">
        <f>IF(B92="","",SUMIFS(enum!$Q:$Q,enum!$J:$J,$B92,enum!$G:$G,$B$2)/1000)</f>
        <v/>
      </c>
      <c r="G92" s="9" t="str">
        <f t="shared" si="5"/>
        <v/>
      </c>
      <c r="H92" s="9" t="str">
        <f t="shared" si="6"/>
        <v/>
      </c>
      <c r="I92" s="9" t="str">
        <f>IF(J92="","",IFERROR(_xlfn.XMATCH(L92,resources[Resource])&gt;0,FALSE))</f>
        <v/>
      </c>
      <c r="N92" s="12" t="str">
        <f>IF($J92="","",$M92*(1+_xlfn.XLOOKUP(N$1,phases[Phase],phases[Multiplier])))</f>
        <v/>
      </c>
      <c r="O92" s="12" t="str">
        <f>IF($J92="","",$M92*(1+_xlfn.XLOOKUP(O$1,phases[Phase],phases[Multiplier])))</f>
        <v/>
      </c>
      <c r="P92" s="12" t="str">
        <f>IF($J92="","",$M92*(1+_xlfn.XLOOKUP(P$1,phases[Phase],phases[Multiplier])))</f>
        <v/>
      </c>
      <c r="Q92" s="12" t="str">
        <f>IF($J92="","",$M92*(1+_xlfn.XLOOKUP(Q$1,phases[Phase],phases[Multiplier])))</f>
        <v/>
      </c>
    </row>
    <row r="93" spans="1:17" x14ac:dyDescent="0.5">
      <c r="A93" s="16" t="str">
        <f t="shared" si="7"/>
        <v/>
      </c>
      <c r="B93" s="10"/>
      <c r="C93" s="1" t="str">
        <f t="shared" si="8"/>
        <v/>
      </c>
      <c r="D93" s="1" t="str" cm="1">
        <f t="array" ref="D93">IF(B93="","",COUNTA(_xlfn.UNIQUE(_xlfn._xlws.FILTER(L:L,J:J=B93))))</f>
        <v/>
      </c>
      <c r="E93" s="40" t="str">
        <f>IF(B93="","",SUMIFS(enum!$Q:$Q,enum!$J:$J,$B93,enum!$G:$G,$B$2)/1000)</f>
        <v/>
      </c>
      <c r="G93" s="9" t="str">
        <f t="shared" si="5"/>
        <v/>
      </c>
      <c r="H93" s="9" t="str">
        <f t="shared" si="6"/>
        <v/>
      </c>
      <c r="I93" s="9" t="str">
        <f>IF(J93="","",IFERROR(_xlfn.XMATCH(L93,resources[Resource])&gt;0,FALSE))</f>
        <v/>
      </c>
      <c r="N93" s="12" t="str">
        <f>IF($J93="","",$M93*(1+_xlfn.XLOOKUP(N$1,phases[Phase],phases[Multiplier])))</f>
        <v/>
      </c>
      <c r="O93" s="12" t="str">
        <f>IF($J93="","",$M93*(1+_xlfn.XLOOKUP(O$1,phases[Phase],phases[Multiplier])))</f>
        <v/>
      </c>
      <c r="P93" s="12" t="str">
        <f>IF($J93="","",$M93*(1+_xlfn.XLOOKUP(P$1,phases[Phase],phases[Multiplier])))</f>
        <v/>
      </c>
      <c r="Q93" s="12" t="str">
        <f>IF($J93="","",$M93*(1+_xlfn.XLOOKUP(Q$1,phases[Phase],phases[Multiplier])))</f>
        <v/>
      </c>
    </row>
    <row r="94" spans="1:17" x14ac:dyDescent="0.5">
      <c r="A94" s="16" t="str">
        <f t="shared" si="7"/>
        <v/>
      </c>
      <c r="B94" s="10"/>
      <c r="C94" s="1" t="str">
        <f t="shared" si="8"/>
        <v/>
      </c>
      <c r="D94" s="1" t="str" cm="1">
        <f t="array" ref="D94">IF(B94="","",COUNTA(_xlfn.UNIQUE(_xlfn._xlws.FILTER(L:L,J:J=B94))))</f>
        <v/>
      </c>
      <c r="E94" s="40" t="str">
        <f>IF(B94="","",SUMIFS(enum!$Q:$Q,enum!$J:$J,$B94,enum!$G:$G,$B$2)/1000)</f>
        <v/>
      </c>
      <c r="G94" s="9" t="str">
        <f t="shared" si="5"/>
        <v/>
      </c>
      <c r="H94" s="9" t="str">
        <f t="shared" si="6"/>
        <v/>
      </c>
      <c r="I94" s="9" t="str">
        <f>IF(J94="","",IFERROR(_xlfn.XMATCH(L94,resources[Resource])&gt;0,FALSE))</f>
        <v/>
      </c>
      <c r="N94" s="12" t="str">
        <f>IF($J94="","",$M94*(1+_xlfn.XLOOKUP(N$1,phases[Phase],phases[Multiplier])))</f>
        <v/>
      </c>
      <c r="O94" s="12" t="str">
        <f>IF($J94="","",$M94*(1+_xlfn.XLOOKUP(O$1,phases[Phase],phases[Multiplier])))</f>
        <v/>
      </c>
      <c r="P94" s="12" t="str">
        <f>IF($J94="","",$M94*(1+_xlfn.XLOOKUP(P$1,phases[Phase],phases[Multiplier])))</f>
        <v/>
      </c>
      <c r="Q94" s="12" t="str">
        <f>IF($J94="","",$M94*(1+_xlfn.XLOOKUP(Q$1,phases[Phase],phases[Multiplier])))</f>
        <v/>
      </c>
    </row>
    <row r="95" spans="1:17" x14ac:dyDescent="0.5">
      <c r="A95" s="16" t="str">
        <f t="shared" si="7"/>
        <v/>
      </c>
      <c r="B95" s="10"/>
      <c r="C95" s="1" t="str">
        <f t="shared" si="8"/>
        <v/>
      </c>
      <c r="D95" s="1" t="str" cm="1">
        <f t="array" ref="D95">IF(B95="","",COUNTA(_xlfn.UNIQUE(_xlfn._xlws.FILTER(L:L,J:J=B95))))</f>
        <v/>
      </c>
      <c r="E95" s="40" t="str">
        <f>IF(B95="","",SUMIFS(enum!$Q:$Q,enum!$J:$J,$B95,enum!$G:$G,$B$2)/1000)</f>
        <v/>
      </c>
      <c r="G95" s="9" t="str">
        <f t="shared" si="5"/>
        <v/>
      </c>
      <c r="H95" s="9" t="str">
        <f t="shared" si="6"/>
        <v/>
      </c>
      <c r="I95" s="9" t="str">
        <f>IF(J95="","",IFERROR(_xlfn.XMATCH(L95,resources[Resource])&gt;0,FALSE))</f>
        <v/>
      </c>
      <c r="N95" s="12" t="str">
        <f>IF($J95="","",$M95*(1+_xlfn.XLOOKUP(N$1,phases[Phase],phases[Multiplier])))</f>
        <v/>
      </c>
      <c r="O95" s="12" t="str">
        <f>IF($J95="","",$M95*(1+_xlfn.XLOOKUP(O$1,phases[Phase],phases[Multiplier])))</f>
        <v/>
      </c>
      <c r="P95" s="12" t="str">
        <f>IF($J95="","",$M95*(1+_xlfn.XLOOKUP(P$1,phases[Phase],phases[Multiplier])))</f>
        <v/>
      </c>
      <c r="Q95" s="12" t="str">
        <f>IF($J95="","",$M95*(1+_xlfn.XLOOKUP(Q$1,phases[Phase],phases[Multiplier])))</f>
        <v/>
      </c>
    </row>
    <row r="96" spans="1:17" x14ac:dyDescent="0.5">
      <c r="A96" s="16" t="str">
        <f t="shared" si="7"/>
        <v/>
      </c>
      <c r="B96" s="10"/>
      <c r="C96" s="1" t="str">
        <f t="shared" si="8"/>
        <v/>
      </c>
      <c r="D96" s="1" t="str" cm="1">
        <f t="array" ref="D96">IF(B96="","",COUNTA(_xlfn.UNIQUE(_xlfn._xlws.FILTER(L:L,J:J=B96))))</f>
        <v/>
      </c>
      <c r="E96" s="40" t="str">
        <f>IF(B96="","",SUMIFS(enum!$Q:$Q,enum!$J:$J,$B96,enum!$G:$G,$B$2)/1000)</f>
        <v/>
      </c>
      <c r="G96" s="9" t="str">
        <f t="shared" si="5"/>
        <v/>
      </c>
      <c r="H96" s="9" t="str">
        <f t="shared" si="6"/>
        <v/>
      </c>
      <c r="I96" s="9" t="str">
        <f>IF(J96="","",IFERROR(_xlfn.XMATCH(L96,resources[Resource])&gt;0,FALSE))</f>
        <v/>
      </c>
      <c r="N96" s="12" t="str">
        <f>IF($J96="","",$M96*(1+_xlfn.XLOOKUP(N$1,phases[Phase],phases[Multiplier])))</f>
        <v/>
      </c>
      <c r="O96" s="12" t="str">
        <f>IF($J96="","",$M96*(1+_xlfn.XLOOKUP(O$1,phases[Phase],phases[Multiplier])))</f>
        <v/>
      </c>
      <c r="P96" s="12" t="str">
        <f>IF($J96="","",$M96*(1+_xlfn.XLOOKUP(P$1,phases[Phase],phases[Multiplier])))</f>
        <v/>
      </c>
      <c r="Q96" s="12" t="str">
        <f>IF($J96="","",$M96*(1+_xlfn.XLOOKUP(Q$1,phases[Phase],phases[Multiplier])))</f>
        <v/>
      </c>
    </row>
    <row r="97" spans="1:17" x14ac:dyDescent="0.5">
      <c r="A97" s="16" t="str">
        <f t="shared" si="7"/>
        <v/>
      </c>
      <c r="B97" s="10"/>
      <c r="C97" s="1" t="str">
        <f t="shared" si="8"/>
        <v/>
      </c>
      <c r="D97" s="1" t="str" cm="1">
        <f t="array" ref="D97">IF(B97="","",COUNTA(_xlfn.UNIQUE(_xlfn._xlws.FILTER(L:L,J:J=B97))))</f>
        <v/>
      </c>
      <c r="E97" s="40" t="str">
        <f>IF(B97="","",SUMIFS(enum!$Q:$Q,enum!$J:$J,$B97,enum!$G:$G,$B$2)/1000)</f>
        <v/>
      </c>
      <c r="G97" s="9" t="str">
        <f t="shared" si="5"/>
        <v/>
      </c>
      <c r="H97" s="9" t="str">
        <f t="shared" si="6"/>
        <v/>
      </c>
      <c r="I97" s="9" t="str">
        <f>IF(J97="","",IFERROR(_xlfn.XMATCH(L97,resources[Resource])&gt;0,FALSE))</f>
        <v/>
      </c>
      <c r="N97" s="12" t="str">
        <f>IF($J97="","",$M97*(1+_xlfn.XLOOKUP(N$1,phases[Phase],phases[Multiplier])))</f>
        <v/>
      </c>
      <c r="O97" s="12" t="str">
        <f>IF($J97="","",$M97*(1+_xlfn.XLOOKUP(O$1,phases[Phase],phases[Multiplier])))</f>
        <v/>
      </c>
      <c r="P97" s="12" t="str">
        <f>IF($J97="","",$M97*(1+_xlfn.XLOOKUP(P$1,phases[Phase],phases[Multiplier])))</f>
        <v/>
      </c>
      <c r="Q97" s="12" t="str">
        <f>IF($J97="","",$M97*(1+_xlfn.XLOOKUP(Q$1,phases[Phase],phases[Multiplier])))</f>
        <v/>
      </c>
    </row>
    <row r="98" spans="1:17" x14ac:dyDescent="0.5">
      <c r="A98" s="16" t="str">
        <f t="shared" si="7"/>
        <v/>
      </c>
      <c r="B98" s="10"/>
      <c r="C98" s="1" t="str">
        <f t="shared" si="8"/>
        <v/>
      </c>
      <c r="D98" s="1" t="str" cm="1">
        <f t="array" ref="D98">IF(B98="","",COUNTA(_xlfn.UNIQUE(_xlfn._xlws.FILTER(L:L,J:J=B98))))</f>
        <v/>
      </c>
      <c r="E98" s="40" t="str">
        <f>IF(B98="","",SUMIFS(enum!$Q:$Q,enum!$J:$J,$B98,enum!$G:$G,$B$2)/1000)</f>
        <v/>
      </c>
      <c r="G98" s="9" t="str">
        <f t="shared" si="5"/>
        <v/>
      </c>
      <c r="H98" s="9" t="str">
        <f t="shared" si="6"/>
        <v/>
      </c>
      <c r="I98" s="9" t="str">
        <f>IF(J98="","",IFERROR(_xlfn.XMATCH(L98,resources[Resource])&gt;0,FALSE))</f>
        <v/>
      </c>
      <c r="N98" s="12" t="str">
        <f>IF($J98="","",$M98*(1+_xlfn.XLOOKUP(N$1,phases[Phase],phases[Multiplier])))</f>
        <v/>
      </c>
      <c r="O98" s="12" t="str">
        <f>IF($J98="","",$M98*(1+_xlfn.XLOOKUP(O$1,phases[Phase],phases[Multiplier])))</f>
        <v/>
      </c>
      <c r="P98" s="12" t="str">
        <f>IF($J98="","",$M98*(1+_xlfn.XLOOKUP(P$1,phases[Phase],phases[Multiplier])))</f>
        <v/>
      </c>
      <c r="Q98" s="12" t="str">
        <f>IF($J98="","",$M98*(1+_xlfn.XLOOKUP(Q$1,phases[Phase],phases[Multiplier])))</f>
        <v/>
      </c>
    </row>
    <row r="99" spans="1:17" x14ac:dyDescent="0.5">
      <c r="A99" s="16" t="str">
        <f t="shared" si="7"/>
        <v/>
      </c>
      <c r="B99" s="10"/>
      <c r="C99" s="1" t="str">
        <f t="shared" si="8"/>
        <v/>
      </c>
      <c r="D99" s="1" t="str" cm="1">
        <f t="array" ref="D99">IF(B99="","",COUNTA(_xlfn.UNIQUE(_xlfn._xlws.FILTER(L:L,J:J=B99))))</f>
        <v/>
      </c>
      <c r="E99" s="40" t="str">
        <f>IF(B99="","",SUMIFS(enum!$Q:$Q,enum!$J:$J,$B99,enum!$G:$G,$B$2)/1000)</f>
        <v/>
      </c>
      <c r="G99" s="9" t="str">
        <f t="shared" si="5"/>
        <v/>
      </c>
      <c r="H99" s="9" t="str">
        <f t="shared" si="6"/>
        <v/>
      </c>
      <c r="I99" s="9" t="str">
        <f>IF(J99="","",IFERROR(_xlfn.XMATCH(L99,resources[Resource])&gt;0,FALSE))</f>
        <v/>
      </c>
      <c r="N99" s="12" t="str">
        <f>IF($J99="","",$M99*(1+_xlfn.XLOOKUP(N$1,phases[Phase],phases[Multiplier])))</f>
        <v/>
      </c>
      <c r="O99" s="12" t="str">
        <f>IF($J99="","",$M99*(1+_xlfn.XLOOKUP(O$1,phases[Phase],phases[Multiplier])))</f>
        <v/>
      </c>
      <c r="P99" s="12" t="str">
        <f>IF($J99="","",$M99*(1+_xlfn.XLOOKUP(P$1,phases[Phase],phases[Multiplier])))</f>
        <v/>
      </c>
      <c r="Q99" s="12" t="str">
        <f>IF($J99="","",$M99*(1+_xlfn.XLOOKUP(Q$1,phases[Phase],phases[Multiplier])))</f>
        <v/>
      </c>
    </row>
    <row r="100" spans="1:17" x14ac:dyDescent="0.5">
      <c r="A100" s="16" t="str">
        <f t="shared" si="7"/>
        <v/>
      </c>
      <c r="B100" s="10"/>
      <c r="C100" s="1" t="str">
        <f t="shared" si="8"/>
        <v/>
      </c>
      <c r="D100" s="1" t="str" cm="1">
        <f t="array" ref="D100">IF(B100="","",COUNTA(_xlfn.UNIQUE(_xlfn._xlws.FILTER(L:L,J:J=B100))))</f>
        <v/>
      </c>
      <c r="E100" s="40" t="str">
        <f>IF(B100="","",SUMIFS(enum!$Q:$Q,enum!$J:$J,$B100,enum!$G:$G,$B$2)/1000)</f>
        <v/>
      </c>
      <c r="G100" s="9" t="str">
        <f t="shared" si="5"/>
        <v/>
      </c>
      <c r="H100" s="9" t="str">
        <f t="shared" si="6"/>
        <v/>
      </c>
      <c r="I100" s="9" t="str">
        <f>IF(J100="","",IFERROR(_xlfn.XMATCH(L100,resources[Resource])&gt;0,FALSE))</f>
        <v/>
      </c>
      <c r="N100" s="12" t="str">
        <f>IF($J100="","",$M100*(1+_xlfn.XLOOKUP(N$1,phases[Phase],phases[Multiplier])))</f>
        <v/>
      </c>
      <c r="O100" s="12" t="str">
        <f>IF($J100="","",$M100*(1+_xlfn.XLOOKUP(O$1,phases[Phase],phases[Multiplier])))</f>
        <v/>
      </c>
      <c r="P100" s="12" t="str">
        <f>IF($J100="","",$M100*(1+_xlfn.XLOOKUP(P$1,phases[Phase],phases[Multiplier])))</f>
        <v/>
      </c>
      <c r="Q100" s="12" t="str">
        <f>IF($J100="","",$M100*(1+_xlfn.XLOOKUP(Q$1,phases[Phase],phases[Multiplier])))</f>
        <v/>
      </c>
    </row>
    <row r="101" spans="1:17" x14ac:dyDescent="0.5">
      <c r="A101" s="16" t="str">
        <f t="shared" si="7"/>
        <v/>
      </c>
      <c r="B101" s="10"/>
      <c r="C101" s="1" t="str">
        <f t="shared" si="8"/>
        <v/>
      </c>
      <c r="D101" s="1" t="str" cm="1">
        <f t="array" ref="D101">IF(B101="","",COUNTA(_xlfn.UNIQUE(_xlfn._xlws.FILTER(L:L,J:J=B101))))</f>
        <v/>
      </c>
      <c r="E101" s="40" t="str">
        <f>IF(B101="","",SUMIFS(enum!$Q:$Q,enum!$J:$J,$B101,enum!$G:$G,$B$2)/1000)</f>
        <v/>
      </c>
      <c r="G101" s="9" t="str">
        <f t="shared" si="5"/>
        <v/>
      </c>
      <c r="H101" s="9" t="str">
        <f t="shared" si="6"/>
        <v/>
      </c>
      <c r="I101" s="9" t="str">
        <f>IF(J101="","",IFERROR(_xlfn.XMATCH(L101,resources[Resource])&gt;0,FALSE))</f>
        <v/>
      </c>
      <c r="N101" s="12" t="str">
        <f>IF($J101="","",$M101*(1+_xlfn.XLOOKUP(N$1,phases[Phase],phases[Multiplier])))</f>
        <v/>
      </c>
      <c r="O101" s="12" t="str">
        <f>IF($J101="","",$M101*(1+_xlfn.XLOOKUP(O$1,phases[Phase],phases[Multiplier])))</f>
        <v/>
      </c>
      <c r="P101" s="12" t="str">
        <f>IF($J101="","",$M101*(1+_xlfn.XLOOKUP(P$1,phases[Phase],phases[Multiplier])))</f>
        <v/>
      </c>
      <c r="Q101" s="12" t="str">
        <f>IF($J101="","",$M101*(1+_xlfn.XLOOKUP(Q$1,phases[Phase],phases[Multiplier])))</f>
        <v/>
      </c>
    </row>
    <row r="102" spans="1:17" x14ac:dyDescent="0.5">
      <c r="A102" s="16" t="str">
        <f t="shared" si="7"/>
        <v/>
      </c>
      <c r="B102" s="10"/>
      <c r="C102" s="1" t="str">
        <f t="shared" si="8"/>
        <v/>
      </c>
      <c r="D102" s="1" t="str" cm="1">
        <f t="array" ref="D102">IF(B102="","",COUNTA(_xlfn.UNIQUE(_xlfn._xlws.FILTER(L:L,J:J=B102))))</f>
        <v/>
      </c>
      <c r="E102" s="40" t="str">
        <f>IF(B102="","",SUMIFS(enum!$Q:$Q,enum!$J:$J,$B102,enum!$G:$G,$B$2)/1000)</f>
        <v/>
      </c>
      <c r="G102" s="9" t="str">
        <f t="shared" si="5"/>
        <v/>
      </c>
      <c r="H102" s="9" t="str">
        <f t="shared" si="6"/>
        <v/>
      </c>
      <c r="I102" s="9" t="str">
        <f>IF(J102="","",IFERROR(_xlfn.XMATCH(L102,resources[Resource])&gt;0,FALSE))</f>
        <v/>
      </c>
      <c r="N102" s="12" t="str">
        <f>IF($J102="","",$M102*(1+_xlfn.XLOOKUP(N$1,phases[Phase],phases[Multiplier])))</f>
        <v/>
      </c>
      <c r="O102" s="12" t="str">
        <f>IF($J102="","",$M102*(1+_xlfn.XLOOKUP(O$1,phases[Phase],phases[Multiplier])))</f>
        <v/>
      </c>
      <c r="P102" s="12" t="str">
        <f>IF($J102="","",$M102*(1+_xlfn.XLOOKUP(P$1,phases[Phase],phases[Multiplier])))</f>
        <v/>
      </c>
      <c r="Q102" s="12" t="str">
        <f>IF($J102="","",$M102*(1+_xlfn.XLOOKUP(Q$1,phases[Phase],phases[Multiplier])))</f>
        <v/>
      </c>
    </row>
    <row r="103" spans="1:17" x14ac:dyDescent="0.5">
      <c r="A103" s="16" t="str">
        <f t="shared" si="7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40" t="str">
        <f>IF(B103="","",SUMIFS(enum!$Q:$Q,enum!$J:$J,$B103,enum!$G:$G,$B$2)/1000)</f>
        <v/>
      </c>
    </row>
  </sheetData>
  <sheetProtection sheet="1" autoFilter="0"/>
  <autoFilter ref="J1:M1" xr:uid="{5EFD0D5D-98EC-4937-9D38-F866D0CAEF0A}"/>
  <conditionalFormatting sqref="A1:C1">
    <cfRule type="expression" dxfId="15" priority="13" stopIfTrue="1">
      <formula>AND(ROW()=1,A1&lt;&gt;"")</formula>
    </cfRule>
  </conditionalFormatting>
  <conditionalFormatting sqref="B5:E1048576">
    <cfRule type="expression" dxfId="14" priority="14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{ABFBB8A3-1D95-4641-B204-C026FAA89DB3}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{D8258230-38B2-4F56-9B09-B781E11F71CA}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{F42F6018-63C6-44F7-92BE-AB5CDFCA7746}</x14:id>
        </ext>
      </extLst>
    </cfRule>
  </conditionalFormatting>
  <conditionalFormatting sqref="F1">
    <cfRule type="expression" dxfId="13" priority="18" stopIfTrue="1">
      <formula>AND(ROW()=1,F1&lt;&gt;"")</formula>
    </cfRule>
  </conditionalFormatting>
  <conditionalFormatting sqref="J1:L1">
    <cfRule type="expression" dxfId="12" priority="10" stopIfTrue="1">
      <formula>AND(ROW()=1,J1&lt;&gt;"")</formula>
    </cfRule>
    <cfRule type="expression" dxfId="11" priority="11">
      <formula>AND(MOD(ROW(),2)=1,J$1&lt;&gt;"",$J1&lt;&gt;"")</formula>
    </cfRule>
    <cfRule type="expression" dxfId="10" priority="12">
      <formula>AND(MOD(ROW(),2)=0,J$1&lt;&gt;"",$J1&lt;&gt;"")</formula>
    </cfRule>
  </conditionalFormatting>
  <conditionalFormatting sqref="J2:L1048576">
    <cfRule type="expression" dxfId="9" priority="8">
      <formula>AND(MOD(ROW(),2)=1,J$1&lt;&gt;"",$J2&lt;&gt;"")</formula>
    </cfRule>
    <cfRule type="expression" dxfId="8" priority="9">
      <formula>AND(MOD(ROW(),2)=0,J$1&lt;&gt;"",$J2&lt;&gt;"")</formula>
    </cfRule>
  </conditionalFormatting>
  <conditionalFormatting sqref="L1:L1048576">
    <cfRule type="expression" dxfId="7" priority="7">
      <formula>$I1=FALSE</formula>
    </cfRule>
  </conditionalFormatting>
  <conditionalFormatting sqref="M1:AF1048576">
    <cfRule type="expression" dxfId="6" priority="5">
      <formula>AND(MOD(ROW(),2)=1,M$1&lt;&gt;"",$J1&lt;&gt;"")</formula>
    </cfRule>
    <cfRule type="expression" dxfId="5" priority="6">
      <formula>AND(MOD(ROW(),2)=0,M$1&lt;&gt;"",$J1&lt;&gt;"")</formula>
    </cfRule>
  </conditionalFormatting>
  <conditionalFormatting sqref="M1:XFD1">
    <cfRule type="expression" dxfId="4" priority="4" stopIfTrue="1">
      <formula>AND(ROW()=1,M1&lt;&gt;"")</formula>
    </cfRule>
  </conditionalFormatting>
  <conditionalFormatting sqref="N1:Q1048576">
    <cfRule type="expression" dxfId="3" priority="3" stopIfTrue="1">
      <formula>$E$2="Off"</formula>
    </cfRule>
  </conditionalFormatting>
  <conditionalFormatting sqref="N1:Q1">
    <cfRule type="expression" dxfId="2" priority="2">
      <formula>$E$2="Off"</formula>
    </cfRule>
  </conditionalFormatting>
  <conditionalFormatting sqref="N2:Q102">
    <cfRule type="expression" dxfId="1" priority="1">
      <formula>_xlfn.ISFORMULA(N2)&lt;&gt;TRUE</formula>
    </cfRule>
  </conditionalFormatting>
  <dataValidations count="3">
    <dataValidation type="list" allowBlank="1" showInputMessage="1" showErrorMessage="1" sqref="E2" xr:uid="{976673E6-22D3-4808-AE38-2D01A7999D01}">
      <formula1>"On,Off"</formula1>
    </dataValidation>
    <dataValidation type="list" allowBlank="1" showInputMessage="1" showErrorMessage="1" sqref="J2:L1048576" xr:uid="{781826B1-F9C1-432F-988E-3C2CAC3D8F47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8D2292C8-D02B-4EFD-B80A-F25F4AECC300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FBB8A3-1D95-4641-B204-C026FAA89DB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D8258230-38B2-4F56-9B09-B781E11F71C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F42F6018-63C6-44F7-92BE-AB5CDFCA774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E990-9D54-4CFB-ACE4-F99759E97468}">
  <sheetPr>
    <tabColor theme="1"/>
  </sheetPr>
  <dimension ref="A1:U60"/>
  <sheetViews>
    <sheetView showGridLines="0" workbookViewId="0">
      <selection activeCell="B4" sqref="B4"/>
    </sheetView>
  </sheetViews>
  <sheetFormatPr defaultRowHeight="14.35" x14ac:dyDescent="0.5"/>
  <cols>
    <col min="1" max="1" width="7.52734375" bestFit="1" customWidth="1"/>
    <col min="2" max="2" width="13.1171875" customWidth="1"/>
    <col min="3" max="3" width="12.87890625" bestFit="1" customWidth="1"/>
    <col min="4" max="4" width="8.29296875" customWidth="1"/>
    <col min="5" max="5" width="8.29296875" style="17" customWidth="1"/>
    <col min="6" max="6" width="8.9375" style="17"/>
    <col min="7" max="7" width="8.29296875" style="17" bestFit="1" customWidth="1"/>
    <col min="8" max="8" width="5.52734375" style="17" bestFit="1" customWidth="1"/>
    <col min="9" max="9" width="15.87890625" style="17" bestFit="1" customWidth="1"/>
    <col min="10" max="10" width="17.9375" style="17" bestFit="1" customWidth="1"/>
    <col min="11" max="11" width="13.8203125" style="17" bestFit="1" customWidth="1"/>
    <col min="12" max="12" width="16.87890625" style="17" bestFit="1" customWidth="1"/>
    <col min="13" max="13" width="7.29296875" style="17" bestFit="1" customWidth="1"/>
    <col min="14" max="14" width="8.234375" style="17" bestFit="1" customWidth="1"/>
    <col min="15" max="15" width="6.46875" style="17" bestFit="1" customWidth="1"/>
    <col min="16" max="16" width="6.234375" style="17" bestFit="1" customWidth="1"/>
    <col min="17" max="21" width="8.9375" style="17"/>
  </cols>
  <sheetData>
    <row r="1" spans="1:21" x14ac:dyDescent="0.5">
      <c r="A1" t="s">
        <v>74</v>
      </c>
      <c r="B1" t="s">
        <v>10</v>
      </c>
      <c r="C1" t="s">
        <v>62</v>
      </c>
      <c r="E1" s="17" t="str" cm="1">
        <f t="array" ref="E1:E2">_xlfn.SORTBY(pillarSummary[Worksheet],pillarSummary[Order])</f>
        <v>Hardware</v>
      </c>
      <c r="G1" s="17" t="str" cm="1">
        <f t="array" aca="1" ref="G1:P60" ca="1">_xlfn.VSTACK(
IFERROR(_xlfn._xlws.FILTER(INDIRECT("'"&amp;E$1&amp;"'!G1:P102"),INDIRECT("'"&amp;E$1&amp;"'!G1:G102")&lt;&gt;""),""),
IFERROR(_xlfn._xlws.FILTER(INDIRECT("'"&amp;E$2&amp;"'!G1:P102"),INDIRECT("'"&amp;E$2&amp;"'!G1:G102")&lt;&gt;""),""),
IFERROR(_xlfn._xlws.FILTER(INDIRECT("'"&amp;E$3&amp;"'!G1:P102"),INDIRECT("'"&amp;E$3&amp;"'!G1:G102")&lt;&gt;""),""),
IFERROR(_xlfn._xlws.FILTER(INDIRECT("'"&amp;#REF!&amp;"'!G1:P102"),INDIRECT("'"&amp;#REF!&amp;"'!G1:G102")&lt;&gt;""),""),
IFERROR(_xlfn._xlws.FILTER(INDIRECT("'"&amp;E$4&amp;"'!G1:P102"),INDIRECT("'"&amp;E$4&amp;"'!G1:G102")&lt;&gt;""),""),
IFERROR(_xlfn._xlws.FILTER(INDIRECT("'"&amp;E$5&amp;"'!G1:P102"),INDIRECT("'"&amp;E$5&amp;"'!G1:G102")&lt;&gt;""),""),
IFERROR(_xlfn._xlws.FILTER(INDIRECT("'"&amp;E$6&amp;"'!G1:P102"),INDIRECT("'"&amp;E$6&amp;"'!G1:G102")&lt;&gt;""),""),
IFERROR(_xlfn._xlws.FILTER(INDIRECT("'"&amp;E$7&amp;"'!G1:P102"),INDIRECT("'"&amp;E$7&amp;"'!G1:G102")&lt;&gt;""),""),
IFERROR(_xlfn._xlws.FILTER(INDIRECT("'"&amp;E$8&amp;"'!G1:P102"),INDIRECT("'"&amp;E$8&amp;"'!G1:G102")&lt;&gt;""),""),
IFERROR(_xlfn._xlws.FILTER(INDIRECT("'"&amp;E$9&amp;"'!G1:P102"),INDIRECT("'"&amp;E$9&amp;"'!G1:G102")&lt;&gt;""),""),
IFERROR(_xlfn._xlws.FILTER(INDIRECT("'"&amp;E$10&amp;"'!G1:P102"),INDIRECT("'"&amp;E$10&amp;"'!G1:G102")&lt;&gt;""),""),
IFERROR(_xlfn._xlws.FILTER(INDIRECT("'"&amp;E$11&amp;"'!G1:P102"),INDIRECT("'"&amp;E$11&amp;"'!G1:G102")&lt;&gt;""),""),
IFERROR(_xlfn._xlws.FILTER(INDIRECT("'"&amp;E$12&amp;"'!G1:P102"),INDIRECT("'"&amp;E$12&amp;"'!G1:G102")&lt;&gt;""),"")
)</f>
        <v>pillar</v>
      </c>
      <c r="H1" s="17" t="str">
        <f ca="1"/>
        <v>phase</v>
      </c>
      <c r="I1" s="17" t="str">
        <f ca="1"/>
        <v>defined</v>
      </c>
      <c r="J1" s="17" t="str">
        <f ca="1"/>
        <v>Task</v>
      </c>
      <c r="K1" s="17" t="str">
        <f ca="1"/>
        <v>Subtask</v>
      </c>
      <c r="L1" s="17" t="str">
        <f ca="1"/>
        <v>Resource</v>
      </c>
      <c r="M1" s="17" t="str">
        <f ca="1"/>
        <v>qty</v>
      </c>
      <c r="N1" s="17">
        <f ca="1"/>
        <v>0</v>
      </c>
      <c r="O1" s="17">
        <f ca="1"/>
        <v>0</v>
      </c>
      <c r="P1" s="17">
        <f ca="1"/>
        <v>0</v>
      </c>
      <c r="Q1" s="17" t="s">
        <v>65</v>
      </c>
      <c r="R1" s="17" t="str" cm="1">
        <f t="array" ref="R1:U1">TRANSPOSE(phases[Phase])</f>
        <v>Establish</v>
      </c>
      <c r="S1" s="17" t="str">
        <v>Evolve</v>
      </c>
      <c r="T1" s="17" t="str">
        <v>Grow</v>
      </c>
      <c r="U1" s="17" t="str">
        <v>Mature</v>
      </c>
    </row>
    <row r="2" spans="1:21" x14ac:dyDescent="0.5">
      <c r="A2">
        <v>1</v>
      </c>
      <c r="B2" t="s">
        <v>24</v>
      </c>
      <c r="C2" s="15" t="str" cm="1">
        <f t="array" aca="1" ref="C2" ca="1">IF(pillarSummary[[#This Row],[Worksheet]]="","",IFERROR(INDIRECT("'"&amp;pillarSummary[[#This Row],[Worksheet]]&amp;"'!B2"),"enter valid worksheet name"))</f>
        <v>Hardware</v>
      </c>
      <c r="D2" s="15"/>
      <c r="E2" s="41" t="str">
        <v>Software</v>
      </c>
      <c r="G2" s="17" t="str">
        <f ca="1"/>
        <v>Hardware</v>
      </c>
      <c r="H2" s="17" t="str">
        <f ca="1"/>
        <v>Off</v>
      </c>
      <c r="I2" s="17" t="b">
        <f ca="1"/>
        <v>1</v>
      </c>
      <c r="J2" s="17" t="str">
        <f ca="1"/>
        <v>Ideation</v>
      </c>
      <c r="K2" s="17" t="str">
        <f ca="1"/>
        <v>Product Experience</v>
      </c>
      <c r="L2" s="17" t="str">
        <f ca="1"/>
        <v>Product Manager</v>
      </c>
      <c r="M2" s="17">
        <f ca="1"/>
        <v>0.75</v>
      </c>
      <c r="N2" s="17" t="str">
        <f ca="1"/>
        <v/>
      </c>
      <c r="O2" s="17" t="str">
        <f ca="1"/>
        <v/>
      </c>
      <c r="P2" s="17" t="str">
        <f ca="1"/>
        <v/>
      </c>
      <c r="Q2" s="17">
        <f ca="1">IFERROR(IF($G2="","",_xlfn.XLOOKUP($L2,resources[Resource],resources[estPerUnit],""))*M2,"")</f>
        <v>112500</v>
      </c>
      <c r="R2" s="17">
        <f ca="1">IFERROR(IF($G2="","",_xlfn.XLOOKUP($L2,resources[Resource],resources[estPerUnit],""))*M2,"")</f>
        <v>112500</v>
      </c>
      <c r="S2" s="17" t="str">
        <f ca="1">IFERROR(IF($G2="","",_xlfn.XLOOKUP($L2,resources[Resource],resources[estPerUnit],""))*N2,"")</f>
        <v/>
      </c>
      <c r="T2" s="17" t="str">
        <f ca="1">IFERROR(IF($G2="","",_xlfn.XLOOKUP($L2,resources[Resource],resources[estPerUnit],""))*O2,"")</f>
        <v/>
      </c>
      <c r="U2" s="17" t="str">
        <f ca="1">IFERROR(IF($G2="","",_xlfn.XLOOKUP($L2,resources[Resource],resources[estPerUnit],""))*P2,"")</f>
        <v/>
      </c>
    </row>
    <row r="3" spans="1:21" x14ac:dyDescent="0.5">
      <c r="A3">
        <v>2</v>
      </c>
      <c r="B3" t="s">
        <v>25</v>
      </c>
      <c r="C3" s="15" t="str" cm="1">
        <f t="array" aca="1" ref="C3" ca="1">IF(pillarSummary[[#This Row],[Worksheet]]="","",IFERROR(INDIRECT("'"&amp;pillarSummary[[#This Row],[Worksheet]]&amp;"'!B2"),"enter valid worksheet name"))</f>
        <v>Software</v>
      </c>
      <c r="D3" s="15"/>
      <c r="E3" s="41"/>
      <c r="G3" s="17" t="str">
        <f ca="1"/>
        <v>Hardware</v>
      </c>
      <c r="H3" s="17" t="str">
        <f ca="1"/>
        <v>Off</v>
      </c>
      <c r="I3" s="17" t="b">
        <f ca="1"/>
        <v>1</v>
      </c>
      <c r="J3" s="17" t="str">
        <f ca="1"/>
        <v>Ideation</v>
      </c>
      <c r="K3" s="17" t="str">
        <f ca="1"/>
        <v>Feasibility</v>
      </c>
      <c r="L3" s="17" t="str">
        <f ca="1"/>
        <v>Marketer</v>
      </c>
      <c r="M3" s="17">
        <f ca="1"/>
        <v>0.3</v>
      </c>
      <c r="N3" s="17" t="str">
        <f ca="1"/>
        <v/>
      </c>
      <c r="O3" s="17" t="str">
        <f ca="1"/>
        <v/>
      </c>
      <c r="P3" s="17" t="str">
        <f ca="1"/>
        <v/>
      </c>
      <c r="Q3" s="17">
        <f ca="1">IFERROR(IF($G3="","",_xlfn.XLOOKUP($L3,resources[Resource],resources[estPerUnit],""))*M3,"")</f>
        <v>30000</v>
      </c>
      <c r="R3" s="17">
        <f ca="1">IFERROR(IF($G3="","",_xlfn.XLOOKUP($L3,resources[Resource],resources[estPerUnit],""))*M3,"")</f>
        <v>30000</v>
      </c>
      <c r="S3" s="17" t="str">
        <f ca="1">IFERROR(IF($G3="","",_xlfn.XLOOKUP($L3,resources[Resource],resources[estPerUnit],""))*N3,"")</f>
        <v/>
      </c>
      <c r="T3" s="17" t="str">
        <f ca="1">IFERROR(IF($G3="","",_xlfn.XLOOKUP($L3,resources[Resource],resources[estPerUnit],""))*O3,"")</f>
        <v/>
      </c>
      <c r="U3" s="17" t="str">
        <f ca="1">IFERROR(IF($G3="","",_xlfn.XLOOKUP($L3,resources[Resource],resources[estPerUnit],""))*P3,"")</f>
        <v/>
      </c>
    </row>
    <row r="4" spans="1:21" x14ac:dyDescent="0.5">
      <c r="G4" s="17" t="str">
        <f ca="1"/>
        <v>Hardware</v>
      </c>
      <c r="H4" s="17" t="str">
        <f ca="1"/>
        <v>Off</v>
      </c>
      <c r="I4" s="17" t="b">
        <f ca="1"/>
        <v>1</v>
      </c>
      <c r="J4" s="17" t="str">
        <f ca="1"/>
        <v>Ideation</v>
      </c>
      <c r="K4" s="17" t="str">
        <f ca="1"/>
        <v>Finance Support</v>
      </c>
      <c r="L4" s="17" t="str">
        <f ca="1"/>
        <v>Finance Analyst</v>
      </c>
      <c r="M4" s="17">
        <f ca="1"/>
        <v>0.2</v>
      </c>
      <c r="N4" s="17" t="str">
        <f ca="1"/>
        <v/>
      </c>
      <c r="O4" s="17" t="str">
        <f ca="1"/>
        <v/>
      </c>
      <c r="P4" s="17" t="str">
        <f ca="1"/>
        <v/>
      </c>
      <c r="Q4" s="17">
        <f ca="1">IFERROR(IF($G4="","",_xlfn.XLOOKUP($L4,resources[Resource],resources[estPerUnit],""))*M4,"")</f>
        <v>17000</v>
      </c>
      <c r="R4" s="17">
        <f ca="1">IFERROR(IF($G4="","",_xlfn.XLOOKUP($L4,resources[Resource],resources[estPerUnit],""))*M4,"")</f>
        <v>17000</v>
      </c>
      <c r="S4" s="17" t="str">
        <f ca="1">IFERROR(IF($G4="","",_xlfn.XLOOKUP($L4,resources[Resource],resources[estPerUnit],""))*N4,"")</f>
        <v/>
      </c>
      <c r="T4" s="17" t="str">
        <f ca="1">IFERROR(IF($G4="","",_xlfn.XLOOKUP($L4,resources[Resource],resources[estPerUnit],""))*O4,"")</f>
        <v/>
      </c>
      <c r="U4" s="17" t="str">
        <f ca="1">IFERROR(IF($G4="","",_xlfn.XLOOKUP($L4,resources[Resource],resources[estPerUnit],""))*P4,"")</f>
        <v/>
      </c>
    </row>
    <row r="5" spans="1:21" x14ac:dyDescent="0.5">
      <c r="G5" s="17" t="str">
        <f ca="1"/>
        <v>Hardware</v>
      </c>
      <c r="H5" s="17" t="str">
        <f ca="1"/>
        <v>Off</v>
      </c>
      <c r="I5" s="17" t="b">
        <f ca="1"/>
        <v>1</v>
      </c>
      <c r="J5" s="17" t="str">
        <f ca="1"/>
        <v>Ideation</v>
      </c>
      <c r="K5" s="17" t="str">
        <f ca="1"/>
        <v>Market Research</v>
      </c>
      <c r="L5" s="17" t="str">
        <f ca="1"/>
        <v>Market Analyst</v>
      </c>
      <c r="M5" s="17">
        <f ca="1"/>
        <v>0.3</v>
      </c>
      <c r="N5" s="17" t="str">
        <f ca="1"/>
        <v/>
      </c>
      <c r="O5" s="17" t="str">
        <f ca="1"/>
        <v/>
      </c>
      <c r="P5" s="17" t="str">
        <f ca="1"/>
        <v/>
      </c>
      <c r="Q5" s="17">
        <f ca="1">IFERROR(IF($G5="","",_xlfn.XLOOKUP($L5,resources[Resource],resources[estPerUnit],""))*M5,"")</f>
        <v>25500</v>
      </c>
      <c r="R5" s="17">
        <f ca="1">IFERROR(IF($G5="","",_xlfn.XLOOKUP($L5,resources[Resource],resources[estPerUnit],""))*M5,"")</f>
        <v>25500</v>
      </c>
      <c r="S5" s="17" t="str">
        <f ca="1">IFERROR(IF($G5="","",_xlfn.XLOOKUP($L5,resources[Resource],resources[estPerUnit],""))*N5,"")</f>
        <v/>
      </c>
      <c r="T5" s="17" t="str">
        <f ca="1">IFERROR(IF($G5="","",_xlfn.XLOOKUP($L5,resources[Resource],resources[estPerUnit],""))*O5,"")</f>
        <v/>
      </c>
      <c r="U5" s="17" t="str">
        <f ca="1">IFERROR(IF($G5="","",_xlfn.XLOOKUP($L5,resources[Resource],resources[estPerUnit],""))*P5,"")</f>
        <v/>
      </c>
    </row>
    <row r="6" spans="1:21" x14ac:dyDescent="0.5">
      <c r="G6" s="17" t="str">
        <f ca="1"/>
        <v>Hardware</v>
      </c>
      <c r="H6" s="17" t="str">
        <f ca="1"/>
        <v>Off</v>
      </c>
      <c r="I6" s="17" t="b">
        <f ca="1"/>
        <v>1</v>
      </c>
      <c r="J6" s="17" t="str">
        <f ca="1"/>
        <v>Design</v>
      </c>
      <c r="K6" s="17" t="str">
        <f ca="1"/>
        <v>Day -1</v>
      </c>
      <c r="L6" s="17" t="str">
        <f ca="1"/>
        <v>Offer Analyst</v>
      </c>
      <c r="M6" s="17">
        <f ca="1"/>
        <v>0.1</v>
      </c>
      <c r="N6" s="17" t="str">
        <f ca="1"/>
        <v/>
      </c>
      <c r="O6" s="17" t="str">
        <f ca="1"/>
        <v/>
      </c>
      <c r="P6" s="17" t="str">
        <f ca="1"/>
        <v/>
      </c>
      <c r="Q6" s="17">
        <f ca="1">IFERROR(IF($G6="","",_xlfn.XLOOKUP($L6,resources[Resource],resources[estPerUnit],""))*M6,"")</f>
        <v>8000</v>
      </c>
      <c r="R6" s="17">
        <f ca="1">IFERROR(IF($G6="","",_xlfn.XLOOKUP($L6,resources[Resource],resources[estPerUnit],""))*M6,"")</f>
        <v>8000</v>
      </c>
      <c r="S6" s="17" t="str">
        <f ca="1">IFERROR(IF($G6="","",_xlfn.XLOOKUP($L6,resources[Resource],resources[estPerUnit],""))*N6,"")</f>
        <v/>
      </c>
      <c r="T6" s="17" t="str">
        <f ca="1">IFERROR(IF($G6="","",_xlfn.XLOOKUP($L6,resources[Resource],resources[estPerUnit],""))*O6,"")</f>
        <v/>
      </c>
      <c r="U6" s="17" t="str">
        <f ca="1">IFERROR(IF($G6="","",_xlfn.XLOOKUP($L6,resources[Resource],resources[estPerUnit],""))*P6,"")</f>
        <v/>
      </c>
    </row>
    <row r="7" spans="1:21" x14ac:dyDescent="0.5">
      <c r="G7" s="17" t="str">
        <f ca="1"/>
        <v>Hardware</v>
      </c>
      <c r="H7" s="17" t="str">
        <f ca="1"/>
        <v>Off</v>
      </c>
      <c r="I7" s="17" t="b">
        <f ca="1"/>
        <v>1</v>
      </c>
      <c r="J7" s="17" t="str">
        <f ca="1"/>
        <v>Design</v>
      </c>
      <c r="K7" s="17" t="str">
        <f ca="1"/>
        <v>Day 0 / Packaging</v>
      </c>
      <c r="L7" s="17" t="str">
        <f ca="1"/>
        <v>Logistics Analyst</v>
      </c>
      <c r="M7" s="17">
        <f ca="1"/>
        <v>0.2</v>
      </c>
      <c r="N7" s="17" t="str">
        <f ca="1"/>
        <v/>
      </c>
      <c r="O7" s="17" t="str">
        <f ca="1"/>
        <v/>
      </c>
      <c r="P7" s="17" t="str">
        <f ca="1"/>
        <v/>
      </c>
      <c r="Q7" s="17">
        <f ca="1">IFERROR(IF($G7="","",_xlfn.XLOOKUP($L7,resources[Resource],resources[estPerUnit],""))*M7,"")</f>
        <v>15000</v>
      </c>
      <c r="R7" s="17">
        <f ca="1">IFERROR(IF($G7="","",_xlfn.XLOOKUP($L7,resources[Resource],resources[estPerUnit],""))*M7,"")</f>
        <v>15000</v>
      </c>
      <c r="S7" s="17" t="str">
        <f ca="1">IFERROR(IF($G7="","",_xlfn.XLOOKUP($L7,resources[Resource],resources[estPerUnit],""))*N7,"")</f>
        <v/>
      </c>
      <c r="T7" s="17" t="str">
        <f ca="1">IFERROR(IF($G7="","",_xlfn.XLOOKUP($L7,resources[Resource],resources[estPerUnit],""))*O7,"")</f>
        <v/>
      </c>
      <c r="U7" s="17" t="str">
        <f ca="1">IFERROR(IF($G7="","",_xlfn.XLOOKUP($L7,resources[Resource],resources[estPerUnit],""))*P7,"")</f>
        <v/>
      </c>
    </row>
    <row r="8" spans="1:21" x14ac:dyDescent="0.5">
      <c r="G8" s="17" t="str">
        <f ca="1"/>
        <v>Hardware</v>
      </c>
      <c r="H8" s="17" t="str">
        <f ca="1"/>
        <v>Off</v>
      </c>
      <c r="I8" s="17" t="b">
        <f ca="1"/>
        <v>1</v>
      </c>
      <c r="J8" s="17" t="str">
        <f ca="1"/>
        <v>Design</v>
      </c>
      <c r="K8" s="17" t="str">
        <f ca="1"/>
        <v>Day 1</v>
      </c>
      <c r="L8" s="17" t="str">
        <f ca="1"/>
        <v>Software Engineer 2</v>
      </c>
      <c r="M8" s="17">
        <f ca="1"/>
        <v>2</v>
      </c>
      <c r="N8" s="17" t="str">
        <f ca="1"/>
        <v/>
      </c>
      <c r="O8" s="17" t="str">
        <f ca="1"/>
        <v/>
      </c>
      <c r="P8" s="17" t="str">
        <f ca="1"/>
        <v/>
      </c>
      <c r="Q8" s="17">
        <f ca="1">IFERROR(IF($G8="","",_xlfn.XLOOKUP($L8,resources[Resource],resources[estPerUnit],""))*M8,"")</f>
        <v>260000</v>
      </c>
      <c r="R8" s="17">
        <f ca="1">IFERROR(IF($G8="","",_xlfn.XLOOKUP($L8,resources[Resource],resources[estPerUnit],""))*M8,"")</f>
        <v>260000</v>
      </c>
      <c r="S8" s="17" t="str">
        <f ca="1">IFERROR(IF($G8="","",_xlfn.XLOOKUP($L8,resources[Resource],resources[estPerUnit],""))*N8,"")</f>
        <v/>
      </c>
      <c r="T8" s="17" t="str">
        <f ca="1">IFERROR(IF($G8="","",_xlfn.XLOOKUP($L8,resources[Resource],resources[estPerUnit],""))*O8,"")</f>
        <v/>
      </c>
      <c r="U8" s="17" t="str">
        <f ca="1">IFERROR(IF($G8="","",_xlfn.XLOOKUP($L8,resources[Resource],resources[estPerUnit],""))*P8,"")</f>
        <v/>
      </c>
    </row>
    <row r="9" spans="1:21" x14ac:dyDescent="0.5">
      <c r="G9" s="17" t="str">
        <f ca="1"/>
        <v>Hardware</v>
      </c>
      <c r="H9" s="17" t="str">
        <f ca="1"/>
        <v>Off</v>
      </c>
      <c r="I9" s="17" t="b">
        <f ca="1"/>
        <v>1</v>
      </c>
      <c r="J9" s="17" t="str">
        <f ca="1"/>
        <v>Design</v>
      </c>
      <c r="K9" s="17" t="str">
        <f ca="1"/>
        <v>Day 1</v>
      </c>
      <c r="L9" s="17" t="str">
        <f ca="1"/>
        <v>UX Designer</v>
      </c>
      <c r="M9" s="17">
        <f ca="1"/>
        <v>0.5</v>
      </c>
      <c r="N9" s="17" t="str">
        <f ca="1"/>
        <v/>
      </c>
      <c r="O9" s="17" t="str">
        <f ca="1"/>
        <v/>
      </c>
      <c r="P9" s="17" t="str">
        <f ca="1"/>
        <v/>
      </c>
      <c r="Q9" s="17">
        <f ca="1">IFERROR(IF($G9="","",_xlfn.XLOOKUP($L9,resources[Resource],resources[estPerUnit],""))*M9,"")</f>
        <v>55000</v>
      </c>
      <c r="R9" s="17">
        <f ca="1">IFERROR(IF($G9="","",_xlfn.XLOOKUP($L9,resources[Resource],resources[estPerUnit],""))*M9,"")</f>
        <v>55000</v>
      </c>
      <c r="S9" s="17" t="str">
        <f ca="1">IFERROR(IF($G9="","",_xlfn.XLOOKUP($L9,resources[Resource],resources[estPerUnit],""))*N9,"")</f>
        <v/>
      </c>
      <c r="T9" s="17" t="str">
        <f ca="1">IFERROR(IF($G9="","",_xlfn.XLOOKUP($L9,resources[Resource],resources[estPerUnit],""))*O9,"")</f>
        <v/>
      </c>
      <c r="U9" s="17" t="str">
        <f ca="1">IFERROR(IF($G9="","",_xlfn.XLOOKUP($L9,resources[Resource],resources[estPerUnit],""))*P9,"")</f>
        <v/>
      </c>
    </row>
    <row r="10" spans="1:21" x14ac:dyDescent="0.5">
      <c r="G10" s="17" t="str">
        <f ca="1"/>
        <v>Hardware</v>
      </c>
      <c r="H10" s="17" t="str">
        <f ca="1"/>
        <v>Off</v>
      </c>
      <c r="I10" s="17" t="b">
        <f ca="1"/>
        <v>1</v>
      </c>
      <c r="J10" s="17" t="str">
        <f ca="1"/>
        <v>Design</v>
      </c>
      <c r="K10" s="17" t="str">
        <f ca="1"/>
        <v>Day 2</v>
      </c>
      <c r="L10" s="17" t="str">
        <f ca="1"/>
        <v>Software Engineer 2</v>
      </c>
      <c r="M10" s="17">
        <f ca="1"/>
        <v>0.5</v>
      </c>
      <c r="N10" s="17" t="str">
        <f ca="1"/>
        <v/>
      </c>
      <c r="O10" s="17" t="str">
        <f ca="1"/>
        <v/>
      </c>
      <c r="P10" s="17" t="str">
        <f ca="1"/>
        <v/>
      </c>
      <c r="Q10" s="17">
        <f ca="1">IFERROR(IF($G10="","",_xlfn.XLOOKUP($L10,resources[Resource],resources[estPerUnit],""))*M10,"")</f>
        <v>65000</v>
      </c>
      <c r="R10" s="17">
        <f ca="1">IFERROR(IF($G10="","",_xlfn.XLOOKUP($L10,resources[Resource],resources[estPerUnit],""))*M10,"")</f>
        <v>65000</v>
      </c>
      <c r="S10" s="17" t="str">
        <f ca="1">IFERROR(IF($G10="","",_xlfn.XLOOKUP($L10,resources[Resource],resources[estPerUnit],""))*N10,"")</f>
        <v/>
      </c>
      <c r="T10" s="17" t="str">
        <f ca="1">IFERROR(IF($G10="","",_xlfn.XLOOKUP($L10,resources[Resource],resources[estPerUnit],""))*O10,"")</f>
        <v/>
      </c>
      <c r="U10" s="17" t="str">
        <f ca="1">IFERROR(IF($G10="","",_xlfn.XLOOKUP($L10,resources[Resource],resources[estPerUnit],""))*P10,"")</f>
        <v/>
      </c>
    </row>
    <row r="11" spans="1:21" x14ac:dyDescent="0.5">
      <c r="G11" s="17" t="str">
        <f ca="1"/>
        <v>Hardware</v>
      </c>
      <c r="H11" s="17" t="str">
        <f ca="1"/>
        <v>Off</v>
      </c>
      <c r="I11" s="17" t="b">
        <f ca="1"/>
        <v>1</v>
      </c>
      <c r="J11" s="17" t="str">
        <f ca="1"/>
        <v>Design</v>
      </c>
      <c r="K11" s="17" t="str">
        <f ca="1"/>
        <v>CAD</v>
      </c>
      <c r="L11" s="17" t="str">
        <f ca="1"/>
        <v>CAD Designer</v>
      </c>
      <c r="M11" s="17">
        <f ca="1"/>
        <v>0.2</v>
      </c>
      <c r="N11" s="17" t="str">
        <f ca="1"/>
        <v/>
      </c>
      <c r="O11" s="17" t="str">
        <f ca="1"/>
        <v/>
      </c>
      <c r="P11" s="17" t="str">
        <f ca="1"/>
        <v/>
      </c>
      <c r="Q11" s="17">
        <f ca="1">IFERROR(IF($G11="","",_xlfn.XLOOKUP($L11,resources[Resource],resources[estPerUnit],""))*M11,"")</f>
        <v>20000</v>
      </c>
      <c r="R11" s="17">
        <f ca="1">IFERROR(IF($G11="","",_xlfn.XLOOKUP($L11,resources[Resource],resources[estPerUnit],""))*M11,"")</f>
        <v>20000</v>
      </c>
      <c r="S11" s="17" t="str">
        <f ca="1">IFERROR(IF($G11="","",_xlfn.XLOOKUP($L11,resources[Resource],resources[estPerUnit],""))*N11,"")</f>
        <v/>
      </c>
      <c r="T11" s="17" t="str">
        <f ca="1">IFERROR(IF($G11="","",_xlfn.XLOOKUP($L11,resources[Resource],resources[estPerUnit],""))*O11,"")</f>
        <v/>
      </c>
      <c r="U11" s="17" t="str">
        <f ca="1">IFERROR(IF($G11="","",_xlfn.XLOOKUP($L11,resources[Resource],resources[estPerUnit],""))*P11,"")</f>
        <v/>
      </c>
    </row>
    <row r="12" spans="1:21" x14ac:dyDescent="0.5">
      <c r="G12" s="17" t="str">
        <f ca="1"/>
        <v>Hardware</v>
      </c>
      <c r="H12" s="17" t="str">
        <f ca="1"/>
        <v>Off</v>
      </c>
      <c r="I12" s="17" t="b">
        <f ca="1"/>
        <v>1</v>
      </c>
      <c r="J12" s="17" t="str">
        <f ca="1"/>
        <v>Design</v>
      </c>
      <c r="K12" s="17" t="str">
        <f ca="1"/>
        <v>Day 2</v>
      </c>
      <c r="L12" s="17" t="str">
        <f ca="1"/>
        <v>UX Designer</v>
      </c>
      <c r="M12" s="17">
        <f ca="1"/>
        <v>0.2</v>
      </c>
      <c r="N12" s="17" t="str">
        <f ca="1"/>
        <v/>
      </c>
      <c r="O12" s="17" t="str">
        <f ca="1"/>
        <v/>
      </c>
      <c r="P12" s="17" t="str">
        <f ca="1"/>
        <v/>
      </c>
      <c r="Q12" s="17">
        <f ca="1">IFERROR(IF($G12="","",_xlfn.XLOOKUP($L12,resources[Resource],resources[estPerUnit],""))*M12,"")</f>
        <v>22000</v>
      </c>
      <c r="R12" s="17">
        <f ca="1">IFERROR(IF($G12="","",_xlfn.XLOOKUP($L12,resources[Resource],resources[estPerUnit],""))*M12,"")</f>
        <v>22000</v>
      </c>
      <c r="S12" s="17" t="str">
        <f ca="1">IFERROR(IF($G12="","",_xlfn.XLOOKUP($L12,resources[Resource],resources[estPerUnit],""))*N12,"")</f>
        <v/>
      </c>
      <c r="T12" s="17" t="str">
        <f ca="1">IFERROR(IF($G12="","",_xlfn.XLOOKUP($L12,resources[Resource],resources[estPerUnit],""))*O12,"")</f>
        <v/>
      </c>
      <c r="U12" s="17" t="str">
        <f ca="1">IFERROR(IF($G12="","",_xlfn.XLOOKUP($L12,resources[Resource],resources[estPerUnit],""))*P12,"")</f>
        <v/>
      </c>
    </row>
    <row r="13" spans="1:21" x14ac:dyDescent="0.5">
      <c r="G13" s="17" t="str">
        <f ca="1"/>
        <v>Hardware</v>
      </c>
      <c r="H13" s="17" t="str">
        <f ca="1"/>
        <v>Off</v>
      </c>
      <c r="I13" s="17" t="b">
        <f ca="1"/>
        <v>1</v>
      </c>
      <c r="J13" s="17" t="str">
        <f ca="1"/>
        <v>Design</v>
      </c>
      <c r="K13" s="17" t="str">
        <f ca="1"/>
        <v>Design Review</v>
      </c>
      <c r="L13" s="17" t="str">
        <f ca="1"/>
        <v>Hardware Engineer 3</v>
      </c>
      <c r="M13" s="17">
        <f ca="1"/>
        <v>0.1</v>
      </c>
      <c r="N13" s="17" t="str">
        <f ca="1"/>
        <v/>
      </c>
      <c r="O13" s="17" t="str">
        <f ca="1"/>
        <v/>
      </c>
      <c r="P13" s="17" t="str">
        <f ca="1"/>
        <v/>
      </c>
      <c r="Q13" s="17">
        <f ca="1">IFERROR(IF($G13="","",_xlfn.XLOOKUP($L13,resources[Resource],resources[estPerUnit],""))*M13,"")</f>
        <v>14500</v>
      </c>
      <c r="R13" s="17">
        <f ca="1">IFERROR(IF($G13="","",_xlfn.XLOOKUP($L13,resources[Resource],resources[estPerUnit],""))*M13,"")</f>
        <v>14500</v>
      </c>
      <c r="S13" s="17" t="str">
        <f ca="1">IFERROR(IF($G13="","",_xlfn.XLOOKUP($L13,resources[Resource],resources[estPerUnit],""))*N13,"")</f>
        <v/>
      </c>
      <c r="T13" s="17" t="str">
        <f ca="1">IFERROR(IF($G13="","",_xlfn.XLOOKUP($L13,resources[Resource],resources[estPerUnit],""))*O13,"")</f>
        <v/>
      </c>
      <c r="U13" s="17" t="str">
        <f ca="1">IFERROR(IF($G13="","",_xlfn.XLOOKUP($L13,resources[Resource],resources[estPerUnit],""))*P13,"")</f>
        <v/>
      </c>
    </row>
    <row r="14" spans="1:21" x14ac:dyDescent="0.5">
      <c r="G14" s="17" t="str">
        <f ca="1"/>
        <v>Hardware</v>
      </c>
      <c r="H14" s="17" t="str">
        <f ca="1"/>
        <v>Off</v>
      </c>
      <c r="I14" s="17" t="b">
        <f ca="1"/>
        <v>1</v>
      </c>
      <c r="J14" s="17" t="str">
        <f ca="1"/>
        <v>Design</v>
      </c>
      <c r="K14" s="17" t="str">
        <f ca="1"/>
        <v>Serviceability Review</v>
      </c>
      <c r="L14" s="17" t="str">
        <f ca="1"/>
        <v>Support Engineer 2</v>
      </c>
      <c r="M14" s="17">
        <f ca="1"/>
        <v>0.3</v>
      </c>
      <c r="N14" s="17" t="str">
        <f ca="1"/>
        <v/>
      </c>
      <c r="O14" s="17" t="str">
        <f ca="1"/>
        <v/>
      </c>
      <c r="P14" s="17" t="str">
        <f ca="1"/>
        <v/>
      </c>
      <c r="Q14" s="17">
        <f ca="1">IFERROR(IF($G14="","",_xlfn.XLOOKUP($L14,resources[Resource],resources[estPerUnit],""))*M14,"")</f>
        <v>25500</v>
      </c>
      <c r="R14" s="17">
        <f ca="1">IFERROR(IF($G14="","",_xlfn.XLOOKUP($L14,resources[Resource],resources[estPerUnit],""))*M14,"")</f>
        <v>25500</v>
      </c>
      <c r="S14" s="17" t="str">
        <f ca="1">IFERROR(IF($G14="","",_xlfn.XLOOKUP($L14,resources[Resource],resources[estPerUnit],""))*N14,"")</f>
        <v/>
      </c>
      <c r="T14" s="17" t="str">
        <f ca="1">IFERROR(IF($G14="","",_xlfn.XLOOKUP($L14,resources[Resource],resources[estPerUnit],""))*O14,"")</f>
        <v/>
      </c>
      <c r="U14" s="17" t="str">
        <f ca="1">IFERROR(IF($G14="","",_xlfn.XLOOKUP($L14,resources[Resource],resources[estPerUnit],""))*P14,"")</f>
        <v/>
      </c>
    </row>
    <row r="15" spans="1:21" x14ac:dyDescent="0.5">
      <c r="G15" s="17" t="str">
        <f ca="1"/>
        <v>Hardware</v>
      </c>
      <c r="H15" s="17" t="str">
        <f ca="1"/>
        <v>Off</v>
      </c>
      <c r="I15" s="17" t="b">
        <f ca="1"/>
        <v>1</v>
      </c>
      <c r="J15" s="17" t="str">
        <f ca="1"/>
        <v>Prototype</v>
      </c>
      <c r="K15" s="17" t="str">
        <f ca="1"/>
        <v>CNC/3d print</v>
      </c>
      <c r="L15" s="17" t="str">
        <f ca="1"/>
        <v>Machinist 1</v>
      </c>
      <c r="M15" s="17">
        <f ca="1"/>
        <v>0.8</v>
      </c>
      <c r="N15" s="17" t="str">
        <f ca="1"/>
        <v/>
      </c>
      <c r="O15" s="17" t="str">
        <f ca="1"/>
        <v/>
      </c>
      <c r="P15" s="17" t="str">
        <f ca="1"/>
        <v/>
      </c>
      <c r="Q15" s="17">
        <f ca="1">IFERROR(IF($G15="","",_xlfn.XLOOKUP($L15,resources[Resource],resources[estPerUnit],""))*M15,"")</f>
        <v>44000</v>
      </c>
      <c r="R15" s="17">
        <f ca="1">IFERROR(IF($G15="","",_xlfn.XLOOKUP($L15,resources[Resource],resources[estPerUnit],""))*M15,"")</f>
        <v>44000</v>
      </c>
      <c r="S15" s="17" t="str">
        <f ca="1">IFERROR(IF($G15="","",_xlfn.XLOOKUP($L15,resources[Resource],resources[estPerUnit],""))*N15,"")</f>
        <v/>
      </c>
      <c r="T15" s="17" t="str">
        <f ca="1">IFERROR(IF($G15="","",_xlfn.XLOOKUP($L15,resources[Resource],resources[estPerUnit],""))*O15,"")</f>
        <v/>
      </c>
      <c r="U15" s="17" t="str">
        <f ca="1">IFERROR(IF($G15="","",_xlfn.XLOOKUP($L15,resources[Resource],resources[estPerUnit],""))*P15,"")</f>
        <v/>
      </c>
    </row>
    <row r="16" spans="1:21" x14ac:dyDescent="0.5">
      <c r="G16" s="17" t="str">
        <f ca="1"/>
        <v>Hardware</v>
      </c>
      <c r="H16" s="17" t="str">
        <f ca="1"/>
        <v>Off</v>
      </c>
      <c r="I16" s="17" t="b">
        <f ca="1"/>
        <v>1</v>
      </c>
      <c r="J16" s="17" t="str">
        <f ca="1"/>
        <v>Prototype</v>
      </c>
      <c r="K16" s="17" t="str">
        <f ca="1"/>
        <v>Assembly</v>
      </c>
      <c r="L16" s="17" t="str">
        <f ca="1"/>
        <v>Hardware Engineer 2</v>
      </c>
      <c r="M16" s="17">
        <f ca="1"/>
        <v>0.1</v>
      </c>
      <c r="N16" s="17" t="str">
        <f ca="1"/>
        <v/>
      </c>
      <c r="O16" s="17" t="str">
        <f ca="1"/>
        <v/>
      </c>
      <c r="P16" s="17" t="str">
        <f ca="1"/>
        <v/>
      </c>
      <c r="Q16" s="17">
        <f ca="1">IFERROR(IF($G16="","",_xlfn.XLOOKUP($L16,resources[Resource],resources[estPerUnit],""))*M16,"")</f>
        <v>11500</v>
      </c>
      <c r="R16" s="17">
        <f ca="1">IFERROR(IF($G16="","",_xlfn.XLOOKUP($L16,resources[Resource],resources[estPerUnit],""))*M16,"")</f>
        <v>11500</v>
      </c>
      <c r="S16" s="17" t="str">
        <f ca="1">IFERROR(IF($G16="","",_xlfn.XLOOKUP($L16,resources[Resource],resources[estPerUnit],""))*N16,"")</f>
        <v/>
      </c>
      <c r="T16" s="17" t="str">
        <f ca="1">IFERROR(IF($G16="","",_xlfn.XLOOKUP($L16,resources[Resource],resources[estPerUnit],""))*O16,"")</f>
        <v/>
      </c>
      <c r="U16" s="17" t="str">
        <f ca="1">IFERROR(IF($G16="","",_xlfn.XLOOKUP($L16,resources[Resource],resources[estPerUnit],""))*P16,"")</f>
        <v/>
      </c>
    </row>
    <row r="17" spans="7:21" x14ac:dyDescent="0.5">
      <c r="G17" s="17" t="str">
        <f ca="1"/>
        <v>Hardware</v>
      </c>
      <c r="H17" s="17" t="str">
        <f ca="1"/>
        <v>Off</v>
      </c>
      <c r="I17" s="17" t="b">
        <f ca="1"/>
        <v>1</v>
      </c>
      <c r="J17" s="17" t="str">
        <f ca="1"/>
        <v>Prototype</v>
      </c>
      <c r="K17" s="17" t="str">
        <f ca="1"/>
        <v>Durability/Stress</v>
      </c>
      <c r="L17" s="17" t="str">
        <f ca="1"/>
        <v>Hardware Engineer 1</v>
      </c>
      <c r="M17" s="17">
        <f ca="1"/>
        <v>0.9</v>
      </c>
      <c r="N17" s="17" t="str">
        <f ca="1"/>
        <v/>
      </c>
      <c r="O17" s="17" t="str">
        <f ca="1"/>
        <v/>
      </c>
      <c r="P17" s="17" t="str">
        <f ca="1"/>
        <v/>
      </c>
      <c r="Q17" s="17">
        <f ca="1">IFERROR(IF($G17="","",_xlfn.XLOOKUP($L17,resources[Resource],resources[estPerUnit],""))*M17,"")</f>
        <v>85500</v>
      </c>
      <c r="R17" s="17">
        <f ca="1">IFERROR(IF($G17="","",_xlfn.XLOOKUP($L17,resources[Resource],resources[estPerUnit],""))*M17,"")</f>
        <v>85500</v>
      </c>
      <c r="S17" s="17" t="str">
        <f ca="1">IFERROR(IF($G17="","",_xlfn.XLOOKUP($L17,resources[Resource],resources[estPerUnit],""))*N17,"")</f>
        <v/>
      </c>
      <c r="T17" s="17" t="str">
        <f ca="1">IFERROR(IF($G17="","",_xlfn.XLOOKUP($L17,resources[Resource],resources[estPerUnit],""))*O17,"")</f>
        <v/>
      </c>
      <c r="U17" s="17" t="str">
        <f ca="1">IFERROR(IF($G17="","",_xlfn.XLOOKUP($L17,resources[Resource],resources[estPerUnit],""))*P17,"")</f>
        <v/>
      </c>
    </row>
    <row r="18" spans="7:21" x14ac:dyDescent="0.5">
      <c r="G18" s="17" t="str">
        <f ca="1"/>
        <v>Hardware</v>
      </c>
      <c r="H18" s="17" t="str">
        <f ca="1"/>
        <v>Off</v>
      </c>
      <c r="I18" s="17" t="b">
        <f ca="1"/>
        <v>1</v>
      </c>
      <c r="J18" s="17" t="str">
        <f ca="1"/>
        <v>Development</v>
      </c>
      <c r="K18" s="17" t="str">
        <f ca="1"/>
        <v>Factory Flow</v>
      </c>
      <c r="L18" s="17" t="str">
        <f ca="1"/>
        <v>Program Manager</v>
      </c>
      <c r="M18" s="17">
        <f ca="1"/>
        <v>0.5</v>
      </c>
      <c r="N18" s="17" t="str">
        <f ca="1"/>
        <v/>
      </c>
      <c r="O18" s="17" t="str">
        <f ca="1"/>
        <v/>
      </c>
      <c r="P18" s="17" t="str">
        <f ca="1"/>
        <v/>
      </c>
      <c r="Q18" s="17">
        <f ca="1">IFERROR(IF($G18="","",_xlfn.XLOOKUP($L18,resources[Resource],resources[estPerUnit],""))*M18,"")</f>
        <v>70000</v>
      </c>
      <c r="R18" s="17">
        <f ca="1">IFERROR(IF($G18="","",_xlfn.XLOOKUP($L18,resources[Resource],resources[estPerUnit],""))*M18,"")</f>
        <v>70000</v>
      </c>
      <c r="S18" s="17" t="str">
        <f ca="1">IFERROR(IF($G18="","",_xlfn.XLOOKUP($L18,resources[Resource],resources[estPerUnit],""))*N18,"")</f>
        <v/>
      </c>
      <c r="T18" s="17" t="str">
        <f ca="1">IFERROR(IF($G18="","",_xlfn.XLOOKUP($L18,resources[Resource],resources[estPerUnit],""))*O18,"")</f>
        <v/>
      </c>
      <c r="U18" s="17" t="str">
        <f ca="1">IFERROR(IF($G18="","",_xlfn.XLOOKUP($L18,resources[Resource],resources[estPerUnit],""))*P18,"")</f>
        <v/>
      </c>
    </row>
    <row r="19" spans="7:21" x14ac:dyDescent="0.5">
      <c r="G19" s="17" t="str">
        <f ca="1"/>
        <v>Hardware</v>
      </c>
      <c r="H19" s="17" t="str">
        <f ca="1"/>
        <v>Off</v>
      </c>
      <c r="I19" s="17" t="b">
        <f ca="1"/>
        <v>1</v>
      </c>
      <c r="J19" s="17" t="str">
        <f ca="1"/>
        <v>Development</v>
      </c>
      <c r="K19" s="17" t="str">
        <f ca="1"/>
        <v>Project Management</v>
      </c>
      <c r="L19" s="17" t="str">
        <f ca="1"/>
        <v>Project Manager</v>
      </c>
      <c r="M19" s="17">
        <f ca="1"/>
        <v>2</v>
      </c>
      <c r="N19" s="17" t="str">
        <f ca="1"/>
        <v/>
      </c>
      <c r="O19" s="17" t="str">
        <f ca="1"/>
        <v/>
      </c>
      <c r="P19" s="17" t="str">
        <f ca="1"/>
        <v/>
      </c>
      <c r="Q19" s="17">
        <f ca="1">IFERROR(IF($G19="","",_xlfn.XLOOKUP($L19,resources[Resource],resources[estPerUnit],""))*M19,"")</f>
        <v>220000</v>
      </c>
      <c r="R19" s="17">
        <f ca="1">IFERROR(IF($G19="","",_xlfn.XLOOKUP($L19,resources[Resource],resources[estPerUnit],""))*M19,"")</f>
        <v>220000</v>
      </c>
      <c r="S19" s="17" t="str">
        <f ca="1">IFERROR(IF($G19="","",_xlfn.XLOOKUP($L19,resources[Resource],resources[estPerUnit],""))*N19,"")</f>
        <v/>
      </c>
      <c r="T19" s="17" t="str">
        <f ca="1">IFERROR(IF($G19="","",_xlfn.XLOOKUP($L19,resources[Resource],resources[estPerUnit],""))*O19,"")</f>
        <v/>
      </c>
      <c r="U19" s="17" t="str">
        <f ca="1">IFERROR(IF($G19="","",_xlfn.XLOOKUP($L19,resources[Resource],resources[estPerUnit],""))*P19,"")</f>
        <v/>
      </c>
    </row>
    <row r="20" spans="7:21" x14ac:dyDescent="0.5">
      <c r="G20" s="17" t="str">
        <f ca="1"/>
        <v>Hardware</v>
      </c>
      <c r="H20" s="17" t="str">
        <f ca="1"/>
        <v>Off</v>
      </c>
      <c r="I20" s="17" t="b">
        <f ca="1"/>
        <v>1</v>
      </c>
      <c r="J20" s="17" t="str">
        <f ca="1"/>
        <v>Development</v>
      </c>
      <c r="K20" s="17" t="str">
        <f ca="1"/>
        <v>Supply Chain</v>
      </c>
      <c r="L20" s="17" t="str">
        <f ca="1"/>
        <v>Logistics Analyst</v>
      </c>
      <c r="M20" s="17">
        <f ca="1"/>
        <v>0.1</v>
      </c>
      <c r="N20" s="17" t="str">
        <f ca="1"/>
        <v/>
      </c>
      <c r="O20" s="17" t="str">
        <f ca="1"/>
        <v/>
      </c>
      <c r="P20" s="17" t="str">
        <f ca="1"/>
        <v/>
      </c>
      <c r="Q20" s="17">
        <f ca="1">IFERROR(IF($G20="","",_xlfn.XLOOKUP($L20,resources[Resource],resources[estPerUnit],""))*M20,"")</f>
        <v>7500</v>
      </c>
      <c r="R20" s="17">
        <f ca="1">IFERROR(IF($G20="","",_xlfn.XLOOKUP($L20,resources[Resource],resources[estPerUnit],""))*M20,"")</f>
        <v>7500</v>
      </c>
      <c r="S20" s="17" t="str">
        <f ca="1">IFERROR(IF($G20="","",_xlfn.XLOOKUP($L20,resources[Resource],resources[estPerUnit],""))*N20,"")</f>
        <v/>
      </c>
      <c r="T20" s="17" t="str">
        <f ca="1">IFERROR(IF($G20="","",_xlfn.XLOOKUP($L20,resources[Resource],resources[estPerUnit],""))*O20,"")</f>
        <v/>
      </c>
      <c r="U20" s="17" t="str">
        <f ca="1">IFERROR(IF($G20="","",_xlfn.XLOOKUP($L20,resources[Resource],resources[estPerUnit],""))*P20,"")</f>
        <v/>
      </c>
    </row>
    <row r="21" spans="7:21" x14ac:dyDescent="0.5">
      <c r="G21" s="17" t="str">
        <f ca="1"/>
        <v>Hardware</v>
      </c>
      <c r="H21" s="17" t="str">
        <f ca="1"/>
        <v>Off</v>
      </c>
      <c r="I21" s="17" t="b">
        <f ca="1"/>
        <v>1</v>
      </c>
      <c r="J21" s="17" t="str">
        <f ca="1"/>
        <v>Development</v>
      </c>
      <c r="K21" s="17" t="str">
        <f ca="1"/>
        <v>Supply Chain</v>
      </c>
      <c r="L21" s="17" t="str">
        <f ca="1"/>
        <v>Contract Analyst</v>
      </c>
      <c r="M21" s="17">
        <f ca="1"/>
        <v>0.3</v>
      </c>
      <c r="N21" s="17" t="str">
        <f ca="1"/>
        <v/>
      </c>
      <c r="O21" s="17" t="str">
        <f ca="1"/>
        <v/>
      </c>
      <c r="P21" s="17" t="str">
        <f ca="1"/>
        <v/>
      </c>
      <c r="Q21" s="17">
        <f ca="1">IFERROR(IF($G21="","",_xlfn.XLOOKUP($L21,resources[Resource],resources[estPerUnit],""))*M21,"")</f>
        <v>25500</v>
      </c>
      <c r="R21" s="17">
        <f ca="1">IFERROR(IF($G21="","",_xlfn.XLOOKUP($L21,resources[Resource],resources[estPerUnit],""))*M21,"")</f>
        <v>25500</v>
      </c>
      <c r="S21" s="17" t="str">
        <f ca="1">IFERROR(IF($G21="","",_xlfn.XLOOKUP($L21,resources[Resource],resources[estPerUnit],""))*N21,"")</f>
        <v/>
      </c>
      <c r="T21" s="17" t="str">
        <f ca="1">IFERROR(IF($G21="","",_xlfn.XLOOKUP($L21,resources[Resource],resources[estPerUnit],""))*O21,"")</f>
        <v/>
      </c>
      <c r="U21" s="17" t="str">
        <f ca="1">IFERROR(IF($G21="","",_xlfn.XLOOKUP($L21,resources[Resource],resources[estPerUnit],""))*P21,"")</f>
        <v/>
      </c>
    </row>
    <row r="22" spans="7:21" x14ac:dyDescent="0.5">
      <c r="G22" s="17" t="str">
        <f ca="1"/>
        <v>Hardware</v>
      </c>
      <c r="H22" s="17" t="str">
        <f ca="1"/>
        <v>Off</v>
      </c>
      <c r="I22" s="17" t="b">
        <f ca="1"/>
        <v>1</v>
      </c>
      <c r="J22" s="17" t="str">
        <f ca="1"/>
        <v>Testing</v>
      </c>
      <c r="K22" s="17" t="str">
        <f ca="1"/>
        <v>Pilot Run</v>
      </c>
      <c r="L22" s="17" t="str">
        <f ca="1"/>
        <v>Hardware Engineer 2</v>
      </c>
      <c r="M22" s="17">
        <f ca="1"/>
        <v>0.1</v>
      </c>
      <c r="N22" s="17" t="str">
        <f ca="1"/>
        <v/>
      </c>
      <c r="O22" s="17" t="str">
        <f ca="1"/>
        <v/>
      </c>
      <c r="P22" s="17" t="str">
        <f ca="1"/>
        <v/>
      </c>
      <c r="Q22" s="17">
        <f ca="1">IFERROR(IF($G22="","",_xlfn.XLOOKUP($L22,resources[Resource],resources[estPerUnit],""))*M22,"")</f>
        <v>11500</v>
      </c>
      <c r="R22" s="17">
        <f ca="1">IFERROR(IF($G22="","",_xlfn.XLOOKUP($L22,resources[Resource],resources[estPerUnit],""))*M22,"")</f>
        <v>11500</v>
      </c>
      <c r="S22" s="17" t="str">
        <f ca="1">IFERROR(IF($G22="","",_xlfn.XLOOKUP($L22,resources[Resource],resources[estPerUnit],""))*N22,"")</f>
        <v/>
      </c>
      <c r="T22" s="17" t="str">
        <f ca="1">IFERROR(IF($G22="","",_xlfn.XLOOKUP($L22,resources[Resource],resources[estPerUnit],""))*O22,"")</f>
        <v/>
      </c>
      <c r="U22" s="17" t="str">
        <f ca="1">IFERROR(IF($G22="","",_xlfn.XLOOKUP($L22,resources[Resource],resources[estPerUnit],""))*P22,"")</f>
        <v/>
      </c>
    </row>
    <row r="23" spans="7:21" x14ac:dyDescent="0.5">
      <c r="G23" s="17" t="str">
        <f ca="1"/>
        <v>Hardware</v>
      </c>
      <c r="H23" s="17" t="str">
        <f ca="1"/>
        <v>Off</v>
      </c>
      <c r="I23" s="17" t="b">
        <f ca="1"/>
        <v>1</v>
      </c>
      <c r="J23" s="17" t="str">
        <f ca="1"/>
        <v>Testing</v>
      </c>
      <c r="K23" s="17" t="str">
        <f ca="1"/>
        <v>Integration Testing</v>
      </c>
      <c r="L23" s="17" t="str">
        <f ca="1"/>
        <v>Software Engineer 2</v>
      </c>
      <c r="M23" s="17">
        <f ca="1"/>
        <v>0.5</v>
      </c>
      <c r="N23" s="17" t="str">
        <f ca="1"/>
        <v/>
      </c>
      <c r="O23" s="17" t="str">
        <f ca="1"/>
        <v/>
      </c>
      <c r="P23" s="17" t="str">
        <f ca="1"/>
        <v/>
      </c>
      <c r="Q23" s="17">
        <f ca="1">IFERROR(IF($G23="","",_xlfn.XLOOKUP($L23,resources[Resource],resources[estPerUnit],""))*M23,"")</f>
        <v>65000</v>
      </c>
      <c r="R23" s="17">
        <f ca="1">IFERROR(IF($G23="","",_xlfn.XLOOKUP($L23,resources[Resource],resources[estPerUnit],""))*M23,"")</f>
        <v>65000</v>
      </c>
      <c r="S23" s="17" t="str">
        <f ca="1">IFERROR(IF($G23="","",_xlfn.XLOOKUP($L23,resources[Resource],resources[estPerUnit],""))*N23,"")</f>
        <v/>
      </c>
      <c r="T23" s="17" t="str">
        <f ca="1">IFERROR(IF($G23="","",_xlfn.XLOOKUP($L23,resources[Resource],resources[estPerUnit],""))*O23,"")</f>
        <v/>
      </c>
      <c r="U23" s="17" t="str">
        <f ca="1">IFERROR(IF($G23="","",_xlfn.XLOOKUP($L23,resources[Resource],resources[estPerUnit],""))*P23,"")</f>
        <v/>
      </c>
    </row>
    <row r="24" spans="7:21" x14ac:dyDescent="0.5">
      <c r="G24" s="17" t="str">
        <f ca="1"/>
        <v>Hardware</v>
      </c>
      <c r="H24" s="17" t="str">
        <f ca="1"/>
        <v>Off</v>
      </c>
      <c r="I24" s="17" t="b">
        <f ca="1"/>
        <v>1</v>
      </c>
      <c r="J24" s="17" t="str">
        <f ca="1"/>
        <v>Testing</v>
      </c>
      <c r="K24" s="17" t="str">
        <f ca="1"/>
        <v>Integration Testing</v>
      </c>
      <c r="L24" s="17" t="str">
        <f ca="1"/>
        <v>Hardware Engineer 2</v>
      </c>
      <c r="M24" s="17">
        <f ca="1"/>
        <v>0.5</v>
      </c>
      <c r="N24" s="17" t="str">
        <f ca="1"/>
        <v/>
      </c>
      <c r="O24" s="17" t="str">
        <f ca="1"/>
        <v/>
      </c>
      <c r="P24" s="17" t="str">
        <f ca="1"/>
        <v/>
      </c>
      <c r="Q24" s="17">
        <f ca="1">IFERROR(IF($G24="","",_xlfn.XLOOKUP($L24,resources[Resource],resources[estPerUnit],""))*M24,"")</f>
        <v>57500</v>
      </c>
      <c r="R24" s="17">
        <f ca="1">IFERROR(IF($G24="","",_xlfn.XLOOKUP($L24,resources[Resource],resources[estPerUnit],""))*M24,"")</f>
        <v>57500</v>
      </c>
      <c r="S24" s="17" t="str">
        <f ca="1">IFERROR(IF($G24="","",_xlfn.XLOOKUP($L24,resources[Resource],resources[estPerUnit],""))*N24,"")</f>
        <v/>
      </c>
      <c r="T24" s="17" t="str">
        <f ca="1">IFERROR(IF($G24="","",_xlfn.XLOOKUP($L24,resources[Resource],resources[estPerUnit],""))*O24,"")</f>
        <v/>
      </c>
      <c r="U24" s="17" t="str">
        <f ca="1">IFERROR(IF($G24="","",_xlfn.XLOOKUP($L24,resources[Resource],resources[estPerUnit],""))*P24,"")</f>
        <v/>
      </c>
    </row>
    <row r="25" spans="7:21" x14ac:dyDescent="0.5">
      <c r="G25" s="17" t="str">
        <f ca="1"/>
        <v>Hardware</v>
      </c>
      <c r="H25" s="17" t="str">
        <f ca="1"/>
        <v>Off</v>
      </c>
      <c r="I25" s="17" t="b">
        <f ca="1"/>
        <v>1</v>
      </c>
      <c r="J25" s="17" t="str">
        <f ca="1"/>
        <v>Testing</v>
      </c>
      <c r="K25" s="17" t="str">
        <f ca="1"/>
        <v>Pilot Run</v>
      </c>
      <c r="L25" s="17" t="str">
        <f ca="1"/>
        <v>Hardware Engineer 1</v>
      </c>
      <c r="M25" s="17">
        <f ca="1"/>
        <v>1</v>
      </c>
      <c r="N25" s="17" t="str">
        <f ca="1"/>
        <v/>
      </c>
      <c r="O25" s="17" t="str">
        <f ca="1"/>
        <v/>
      </c>
      <c r="P25" s="17" t="str">
        <f ca="1"/>
        <v/>
      </c>
      <c r="Q25" s="17">
        <f ca="1">IFERROR(IF($G25="","",_xlfn.XLOOKUP($L25,resources[Resource],resources[estPerUnit],""))*M25,"")</f>
        <v>95000</v>
      </c>
      <c r="R25" s="17">
        <f ca="1">IFERROR(IF($G25="","",_xlfn.XLOOKUP($L25,resources[Resource],resources[estPerUnit],""))*M25,"")</f>
        <v>95000</v>
      </c>
      <c r="S25" s="17" t="str">
        <f ca="1">IFERROR(IF($G25="","",_xlfn.XLOOKUP($L25,resources[Resource],resources[estPerUnit],""))*N25,"")</f>
        <v/>
      </c>
      <c r="T25" s="17" t="str">
        <f ca="1">IFERROR(IF($G25="","",_xlfn.XLOOKUP($L25,resources[Resource],resources[estPerUnit],""))*O25,"")</f>
        <v/>
      </c>
      <c r="U25" s="17" t="str">
        <f ca="1">IFERROR(IF($G25="","",_xlfn.XLOOKUP($L25,resources[Resource],resources[estPerUnit],""))*P25,"")</f>
        <v/>
      </c>
    </row>
    <row r="26" spans="7:21" x14ac:dyDescent="0.5">
      <c r="G26" s="17" t="str">
        <f ca="1"/>
        <v>Hardware</v>
      </c>
      <c r="H26" s="17" t="str">
        <f ca="1"/>
        <v>Off</v>
      </c>
      <c r="I26" s="17" t="b">
        <f ca="1"/>
        <v>1</v>
      </c>
      <c r="J26" s="17" t="str">
        <f ca="1"/>
        <v>Testing</v>
      </c>
      <c r="K26" s="17" t="str">
        <f ca="1"/>
        <v>Durability/Stress</v>
      </c>
      <c r="L26" s="17" t="str">
        <f ca="1"/>
        <v>Hardware Engineer 1</v>
      </c>
      <c r="M26" s="17">
        <f ca="1"/>
        <v>0.2</v>
      </c>
      <c r="N26" s="17" t="str">
        <f ca="1"/>
        <v/>
      </c>
      <c r="O26" s="17" t="str">
        <f ca="1"/>
        <v/>
      </c>
      <c r="P26" s="17" t="str">
        <f ca="1"/>
        <v/>
      </c>
      <c r="Q26" s="17">
        <f ca="1">IFERROR(IF($G26="","",_xlfn.XLOOKUP($L26,resources[Resource],resources[estPerUnit],""))*M26,"")</f>
        <v>19000</v>
      </c>
      <c r="R26" s="17">
        <f ca="1">IFERROR(IF($G26="","",_xlfn.XLOOKUP($L26,resources[Resource],resources[estPerUnit],""))*M26,"")</f>
        <v>19000</v>
      </c>
      <c r="S26" s="17" t="str">
        <f ca="1">IFERROR(IF($G26="","",_xlfn.XLOOKUP($L26,resources[Resource],resources[estPerUnit],""))*N26,"")</f>
        <v/>
      </c>
      <c r="T26" s="17" t="str">
        <f ca="1">IFERROR(IF($G26="","",_xlfn.XLOOKUP($L26,resources[Resource],resources[estPerUnit],""))*O26,"")</f>
        <v/>
      </c>
      <c r="U26" s="17" t="str">
        <f ca="1">IFERROR(IF($G26="","",_xlfn.XLOOKUP($L26,resources[Resource],resources[estPerUnit],""))*P26,"")</f>
        <v/>
      </c>
    </row>
    <row r="27" spans="7:21" x14ac:dyDescent="0.5">
      <c r="G27" s="17" t="str">
        <f ca="1"/>
        <v>Hardware</v>
      </c>
      <c r="H27" s="17" t="str">
        <f ca="1"/>
        <v>Off</v>
      </c>
      <c r="I27" s="17" t="b">
        <f ca="1"/>
        <v>1</v>
      </c>
      <c r="J27" s="17" t="str">
        <f ca="1"/>
        <v>Operations</v>
      </c>
      <c r="K27" s="17" t="str">
        <f ca="1"/>
        <v>Program Management</v>
      </c>
      <c r="L27" s="17" t="str">
        <f ca="1"/>
        <v>Program Manager</v>
      </c>
      <c r="M27" s="17">
        <f ca="1"/>
        <v>0.5</v>
      </c>
      <c r="N27" s="17" t="str">
        <f ca="1"/>
        <v/>
      </c>
      <c r="O27" s="17" t="str">
        <f ca="1"/>
        <v/>
      </c>
      <c r="P27" s="17" t="str">
        <f ca="1"/>
        <v/>
      </c>
      <c r="Q27" s="17">
        <f ca="1">IFERROR(IF($G27="","",_xlfn.XLOOKUP($L27,resources[Resource],resources[estPerUnit],""))*M27,"")</f>
        <v>70000</v>
      </c>
      <c r="R27" s="17">
        <f ca="1">IFERROR(IF($G27="","",_xlfn.XLOOKUP($L27,resources[Resource],resources[estPerUnit],""))*M27,"")</f>
        <v>70000</v>
      </c>
      <c r="S27" s="17" t="str">
        <f ca="1">IFERROR(IF($G27="","",_xlfn.XLOOKUP($L27,resources[Resource],resources[estPerUnit],""))*N27,"")</f>
        <v/>
      </c>
      <c r="T27" s="17" t="str">
        <f ca="1">IFERROR(IF($G27="","",_xlfn.XLOOKUP($L27,resources[Resource],resources[estPerUnit],""))*O27,"")</f>
        <v/>
      </c>
      <c r="U27" s="17" t="str">
        <f ca="1">IFERROR(IF($G27="","",_xlfn.XLOOKUP($L27,resources[Resource],resources[estPerUnit],""))*P27,"")</f>
        <v/>
      </c>
    </row>
    <row r="28" spans="7:21" x14ac:dyDescent="0.5">
      <c r="G28" s="17" t="str">
        <f ca="1"/>
        <v>Hardware</v>
      </c>
      <c r="H28" s="17" t="str">
        <f ca="1"/>
        <v>Off</v>
      </c>
      <c r="I28" s="17" t="b">
        <f ca="1"/>
        <v>1</v>
      </c>
      <c r="J28" s="17" t="str">
        <f ca="1"/>
        <v>Operations</v>
      </c>
      <c r="K28" s="17" t="str">
        <f ca="1"/>
        <v>Project Management</v>
      </c>
      <c r="L28" s="17" t="str">
        <f ca="1"/>
        <v>Project Manager</v>
      </c>
      <c r="M28" s="17">
        <f ca="1"/>
        <v>2</v>
      </c>
      <c r="N28" s="17" t="str">
        <f ca="1"/>
        <v/>
      </c>
      <c r="O28" s="17" t="str">
        <f ca="1"/>
        <v/>
      </c>
      <c r="P28" s="17" t="str">
        <f ca="1"/>
        <v/>
      </c>
      <c r="Q28" s="17">
        <f ca="1">IFERROR(IF($G28="","",_xlfn.XLOOKUP($L28,resources[Resource],resources[estPerUnit],""))*M28,"")</f>
        <v>220000</v>
      </c>
      <c r="R28" s="17">
        <f ca="1">IFERROR(IF($G28="","",_xlfn.XLOOKUP($L28,resources[Resource],resources[estPerUnit],""))*M28,"")</f>
        <v>220000</v>
      </c>
      <c r="S28" s="17" t="str">
        <f ca="1">IFERROR(IF($G28="","",_xlfn.XLOOKUP($L28,resources[Resource],resources[estPerUnit],""))*N28,"")</f>
        <v/>
      </c>
      <c r="T28" s="17" t="str">
        <f ca="1">IFERROR(IF($G28="","",_xlfn.XLOOKUP($L28,resources[Resource],resources[estPerUnit],""))*O28,"")</f>
        <v/>
      </c>
      <c r="U28" s="17" t="str">
        <f ca="1">IFERROR(IF($G28="","",_xlfn.XLOOKUP($L28,resources[Resource],resources[estPerUnit],""))*P28,"")</f>
        <v/>
      </c>
    </row>
    <row r="29" spans="7:21" x14ac:dyDescent="0.5">
      <c r="G29" s="17" t="str">
        <f ca="1"/>
        <v>Hardware</v>
      </c>
      <c r="H29" s="17" t="str">
        <f ca="1"/>
        <v>Off</v>
      </c>
      <c r="I29" s="17" t="b">
        <f ca="1"/>
        <v>1</v>
      </c>
      <c r="J29" s="17" t="str">
        <f ca="1"/>
        <v>Operations</v>
      </c>
      <c r="K29" s="17" t="str">
        <f ca="1"/>
        <v>Lab Equipment</v>
      </c>
      <c r="L29" s="17" t="str">
        <f ca="1"/>
        <v>Equipment Procurement</v>
      </c>
      <c r="M29" s="17">
        <f ca="1"/>
        <v>150000</v>
      </c>
      <c r="N29" s="17" t="str">
        <f ca="1"/>
        <v/>
      </c>
      <c r="O29" s="17" t="str">
        <f ca="1"/>
        <v/>
      </c>
      <c r="P29" s="17" t="str">
        <f ca="1"/>
        <v/>
      </c>
      <c r="Q29" s="17">
        <f ca="1">IFERROR(IF($G29="","",_xlfn.XLOOKUP($L29,resources[Resource],resources[estPerUnit],""))*M29,"")</f>
        <v>150000</v>
      </c>
      <c r="R29" s="17">
        <f ca="1">IFERROR(IF($G29="","",_xlfn.XLOOKUP($L29,resources[Resource],resources[estPerUnit],""))*M29,"")</f>
        <v>150000</v>
      </c>
      <c r="S29" s="17" t="str">
        <f ca="1">IFERROR(IF($G29="","",_xlfn.XLOOKUP($L29,resources[Resource],resources[estPerUnit],""))*N29,"")</f>
        <v/>
      </c>
      <c r="T29" s="17" t="str">
        <f ca="1">IFERROR(IF($G29="","",_xlfn.XLOOKUP($L29,resources[Resource],resources[estPerUnit],""))*O29,"")</f>
        <v/>
      </c>
      <c r="U29" s="17" t="str">
        <f ca="1">IFERROR(IF($G29="","",_xlfn.XLOOKUP($L29,resources[Resource],resources[estPerUnit],""))*P29,"")</f>
        <v/>
      </c>
    </row>
    <row r="30" spans="7:21" x14ac:dyDescent="0.5">
      <c r="G30" s="17" t="str">
        <f ca="1"/>
        <v>Hardware</v>
      </c>
      <c r="H30" s="17" t="str">
        <f ca="1"/>
        <v>Off</v>
      </c>
      <c r="I30" s="17" t="b">
        <f ca="1"/>
        <v>1</v>
      </c>
      <c r="J30" s="17" t="str">
        <f ca="1"/>
        <v>Operations</v>
      </c>
      <c r="K30" s="17" t="str">
        <f ca="1"/>
        <v>Lab Equipment</v>
      </c>
      <c r="L30" s="17" t="str">
        <f ca="1"/>
        <v>Equipment Leasing</v>
      </c>
      <c r="M30" s="17">
        <f ca="1"/>
        <v>25000</v>
      </c>
      <c r="N30" s="17" t="str">
        <f ca="1"/>
        <v/>
      </c>
      <c r="O30" s="17" t="str">
        <f ca="1"/>
        <v/>
      </c>
      <c r="P30" s="17" t="str">
        <f ca="1"/>
        <v/>
      </c>
      <c r="Q30" s="17">
        <f ca="1">IFERROR(IF($G30="","",_xlfn.XLOOKUP($L30,resources[Resource],resources[estPerUnit],""))*M30,"")</f>
        <v>25000</v>
      </c>
      <c r="R30" s="17">
        <f ca="1">IFERROR(IF($G30="","",_xlfn.XLOOKUP($L30,resources[Resource],resources[estPerUnit],""))*M30,"")</f>
        <v>25000</v>
      </c>
      <c r="S30" s="17" t="str">
        <f ca="1">IFERROR(IF($G30="","",_xlfn.XLOOKUP($L30,resources[Resource],resources[estPerUnit],""))*N30,"")</f>
        <v/>
      </c>
      <c r="T30" s="17" t="str">
        <f ca="1">IFERROR(IF($G30="","",_xlfn.XLOOKUP($L30,resources[Resource],resources[estPerUnit],""))*O30,"")</f>
        <v/>
      </c>
      <c r="U30" s="17" t="str">
        <f ca="1">IFERROR(IF($G30="","",_xlfn.XLOOKUP($L30,resources[Resource],resources[estPerUnit],""))*P30,"")</f>
        <v/>
      </c>
    </row>
    <row r="31" spans="7:21" x14ac:dyDescent="0.5">
      <c r="G31" s="17" t="str">
        <f ca="1"/>
        <v>pillar</v>
      </c>
      <c r="H31" s="17" t="str">
        <f ca="1"/>
        <v>phase</v>
      </c>
      <c r="I31" s="17" t="str">
        <f ca="1"/>
        <v>defined</v>
      </c>
      <c r="J31" s="17" t="str">
        <f ca="1"/>
        <v>Task</v>
      </c>
      <c r="K31" s="17" t="str">
        <f ca="1"/>
        <v>Subtask</v>
      </c>
      <c r="L31" s="17" t="str">
        <f ca="1"/>
        <v>Resource</v>
      </c>
      <c r="M31" s="17" t="str">
        <f ca="1"/>
        <v>qty</v>
      </c>
      <c r="N31" s="17" t="str">
        <f ca="1"/>
        <v>Establish</v>
      </c>
      <c r="O31" s="17" t="str">
        <f ca="1"/>
        <v>Evolve</v>
      </c>
      <c r="P31" s="17" t="str">
        <f ca="1"/>
        <v>Grow</v>
      </c>
      <c r="Q31" s="17" t="str">
        <f ca="1">IFERROR(IF($G31="","",_xlfn.XLOOKUP($L31,resources[Resource],resources[estPerUnit],""))*M31,"")</f>
        <v/>
      </c>
      <c r="R31" s="17" t="str">
        <f ca="1">IFERROR(IF($G31="","",_xlfn.XLOOKUP($L31,resources[Resource],resources[estPerUnit],""))*M31,"")</f>
        <v/>
      </c>
      <c r="S31" s="17" t="str">
        <f ca="1">IFERROR(IF($G31="","",_xlfn.XLOOKUP($L31,resources[Resource],resources[estPerUnit],""))*N31,"")</f>
        <v/>
      </c>
      <c r="T31" s="17" t="str">
        <f ca="1">IFERROR(IF($G31="","",_xlfn.XLOOKUP($L31,resources[Resource],resources[estPerUnit],""))*O31,"")</f>
        <v/>
      </c>
      <c r="U31" s="17" t="str">
        <f ca="1">IFERROR(IF($G31="","",_xlfn.XLOOKUP($L31,resources[Resource],resources[estPerUnit],""))*P31,"")</f>
        <v/>
      </c>
    </row>
    <row r="32" spans="7:21" x14ac:dyDescent="0.5">
      <c r="G32" s="17" t="str">
        <f ca="1"/>
        <v>Software</v>
      </c>
      <c r="H32" s="17" t="str">
        <f ca="1"/>
        <v>On</v>
      </c>
      <c r="I32" s="17" t="b">
        <f ca="1"/>
        <v>1</v>
      </c>
      <c r="J32" s="17" t="str">
        <f ca="1"/>
        <v>Ideation</v>
      </c>
      <c r="K32" s="17" t="str">
        <f ca="1"/>
        <v>Product Experience</v>
      </c>
      <c r="L32" s="17" t="str">
        <f ca="1"/>
        <v>Product Manager</v>
      </c>
      <c r="M32" s="17">
        <f ca="1"/>
        <v>0.75</v>
      </c>
      <c r="N32" s="17">
        <f ca="1"/>
        <v>0.75</v>
      </c>
      <c r="O32" s="17">
        <f ca="1"/>
        <v>0.79500000000000004</v>
      </c>
      <c r="P32" s="17">
        <f ca="1"/>
        <v>0.89999999999999991</v>
      </c>
      <c r="Q32" s="17">
        <f ca="1">IFERROR(IF($G32="","",_xlfn.XLOOKUP($L32,resources[Resource],resources[estPerUnit],""))*M32,"")</f>
        <v>112500</v>
      </c>
      <c r="R32" s="17">
        <f ca="1">IFERROR(IF($G32="","",_xlfn.XLOOKUP($L32,resources[Resource],resources[estPerUnit],""))*M32,"")</f>
        <v>112500</v>
      </c>
      <c r="S32" s="17">
        <f ca="1">IFERROR(IF($G32="","",_xlfn.XLOOKUP($L32,resources[Resource],resources[estPerUnit],""))*N32,"")</f>
        <v>112500</v>
      </c>
      <c r="T32" s="17">
        <f ca="1">IFERROR(IF($G32="","",_xlfn.XLOOKUP($L32,resources[Resource],resources[estPerUnit],""))*O32,"")</f>
        <v>119250</v>
      </c>
      <c r="U32" s="17">
        <f ca="1">IFERROR(IF($G32="","",_xlfn.XLOOKUP($L32,resources[Resource],resources[estPerUnit],""))*P32,"")</f>
        <v>135000</v>
      </c>
    </row>
    <row r="33" spans="7:21" x14ac:dyDescent="0.5">
      <c r="G33" s="17" t="str">
        <f ca="1"/>
        <v>Software</v>
      </c>
      <c r="H33" s="17" t="str">
        <f ca="1"/>
        <v>On</v>
      </c>
      <c r="I33" s="17" t="b">
        <f ca="1"/>
        <v>1</v>
      </c>
      <c r="J33" s="17" t="str">
        <f ca="1"/>
        <v>Ideation</v>
      </c>
      <c r="K33" s="17" t="str">
        <f ca="1"/>
        <v>Feasibility</v>
      </c>
      <c r="L33" s="17" t="str">
        <f ca="1"/>
        <v>Marketer</v>
      </c>
      <c r="M33" s="17">
        <f ca="1"/>
        <v>0.3</v>
      </c>
      <c r="N33" s="17">
        <f ca="1"/>
        <v>0.3</v>
      </c>
      <c r="O33" s="17">
        <f ca="1"/>
        <v>0.318</v>
      </c>
      <c r="P33" s="17">
        <f ca="1"/>
        <v>0.36</v>
      </c>
      <c r="Q33" s="17">
        <f ca="1">IFERROR(IF($G33="","",_xlfn.XLOOKUP($L33,resources[Resource],resources[estPerUnit],""))*M33,"")</f>
        <v>30000</v>
      </c>
      <c r="R33" s="17">
        <f ca="1">IFERROR(IF($G33="","",_xlfn.XLOOKUP($L33,resources[Resource],resources[estPerUnit],""))*M33,"")</f>
        <v>30000</v>
      </c>
      <c r="S33" s="17">
        <f ca="1">IFERROR(IF($G33="","",_xlfn.XLOOKUP($L33,resources[Resource],resources[estPerUnit],""))*N33,"")</f>
        <v>30000</v>
      </c>
      <c r="T33" s="17">
        <f ca="1">IFERROR(IF($G33="","",_xlfn.XLOOKUP($L33,resources[Resource],resources[estPerUnit],""))*O33,"")</f>
        <v>31800</v>
      </c>
      <c r="U33" s="17">
        <f ca="1">IFERROR(IF($G33="","",_xlfn.XLOOKUP($L33,resources[Resource],resources[estPerUnit],""))*P33,"")</f>
        <v>36000</v>
      </c>
    </row>
    <row r="34" spans="7:21" x14ac:dyDescent="0.5">
      <c r="G34" s="17" t="str">
        <f ca="1"/>
        <v>Software</v>
      </c>
      <c r="H34" s="17" t="str">
        <f ca="1"/>
        <v>On</v>
      </c>
      <c r="I34" s="17" t="b">
        <f ca="1"/>
        <v>1</v>
      </c>
      <c r="J34" s="17" t="str">
        <f ca="1"/>
        <v>Ideation</v>
      </c>
      <c r="K34" s="17" t="str">
        <f ca="1"/>
        <v>Finance Support</v>
      </c>
      <c r="L34" s="17" t="str">
        <f ca="1"/>
        <v>Analyst</v>
      </c>
      <c r="M34" s="17">
        <f ca="1"/>
        <v>0.2</v>
      </c>
      <c r="N34" s="17">
        <f ca="1"/>
        <v>0.2</v>
      </c>
      <c r="O34" s="17">
        <f ca="1"/>
        <v>0.21200000000000002</v>
      </c>
      <c r="P34" s="17">
        <f ca="1"/>
        <v>0.24</v>
      </c>
      <c r="Q34" s="17">
        <f ca="1">IFERROR(IF($G34="","",_xlfn.XLOOKUP($L34,resources[Resource],resources[estPerUnit],""))*M34,"")</f>
        <v>15000</v>
      </c>
      <c r="R34" s="17">
        <f ca="1">IFERROR(IF($G34="","",_xlfn.XLOOKUP($L34,resources[Resource],resources[estPerUnit],""))*M34,"")</f>
        <v>15000</v>
      </c>
      <c r="S34" s="17">
        <f ca="1">IFERROR(IF($G34="","",_xlfn.XLOOKUP($L34,resources[Resource],resources[estPerUnit],""))*N34,"")</f>
        <v>15000</v>
      </c>
      <c r="T34" s="17">
        <f ca="1">IFERROR(IF($G34="","",_xlfn.XLOOKUP($L34,resources[Resource],resources[estPerUnit],""))*O34,"")</f>
        <v>15900.000000000002</v>
      </c>
      <c r="U34" s="17">
        <f ca="1">IFERROR(IF($G34="","",_xlfn.XLOOKUP($L34,resources[Resource],resources[estPerUnit],""))*P34,"")</f>
        <v>18000</v>
      </c>
    </row>
    <row r="35" spans="7:21" x14ac:dyDescent="0.5">
      <c r="G35" s="17" t="str">
        <f ca="1"/>
        <v>Software</v>
      </c>
      <c r="H35" s="17" t="str">
        <f ca="1"/>
        <v>On</v>
      </c>
      <c r="I35" s="17" t="b">
        <f ca="1"/>
        <v>1</v>
      </c>
      <c r="J35" s="17" t="str">
        <f ca="1"/>
        <v>Ideation</v>
      </c>
      <c r="K35" s="17" t="str">
        <f ca="1"/>
        <v>Market Research</v>
      </c>
      <c r="L35" s="17" t="str">
        <f ca="1"/>
        <v>Analyst</v>
      </c>
      <c r="M35" s="17">
        <f ca="1"/>
        <v>0.3</v>
      </c>
      <c r="N35" s="17">
        <f ca="1"/>
        <v>0.3</v>
      </c>
      <c r="O35" s="17">
        <f ca="1"/>
        <v>0.318</v>
      </c>
      <c r="P35" s="17">
        <f ca="1"/>
        <v>0.36</v>
      </c>
      <c r="Q35" s="17">
        <f ca="1">IFERROR(IF($G35="","",_xlfn.XLOOKUP($L35,resources[Resource],resources[estPerUnit],""))*M35,"")</f>
        <v>22500</v>
      </c>
      <c r="R35" s="17">
        <f ca="1">IFERROR(IF($G35="","",_xlfn.XLOOKUP($L35,resources[Resource],resources[estPerUnit],""))*M35,"")</f>
        <v>22500</v>
      </c>
      <c r="S35" s="17">
        <f ca="1">IFERROR(IF($G35="","",_xlfn.XLOOKUP($L35,resources[Resource],resources[estPerUnit],""))*N35,"")</f>
        <v>22500</v>
      </c>
      <c r="T35" s="17">
        <f ca="1">IFERROR(IF($G35="","",_xlfn.XLOOKUP($L35,resources[Resource],resources[estPerUnit],""))*O35,"")</f>
        <v>23850</v>
      </c>
      <c r="U35" s="17">
        <f ca="1">IFERROR(IF($G35="","",_xlfn.XLOOKUP($L35,resources[Resource],resources[estPerUnit],""))*P35,"")</f>
        <v>27000</v>
      </c>
    </row>
    <row r="36" spans="7:21" x14ac:dyDescent="0.5">
      <c r="G36" s="17" t="str">
        <f ca="1"/>
        <v>Software</v>
      </c>
      <c r="H36" s="17" t="str">
        <f ca="1"/>
        <v>On</v>
      </c>
      <c r="I36" s="17" t="b">
        <f ca="1"/>
        <v>1</v>
      </c>
      <c r="J36" s="17" t="str">
        <f ca="1"/>
        <v>Design</v>
      </c>
      <c r="K36" s="17" t="str">
        <f ca="1"/>
        <v>User journey</v>
      </c>
      <c r="L36" s="17" t="str">
        <f ca="1"/>
        <v>UX Designer</v>
      </c>
      <c r="M36" s="17">
        <f ca="1"/>
        <v>0.1</v>
      </c>
      <c r="N36" s="17">
        <f ca="1"/>
        <v>0.1</v>
      </c>
      <c r="O36" s="17">
        <f ca="1"/>
        <v>0.10600000000000001</v>
      </c>
      <c r="P36" s="17">
        <f ca="1"/>
        <v>0.12</v>
      </c>
      <c r="Q36" s="17">
        <f ca="1">IFERROR(IF($G36="","",_xlfn.XLOOKUP($L36,resources[Resource],resources[estPerUnit],""))*M36,"")</f>
        <v>11000</v>
      </c>
      <c r="R36" s="17">
        <f ca="1">IFERROR(IF($G36="","",_xlfn.XLOOKUP($L36,resources[Resource],resources[estPerUnit],""))*M36,"")</f>
        <v>11000</v>
      </c>
      <c r="S36" s="17">
        <f ca="1">IFERROR(IF($G36="","",_xlfn.XLOOKUP($L36,resources[Resource],resources[estPerUnit],""))*N36,"")</f>
        <v>11000</v>
      </c>
      <c r="T36" s="17">
        <f ca="1">IFERROR(IF($G36="","",_xlfn.XLOOKUP($L36,resources[Resource],resources[estPerUnit],""))*O36,"")</f>
        <v>11660.000000000002</v>
      </c>
      <c r="U36" s="17">
        <f ca="1">IFERROR(IF($G36="","",_xlfn.XLOOKUP($L36,resources[Resource],resources[estPerUnit],""))*P36,"")</f>
        <v>13200</v>
      </c>
    </row>
    <row r="37" spans="7:21" x14ac:dyDescent="0.5">
      <c r="G37" s="17" t="str">
        <f ca="1"/>
        <v>Software</v>
      </c>
      <c r="H37" s="17" t="str">
        <f ca="1"/>
        <v>On</v>
      </c>
      <c r="I37" s="17" t="b">
        <f ca="1"/>
        <v>1</v>
      </c>
      <c r="J37" s="17" t="str">
        <f ca="1"/>
        <v>Design</v>
      </c>
      <c r="K37" s="17" t="str">
        <f ca="1"/>
        <v>API contract</v>
      </c>
      <c r="L37" s="17" t="str">
        <f ca="1"/>
        <v>Software Engineer 2</v>
      </c>
      <c r="M37" s="17">
        <f ca="1"/>
        <v>0.2</v>
      </c>
      <c r="N37" s="17">
        <f ca="1"/>
        <v>0.2</v>
      </c>
      <c r="O37" s="17">
        <f ca="1"/>
        <v>0.21200000000000002</v>
      </c>
      <c r="P37" s="17">
        <f ca="1"/>
        <v>0.24</v>
      </c>
      <c r="Q37" s="17">
        <f ca="1">IFERROR(IF($G37="","",_xlfn.XLOOKUP($L37,resources[Resource],resources[estPerUnit],""))*M37,"")</f>
        <v>26000</v>
      </c>
      <c r="R37" s="17">
        <f ca="1">IFERROR(IF($G37="","",_xlfn.XLOOKUP($L37,resources[Resource],resources[estPerUnit],""))*M37,"")</f>
        <v>26000</v>
      </c>
      <c r="S37" s="17">
        <f ca="1">IFERROR(IF($G37="","",_xlfn.XLOOKUP($L37,resources[Resource],resources[estPerUnit],""))*N37,"")</f>
        <v>26000</v>
      </c>
      <c r="T37" s="17">
        <f ca="1">IFERROR(IF($G37="","",_xlfn.XLOOKUP($L37,resources[Resource],resources[estPerUnit],""))*O37,"")</f>
        <v>27560.000000000004</v>
      </c>
      <c r="U37" s="17">
        <f ca="1">IFERROR(IF($G37="","",_xlfn.XLOOKUP($L37,resources[Resource],resources[estPerUnit],""))*P37,"")</f>
        <v>31200</v>
      </c>
    </row>
    <row r="38" spans="7:21" x14ac:dyDescent="0.5">
      <c r="G38" s="17" t="str">
        <f ca="1"/>
        <v>Software</v>
      </c>
      <c r="H38" s="17" t="str">
        <f ca="1"/>
        <v>On</v>
      </c>
      <c r="I38" s="17" t="b">
        <f ca="1"/>
        <v>1</v>
      </c>
      <c r="J38" s="17" t="str">
        <f ca="1"/>
        <v>Design</v>
      </c>
      <c r="K38" s="17" t="str">
        <f ca="1"/>
        <v>Data model</v>
      </c>
      <c r="L38" s="17" t="str">
        <f ca="1"/>
        <v>Software Engineer 2</v>
      </c>
      <c r="M38" s="17">
        <f ca="1"/>
        <v>2</v>
      </c>
      <c r="N38" s="17">
        <f ca="1"/>
        <v>2</v>
      </c>
      <c r="O38" s="17">
        <f ca="1"/>
        <v>2.12</v>
      </c>
      <c r="P38" s="17">
        <f ca="1"/>
        <v>2.4</v>
      </c>
      <c r="Q38" s="17">
        <f ca="1">IFERROR(IF($G38="","",_xlfn.XLOOKUP($L38,resources[Resource],resources[estPerUnit],""))*M38,"")</f>
        <v>260000</v>
      </c>
      <c r="R38" s="17">
        <f ca="1">IFERROR(IF($G38="","",_xlfn.XLOOKUP($L38,resources[Resource],resources[estPerUnit],""))*M38,"")</f>
        <v>260000</v>
      </c>
      <c r="S38" s="17">
        <f ca="1">IFERROR(IF($G38="","",_xlfn.XLOOKUP($L38,resources[Resource],resources[estPerUnit],""))*N38,"")</f>
        <v>260000</v>
      </c>
      <c r="T38" s="17">
        <f ca="1">IFERROR(IF($G38="","",_xlfn.XLOOKUP($L38,resources[Resource],resources[estPerUnit],""))*O38,"")</f>
        <v>275600</v>
      </c>
      <c r="U38" s="17">
        <f ca="1">IFERROR(IF($G38="","",_xlfn.XLOOKUP($L38,resources[Resource],resources[estPerUnit],""))*P38,"")</f>
        <v>312000</v>
      </c>
    </row>
    <row r="39" spans="7:21" x14ac:dyDescent="0.5">
      <c r="G39" s="17" t="str">
        <f ca="1"/>
        <v>Software</v>
      </c>
      <c r="H39" s="17" t="str">
        <f ca="1"/>
        <v>On</v>
      </c>
      <c r="I39" s="17" t="b">
        <f ca="1"/>
        <v>1</v>
      </c>
      <c r="J39" s="17" t="str">
        <f ca="1"/>
        <v>Prototype</v>
      </c>
      <c r="K39" s="17" t="str">
        <f ca="1"/>
        <v>UI Simulation</v>
      </c>
      <c r="L39" s="17" t="str">
        <f ca="1"/>
        <v>UX Designer</v>
      </c>
      <c r="M39" s="17">
        <f ca="1"/>
        <v>0.5</v>
      </c>
      <c r="N39" s="17">
        <f ca="1"/>
        <v>0.5</v>
      </c>
      <c r="O39" s="17">
        <f ca="1"/>
        <v>0.53</v>
      </c>
      <c r="P39" s="17">
        <f ca="1"/>
        <v>0.6</v>
      </c>
      <c r="Q39" s="17">
        <f ca="1">IFERROR(IF($G39="","",_xlfn.XLOOKUP($L39,resources[Resource],resources[estPerUnit],""))*M39,"")</f>
        <v>55000</v>
      </c>
      <c r="R39" s="17">
        <f ca="1">IFERROR(IF($G39="","",_xlfn.XLOOKUP($L39,resources[Resource],resources[estPerUnit],""))*M39,"")</f>
        <v>55000</v>
      </c>
      <c r="S39" s="17">
        <f ca="1">IFERROR(IF($G39="","",_xlfn.XLOOKUP($L39,resources[Resource],resources[estPerUnit],""))*N39,"")</f>
        <v>55000</v>
      </c>
      <c r="T39" s="17">
        <f ca="1">IFERROR(IF($G39="","",_xlfn.XLOOKUP($L39,resources[Resource],resources[estPerUnit],""))*O39,"")</f>
        <v>58300</v>
      </c>
      <c r="U39" s="17">
        <f ca="1">IFERROR(IF($G39="","",_xlfn.XLOOKUP($L39,resources[Resource],resources[estPerUnit],""))*P39,"")</f>
        <v>66000</v>
      </c>
    </row>
    <row r="40" spans="7:21" x14ac:dyDescent="0.5">
      <c r="G40" s="17" t="str">
        <f ca="1"/>
        <v>Software</v>
      </c>
      <c r="H40" s="17" t="str">
        <f ca="1"/>
        <v>On</v>
      </c>
      <c r="I40" s="17" t="b">
        <f ca="1"/>
        <v>1</v>
      </c>
      <c r="J40" s="17" t="str">
        <f ca="1"/>
        <v>Prototype</v>
      </c>
      <c r="K40" s="17" t="str">
        <f ca="1"/>
        <v>Data Model Mockup</v>
      </c>
      <c r="L40" s="17" t="str">
        <f ca="1"/>
        <v>Software Engineer 2</v>
      </c>
      <c r="M40" s="17">
        <f ca="1"/>
        <v>0.5</v>
      </c>
      <c r="N40" s="17">
        <f ca="1"/>
        <v>0.5</v>
      </c>
      <c r="O40" s="17">
        <f ca="1"/>
        <v>0.53</v>
      </c>
      <c r="P40" s="17">
        <f ca="1"/>
        <v>0.6</v>
      </c>
      <c r="Q40" s="17">
        <f ca="1">IFERROR(IF($G40="","",_xlfn.XLOOKUP($L40,resources[Resource],resources[estPerUnit],""))*M40,"")</f>
        <v>65000</v>
      </c>
      <c r="R40" s="17">
        <f ca="1">IFERROR(IF($G40="","",_xlfn.XLOOKUP($L40,resources[Resource],resources[estPerUnit],""))*M40,"")</f>
        <v>65000</v>
      </c>
      <c r="S40" s="17">
        <f ca="1">IFERROR(IF($G40="","",_xlfn.XLOOKUP($L40,resources[Resource],resources[estPerUnit],""))*N40,"")</f>
        <v>65000</v>
      </c>
      <c r="T40" s="17">
        <f ca="1">IFERROR(IF($G40="","",_xlfn.XLOOKUP($L40,resources[Resource],resources[estPerUnit],""))*O40,"")</f>
        <v>68900</v>
      </c>
      <c r="U40" s="17">
        <f ca="1">IFERROR(IF($G40="","",_xlfn.XLOOKUP($L40,resources[Resource],resources[estPerUnit],""))*P40,"")</f>
        <v>78000</v>
      </c>
    </row>
    <row r="41" spans="7:21" x14ac:dyDescent="0.5">
      <c r="G41" s="17" t="str">
        <f ca="1"/>
        <v>Software</v>
      </c>
      <c r="H41" s="17" t="str">
        <f ca="1"/>
        <v>On</v>
      </c>
      <c r="I41" s="17" t="b">
        <f ca="1"/>
        <v>1</v>
      </c>
      <c r="J41" s="17" t="str">
        <f ca="1"/>
        <v>Development</v>
      </c>
      <c r="K41" s="17" t="str">
        <f ca="1"/>
        <v>Operating Environment</v>
      </c>
      <c r="L41" s="17" t="str">
        <f ca="1"/>
        <v>Software Engineer 1</v>
      </c>
      <c r="M41" s="17">
        <f ca="1"/>
        <v>0.2</v>
      </c>
      <c r="N41" s="17">
        <f ca="1"/>
        <v>0.2</v>
      </c>
      <c r="O41" s="17">
        <f ca="1"/>
        <v>0.21200000000000002</v>
      </c>
      <c r="P41" s="17">
        <f ca="1"/>
        <v>0.24</v>
      </c>
      <c r="Q41" s="17">
        <f ca="1">IFERROR(IF($G41="","",_xlfn.XLOOKUP($L41,resources[Resource],resources[estPerUnit],""))*M41,"")</f>
        <v>21000</v>
      </c>
      <c r="R41" s="17">
        <f ca="1">IFERROR(IF($G41="","",_xlfn.XLOOKUP($L41,resources[Resource],resources[estPerUnit],""))*M41,"")</f>
        <v>21000</v>
      </c>
      <c r="S41" s="17">
        <f ca="1">IFERROR(IF($G41="","",_xlfn.XLOOKUP($L41,resources[Resource],resources[estPerUnit],""))*N41,"")</f>
        <v>21000</v>
      </c>
      <c r="T41" s="17">
        <f ca="1">IFERROR(IF($G41="","",_xlfn.XLOOKUP($L41,resources[Resource],resources[estPerUnit],""))*O41,"")</f>
        <v>22260.000000000004</v>
      </c>
      <c r="U41" s="17">
        <f ca="1">IFERROR(IF($G41="","",_xlfn.XLOOKUP($L41,resources[Resource],resources[estPerUnit],""))*P41,"")</f>
        <v>25200</v>
      </c>
    </row>
    <row r="42" spans="7:21" x14ac:dyDescent="0.5">
      <c r="G42" s="17" t="str">
        <f ca="1"/>
        <v>Software</v>
      </c>
      <c r="H42" s="17" t="str">
        <f ca="1"/>
        <v>On</v>
      </c>
      <c r="I42" s="17" t="b">
        <f ca="1"/>
        <v>1</v>
      </c>
      <c r="J42" s="17" t="str">
        <f ca="1"/>
        <v>Development</v>
      </c>
      <c r="K42" s="17" t="str">
        <f ca="1"/>
        <v>Security Hardening</v>
      </c>
      <c r="L42" s="17" t="str">
        <f ca="1"/>
        <v>Software Engineer 1</v>
      </c>
      <c r="M42" s="17">
        <f ca="1"/>
        <v>0.2</v>
      </c>
      <c r="N42" s="17">
        <f ca="1"/>
        <v>0.2</v>
      </c>
      <c r="O42" s="17">
        <f ca="1"/>
        <v>0.21200000000000002</v>
      </c>
      <c r="P42" s="17">
        <f ca="1"/>
        <v>0.24</v>
      </c>
      <c r="Q42" s="17">
        <f ca="1">IFERROR(IF($G42="","",_xlfn.XLOOKUP($L42,resources[Resource],resources[estPerUnit],""))*M42,"")</f>
        <v>21000</v>
      </c>
      <c r="R42" s="17">
        <f ca="1">IFERROR(IF($G42="","",_xlfn.XLOOKUP($L42,resources[Resource],resources[estPerUnit],""))*M42,"")</f>
        <v>21000</v>
      </c>
      <c r="S42" s="17">
        <f ca="1">IFERROR(IF($G42="","",_xlfn.XLOOKUP($L42,resources[Resource],resources[estPerUnit],""))*N42,"")</f>
        <v>21000</v>
      </c>
      <c r="T42" s="17">
        <f ca="1">IFERROR(IF($G42="","",_xlfn.XLOOKUP($L42,resources[Resource],resources[estPerUnit],""))*O42,"")</f>
        <v>22260.000000000004</v>
      </c>
      <c r="U42" s="17">
        <f ca="1">IFERROR(IF($G42="","",_xlfn.XLOOKUP($L42,resources[Resource],resources[estPerUnit],""))*P42,"")</f>
        <v>25200</v>
      </c>
    </row>
    <row r="43" spans="7:21" x14ac:dyDescent="0.5">
      <c r="G43" s="17" t="str">
        <f ca="1"/>
        <v>Software</v>
      </c>
      <c r="H43" s="17" t="str">
        <f ca="1"/>
        <v>On</v>
      </c>
      <c r="I43" s="17" t="b">
        <f ca="1"/>
        <v>1</v>
      </c>
      <c r="J43" s="17" t="str">
        <f ca="1"/>
        <v>Development</v>
      </c>
      <c r="K43" s="17" t="str">
        <f ca="1"/>
        <v>Unit Testing</v>
      </c>
      <c r="L43" s="17" t="str">
        <f ca="1"/>
        <v>Software Engineer 1</v>
      </c>
      <c r="M43" s="17">
        <f ca="1"/>
        <v>0.1</v>
      </c>
      <c r="N43" s="17">
        <f ca="1"/>
        <v>0.1</v>
      </c>
      <c r="O43" s="17">
        <f ca="1"/>
        <v>0.10600000000000001</v>
      </c>
      <c r="P43" s="17">
        <f ca="1"/>
        <v>0.12</v>
      </c>
      <c r="Q43" s="17">
        <f ca="1">IFERROR(IF($G43="","",_xlfn.XLOOKUP($L43,resources[Resource],resources[estPerUnit],""))*M43,"")</f>
        <v>10500</v>
      </c>
      <c r="R43" s="17">
        <f ca="1">IFERROR(IF($G43="","",_xlfn.XLOOKUP($L43,resources[Resource],resources[estPerUnit],""))*M43,"")</f>
        <v>10500</v>
      </c>
      <c r="S43" s="17">
        <f ca="1">IFERROR(IF($G43="","",_xlfn.XLOOKUP($L43,resources[Resource],resources[estPerUnit],""))*N43,"")</f>
        <v>10500</v>
      </c>
      <c r="T43" s="17">
        <f ca="1">IFERROR(IF($G43="","",_xlfn.XLOOKUP($L43,resources[Resource],resources[estPerUnit],""))*O43,"")</f>
        <v>11130.000000000002</v>
      </c>
      <c r="U43" s="17">
        <f ca="1">IFERROR(IF($G43="","",_xlfn.XLOOKUP($L43,resources[Resource],resources[estPerUnit],""))*P43,"")</f>
        <v>12600</v>
      </c>
    </row>
    <row r="44" spans="7:21" x14ac:dyDescent="0.5">
      <c r="G44" s="17" t="str">
        <f ca="1"/>
        <v>Software</v>
      </c>
      <c r="H44" s="17" t="str">
        <f ca="1"/>
        <v>On</v>
      </c>
      <c r="I44" s="17" t="b">
        <f ca="1"/>
        <v>1</v>
      </c>
      <c r="J44" s="17" t="str">
        <f ca="1"/>
        <v>Testing</v>
      </c>
      <c r="K44" s="17" t="str">
        <f ca="1"/>
        <v>Integration Testing</v>
      </c>
      <c r="L44" s="17" t="str">
        <f ca="1"/>
        <v>Software Engineer 2</v>
      </c>
      <c r="M44" s="17">
        <f ca="1"/>
        <v>0.3</v>
      </c>
      <c r="N44" s="17">
        <f ca="1"/>
        <v>0.3</v>
      </c>
      <c r="O44" s="17">
        <f ca="1"/>
        <v>0.318</v>
      </c>
      <c r="P44" s="17">
        <f ca="1"/>
        <v>0.36</v>
      </c>
      <c r="Q44" s="17">
        <f ca="1">IFERROR(IF($G44="","",_xlfn.XLOOKUP($L44,resources[Resource],resources[estPerUnit],""))*M44,"")</f>
        <v>39000</v>
      </c>
      <c r="R44" s="17">
        <f ca="1">IFERROR(IF($G44="","",_xlfn.XLOOKUP($L44,resources[Resource],resources[estPerUnit],""))*M44,"")</f>
        <v>39000</v>
      </c>
      <c r="S44" s="17">
        <f ca="1">IFERROR(IF($G44="","",_xlfn.XLOOKUP($L44,resources[Resource],resources[estPerUnit],""))*N44,"")</f>
        <v>39000</v>
      </c>
      <c r="T44" s="17">
        <f ca="1">IFERROR(IF($G44="","",_xlfn.XLOOKUP($L44,resources[Resource],resources[estPerUnit],""))*O44,"")</f>
        <v>41340</v>
      </c>
      <c r="U44" s="17">
        <f ca="1">IFERROR(IF($G44="","",_xlfn.XLOOKUP($L44,resources[Resource],resources[estPerUnit],""))*P44,"")</f>
        <v>46800</v>
      </c>
    </row>
    <row r="45" spans="7:21" x14ac:dyDescent="0.5">
      <c r="G45" s="17" t="str">
        <f ca="1"/>
        <v>Software</v>
      </c>
      <c r="H45" s="17" t="str">
        <f ca="1"/>
        <v>On</v>
      </c>
      <c r="I45" s="17" t="b">
        <f ca="1"/>
        <v>1</v>
      </c>
      <c r="J45" s="17" t="str">
        <f ca="1"/>
        <v>Testing</v>
      </c>
      <c r="K45" s="17" t="str">
        <f ca="1"/>
        <v>Penetration Testing</v>
      </c>
      <c r="L45" s="17" t="str">
        <f ca="1"/>
        <v>Software Engineer 1</v>
      </c>
      <c r="M45" s="17">
        <f ca="1"/>
        <v>0.8</v>
      </c>
      <c r="N45" s="17">
        <f ca="1"/>
        <v>0.8</v>
      </c>
      <c r="O45" s="17">
        <f ca="1"/>
        <v>0.84800000000000009</v>
      </c>
      <c r="P45" s="17">
        <f ca="1"/>
        <v>0.96</v>
      </c>
      <c r="Q45" s="17">
        <f ca="1">IFERROR(IF($G45="","",_xlfn.XLOOKUP($L45,resources[Resource],resources[estPerUnit],""))*M45,"")</f>
        <v>84000</v>
      </c>
      <c r="R45" s="17">
        <f ca="1">IFERROR(IF($G45="","",_xlfn.XLOOKUP($L45,resources[Resource],resources[estPerUnit],""))*M45,"")</f>
        <v>84000</v>
      </c>
      <c r="S45" s="17">
        <f ca="1">IFERROR(IF($G45="","",_xlfn.XLOOKUP($L45,resources[Resource],resources[estPerUnit],""))*N45,"")</f>
        <v>84000</v>
      </c>
      <c r="T45" s="17">
        <f ca="1">IFERROR(IF($G45="","",_xlfn.XLOOKUP($L45,resources[Resource],resources[estPerUnit],""))*O45,"")</f>
        <v>89040.000000000015</v>
      </c>
      <c r="U45" s="17">
        <f ca="1">IFERROR(IF($G45="","",_xlfn.XLOOKUP($L45,resources[Resource],resources[estPerUnit],""))*P45,"")</f>
        <v>100800</v>
      </c>
    </row>
    <row r="46" spans="7:21" x14ac:dyDescent="0.5">
      <c r="G46" s="17" t="str">
        <f ca="1"/>
        <v>Software</v>
      </c>
      <c r="H46" s="17" t="str">
        <f ca="1"/>
        <v>On</v>
      </c>
      <c r="I46" s="17" t="b">
        <f ca="1"/>
        <v>1</v>
      </c>
      <c r="J46" s="17" t="str">
        <f ca="1"/>
        <v>Testing</v>
      </c>
      <c r="K46" s="17" t="str">
        <f ca="1"/>
        <v>UX Workflow Testing</v>
      </c>
      <c r="L46" s="17" t="str">
        <f ca="1"/>
        <v>UX Analyst</v>
      </c>
      <c r="M46" s="17">
        <f ca="1"/>
        <v>0.1</v>
      </c>
      <c r="N46" s="17">
        <f ca="1"/>
        <v>0.1</v>
      </c>
      <c r="O46" s="17">
        <f ca="1"/>
        <v>0.10600000000000001</v>
      </c>
      <c r="P46" s="17">
        <f ca="1"/>
        <v>0.12</v>
      </c>
      <c r="Q46" s="17">
        <f ca="1">IFERROR(IF($G46="","",_xlfn.XLOOKUP($L46,resources[Resource],resources[estPerUnit],""))*M46,"")</f>
        <v>9500</v>
      </c>
      <c r="R46" s="17">
        <f ca="1">IFERROR(IF($G46="","",_xlfn.XLOOKUP($L46,resources[Resource],resources[estPerUnit],""))*M46,"")</f>
        <v>9500</v>
      </c>
      <c r="S46" s="17">
        <f ca="1">IFERROR(IF($G46="","",_xlfn.XLOOKUP($L46,resources[Resource],resources[estPerUnit],""))*N46,"")</f>
        <v>9500</v>
      </c>
      <c r="T46" s="17">
        <f ca="1">IFERROR(IF($G46="","",_xlfn.XLOOKUP($L46,resources[Resource],resources[estPerUnit],""))*O46,"")</f>
        <v>10070.000000000002</v>
      </c>
      <c r="U46" s="17">
        <f ca="1">IFERROR(IF($G46="","",_xlfn.XLOOKUP($L46,resources[Resource],resources[estPerUnit],""))*P46,"")</f>
        <v>11400</v>
      </c>
    </row>
    <row r="47" spans="7:21" x14ac:dyDescent="0.5">
      <c r="G47" s="17" t="str">
        <f ca="1"/>
        <v>Software</v>
      </c>
      <c r="H47" s="17" t="str">
        <f ca="1"/>
        <v>On</v>
      </c>
      <c r="I47" s="17" t="b">
        <f ca="1"/>
        <v>1</v>
      </c>
      <c r="J47" s="17" t="str">
        <f ca="1"/>
        <v>Operations</v>
      </c>
      <c r="K47" s="17" t="str">
        <f ca="1"/>
        <v>Program Management</v>
      </c>
      <c r="L47" s="17" t="str">
        <f ca="1"/>
        <v>Program Manager</v>
      </c>
      <c r="M47" s="17">
        <f ca="1"/>
        <v>0.9</v>
      </c>
      <c r="N47" s="17">
        <f ca="1"/>
        <v>0.9</v>
      </c>
      <c r="O47" s="17">
        <f ca="1"/>
        <v>0.95400000000000007</v>
      </c>
      <c r="P47" s="17">
        <f ca="1"/>
        <v>1.08</v>
      </c>
      <c r="Q47" s="17">
        <f ca="1">IFERROR(IF($G47="","",_xlfn.XLOOKUP($L47,resources[Resource],resources[estPerUnit],""))*M47,"")</f>
        <v>126000</v>
      </c>
      <c r="R47" s="17">
        <f ca="1">IFERROR(IF($G47="","",_xlfn.XLOOKUP($L47,resources[Resource],resources[estPerUnit],""))*M47,"")</f>
        <v>126000</v>
      </c>
      <c r="S47" s="17">
        <f ca="1">IFERROR(IF($G47="","",_xlfn.XLOOKUP($L47,resources[Resource],resources[estPerUnit],""))*N47,"")</f>
        <v>126000</v>
      </c>
      <c r="T47" s="17">
        <f ca="1">IFERROR(IF($G47="","",_xlfn.XLOOKUP($L47,resources[Resource],resources[estPerUnit],""))*O47,"")</f>
        <v>133560</v>
      </c>
      <c r="U47" s="17">
        <f ca="1">IFERROR(IF($G47="","",_xlfn.XLOOKUP($L47,resources[Resource],resources[estPerUnit],""))*P47,"")</f>
        <v>151200</v>
      </c>
    </row>
    <row r="48" spans="7:21" x14ac:dyDescent="0.5">
      <c r="G48" s="17" t="str">
        <f ca="1"/>
        <v>Software</v>
      </c>
      <c r="H48" s="17" t="str">
        <f ca="1"/>
        <v>On</v>
      </c>
      <c r="I48" s="17" t="b">
        <f ca="1"/>
        <v>1</v>
      </c>
      <c r="J48" s="17" t="str">
        <f ca="1"/>
        <v>Operations</v>
      </c>
      <c r="K48" s="17" t="str">
        <f ca="1"/>
        <v>Project Management</v>
      </c>
      <c r="L48" s="17" t="str">
        <f ca="1"/>
        <v>Project Manager</v>
      </c>
      <c r="M48" s="17">
        <f ca="1"/>
        <v>0.5</v>
      </c>
      <c r="N48" s="17">
        <f ca="1"/>
        <v>0.5</v>
      </c>
      <c r="O48" s="17">
        <f ca="1"/>
        <v>0.53</v>
      </c>
      <c r="P48" s="17">
        <f ca="1"/>
        <v>0.6</v>
      </c>
      <c r="Q48" s="17">
        <f ca="1">IFERROR(IF($G48="","",_xlfn.XLOOKUP($L48,resources[Resource],resources[estPerUnit],""))*M48,"")</f>
        <v>55000</v>
      </c>
      <c r="R48" s="17">
        <f ca="1">IFERROR(IF($G48="","",_xlfn.XLOOKUP($L48,resources[Resource],resources[estPerUnit],""))*M48,"")</f>
        <v>55000</v>
      </c>
      <c r="S48" s="17">
        <f ca="1">IFERROR(IF($G48="","",_xlfn.XLOOKUP($L48,resources[Resource],resources[estPerUnit],""))*N48,"")</f>
        <v>55000</v>
      </c>
      <c r="T48" s="17">
        <f ca="1">IFERROR(IF($G48="","",_xlfn.XLOOKUP($L48,resources[Resource],resources[estPerUnit],""))*O48,"")</f>
        <v>58300</v>
      </c>
      <c r="U48" s="17">
        <f ca="1">IFERROR(IF($G48="","",_xlfn.XLOOKUP($L48,resources[Resource],resources[estPerUnit],""))*P48,"")</f>
        <v>66000</v>
      </c>
    </row>
    <row r="49" spans="7:21" x14ac:dyDescent="0.5">
      <c r="G49" s="17" t="str">
        <f ca="1"/>
        <v>Software</v>
      </c>
      <c r="H49" s="17" t="str">
        <f ca="1"/>
        <v>On</v>
      </c>
      <c r="I49" s="17" t="b">
        <f ca="1"/>
        <v>1</v>
      </c>
      <c r="J49" s="17" t="str">
        <f ca="1"/>
        <v>Operations</v>
      </c>
      <c r="K49" s="17" t="str">
        <f ca="1"/>
        <v>Office Equipment</v>
      </c>
      <c r="L49" s="17" t="str">
        <f ca="1"/>
        <v>Equipment Leasing</v>
      </c>
      <c r="M49" s="17">
        <f ca="1"/>
        <v>2500</v>
      </c>
      <c r="N49" s="17">
        <f ca="1"/>
        <v>2500</v>
      </c>
      <c r="O49" s="17">
        <f ca="1"/>
        <v>2650</v>
      </c>
      <c r="P49" s="17">
        <f ca="1"/>
        <v>3000</v>
      </c>
      <c r="Q49" s="17">
        <f ca="1">IFERROR(IF($G49="","",_xlfn.XLOOKUP($L49,resources[Resource],resources[estPerUnit],""))*M49,"")</f>
        <v>2500</v>
      </c>
      <c r="R49" s="17">
        <f ca="1">IFERROR(IF($G49="","",_xlfn.XLOOKUP($L49,resources[Resource],resources[estPerUnit],""))*M49,"")</f>
        <v>2500</v>
      </c>
      <c r="S49" s="17">
        <f ca="1">IFERROR(IF($G49="","",_xlfn.XLOOKUP($L49,resources[Resource],resources[estPerUnit],""))*N49,"")</f>
        <v>2500</v>
      </c>
      <c r="T49" s="17">
        <f ca="1">IFERROR(IF($G49="","",_xlfn.XLOOKUP($L49,resources[Resource],resources[estPerUnit],""))*O49,"")</f>
        <v>2650</v>
      </c>
      <c r="U49" s="17">
        <f ca="1">IFERROR(IF($G49="","",_xlfn.XLOOKUP($L49,resources[Resource],resources[estPerUnit],""))*P49,"")</f>
        <v>3000</v>
      </c>
    </row>
    <row r="50" spans="7:21" x14ac:dyDescent="0.5">
      <c r="G50" s="17" t="str">
        <f ca="1"/>
        <v/>
      </c>
      <c r="H50" s="17" t="e">
        <f ca="1"/>
        <v>#N/A</v>
      </c>
      <c r="I50" s="17" t="e">
        <f ca="1"/>
        <v>#N/A</v>
      </c>
      <c r="J50" s="17" t="e">
        <f ca="1"/>
        <v>#N/A</v>
      </c>
      <c r="K50" s="17" t="e">
        <f ca="1"/>
        <v>#N/A</v>
      </c>
      <c r="L50" s="17" t="e">
        <f ca="1"/>
        <v>#N/A</v>
      </c>
      <c r="M50" s="17" t="e">
        <f ca="1"/>
        <v>#N/A</v>
      </c>
      <c r="N50" s="17" t="e">
        <f ca="1"/>
        <v>#N/A</v>
      </c>
      <c r="O50" s="17" t="e">
        <f ca="1"/>
        <v>#N/A</v>
      </c>
      <c r="P50" s="17" t="e">
        <f ca="1"/>
        <v>#N/A</v>
      </c>
      <c r="Q50" s="17" t="str">
        <f ca="1">IFERROR(IF($G50="","",_xlfn.XLOOKUP($L50,resources[Resource],resources[estPerUnit],""))*M50,"")</f>
        <v/>
      </c>
      <c r="R50" s="17" t="str">
        <f ca="1">IFERROR(IF($G50="","",_xlfn.XLOOKUP($L50,resources[Resource],resources[estPerUnit],""))*M50,"")</f>
        <v/>
      </c>
      <c r="S50" s="17" t="str">
        <f ca="1">IFERROR(IF($G50="","",_xlfn.XLOOKUP($L50,resources[Resource],resources[estPerUnit],""))*N50,"")</f>
        <v/>
      </c>
      <c r="T50" s="17" t="str">
        <f ca="1">IFERROR(IF($G50="","",_xlfn.XLOOKUP($L50,resources[Resource],resources[estPerUnit],""))*O50,"")</f>
        <v/>
      </c>
      <c r="U50" s="17" t="str">
        <f ca="1">IFERROR(IF($G50="","",_xlfn.XLOOKUP($L50,resources[Resource],resources[estPerUnit],""))*P50,"")</f>
        <v/>
      </c>
    </row>
    <row r="51" spans="7:21" x14ac:dyDescent="0.5">
      <c r="G51" s="17" t="str">
        <f ca="1"/>
        <v/>
      </c>
      <c r="H51" s="17" t="e">
        <f ca="1"/>
        <v>#N/A</v>
      </c>
      <c r="I51" s="17" t="e">
        <f ca="1"/>
        <v>#N/A</v>
      </c>
      <c r="J51" s="17" t="e">
        <f ca="1"/>
        <v>#N/A</v>
      </c>
      <c r="K51" s="17" t="e">
        <f ca="1"/>
        <v>#N/A</v>
      </c>
      <c r="L51" s="17" t="e">
        <f ca="1"/>
        <v>#N/A</v>
      </c>
      <c r="M51" s="17" t="e">
        <f ca="1"/>
        <v>#N/A</v>
      </c>
      <c r="N51" s="17" t="e">
        <f ca="1"/>
        <v>#N/A</v>
      </c>
      <c r="O51" s="17" t="e">
        <f ca="1"/>
        <v>#N/A</v>
      </c>
      <c r="P51" s="17" t="e">
        <f ca="1"/>
        <v>#N/A</v>
      </c>
      <c r="Q51" s="17" t="str">
        <f ca="1">IFERROR(IF($G51="","",_xlfn.XLOOKUP($L51,resources[Resource],resources[estPerUnit],""))*M51,"")</f>
        <v/>
      </c>
      <c r="R51" s="17" t="str">
        <f ca="1">IFERROR(IF($G51="","",_xlfn.XLOOKUP($L51,resources[Resource],resources[estPerUnit],""))*M51,"")</f>
        <v/>
      </c>
      <c r="S51" s="17" t="str">
        <f ca="1">IFERROR(IF($G51="","",_xlfn.XLOOKUP($L51,resources[Resource],resources[estPerUnit],""))*N51,"")</f>
        <v/>
      </c>
      <c r="T51" s="17" t="str">
        <f ca="1">IFERROR(IF($G51="","",_xlfn.XLOOKUP($L51,resources[Resource],resources[estPerUnit],""))*O51,"")</f>
        <v/>
      </c>
      <c r="U51" s="17" t="str">
        <f ca="1">IFERROR(IF($G51="","",_xlfn.XLOOKUP($L51,resources[Resource],resources[estPerUnit],""))*P51,"")</f>
        <v/>
      </c>
    </row>
    <row r="52" spans="7:21" x14ac:dyDescent="0.5">
      <c r="G52" s="17" t="str">
        <f ca="1"/>
        <v/>
      </c>
      <c r="H52" s="17" t="e">
        <f ca="1"/>
        <v>#N/A</v>
      </c>
      <c r="I52" s="17" t="e">
        <f ca="1"/>
        <v>#N/A</v>
      </c>
      <c r="J52" s="17" t="e">
        <f ca="1"/>
        <v>#N/A</v>
      </c>
      <c r="K52" s="17" t="e">
        <f ca="1"/>
        <v>#N/A</v>
      </c>
      <c r="L52" s="17" t="e">
        <f ca="1"/>
        <v>#N/A</v>
      </c>
      <c r="M52" s="17" t="e">
        <f ca="1"/>
        <v>#N/A</v>
      </c>
      <c r="N52" s="17" t="e">
        <f ca="1"/>
        <v>#N/A</v>
      </c>
      <c r="O52" s="17" t="e">
        <f ca="1"/>
        <v>#N/A</v>
      </c>
      <c r="P52" s="17" t="e">
        <f ca="1"/>
        <v>#N/A</v>
      </c>
      <c r="Q52" s="17" t="str">
        <f ca="1">IFERROR(IF($G52="","",_xlfn.XLOOKUP($L52,resources[Resource],resources[estPerUnit],""))*M52,"")</f>
        <v/>
      </c>
      <c r="R52" s="17" t="str">
        <f ca="1">IFERROR(IF($G52="","",_xlfn.XLOOKUP($L52,resources[Resource],resources[estPerUnit],""))*M52,"")</f>
        <v/>
      </c>
      <c r="S52" s="17" t="str">
        <f ca="1">IFERROR(IF($G52="","",_xlfn.XLOOKUP($L52,resources[Resource],resources[estPerUnit],""))*N52,"")</f>
        <v/>
      </c>
      <c r="T52" s="17" t="str">
        <f ca="1">IFERROR(IF($G52="","",_xlfn.XLOOKUP($L52,resources[Resource],resources[estPerUnit],""))*O52,"")</f>
        <v/>
      </c>
      <c r="U52" s="17" t="str">
        <f ca="1">IFERROR(IF($G52="","",_xlfn.XLOOKUP($L52,resources[Resource],resources[estPerUnit],""))*P52,"")</f>
        <v/>
      </c>
    </row>
    <row r="53" spans="7:21" x14ac:dyDescent="0.5">
      <c r="G53" s="17" t="str">
        <f ca="1"/>
        <v/>
      </c>
      <c r="H53" s="17" t="e">
        <f ca="1"/>
        <v>#N/A</v>
      </c>
      <c r="I53" s="17" t="e">
        <f ca="1"/>
        <v>#N/A</v>
      </c>
      <c r="J53" s="17" t="e">
        <f ca="1"/>
        <v>#N/A</v>
      </c>
      <c r="K53" s="17" t="e">
        <f ca="1"/>
        <v>#N/A</v>
      </c>
      <c r="L53" s="17" t="e">
        <f ca="1"/>
        <v>#N/A</v>
      </c>
      <c r="M53" s="17" t="e">
        <f ca="1"/>
        <v>#N/A</v>
      </c>
      <c r="N53" s="17" t="e">
        <f ca="1"/>
        <v>#N/A</v>
      </c>
      <c r="O53" s="17" t="e">
        <f ca="1"/>
        <v>#N/A</v>
      </c>
      <c r="P53" s="17" t="e">
        <f ca="1"/>
        <v>#N/A</v>
      </c>
      <c r="Q53" s="17" t="str">
        <f ca="1">IFERROR(IF($G53="","",_xlfn.XLOOKUP($L53,resources[Resource],resources[estPerUnit],""))*M53,"")</f>
        <v/>
      </c>
      <c r="R53" s="17" t="str">
        <f ca="1">IFERROR(IF($G53="","",_xlfn.XLOOKUP($L53,resources[Resource],resources[estPerUnit],""))*M53,"")</f>
        <v/>
      </c>
      <c r="S53" s="17" t="str">
        <f ca="1">IFERROR(IF($G53="","",_xlfn.XLOOKUP($L53,resources[Resource],resources[estPerUnit],""))*N53,"")</f>
        <v/>
      </c>
      <c r="T53" s="17" t="str">
        <f ca="1">IFERROR(IF($G53="","",_xlfn.XLOOKUP($L53,resources[Resource],resources[estPerUnit],""))*O53,"")</f>
        <v/>
      </c>
      <c r="U53" s="17" t="str">
        <f ca="1">IFERROR(IF($G53="","",_xlfn.XLOOKUP($L53,resources[Resource],resources[estPerUnit],""))*P53,"")</f>
        <v/>
      </c>
    </row>
    <row r="54" spans="7:21" x14ac:dyDescent="0.5">
      <c r="G54" s="17" t="str">
        <f ca="1"/>
        <v/>
      </c>
      <c r="H54" s="17" t="e">
        <f ca="1"/>
        <v>#N/A</v>
      </c>
      <c r="I54" s="17" t="e">
        <f ca="1"/>
        <v>#N/A</v>
      </c>
      <c r="J54" s="17" t="e">
        <f ca="1"/>
        <v>#N/A</v>
      </c>
      <c r="K54" s="17" t="e">
        <f ca="1"/>
        <v>#N/A</v>
      </c>
      <c r="L54" s="17" t="e">
        <f ca="1"/>
        <v>#N/A</v>
      </c>
      <c r="M54" s="17" t="e">
        <f ca="1"/>
        <v>#N/A</v>
      </c>
      <c r="N54" s="17" t="e">
        <f ca="1"/>
        <v>#N/A</v>
      </c>
      <c r="O54" s="17" t="e">
        <f ca="1"/>
        <v>#N/A</v>
      </c>
      <c r="P54" s="17" t="e">
        <f ca="1"/>
        <v>#N/A</v>
      </c>
      <c r="Q54" s="17" t="str">
        <f ca="1">IFERROR(IF($G54="","",_xlfn.XLOOKUP($L54,resources[Resource],resources[estPerUnit],""))*M54,"")</f>
        <v/>
      </c>
      <c r="R54" s="17" t="str">
        <f ca="1">IFERROR(IF($G54="","",_xlfn.XLOOKUP($L54,resources[Resource],resources[estPerUnit],""))*M54,"")</f>
        <v/>
      </c>
      <c r="S54" s="17" t="str">
        <f ca="1">IFERROR(IF($G54="","",_xlfn.XLOOKUP($L54,resources[Resource],resources[estPerUnit],""))*N54,"")</f>
        <v/>
      </c>
      <c r="T54" s="17" t="str">
        <f ca="1">IFERROR(IF($G54="","",_xlfn.XLOOKUP($L54,resources[Resource],resources[estPerUnit],""))*O54,"")</f>
        <v/>
      </c>
      <c r="U54" s="17" t="str">
        <f ca="1">IFERROR(IF($G54="","",_xlfn.XLOOKUP($L54,resources[Resource],resources[estPerUnit],""))*P54,"")</f>
        <v/>
      </c>
    </row>
    <row r="55" spans="7:21" x14ac:dyDescent="0.5">
      <c r="G55" s="17" t="str">
        <f ca="1"/>
        <v/>
      </c>
      <c r="H55" s="17" t="e">
        <f ca="1"/>
        <v>#N/A</v>
      </c>
      <c r="I55" s="17" t="e">
        <f ca="1"/>
        <v>#N/A</v>
      </c>
      <c r="J55" s="17" t="e">
        <f ca="1"/>
        <v>#N/A</v>
      </c>
      <c r="K55" s="17" t="e">
        <f ca="1"/>
        <v>#N/A</v>
      </c>
      <c r="L55" s="17" t="e">
        <f ca="1"/>
        <v>#N/A</v>
      </c>
      <c r="M55" s="17" t="e">
        <f ca="1"/>
        <v>#N/A</v>
      </c>
      <c r="N55" s="17" t="e">
        <f ca="1"/>
        <v>#N/A</v>
      </c>
      <c r="O55" s="17" t="e">
        <f ca="1"/>
        <v>#N/A</v>
      </c>
      <c r="P55" s="17" t="e">
        <f ca="1"/>
        <v>#N/A</v>
      </c>
      <c r="Q55" s="17" t="str">
        <f ca="1">IFERROR(IF($G55="","",_xlfn.XLOOKUP($L55,resources[Resource],resources[estPerUnit],""))*M55,"")</f>
        <v/>
      </c>
      <c r="R55" s="17" t="str">
        <f ca="1">IFERROR(IF($G55="","",_xlfn.XLOOKUP($L55,resources[Resource],resources[estPerUnit],""))*M55,"")</f>
        <v/>
      </c>
      <c r="S55" s="17" t="str">
        <f ca="1">IFERROR(IF($G55="","",_xlfn.XLOOKUP($L55,resources[Resource],resources[estPerUnit],""))*N55,"")</f>
        <v/>
      </c>
      <c r="T55" s="17" t="str">
        <f ca="1">IFERROR(IF($G55="","",_xlfn.XLOOKUP($L55,resources[Resource],resources[estPerUnit],""))*O55,"")</f>
        <v/>
      </c>
      <c r="U55" s="17" t="str">
        <f ca="1">IFERROR(IF($G55="","",_xlfn.XLOOKUP($L55,resources[Resource],resources[estPerUnit],""))*P55,"")</f>
        <v/>
      </c>
    </row>
    <row r="56" spans="7:21" x14ac:dyDescent="0.5">
      <c r="G56" s="17" t="str">
        <f ca="1"/>
        <v/>
      </c>
      <c r="H56" s="17" t="e">
        <f ca="1"/>
        <v>#N/A</v>
      </c>
      <c r="I56" s="17" t="e">
        <f ca="1"/>
        <v>#N/A</v>
      </c>
      <c r="J56" s="17" t="e">
        <f ca="1"/>
        <v>#N/A</v>
      </c>
      <c r="K56" s="17" t="e">
        <f ca="1"/>
        <v>#N/A</v>
      </c>
      <c r="L56" s="17" t="e">
        <f ca="1"/>
        <v>#N/A</v>
      </c>
      <c r="M56" s="17" t="e">
        <f ca="1"/>
        <v>#N/A</v>
      </c>
      <c r="N56" s="17" t="e">
        <f ca="1"/>
        <v>#N/A</v>
      </c>
      <c r="O56" s="17" t="e">
        <f ca="1"/>
        <v>#N/A</v>
      </c>
      <c r="P56" s="17" t="e">
        <f ca="1"/>
        <v>#N/A</v>
      </c>
    </row>
    <row r="57" spans="7:21" x14ac:dyDescent="0.5">
      <c r="G57" s="17" t="str">
        <f ca="1"/>
        <v/>
      </c>
      <c r="H57" s="17" t="e">
        <f ca="1"/>
        <v>#N/A</v>
      </c>
      <c r="I57" s="17" t="e">
        <f ca="1"/>
        <v>#N/A</v>
      </c>
      <c r="J57" s="17" t="e">
        <f ca="1"/>
        <v>#N/A</v>
      </c>
      <c r="K57" s="17" t="e">
        <f ca="1"/>
        <v>#N/A</v>
      </c>
      <c r="L57" s="17" t="e">
        <f ca="1"/>
        <v>#N/A</v>
      </c>
      <c r="M57" s="17" t="e">
        <f ca="1"/>
        <v>#N/A</v>
      </c>
      <c r="N57" s="17" t="e">
        <f ca="1"/>
        <v>#N/A</v>
      </c>
      <c r="O57" s="17" t="e">
        <f ca="1"/>
        <v>#N/A</v>
      </c>
      <c r="P57" s="17" t="e">
        <f ca="1"/>
        <v>#N/A</v>
      </c>
    </row>
    <row r="58" spans="7:21" x14ac:dyDescent="0.5">
      <c r="G58" s="17" t="str">
        <f ca="1"/>
        <v/>
      </c>
      <c r="H58" s="17" t="e">
        <f ca="1"/>
        <v>#N/A</v>
      </c>
      <c r="I58" s="17" t="e">
        <f ca="1"/>
        <v>#N/A</v>
      </c>
      <c r="J58" s="17" t="e">
        <f ca="1"/>
        <v>#N/A</v>
      </c>
      <c r="K58" s="17" t="e">
        <f ca="1"/>
        <v>#N/A</v>
      </c>
      <c r="L58" s="17" t="e">
        <f ca="1"/>
        <v>#N/A</v>
      </c>
      <c r="M58" s="17" t="e">
        <f ca="1"/>
        <v>#N/A</v>
      </c>
      <c r="N58" s="17" t="e">
        <f ca="1"/>
        <v>#N/A</v>
      </c>
      <c r="O58" s="17" t="e">
        <f ca="1"/>
        <v>#N/A</v>
      </c>
      <c r="P58" s="17" t="e">
        <f ca="1"/>
        <v>#N/A</v>
      </c>
    </row>
    <row r="59" spans="7:21" x14ac:dyDescent="0.5">
      <c r="G59" s="17" t="str">
        <f ca="1"/>
        <v/>
      </c>
      <c r="H59" s="17" t="e">
        <f ca="1"/>
        <v>#N/A</v>
      </c>
      <c r="I59" s="17" t="e">
        <f ca="1"/>
        <v>#N/A</v>
      </c>
      <c r="J59" s="17" t="e">
        <f ca="1"/>
        <v>#N/A</v>
      </c>
      <c r="K59" s="17" t="e">
        <f ca="1"/>
        <v>#N/A</v>
      </c>
      <c r="L59" s="17" t="e">
        <f ca="1"/>
        <v>#N/A</v>
      </c>
      <c r="M59" s="17" t="e">
        <f ca="1"/>
        <v>#N/A</v>
      </c>
      <c r="N59" s="17" t="e">
        <f ca="1"/>
        <v>#N/A</v>
      </c>
      <c r="O59" s="17" t="e">
        <f ca="1"/>
        <v>#N/A</v>
      </c>
      <c r="P59" s="17" t="e">
        <f ca="1"/>
        <v>#N/A</v>
      </c>
    </row>
    <row r="60" spans="7:21" x14ac:dyDescent="0.5">
      <c r="G60" s="17" t="str">
        <f ca="1"/>
        <v/>
      </c>
      <c r="H60" s="17" t="e">
        <f ca="1"/>
        <v>#N/A</v>
      </c>
      <c r="I60" s="17" t="e">
        <f ca="1"/>
        <v>#N/A</v>
      </c>
      <c r="J60" s="17" t="e">
        <f ca="1"/>
        <v>#N/A</v>
      </c>
      <c r="K60" s="17" t="e">
        <f ca="1"/>
        <v>#N/A</v>
      </c>
      <c r="L60" s="17" t="e">
        <f ca="1"/>
        <v>#N/A</v>
      </c>
      <c r="M60" s="17" t="e">
        <f ca="1"/>
        <v>#N/A</v>
      </c>
      <c r="N60" s="17" t="e">
        <f ca="1"/>
        <v>#N/A</v>
      </c>
      <c r="O60" s="17" t="e">
        <f ca="1"/>
        <v>#N/A</v>
      </c>
      <c r="P60" s="17" t="e">
        <f ca="1"/>
        <v>#N/A</v>
      </c>
    </row>
  </sheetData>
  <conditionalFormatting sqref="C2:C3">
    <cfRule type="expression" dxfId="0" priority="1">
      <formula>C2="enter valid worksheet name"</formula>
    </cfRule>
  </conditionalFormatting>
  <conditionalFormatting sqref="D2:E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{B7614922-5F1A-4ACB-A08C-BF2A31494E6F}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14922-5F1A-4ACB-A08C-BF2A31494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D2:E3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EAB004CC6C44B912D532C84302962" ma:contentTypeVersion="5" ma:contentTypeDescription="Create a new document." ma:contentTypeScope="" ma:versionID="b5ec5644f57b42a1ffb5ea24ca6a171c">
  <xsd:schema xmlns:xsd="http://www.w3.org/2001/XMLSchema" xmlns:xs="http://www.w3.org/2001/XMLSchema" xmlns:p="http://schemas.microsoft.com/office/2006/metadata/properties" xmlns:ns3="88c37a8a-e30a-4865-b75c-85d8603927ba" targetNamespace="http://schemas.microsoft.com/office/2006/metadata/properties" ma:root="true" ma:fieldsID="afa23949ffc9ddedf3824207bba7313a" ns3:_="">
    <xsd:import namespace="88c37a8a-e30a-4865-b75c-85d860392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7a8a-e30a-4865-b75c-85d86039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30B7D-E1A3-4943-AB69-C1227A0D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7a8a-e30a-4865-b75c-85d860392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95B1D-B2A9-46F3-AC97-56F137884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BD5A6-EE20-4FB3-ABD5-5B4D25040738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c37a8a-e30a-4865-b75c-85d8603927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Workstreams</vt:lpstr>
      <vt:lpstr>Resources</vt:lpstr>
      <vt:lpstr>Hardware</vt:lpstr>
      <vt:lpstr>Software</vt:lpstr>
      <vt:lpstr>template</vt:lpstr>
      <vt:lpstr>template (2)</vt:lpstr>
      <vt:lpstr>template (3)</vt:lpstr>
      <vt:lpstr>template (4)</vt:lpstr>
      <vt:lpstr>template (5)</vt:lpstr>
      <vt:lpstr>template (6)</vt:lpstr>
      <vt:lpstr>template (7)</vt:lpstr>
      <vt:lpstr>template (8)</vt:lpstr>
      <vt:lpstr>template (9)</vt:lpstr>
      <vt:lpstr>template (10)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2024-09-24T20:38:44Z</dcterms:created>
  <dcterms:modified xsi:type="dcterms:W3CDTF">2024-09-26T20:18:26Z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2024-09-24T21:03:46Z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fe4d9407-a971-48c3-a993-4c2cb8d62384</vt:lpwstr>
  </property>
  <property fmtid="{D5CDD505-2E9C-101B-9397-08002B2CF9AE}" pid="7" name="MSIP_Label_defa4170-0d19-0005-0004-bc88714345d2_ActionId">
    <vt:lpwstr>c6b8bc09-f870-4145-9021-d99c3a8e0692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0x01010037CEAB004CC6C44B912D532C84302962</vt:lpwstr>
  </property>
</Properties>
</file>