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defaultThemeVersion="202300"/>
  <mc:AlternateContent xmlns:mc="http://schemas.openxmlformats.org/markup-compatibility/2006">
    <mc:Choice Requires="x15">
      <x15ac:absPath xmlns:x15ac="http://schemas.microsoft.com/office/spreadsheetml/2010/11/ac" url="https://cloudmappr.sharepoint.com/sites/WorkBreakdownPlanner/Shared Documents/"/>
    </mc:Choice>
  </mc:AlternateContent>
  <xr:revisionPtr revIDLastSave="459" documentId="1_{BAEEEDE5-0A81-490A-AEEC-22884DF733AE}" xr6:coauthVersionLast="47" xr6:coauthVersionMax="47" xr10:uidLastSave="{205E0BE8-5F3C-4A59-9F4D-4A50951C2DD6}"/>
  <bookViews>
    <workbookView xWindow="-120" yWindow="-120" windowWidth="29040" windowHeight="15720" activeTab="2" xr2:uid="{B847AE53-CB1D-421A-9A62-3863CCE96D57}"/>
  </bookViews>
  <sheets>
    <sheet name="Setup" sheetId="1" r:id="rId1"/>
    <sheet name="dashboard" sheetId="9" r:id="rId2"/>
    <sheet name="hardware" sheetId="2" r:id="rId3"/>
    <sheet name="software" sheetId="15" r:id="rId4"/>
    <sheet name="launch" sheetId="16" r:id="rId5"/>
    <sheet name="Dictionary" sheetId="4" r:id="rId6"/>
    <sheet name="demo" sheetId="10" state="hidden" r:id="rId7"/>
  </sheets>
  <definedNames>
    <definedName name="_xlnm._FilterDatabase" localSheetId="2" hidden="1">hardware!$L$1:$N$31</definedName>
    <definedName name="_xlnm._FilterDatabase" localSheetId="4" hidden="1">launch!$L$1:$N$31</definedName>
    <definedName name="_xlnm._FilterDatabase" localSheetId="3" hidden="1">software!$L$1:$N$31</definedName>
    <definedName name="colWorksheet">Setup!$F:$F</definedName>
    <definedName name="colWorkstream">Setup!$H:$H</definedName>
    <definedName name="idPlanner">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_xlfn.ARRAYTOTEXT(inputStructureName),   IF(ISBLANK(_xlpm.s),     0,     DEC2HEX(_xlfn.REDUCE(_xlpm.o,       ROW(INDIRECT("1:"&amp;LEN(_xlpm.s))),       _xlfn.LAMBDA(_xlpm.acc,_xlpm.i,_xlpm.mulmod(_xlpm.p, _xlfn.BITXOR(_xlpm.acc, CODE(MID(_xlpm.s,_xlpm.i,1))), _xlpm.m))))))</definedName>
    <definedName name="inputPeriods">Setup!$B$7</definedName>
    <definedName name="inputStart">Setup!$B$6</definedName>
    <definedName name="inputStructureName">Setup!$A$4</definedName>
    <definedName name="randDec">ROUND(RAND(),1)+0.05</definedName>
    <definedName name="results">_xlfn.VSTACK(IF(Setup!F2="","",(INDIRECT("'"&amp;Setup!F2&amp;"'!$BA1#"))),IF(Setup!F3="","",(INDIRECT("'"&amp;Setup!F3&amp;"'!$BA1#"))),IF(Setup!F4="","",(INDIRECT("'"&amp;Setup!F4&amp;"'!$BA1#"))),IF(Setup!F5="","",(INDIRECT("'"&amp;Setup!F5&amp;"'!$BA1#"))),IF(Setup!F6="","",(INDIRECT("'"&amp;Setup!F6&amp;"'!$BA1#"))),IF(Setup!F7="","",(INDIRECT("'"&amp;Setup!F7&amp;"'!$BA1#"))),IF(Setup!F8="","",(INDIRECT("'"&amp;Setup!F8&amp;"'!$BA1#"))),IF(Setup!F9="","",(INDIRECT("'"&amp;Setup!F9&amp;"'!$BA1#"))),IF(Setup!F10="","",(INDIRECT("'"&amp;Setup!F10&amp;"'!$BA1#"))),IF(Setup!F11="","",(INDIRECT("'"&amp;Setup!F11&amp;"'!$BA1#"))),IF(Setup!F12="","",(INDIRECT("'"&amp;Setup!F12&amp;"'!$BA1#"))))</definedName>
    <definedName name="sampleHW">demo!$B$1:$H$29</definedName>
    <definedName name="sampleLaunch">demo!$R$1:$X$37</definedName>
    <definedName name="sampleRoles">demo!$Z$1:$AB$75</definedName>
    <definedName name="sampleSW">demo!$J$1:$P$26</definedName>
    <definedName name="sheetResults" localSheetId="2">_xlfn._xlws.FILTER(hardware!$J:$Z,hardware!$L:$L&lt;&gt;"")</definedName>
    <definedName name="tblWorkstreams" comment="Indexed table of workstreams">_xlfn._xlws.FILTER(Setup!$E:$H,Setup!$H:$H&lt;&gt;"")</definedName>
    <definedName name="toggleCost">Setup!$B$10</definedName>
    <definedName name="toggleHash">Setup!$B$11</definedName>
    <definedName name="toggleWPFlag">Setup!$B$12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Z3" i="16" l="1" a="1"/>
  <c r="CZ3" i="16" s="1"/>
  <c r="CY3" i="16" a="1"/>
  <c r="CY3" i="16" s="1"/>
  <c r="CX3" i="16" a="1"/>
  <c r="CX3" i="16" s="1"/>
  <c r="CW3" i="16" a="1"/>
  <c r="CW3" i="16" s="1"/>
  <c r="CV3" i="16" a="1"/>
  <c r="CV3" i="16" s="1"/>
  <c r="CU3" i="16" a="1"/>
  <c r="CU3" i="16" s="1"/>
  <c r="CT3" i="16" a="1"/>
  <c r="CT3" i="16" s="1"/>
  <c r="CS3" i="16" a="1"/>
  <c r="CS3" i="16" s="1"/>
  <c r="CR3" i="16" a="1"/>
  <c r="CR3" i="16" s="1"/>
  <c r="CQ3" i="16" a="1"/>
  <c r="CQ3" i="16" s="1"/>
  <c r="CP3" i="16" a="1"/>
  <c r="CP3" i="16" s="1"/>
  <c r="CO3" i="16" a="1"/>
  <c r="CO3" i="16" s="1"/>
  <c r="CN3" i="16" a="1"/>
  <c r="CN3" i="16" s="1"/>
  <c r="CM3" i="16" a="1"/>
  <c r="CM3" i="16" s="1"/>
  <c r="CL3" i="16" a="1"/>
  <c r="CL3" i="16" s="1"/>
  <c r="CK3" i="16" a="1"/>
  <c r="CK3" i="16" s="1"/>
  <c r="CJ3" i="16" a="1"/>
  <c r="CJ3" i="16" s="1"/>
  <c r="CI3" i="16" a="1"/>
  <c r="CI3" i="16" s="1"/>
  <c r="CH3" i="16" a="1"/>
  <c r="CH3" i="16" s="1"/>
  <c r="CG3" i="16" a="1"/>
  <c r="CG3" i="16" s="1"/>
  <c r="CF3" i="16" a="1"/>
  <c r="CF3" i="16" s="1"/>
  <c r="CE3" i="16" a="1"/>
  <c r="CE3" i="16" s="1"/>
  <c r="CD3" i="16" a="1"/>
  <c r="CD3" i="16" s="1"/>
  <c r="CA1" i="16" a="1"/>
  <c r="CZ3" i="15" a="1"/>
  <c r="CZ3" i="15" s="1"/>
  <c r="CY3" i="15" a="1"/>
  <c r="CY3" i="15" s="1"/>
  <c r="CX3" i="15" a="1"/>
  <c r="CX3" i="15" s="1"/>
  <c r="CW3" i="15" a="1"/>
  <c r="CW3" i="15" s="1"/>
  <c r="CV3" i="15" a="1"/>
  <c r="CV3" i="15" s="1"/>
  <c r="CU3" i="15" a="1"/>
  <c r="CU3" i="15" s="1"/>
  <c r="CT3" i="15" a="1"/>
  <c r="CT3" i="15" s="1"/>
  <c r="CS3" i="15" a="1"/>
  <c r="CS3" i="15" s="1"/>
  <c r="CR3" i="15" a="1"/>
  <c r="CR3" i="15" s="1"/>
  <c r="CQ3" i="15" a="1"/>
  <c r="CQ3" i="15" s="1"/>
  <c r="CP3" i="15" a="1"/>
  <c r="CP3" i="15" s="1"/>
  <c r="CO3" i="15" a="1"/>
  <c r="CO3" i="15" s="1"/>
  <c r="CN3" i="15" a="1"/>
  <c r="CN3" i="15" s="1"/>
  <c r="CM3" i="15" a="1"/>
  <c r="CM3" i="15" s="1"/>
  <c r="CL3" i="15" a="1"/>
  <c r="CL3" i="15" s="1"/>
  <c r="CK3" i="15" a="1"/>
  <c r="CK3" i="15" s="1"/>
  <c r="CJ3" i="15" a="1"/>
  <c r="CJ3" i="15" s="1"/>
  <c r="CI3" i="15" a="1"/>
  <c r="CI3" i="15" s="1"/>
  <c r="CH3" i="15" a="1"/>
  <c r="CH3" i="15" s="1"/>
  <c r="CG3" i="15" a="1"/>
  <c r="CG3" i="15" s="1"/>
  <c r="CF3" i="15" a="1"/>
  <c r="CF3" i="15" s="1"/>
  <c r="CE3" i="15" a="1"/>
  <c r="CE3" i="15" s="1"/>
  <c r="CA1" i="15" a="1"/>
  <c r="CZ3" i="2" a="1"/>
  <c r="CZ3" i="2" s="1"/>
  <c r="CY3" i="2" a="1"/>
  <c r="CY3" i="2" s="1"/>
  <c r="CX3" i="2" a="1"/>
  <c r="CX3" i="2" s="1"/>
  <c r="CW3" i="2" a="1"/>
  <c r="CW3" i="2" s="1"/>
  <c r="CV3" i="2" a="1"/>
  <c r="CV3" i="2" s="1"/>
  <c r="CU3" i="2" a="1"/>
  <c r="CU3" i="2" s="1"/>
  <c r="CT3" i="2" a="1"/>
  <c r="CT3" i="2" s="1"/>
  <c r="CS3" i="2" a="1"/>
  <c r="CS3" i="2" s="1"/>
  <c r="CR3" i="2" a="1"/>
  <c r="CR3" i="2" s="1"/>
  <c r="CQ3" i="2" a="1"/>
  <c r="CQ3" i="2" s="1"/>
  <c r="CP3" i="2" a="1"/>
  <c r="CP3" i="2" s="1"/>
  <c r="CO3" i="2" a="1"/>
  <c r="CO3" i="2" s="1"/>
  <c r="CN3" i="2" a="1"/>
  <c r="CN3" i="2" s="1"/>
  <c r="CM3" i="2" a="1"/>
  <c r="CM3" i="2" s="1"/>
  <c r="CL3" i="2" a="1"/>
  <c r="CL3" i="2" s="1"/>
  <c r="CK3" i="2" a="1"/>
  <c r="CK3" i="2" s="1"/>
  <c r="CJ3" i="2" a="1"/>
  <c r="CJ3" i="2" s="1"/>
  <c r="CI3" i="2" a="1"/>
  <c r="CI3" i="2" s="1"/>
  <c r="CH3" i="2" a="1"/>
  <c r="CH3" i="2" s="1"/>
  <c r="CG3" i="2" a="1"/>
  <c r="CG3" i="2" s="1"/>
  <c r="CF3" i="2" a="1"/>
  <c r="CF3" i="2" s="1"/>
  <c r="CE3" i="2" a="1"/>
  <c r="CE3" i="2" s="1"/>
  <c r="CD3" i="2" a="1"/>
  <c r="CD3" i="2" s="1"/>
  <c r="CA1" i="2" a="1"/>
  <c r="CA1" i="2" s="1"/>
  <c r="Y31" i="1" a="1"/>
  <c r="Y31" i="1" s="1"/>
  <c r="Z21" i="9" a="1"/>
  <c r="Z21" i="9" s="1"/>
  <c r="Y21" i="9" a="1"/>
  <c r="Y21" i="9" s="1"/>
  <c r="X21" i="9" a="1"/>
  <c r="X21" i="9" s="1"/>
  <c r="W21" i="9" a="1"/>
  <c r="W21" i="9" s="1"/>
  <c r="V21" i="9" a="1"/>
  <c r="V21" i="9" s="1"/>
  <c r="U21" i="9" a="1"/>
  <c r="U21" i="9" s="1"/>
  <c r="T21" i="9" a="1"/>
  <c r="T21" i="9" s="1"/>
  <c r="S21" i="9" a="1"/>
  <c r="S21" i="9" s="1"/>
  <c r="R21" i="9" a="1"/>
  <c r="R21" i="9" s="1"/>
  <c r="Q21" i="9" a="1"/>
  <c r="Q21" i="9" s="1"/>
  <c r="P21" i="9" a="1"/>
  <c r="P21" i="9" s="1"/>
  <c r="O21" i="9" a="1"/>
  <c r="O21" i="9" s="1"/>
  <c r="N21" i="9" a="1"/>
  <c r="N21" i="9" s="1"/>
  <c r="M21" i="9" a="1"/>
  <c r="M21" i="9" s="1"/>
  <c r="L21" i="9" a="1"/>
  <c r="L21" i="9" s="1"/>
  <c r="K21" i="9" a="1"/>
  <c r="K21" i="9" s="1"/>
  <c r="J21" i="9" a="1"/>
  <c r="J21" i="9" s="1"/>
  <c r="I21" i="9" a="1"/>
  <c r="I21" i="9" s="1"/>
  <c r="F6" i="15"/>
  <c r="F7" i="15"/>
  <c r="F8" i="15"/>
  <c r="F9" i="15"/>
  <c r="F10" i="15"/>
  <c r="F11" i="15"/>
  <c r="F12" i="15"/>
  <c r="F13" i="15"/>
  <c r="F14" i="15"/>
  <c r="F15" i="15"/>
  <c r="F16" i="15"/>
  <c r="F17" i="15"/>
  <c r="F18" i="15"/>
  <c r="F19" i="15"/>
  <c r="F20" i="15"/>
  <c r="Z7" i="9" a="1"/>
  <c r="Z7" i="9" s="1"/>
  <c r="Y7" i="9" a="1"/>
  <c r="Y7" i="9" s="1"/>
  <c r="X7" i="9" a="1"/>
  <c r="X7" i="9" s="1"/>
  <c r="W7" i="9" a="1"/>
  <c r="W7" i="9" s="1"/>
  <c r="V7" i="9" a="1"/>
  <c r="V7" i="9" s="1"/>
  <c r="U7" i="9" a="1"/>
  <c r="U7" i="9" s="1"/>
  <c r="T7" i="9" a="1"/>
  <c r="T7" i="9" s="1"/>
  <c r="S7" i="9" a="1"/>
  <c r="S7" i="9" s="1"/>
  <c r="R7" i="9" a="1"/>
  <c r="R7" i="9" s="1"/>
  <c r="Q7" i="9" a="1"/>
  <c r="Q7" i="9" s="1"/>
  <c r="P7" i="9" a="1"/>
  <c r="P7" i="9" s="1"/>
  <c r="O7" i="9" a="1"/>
  <c r="O7" i="9" s="1"/>
  <c r="N7" i="9" a="1"/>
  <c r="N7" i="9" s="1"/>
  <c r="M7" i="9" a="1"/>
  <c r="M7" i="9" s="1"/>
  <c r="L7" i="9" a="1"/>
  <c r="L7" i="9" s="1"/>
  <c r="K7" i="9" a="1"/>
  <c r="K7" i="9" s="1"/>
  <c r="J7" i="9" a="1"/>
  <c r="J7" i="9" s="1"/>
  <c r="I7" i="9" a="1"/>
  <c r="I7" i="9" s="1"/>
  <c r="H7" i="9" a="1"/>
  <c r="H7" i="9" s="1"/>
  <c r="Z3" i="9" a="1"/>
  <c r="Z3" i="9" s="1"/>
  <c r="Y3" i="9" a="1"/>
  <c r="Y3" i="9" s="1"/>
  <c r="X3" i="9" a="1"/>
  <c r="X3" i="9" s="1"/>
  <c r="W3" i="9" a="1"/>
  <c r="W3" i="9" s="1"/>
  <c r="V3" i="9" a="1"/>
  <c r="V3" i="9" s="1"/>
  <c r="U3" i="9" a="1"/>
  <c r="U3" i="9" s="1"/>
  <c r="T3" i="9" a="1"/>
  <c r="T3" i="9" s="1"/>
  <c r="S3" i="9" a="1"/>
  <c r="S3" i="9" s="1"/>
  <c r="R3" i="9" a="1"/>
  <c r="R3" i="9" s="1"/>
  <c r="Q3" i="9" a="1"/>
  <c r="Q3" i="9" s="1"/>
  <c r="P3" i="9" a="1"/>
  <c r="P3" i="9" s="1"/>
  <c r="O3" i="9" a="1"/>
  <c r="O3" i="9" s="1"/>
  <c r="N3" i="9" a="1"/>
  <c r="N3" i="9" s="1"/>
  <c r="M3" i="9" a="1"/>
  <c r="M3" i="9" s="1"/>
  <c r="L3" i="9" a="1"/>
  <c r="L3" i="9" s="1"/>
  <c r="K3" i="9" a="1"/>
  <c r="K3" i="9" s="1"/>
  <c r="J3" i="9" a="1"/>
  <c r="J3" i="9" s="1"/>
  <c r="I3" i="9" a="1"/>
  <c r="I3" i="9" s="1"/>
  <c r="H3" i="9" a="1"/>
  <c r="H3" i="9" s="1"/>
  <c r="K8" i="9" a="1"/>
  <c r="K8" i="9" s="1"/>
  <c r="J8" i="9" a="1"/>
  <c r="J8" i="9" s="1"/>
  <c r="I8" i="9" a="1"/>
  <c r="I8" i="9" s="1"/>
  <c r="L2" i="16" a="1"/>
  <c r="L2" i="16" s="1"/>
  <c r="L2" i="15" a="1"/>
  <c r="L2" i="15" s="1"/>
  <c r="K302" i="16" a="1"/>
  <c r="K302" i="16" s="1"/>
  <c r="K301" i="16" a="1"/>
  <c r="K301" i="16" s="1"/>
  <c r="K300" i="16" a="1"/>
  <c r="K300" i="16" s="1"/>
  <c r="K299" i="16" a="1"/>
  <c r="K299" i="16" s="1"/>
  <c r="K298" i="16" a="1"/>
  <c r="K298" i="16" s="1"/>
  <c r="K297" i="16" a="1"/>
  <c r="K297" i="16" s="1"/>
  <c r="K296" i="16" a="1"/>
  <c r="K296" i="16" s="1"/>
  <c r="K295" i="16" a="1"/>
  <c r="K295" i="16" s="1"/>
  <c r="K294" i="16" a="1"/>
  <c r="K294" i="16" s="1"/>
  <c r="K293" i="16" a="1"/>
  <c r="K293" i="16" s="1"/>
  <c r="K292" i="16" a="1"/>
  <c r="K292" i="16" s="1"/>
  <c r="K291" i="16" a="1"/>
  <c r="K291" i="16" s="1"/>
  <c r="K290" i="16" a="1"/>
  <c r="K290" i="16" s="1"/>
  <c r="K289" i="16" a="1"/>
  <c r="K289" i="16" s="1"/>
  <c r="K288" i="16" a="1"/>
  <c r="K288" i="16" s="1"/>
  <c r="K287" i="16" a="1"/>
  <c r="K287" i="16" s="1"/>
  <c r="K286" i="16" a="1"/>
  <c r="K286" i="16" s="1"/>
  <c r="K285" i="16" a="1"/>
  <c r="K285" i="16" s="1"/>
  <c r="K284" i="16" a="1"/>
  <c r="K284" i="16" s="1"/>
  <c r="K283" i="16" a="1"/>
  <c r="K283" i="16" s="1"/>
  <c r="K282" i="16" a="1"/>
  <c r="K282" i="16" s="1"/>
  <c r="K281" i="16" a="1"/>
  <c r="K281" i="16" s="1"/>
  <c r="K280" i="16" a="1"/>
  <c r="K280" i="16" s="1"/>
  <c r="K279" i="16" a="1"/>
  <c r="K279" i="16" s="1"/>
  <c r="K278" i="16" a="1"/>
  <c r="K278" i="16" s="1"/>
  <c r="K277" i="16" a="1"/>
  <c r="K277" i="16" s="1"/>
  <c r="K276" i="16" a="1"/>
  <c r="K276" i="16" s="1"/>
  <c r="K275" i="16" a="1"/>
  <c r="K275" i="16" s="1"/>
  <c r="K274" i="16" a="1"/>
  <c r="K274" i="16" s="1"/>
  <c r="K273" i="16" a="1"/>
  <c r="K273" i="16" s="1"/>
  <c r="K272" i="16" a="1"/>
  <c r="K272" i="16" s="1"/>
  <c r="K271" i="16" a="1"/>
  <c r="K271" i="16" s="1"/>
  <c r="K270" i="16" a="1"/>
  <c r="K270" i="16" s="1"/>
  <c r="K269" i="16" a="1"/>
  <c r="K269" i="16" s="1"/>
  <c r="K268" i="16" a="1"/>
  <c r="K268" i="16" s="1"/>
  <c r="K267" i="16" a="1"/>
  <c r="K267" i="16" s="1"/>
  <c r="K266" i="16" a="1"/>
  <c r="K266" i="16" s="1"/>
  <c r="K265" i="16" a="1"/>
  <c r="K265" i="16" s="1"/>
  <c r="K264" i="16" a="1"/>
  <c r="K264" i="16" s="1"/>
  <c r="K263" i="16" a="1"/>
  <c r="K263" i="16" s="1"/>
  <c r="K262" i="16" a="1"/>
  <c r="K262" i="16" s="1"/>
  <c r="K261" i="16" a="1"/>
  <c r="K261" i="16" s="1"/>
  <c r="K260" i="16" a="1"/>
  <c r="K260" i="16" s="1"/>
  <c r="K259" i="16" a="1"/>
  <c r="K259" i="16" s="1"/>
  <c r="K258" i="16" a="1"/>
  <c r="K258" i="16" s="1"/>
  <c r="K257" i="16" a="1"/>
  <c r="K257" i="16" s="1"/>
  <c r="K256" i="16" a="1"/>
  <c r="K256" i="16" s="1"/>
  <c r="K255" i="16" a="1"/>
  <c r="K255" i="16" s="1"/>
  <c r="K254" i="16" a="1"/>
  <c r="K254" i="16" s="1"/>
  <c r="K253" i="16" a="1"/>
  <c r="K253" i="16" s="1"/>
  <c r="K252" i="16" a="1"/>
  <c r="K252" i="16" s="1"/>
  <c r="K251" i="16" a="1"/>
  <c r="K251" i="16" s="1"/>
  <c r="K250" i="16" a="1"/>
  <c r="K250" i="16" s="1"/>
  <c r="K249" i="16" a="1"/>
  <c r="K249" i="16" s="1"/>
  <c r="K248" i="16" a="1"/>
  <c r="K248" i="16" s="1"/>
  <c r="K247" i="16" a="1"/>
  <c r="K247" i="16" s="1"/>
  <c r="K246" i="16" a="1"/>
  <c r="K246" i="16" s="1"/>
  <c r="K245" i="16" a="1"/>
  <c r="K245" i="16" s="1"/>
  <c r="K244" i="16" a="1"/>
  <c r="K244" i="16" s="1"/>
  <c r="K243" i="16" a="1"/>
  <c r="K243" i="16" s="1"/>
  <c r="K242" i="16" a="1"/>
  <c r="K242" i="16" s="1"/>
  <c r="K241" i="16" a="1"/>
  <c r="K241" i="16" s="1"/>
  <c r="K240" i="16" a="1"/>
  <c r="K240" i="16" s="1"/>
  <c r="K239" i="16" a="1"/>
  <c r="K239" i="16" s="1"/>
  <c r="K238" i="16" a="1"/>
  <c r="K238" i="16" s="1"/>
  <c r="K237" i="16" a="1"/>
  <c r="K237" i="16" s="1"/>
  <c r="K236" i="16" a="1"/>
  <c r="K236" i="16" s="1"/>
  <c r="K235" i="16" a="1"/>
  <c r="K235" i="16" s="1"/>
  <c r="K234" i="16" a="1"/>
  <c r="K234" i="16" s="1"/>
  <c r="K233" i="16" a="1"/>
  <c r="K233" i="16" s="1"/>
  <c r="K232" i="16" a="1"/>
  <c r="K232" i="16" s="1"/>
  <c r="K231" i="16" a="1"/>
  <c r="K231" i="16" s="1"/>
  <c r="K230" i="16" a="1"/>
  <c r="K230" i="16" s="1"/>
  <c r="K229" i="16" a="1"/>
  <c r="K229" i="16" s="1"/>
  <c r="K228" i="16" a="1"/>
  <c r="K228" i="16" s="1"/>
  <c r="K227" i="16" a="1"/>
  <c r="K227" i="16" s="1"/>
  <c r="K226" i="16" a="1"/>
  <c r="K226" i="16" s="1"/>
  <c r="K225" i="16" a="1"/>
  <c r="K225" i="16" s="1"/>
  <c r="K224" i="16" a="1"/>
  <c r="K224" i="16" s="1"/>
  <c r="K223" i="16" a="1"/>
  <c r="K223" i="16" s="1"/>
  <c r="K222" i="16" a="1"/>
  <c r="K222" i="16" s="1"/>
  <c r="K221" i="16" a="1"/>
  <c r="K221" i="16" s="1"/>
  <c r="K220" i="16" a="1"/>
  <c r="K220" i="16" s="1"/>
  <c r="K219" i="16" a="1"/>
  <c r="K219" i="16" s="1"/>
  <c r="K218" i="16" a="1"/>
  <c r="K218" i="16" s="1"/>
  <c r="K217" i="16" a="1"/>
  <c r="K217" i="16" s="1"/>
  <c r="K216" i="16" a="1"/>
  <c r="K216" i="16" s="1"/>
  <c r="K215" i="16" a="1"/>
  <c r="K215" i="16" s="1"/>
  <c r="K214" i="16" a="1"/>
  <c r="K214" i="16" s="1"/>
  <c r="K213" i="16" a="1"/>
  <c r="K213" i="16" s="1"/>
  <c r="K212" i="16" a="1"/>
  <c r="K212" i="16" s="1"/>
  <c r="K211" i="16" a="1"/>
  <c r="K211" i="16" s="1"/>
  <c r="K210" i="16" a="1"/>
  <c r="K210" i="16" s="1"/>
  <c r="K209" i="16" a="1"/>
  <c r="K209" i="16" s="1"/>
  <c r="K208" i="16" a="1"/>
  <c r="K208" i="16" s="1"/>
  <c r="K207" i="16" a="1"/>
  <c r="K207" i="16" s="1"/>
  <c r="K206" i="16" a="1"/>
  <c r="K206" i="16" s="1"/>
  <c r="K205" i="16" a="1"/>
  <c r="K205" i="16" s="1"/>
  <c r="K204" i="16" a="1"/>
  <c r="K204" i="16" s="1"/>
  <c r="K203" i="16" a="1"/>
  <c r="K203" i="16" s="1"/>
  <c r="K202" i="16" a="1"/>
  <c r="K202" i="16" s="1"/>
  <c r="K201" i="16" a="1"/>
  <c r="K201" i="16" s="1"/>
  <c r="K200" i="16" a="1"/>
  <c r="K200" i="16" s="1"/>
  <c r="K199" i="16" a="1"/>
  <c r="K199" i="16" s="1"/>
  <c r="K198" i="16" a="1"/>
  <c r="K198" i="16" s="1"/>
  <c r="K197" i="16" a="1"/>
  <c r="K197" i="16" s="1"/>
  <c r="K196" i="16" a="1"/>
  <c r="K196" i="16" s="1"/>
  <c r="K195" i="16" a="1"/>
  <c r="K195" i="16" s="1"/>
  <c r="K194" i="16" a="1"/>
  <c r="K194" i="16" s="1"/>
  <c r="K193" i="16" a="1"/>
  <c r="K193" i="16" s="1"/>
  <c r="K192" i="16" a="1"/>
  <c r="K192" i="16" s="1"/>
  <c r="K191" i="16" a="1"/>
  <c r="K191" i="16" s="1"/>
  <c r="K190" i="16" a="1"/>
  <c r="K190" i="16" s="1"/>
  <c r="K189" i="16" a="1"/>
  <c r="K189" i="16" s="1"/>
  <c r="K188" i="16" a="1"/>
  <c r="K188" i="16" s="1"/>
  <c r="K187" i="16" a="1"/>
  <c r="K187" i="16" s="1"/>
  <c r="K186" i="16" a="1"/>
  <c r="K186" i="16" s="1"/>
  <c r="K185" i="16" a="1"/>
  <c r="K185" i="16" s="1"/>
  <c r="K184" i="16" a="1"/>
  <c r="K184" i="16" s="1"/>
  <c r="K183" i="16" a="1"/>
  <c r="K183" i="16" s="1"/>
  <c r="K182" i="16" a="1"/>
  <c r="K182" i="16" s="1"/>
  <c r="K181" i="16" a="1"/>
  <c r="K181" i="16" s="1"/>
  <c r="K180" i="16" a="1"/>
  <c r="K180" i="16" s="1"/>
  <c r="K179" i="16" a="1"/>
  <c r="K179" i="16" s="1"/>
  <c r="K178" i="16" a="1"/>
  <c r="K178" i="16" s="1"/>
  <c r="K177" i="16" a="1"/>
  <c r="K177" i="16" s="1"/>
  <c r="K176" i="16" a="1"/>
  <c r="K176" i="16" s="1"/>
  <c r="K175" i="16" a="1"/>
  <c r="K175" i="16" s="1"/>
  <c r="K174" i="16" a="1"/>
  <c r="K174" i="16" s="1"/>
  <c r="K173" i="16" a="1"/>
  <c r="K173" i="16" s="1"/>
  <c r="K172" i="16" a="1"/>
  <c r="K172" i="16" s="1"/>
  <c r="K171" i="16" a="1"/>
  <c r="K171" i="16" s="1"/>
  <c r="K170" i="16" a="1"/>
  <c r="K170" i="16" s="1"/>
  <c r="K169" i="16" a="1"/>
  <c r="K169" i="16" s="1"/>
  <c r="K168" i="16" a="1"/>
  <c r="K168" i="16" s="1"/>
  <c r="K167" i="16" a="1"/>
  <c r="K167" i="16" s="1"/>
  <c r="K166" i="16" a="1"/>
  <c r="K166" i="16" s="1"/>
  <c r="K165" i="16" a="1"/>
  <c r="K165" i="16" s="1"/>
  <c r="K164" i="16" a="1"/>
  <c r="K164" i="16" s="1"/>
  <c r="K163" i="16" a="1"/>
  <c r="K163" i="16" s="1"/>
  <c r="K162" i="16" a="1"/>
  <c r="K162" i="16" s="1"/>
  <c r="K161" i="16" a="1"/>
  <c r="K161" i="16" s="1"/>
  <c r="K160" i="16" a="1"/>
  <c r="K160" i="16" s="1"/>
  <c r="K159" i="16" a="1"/>
  <c r="K159" i="16" s="1"/>
  <c r="K158" i="16" a="1"/>
  <c r="K158" i="16" s="1"/>
  <c r="K157" i="16" a="1"/>
  <c r="K157" i="16" s="1"/>
  <c r="K156" i="16" a="1"/>
  <c r="K156" i="16" s="1"/>
  <c r="K155" i="16" a="1"/>
  <c r="K155" i="16" s="1"/>
  <c r="K154" i="16" a="1"/>
  <c r="K154" i="16" s="1"/>
  <c r="K153" i="16" a="1"/>
  <c r="K153" i="16" s="1"/>
  <c r="K152" i="16" a="1"/>
  <c r="K152" i="16" s="1"/>
  <c r="K151" i="16" a="1"/>
  <c r="K151" i="16" s="1"/>
  <c r="K150" i="16" a="1"/>
  <c r="K150" i="16" s="1"/>
  <c r="K149" i="16" a="1"/>
  <c r="K149" i="16" s="1"/>
  <c r="K148" i="16" a="1"/>
  <c r="K148" i="16" s="1"/>
  <c r="K147" i="16" a="1"/>
  <c r="K147" i="16" s="1"/>
  <c r="K146" i="16" a="1"/>
  <c r="K146" i="16" s="1"/>
  <c r="K145" i="16" a="1"/>
  <c r="K145" i="16" s="1"/>
  <c r="K144" i="16" a="1"/>
  <c r="K144" i="16" s="1"/>
  <c r="K143" i="16" a="1"/>
  <c r="K143" i="16" s="1"/>
  <c r="K142" i="16" a="1"/>
  <c r="K142" i="16" s="1"/>
  <c r="K141" i="16" a="1"/>
  <c r="K141" i="16" s="1"/>
  <c r="K140" i="16" a="1"/>
  <c r="K140" i="16" s="1"/>
  <c r="K139" i="16" a="1"/>
  <c r="K139" i="16" s="1"/>
  <c r="K138" i="16" a="1"/>
  <c r="K138" i="16" s="1"/>
  <c r="K137" i="16" a="1"/>
  <c r="K137" i="16" s="1"/>
  <c r="K136" i="16" a="1"/>
  <c r="K136" i="16" s="1"/>
  <c r="K135" i="16" a="1"/>
  <c r="K135" i="16" s="1"/>
  <c r="K134" i="16" a="1"/>
  <c r="K134" i="16" s="1"/>
  <c r="K133" i="16" a="1"/>
  <c r="K133" i="16" s="1"/>
  <c r="K132" i="16" a="1"/>
  <c r="K132" i="16" s="1"/>
  <c r="K131" i="16" a="1"/>
  <c r="K131" i="16" s="1"/>
  <c r="K130" i="16" a="1"/>
  <c r="K130" i="16" s="1"/>
  <c r="K129" i="16" a="1"/>
  <c r="K129" i="16" s="1"/>
  <c r="K128" i="16" a="1"/>
  <c r="K128" i="16" s="1"/>
  <c r="K127" i="16" a="1"/>
  <c r="K127" i="16" s="1"/>
  <c r="K126" i="16" a="1"/>
  <c r="K126" i="16" s="1"/>
  <c r="K125" i="16" a="1"/>
  <c r="K125" i="16" s="1"/>
  <c r="K124" i="16" a="1"/>
  <c r="K124" i="16" s="1"/>
  <c r="K123" i="16" a="1"/>
  <c r="K123" i="16" s="1"/>
  <c r="K122" i="16" a="1"/>
  <c r="K122" i="16" s="1"/>
  <c r="K121" i="16" a="1"/>
  <c r="K121" i="16" s="1"/>
  <c r="K120" i="16" a="1"/>
  <c r="K120" i="16" s="1"/>
  <c r="K119" i="16" a="1"/>
  <c r="K119" i="16" s="1"/>
  <c r="K118" i="16" a="1"/>
  <c r="K118" i="16" s="1"/>
  <c r="K117" i="16" a="1"/>
  <c r="K117" i="16" s="1"/>
  <c r="K116" i="16" a="1"/>
  <c r="K116" i="16" s="1"/>
  <c r="K115" i="16" a="1"/>
  <c r="K115" i="16" s="1"/>
  <c r="K114" i="16" a="1"/>
  <c r="K114" i="16" s="1"/>
  <c r="K113" i="16" a="1"/>
  <c r="K113" i="16" s="1"/>
  <c r="K112" i="16" a="1"/>
  <c r="K112" i="16" s="1"/>
  <c r="K111" i="16" a="1"/>
  <c r="K111" i="16" s="1"/>
  <c r="K110" i="16" a="1"/>
  <c r="K110" i="16" s="1"/>
  <c r="K109" i="16" a="1"/>
  <c r="K109" i="16" s="1"/>
  <c r="K108" i="16" a="1"/>
  <c r="K108" i="16" s="1"/>
  <c r="K107" i="16" a="1"/>
  <c r="K107" i="16" s="1"/>
  <c r="K106" i="16" a="1"/>
  <c r="K106" i="16" s="1"/>
  <c r="K105" i="16" a="1"/>
  <c r="K105" i="16" s="1"/>
  <c r="K104" i="16" a="1"/>
  <c r="K104" i="16" s="1"/>
  <c r="K103" i="16" a="1"/>
  <c r="K103" i="16" s="1"/>
  <c r="K102" i="16" a="1"/>
  <c r="K102" i="16" s="1"/>
  <c r="K101" i="16" a="1"/>
  <c r="K101" i="16" s="1"/>
  <c r="K100" i="16" a="1"/>
  <c r="K100" i="16" s="1"/>
  <c r="K99" i="16" a="1"/>
  <c r="K99" i="16" s="1"/>
  <c r="K98" i="16" a="1"/>
  <c r="K98" i="16" s="1"/>
  <c r="K97" i="16" a="1"/>
  <c r="K97" i="16" s="1"/>
  <c r="K96" i="16" a="1"/>
  <c r="K96" i="16" s="1"/>
  <c r="K95" i="16" a="1"/>
  <c r="K95" i="16" s="1"/>
  <c r="K94" i="16" a="1"/>
  <c r="K94" i="16" s="1"/>
  <c r="K93" i="16" a="1"/>
  <c r="K93" i="16" s="1"/>
  <c r="K92" i="16" a="1"/>
  <c r="K92" i="16" s="1"/>
  <c r="K91" i="16" a="1"/>
  <c r="K91" i="16" s="1"/>
  <c r="K90" i="16" a="1"/>
  <c r="K90" i="16" s="1"/>
  <c r="K89" i="16" a="1"/>
  <c r="K89" i="16" s="1"/>
  <c r="K88" i="16" a="1"/>
  <c r="K88" i="16" s="1"/>
  <c r="K87" i="16" a="1"/>
  <c r="K87" i="16" s="1"/>
  <c r="K86" i="16" a="1"/>
  <c r="K86" i="16" s="1"/>
  <c r="K85" i="16" a="1"/>
  <c r="K85" i="16" s="1"/>
  <c r="K84" i="16" a="1"/>
  <c r="K84" i="16" s="1"/>
  <c r="K83" i="16" a="1"/>
  <c r="K83" i="16" s="1"/>
  <c r="K82" i="16" a="1"/>
  <c r="K82" i="16" s="1"/>
  <c r="K81" i="16" a="1"/>
  <c r="K81" i="16" s="1"/>
  <c r="K80" i="16" a="1"/>
  <c r="K80" i="16" s="1"/>
  <c r="K79" i="16" a="1"/>
  <c r="K79" i="16" s="1"/>
  <c r="K78" i="16" a="1"/>
  <c r="K78" i="16" s="1"/>
  <c r="K77" i="16" a="1"/>
  <c r="K77" i="16" s="1"/>
  <c r="K76" i="16" a="1"/>
  <c r="K76" i="16" s="1"/>
  <c r="K75" i="16" a="1"/>
  <c r="K75" i="16" s="1"/>
  <c r="K74" i="16" a="1"/>
  <c r="K74" i="16" s="1"/>
  <c r="K73" i="16" a="1"/>
  <c r="K73" i="16" s="1"/>
  <c r="K72" i="16" a="1"/>
  <c r="K72" i="16" s="1"/>
  <c r="K71" i="16" a="1"/>
  <c r="K71" i="16" s="1"/>
  <c r="K70" i="16" a="1"/>
  <c r="K70" i="16" s="1"/>
  <c r="K69" i="16" a="1"/>
  <c r="K69" i="16" s="1"/>
  <c r="K68" i="16" a="1"/>
  <c r="K68" i="16" s="1"/>
  <c r="K67" i="16" a="1"/>
  <c r="K67" i="16" s="1"/>
  <c r="K66" i="16" a="1"/>
  <c r="K66" i="16" s="1"/>
  <c r="K65" i="16" a="1"/>
  <c r="K65" i="16" s="1"/>
  <c r="K64" i="16" a="1"/>
  <c r="K64" i="16" s="1"/>
  <c r="K63" i="16" a="1"/>
  <c r="K63" i="16" s="1"/>
  <c r="K62" i="16" a="1"/>
  <c r="K62" i="16" s="1"/>
  <c r="K61" i="16" a="1"/>
  <c r="K61" i="16" s="1"/>
  <c r="K60" i="16" a="1"/>
  <c r="K60" i="16" s="1"/>
  <c r="K59" i="16" a="1"/>
  <c r="K59" i="16" s="1"/>
  <c r="K58" i="16" a="1"/>
  <c r="K58" i="16" s="1"/>
  <c r="K57" i="16" a="1"/>
  <c r="K57" i="16" s="1"/>
  <c r="K56" i="16" a="1"/>
  <c r="K56" i="16" s="1"/>
  <c r="K55" i="16" a="1"/>
  <c r="K55" i="16" s="1"/>
  <c r="K54" i="16" a="1"/>
  <c r="K54" i="16" s="1"/>
  <c r="K53" i="16" a="1"/>
  <c r="K53" i="16" s="1"/>
  <c r="K52" i="16" a="1"/>
  <c r="K52" i="16" s="1"/>
  <c r="K51" i="16" a="1"/>
  <c r="K51" i="16" s="1"/>
  <c r="K50" i="16" a="1"/>
  <c r="K50" i="16" s="1"/>
  <c r="K49" i="16" a="1"/>
  <c r="K49" i="16" s="1"/>
  <c r="K48" i="16" a="1"/>
  <c r="K48" i="16" s="1"/>
  <c r="K47" i="16" a="1"/>
  <c r="K47" i="16" s="1"/>
  <c r="K46" i="16" a="1"/>
  <c r="K46" i="16" s="1"/>
  <c r="K45" i="16" a="1"/>
  <c r="K45" i="16" s="1"/>
  <c r="K44" i="16" a="1"/>
  <c r="K44" i="16" s="1"/>
  <c r="K43" i="16" a="1"/>
  <c r="K43" i="16" s="1"/>
  <c r="K42" i="16" a="1"/>
  <c r="K42" i="16" s="1"/>
  <c r="K41" i="16" a="1"/>
  <c r="K41" i="16" s="1"/>
  <c r="K40" i="16" a="1"/>
  <c r="K40" i="16" s="1"/>
  <c r="K39" i="16" a="1"/>
  <c r="K39" i="16" s="1"/>
  <c r="K38" i="16" a="1"/>
  <c r="K38" i="16" s="1"/>
  <c r="K37" i="16" a="1"/>
  <c r="K37" i="16" s="1"/>
  <c r="K36" i="16" a="1"/>
  <c r="K36" i="16" s="1"/>
  <c r="K35" i="16" a="1"/>
  <c r="K35" i="16" s="1"/>
  <c r="K34" i="16" a="1"/>
  <c r="K34" i="16" s="1"/>
  <c r="K33" i="16" a="1"/>
  <c r="K33" i="16" s="1"/>
  <c r="K32" i="16" a="1"/>
  <c r="K32" i="16" s="1"/>
  <c r="K31" i="16" a="1"/>
  <c r="K31" i="16" s="1"/>
  <c r="F20" i="16"/>
  <c r="E20" i="16" a="1"/>
  <c r="E20" i="16" s="1"/>
  <c r="D20" i="16" a="1"/>
  <c r="D20" i="16" s="1"/>
  <c r="C20" i="16"/>
  <c r="F19" i="16"/>
  <c r="E19" i="16" a="1"/>
  <c r="E19" i="16" s="1"/>
  <c r="D19" i="16" a="1"/>
  <c r="D19" i="16" s="1"/>
  <c r="C19" i="16"/>
  <c r="F18" i="16"/>
  <c r="E18" i="16" a="1"/>
  <c r="E18" i="16" s="1"/>
  <c r="D18" i="16" a="1"/>
  <c r="D18" i="16" s="1"/>
  <c r="C18" i="16"/>
  <c r="F17" i="16"/>
  <c r="E17" i="16" a="1"/>
  <c r="E17" i="16" s="1"/>
  <c r="D17" i="16" a="1"/>
  <c r="D17" i="16" s="1"/>
  <c r="C17" i="16"/>
  <c r="F16" i="16"/>
  <c r="E16" i="16" a="1"/>
  <c r="E16" i="16" s="1"/>
  <c r="D16" i="16" a="1"/>
  <c r="D16" i="16" s="1"/>
  <c r="C16" i="16"/>
  <c r="F15" i="16"/>
  <c r="E15" i="16" a="1"/>
  <c r="E15" i="16" s="1"/>
  <c r="D15" i="16" a="1"/>
  <c r="D15" i="16" s="1"/>
  <c r="C15" i="16"/>
  <c r="F14" i="16"/>
  <c r="E14" i="16" a="1"/>
  <c r="E14" i="16" s="1"/>
  <c r="D14" i="16" a="1"/>
  <c r="D14" i="16" s="1"/>
  <c r="C14" i="16"/>
  <c r="F13" i="16"/>
  <c r="E13" i="16" a="1"/>
  <c r="E13" i="16" s="1"/>
  <c r="D13" i="16" a="1"/>
  <c r="D13" i="16" s="1"/>
  <c r="C13" i="16"/>
  <c r="F12" i="16"/>
  <c r="E12" i="16" a="1"/>
  <c r="E12" i="16" s="1"/>
  <c r="D12" i="16" a="1"/>
  <c r="D12" i="16" s="1"/>
  <c r="C12" i="16"/>
  <c r="F11" i="16"/>
  <c r="E11" i="16" a="1"/>
  <c r="E11" i="16" s="1"/>
  <c r="D11" i="16" a="1"/>
  <c r="D11" i="16" s="1"/>
  <c r="C11" i="16"/>
  <c r="F10" i="16"/>
  <c r="E10" i="16" a="1"/>
  <c r="E10" i="16" s="1"/>
  <c r="D10" i="16" a="1"/>
  <c r="D10" i="16" s="1"/>
  <c r="C10" i="16"/>
  <c r="F9" i="16"/>
  <c r="E9" i="16" a="1"/>
  <c r="E9" i="16" s="1"/>
  <c r="D9" i="16" a="1"/>
  <c r="D9" i="16" s="1"/>
  <c r="C9" i="16"/>
  <c r="XFC1" i="16" a="1"/>
  <c r="O1" i="16" a="1"/>
  <c r="K302" i="15" a="1"/>
  <c r="K302" i="15" s="1"/>
  <c r="K301" i="15" a="1"/>
  <c r="K301" i="15" s="1"/>
  <c r="K300" i="15" a="1"/>
  <c r="K300" i="15" s="1"/>
  <c r="K299" i="15" a="1"/>
  <c r="K299" i="15" s="1"/>
  <c r="K298" i="15" a="1"/>
  <c r="K298" i="15" s="1"/>
  <c r="K297" i="15" a="1"/>
  <c r="K297" i="15" s="1"/>
  <c r="K296" i="15" a="1"/>
  <c r="K296" i="15" s="1"/>
  <c r="K295" i="15" a="1"/>
  <c r="K295" i="15" s="1"/>
  <c r="K294" i="15" a="1"/>
  <c r="K294" i="15" s="1"/>
  <c r="K293" i="15" a="1"/>
  <c r="K293" i="15" s="1"/>
  <c r="K292" i="15" a="1"/>
  <c r="K292" i="15" s="1"/>
  <c r="K291" i="15" a="1"/>
  <c r="K291" i="15" s="1"/>
  <c r="K290" i="15" a="1"/>
  <c r="K290" i="15" s="1"/>
  <c r="K289" i="15" a="1"/>
  <c r="K289" i="15" s="1"/>
  <c r="K288" i="15" a="1"/>
  <c r="K288" i="15" s="1"/>
  <c r="K287" i="15" a="1"/>
  <c r="K287" i="15" s="1"/>
  <c r="K286" i="15" a="1"/>
  <c r="K286" i="15" s="1"/>
  <c r="K285" i="15" a="1"/>
  <c r="K285" i="15" s="1"/>
  <c r="K284" i="15" a="1"/>
  <c r="K284" i="15" s="1"/>
  <c r="K283" i="15" a="1"/>
  <c r="K283" i="15" s="1"/>
  <c r="K282" i="15" a="1"/>
  <c r="K282" i="15" s="1"/>
  <c r="K281" i="15" a="1"/>
  <c r="K281" i="15" s="1"/>
  <c r="K280" i="15" a="1"/>
  <c r="K280" i="15" s="1"/>
  <c r="K279" i="15" a="1"/>
  <c r="K279" i="15" s="1"/>
  <c r="K278" i="15" a="1"/>
  <c r="K278" i="15" s="1"/>
  <c r="K277" i="15" a="1"/>
  <c r="K277" i="15" s="1"/>
  <c r="K276" i="15" a="1"/>
  <c r="K276" i="15" s="1"/>
  <c r="K275" i="15" a="1"/>
  <c r="K275" i="15" s="1"/>
  <c r="K274" i="15" a="1"/>
  <c r="K274" i="15" s="1"/>
  <c r="K273" i="15" a="1"/>
  <c r="K273" i="15" s="1"/>
  <c r="K272" i="15" a="1"/>
  <c r="K272" i="15" s="1"/>
  <c r="K271" i="15" a="1"/>
  <c r="K271" i="15" s="1"/>
  <c r="K270" i="15" a="1"/>
  <c r="K270" i="15" s="1"/>
  <c r="K269" i="15" a="1"/>
  <c r="K269" i="15" s="1"/>
  <c r="K268" i="15" a="1"/>
  <c r="K268" i="15" s="1"/>
  <c r="K267" i="15" a="1"/>
  <c r="K267" i="15" s="1"/>
  <c r="K266" i="15" a="1"/>
  <c r="K266" i="15" s="1"/>
  <c r="K265" i="15" a="1"/>
  <c r="K265" i="15" s="1"/>
  <c r="K264" i="15" a="1"/>
  <c r="K264" i="15" s="1"/>
  <c r="K263" i="15" a="1"/>
  <c r="K263" i="15" s="1"/>
  <c r="K262" i="15" a="1"/>
  <c r="K262" i="15" s="1"/>
  <c r="K261" i="15" a="1"/>
  <c r="K261" i="15" s="1"/>
  <c r="K260" i="15" a="1"/>
  <c r="K260" i="15" s="1"/>
  <c r="K259" i="15" a="1"/>
  <c r="K259" i="15" s="1"/>
  <c r="K258" i="15" a="1"/>
  <c r="K258" i="15" s="1"/>
  <c r="K257" i="15" a="1"/>
  <c r="K257" i="15" s="1"/>
  <c r="K256" i="15" a="1"/>
  <c r="K256" i="15" s="1"/>
  <c r="K255" i="15" a="1"/>
  <c r="K255" i="15" s="1"/>
  <c r="K254" i="15" a="1"/>
  <c r="K254" i="15" s="1"/>
  <c r="K253" i="15" a="1"/>
  <c r="K253" i="15" s="1"/>
  <c r="K252" i="15" a="1"/>
  <c r="K252" i="15" s="1"/>
  <c r="K251" i="15" a="1"/>
  <c r="K251" i="15" s="1"/>
  <c r="K250" i="15" a="1"/>
  <c r="K250" i="15" s="1"/>
  <c r="K249" i="15" a="1"/>
  <c r="K249" i="15" s="1"/>
  <c r="K248" i="15" a="1"/>
  <c r="K248" i="15" s="1"/>
  <c r="K247" i="15" a="1"/>
  <c r="K247" i="15" s="1"/>
  <c r="K246" i="15" a="1"/>
  <c r="K246" i="15" s="1"/>
  <c r="K245" i="15" a="1"/>
  <c r="K245" i="15" s="1"/>
  <c r="K244" i="15" a="1"/>
  <c r="K244" i="15" s="1"/>
  <c r="K243" i="15" a="1"/>
  <c r="K243" i="15" s="1"/>
  <c r="K242" i="15" a="1"/>
  <c r="K242" i="15" s="1"/>
  <c r="K241" i="15" a="1"/>
  <c r="K241" i="15" s="1"/>
  <c r="K240" i="15" a="1"/>
  <c r="K240" i="15" s="1"/>
  <c r="K239" i="15" a="1"/>
  <c r="K239" i="15" s="1"/>
  <c r="K238" i="15" a="1"/>
  <c r="K238" i="15" s="1"/>
  <c r="K237" i="15" a="1"/>
  <c r="K237" i="15" s="1"/>
  <c r="K236" i="15" a="1"/>
  <c r="K236" i="15" s="1"/>
  <c r="K235" i="15" a="1"/>
  <c r="K235" i="15" s="1"/>
  <c r="K234" i="15" a="1"/>
  <c r="K234" i="15" s="1"/>
  <c r="K233" i="15" a="1"/>
  <c r="K233" i="15" s="1"/>
  <c r="K232" i="15" a="1"/>
  <c r="K232" i="15" s="1"/>
  <c r="K231" i="15" a="1"/>
  <c r="K231" i="15" s="1"/>
  <c r="K230" i="15" a="1"/>
  <c r="K230" i="15" s="1"/>
  <c r="K229" i="15" a="1"/>
  <c r="K229" i="15" s="1"/>
  <c r="K228" i="15" a="1"/>
  <c r="K228" i="15" s="1"/>
  <c r="K227" i="15" a="1"/>
  <c r="K227" i="15" s="1"/>
  <c r="K226" i="15" a="1"/>
  <c r="K226" i="15" s="1"/>
  <c r="K225" i="15" a="1"/>
  <c r="K225" i="15" s="1"/>
  <c r="K224" i="15" a="1"/>
  <c r="K224" i="15" s="1"/>
  <c r="K223" i="15" a="1"/>
  <c r="K223" i="15" s="1"/>
  <c r="K222" i="15" a="1"/>
  <c r="K222" i="15" s="1"/>
  <c r="K221" i="15" a="1"/>
  <c r="K221" i="15" s="1"/>
  <c r="K220" i="15" a="1"/>
  <c r="K220" i="15" s="1"/>
  <c r="K219" i="15" a="1"/>
  <c r="K219" i="15" s="1"/>
  <c r="K218" i="15" a="1"/>
  <c r="K218" i="15" s="1"/>
  <c r="K217" i="15" a="1"/>
  <c r="K217" i="15" s="1"/>
  <c r="K216" i="15" a="1"/>
  <c r="K216" i="15" s="1"/>
  <c r="K215" i="15" a="1"/>
  <c r="K215" i="15" s="1"/>
  <c r="K214" i="15" a="1"/>
  <c r="K214" i="15" s="1"/>
  <c r="K213" i="15" a="1"/>
  <c r="K213" i="15" s="1"/>
  <c r="K212" i="15" a="1"/>
  <c r="K212" i="15" s="1"/>
  <c r="K211" i="15" a="1"/>
  <c r="K211" i="15" s="1"/>
  <c r="K210" i="15" a="1"/>
  <c r="K210" i="15" s="1"/>
  <c r="K209" i="15" a="1"/>
  <c r="K209" i="15" s="1"/>
  <c r="K208" i="15" a="1"/>
  <c r="K208" i="15" s="1"/>
  <c r="K207" i="15" a="1"/>
  <c r="K207" i="15" s="1"/>
  <c r="K206" i="15" a="1"/>
  <c r="K206" i="15" s="1"/>
  <c r="K205" i="15" a="1"/>
  <c r="K205" i="15" s="1"/>
  <c r="K204" i="15" a="1"/>
  <c r="K204" i="15" s="1"/>
  <c r="K203" i="15" a="1"/>
  <c r="K203" i="15" s="1"/>
  <c r="K202" i="15" a="1"/>
  <c r="K202" i="15" s="1"/>
  <c r="K201" i="15" a="1"/>
  <c r="K201" i="15" s="1"/>
  <c r="K200" i="15" a="1"/>
  <c r="K200" i="15" s="1"/>
  <c r="K199" i="15" a="1"/>
  <c r="K199" i="15" s="1"/>
  <c r="K198" i="15" a="1"/>
  <c r="K198" i="15" s="1"/>
  <c r="K197" i="15" a="1"/>
  <c r="K197" i="15" s="1"/>
  <c r="K196" i="15" a="1"/>
  <c r="K196" i="15" s="1"/>
  <c r="K195" i="15" a="1"/>
  <c r="K195" i="15" s="1"/>
  <c r="K194" i="15" a="1"/>
  <c r="K194" i="15" s="1"/>
  <c r="K193" i="15" a="1"/>
  <c r="K193" i="15" s="1"/>
  <c r="K192" i="15" a="1"/>
  <c r="K192" i="15" s="1"/>
  <c r="K191" i="15" a="1"/>
  <c r="K191" i="15" s="1"/>
  <c r="K190" i="15" a="1"/>
  <c r="K190" i="15" s="1"/>
  <c r="K189" i="15" a="1"/>
  <c r="K189" i="15" s="1"/>
  <c r="K188" i="15" a="1"/>
  <c r="K188" i="15" s="1"/>
  <c r="K187" i="15" a="1"/>
  <c r="K187" i="15" s="1"/>
  <c r="K186" i="15" a="1"/>
  <c r="K186" i="15" s="1"/>
  <c r="K185" i="15" a="1"/>
  <c r="K185" i="15" s="1"/>
  <c r="K184" i="15" a="1"/>
  <c r="K184" i="15" s="1"/>
  <c r="K183" i="15" a="1"/>
  <c r="K183" i="15" s="1"/>
  <c r="K182" i="15" a="1"/>
  <c r="K182" i="15" s="1"/>
  <c r="K181" i="15" a="1"/>
  <c r="K181" i="15" s="1"/>
  <c r="K180" i="15" a="1"/>
  <c r="K180" i="15" s="1"/>
  <c r="K179" i="15" a="1"/>
  <c r="K179" i="15" s="1"/>
  <c r="K178" i="15" a="1"/>
  <c r="K178" i="15" s="1"/>
  <c r="K177" i="15" a="1"/>
  <c r="K177" i="15" s="1"/>
  <c r="K176" i="15" a="1"/>
  <c r="K176" i="15" s="1"/>
  <c r="K175" i="15" a="1"/>
  <c r="K175" i="15" s="1"/>
  <c r="K174" i="15" a="1"/>
  <c r="K174" i="15" s="1"/>
  <c r="K173" i="15" a="1"/>
  <c r="K173" i="15" s="1"/>
  <c r="K172" i="15" a="1"/>
  <c r="K172" i="15" s="1"/>
  <c r="K171" i="15" a="1"/>
  <c r="K171" i="15" s="1"/>
  <c r="K170" i="15" a="1"/>
  <c r="K170" i="15" s="1"/>
  <c r="K169" i="15" a="1"/>
  <c r="K169" i="15" s="1"/>
  <c r="K168" i="15" a="1"/>
  <c r="K168" i="15" s="1"/>
  <c r="K167" i="15" a="1"/>
  <c r="K167" i="15" s="1"/>
  <c r="K166" i="15" a="1"/>
  <c r="K166" i="15" s="1"/>
  <c r="K165" i="15" a="1"/>
  <c r="K165" i="15" s="1"/>
  <c r="K164" i="15" a="1"/>
  <c r="K164" i="15" s="1"/>
  <c r="K163" i="15" a="1"/>
  <c r="K163" i="15" s="1"/>
  <c r="K162" i="15" a="1"/>
  <c r="K162" i="15" s="1"/>
  <c r="K161" i="15" a="1"/>
  <c r="K161" i="15" s="1"/>
  <c r="K160" i="15" a="1"/>
  <c r="K160" i="15" s="1"/>
  <c r="K159" i="15" a="1"/>
  <c r="K159" i="15" s="1"/>
  <c r="K158" i="15" a="1"/>
  <c r="K158" i="15" s="1"/>
  <c r="K157" i="15" a="1"/>
  <c r="K157" i="15" s="1"/>
  <c r="K156" i="15" a="1"/>
  <c r="K156" i="15" s="1"/>
  <c r="K155" i="15" a="1"/>
  <c r="K155" i="15" s="1"/>
  <c r="K154" i="15" a="1"/>
  <c r="K154" i="15" s="1"/>
  <c r="K153" i="15" a="1"/>
  <c r="K153" i="15" s="1"/>
  <c r="K152" i="15" a="1"/>
  <c r="K152" i="15" s="1"/>
  <c r="K151" i="15" a="1"/>
  <c r="K151" i="15" s="1"/>
  <c r="K150" i="15" a="1"/>
  <c r="K150" i="15" s="1"/>
  <c r="K149" i="15" a="1"/>
  <c r="K149" i="15" s="1"/>
  <c r="K148" i="15" a="1"/>
  <c r="K148" i="15" s="1"/>
  <c r="K147" i="15" a="1"/>
  <c r="K147" i="15" s="1"/>
  <c r="K146" i="15" a="1"/>
  <c r="K146" i="15" s="1"/>
  <c r="K145" i="15" a="1"/>
  <c r="K145" i="15" s="1"/>
  <c r="K144" i="15" a="1"/>
  <c r="K144" i="15" s="1"/>
  <c r="K143" i="15" a="1"/>
  <c r="K143" i="15" s="1"/>
  <c r="K142" i="15" a="1"/>
  <c r="K142" i="15" s="1"/>
  <c r="K141" i="15" a="1"/>
  <c r="K141" i="15" s="1"/>
  <c r="K140" i="15" a="1"/>
  <c r="K140" i="15" s="1"/>
  <c r="K139" i="15" a="1"/>
  <c r="K139" i="15" s="1"/>
  <c r="K138" i="15" a="1"/>
  <c r="K138" i="15" s="1"/>
  <c r="K137" i="15" a="1"/>
  <c r="K137" i="15" s="1"/>
  <c r="K136" i="15" a="1"/>
  <c r="K136" i="15" s="1"/>
  <c r="K135" i="15" a="1"/>
  <c r="K135" i="15" s="1"/>
  <c r="K134" i="15" a="1"/>
  <c r="K134" i="15" s="1"/>
  <c r="K133" i="15" a="1"/>
  <c r="K133" i="15" s="1"/>
  <c r="K132" i="15" a="1"/>
  <c r="K132" i="15" s="1"/>
  <c r="K131" i="15" a="1"/>
  <c r="K131" i="15" s="1"/>
  <c r="K130" i="15" a="1"/>
  <c r="K130" i="15" s="1"/>
  <c r="K129" i="15" a="1"/>
  <c r="K129" i="15" s="1"/>
  <c r="K128" i="15" a="1"/>
  <c r="K128" i="15" s="1"/>
  <c r="K127" i="15" a="1"/>
  <c r="K127" i="15" s="1"/>
  <c r="K126" i="15" a="1"/>
  <c r="K126" i="15" s="1"/>
  <c r="K125" i="15" a="1"/>
  <c r="K125" i="15" s="1"/>
  <c r="K124" i="15" a="1"/>
  <c r="K124" i="15" s="1"/>
  <c r="K123" i="15" a="1"/>
  <c r="K123" i="15" s="1"/>
  <c r="K122" i="15" a="1"/>
  <c r="K122" i="15" s="1"/>
  <c r="K121" i="15" a="1"/>
  <c r="K121" i="15" s="1"/>
  <c r="K120" i="15" a="1"/>
  <c r="K120" i="15" s="1"/>
  <c r="K119" i="15" a="1"/>
  <c r="K119" i="15" s="1"/>
  <c r="K118" i="15" a="1"/>
  <c r="K118" i="15" s="1"/>
  <c r="K117" i="15" a="1"/>
  <c r="K117" i="15" s="1"/>
  <c r="K116" i="15" a="1"/>
  <c r="K116" i="15" s="1"/>
  <c r="K115" i="15" a="1"/>
  <c r="K115" i="15" s="1"/>
  <c r="K114" i="15" a="1"/>
  <c r="K114" i="15" s="1"/>
  <c r="K113" i="15" a="1"/>
  <c r="K113" i="15" s="1"/>
  <c r="K112" i="15" a="1"/>
  <c r="K112" i="15" s="1"/>
  <c r="K111" i="15" a="1"/>
  <c r="K111" i="15" s="1"/>
  <c r="K110" i="15" a="1"/>
  <c r="K110" i="15" s="1"/>
  <c r="K109" i="15" a="1"/>
  <c r="K109" i="15" s="1"/>
  <c r="K108" i="15" a="1"/>
  <c r="K108" i="15" s="1"/>
  <c r="K107" i="15" a="1"/>
  <c r="K107" i="15" s="1"/>
  <c r="K106" i="15" a="1"/>
  <c r="K106" i="15" s="1"/>
  <c r="K105" i="15" a="1"/>
  <c r="K105" i="15" s="1"/>
  <c r="K104" i="15" a="1"/>
  <c r="K104" i="15" s="1"/>
  <c r="K103" i="15" a="1"/>
  <c r="K103" i="15" s="1"/>
  <c r="K102" i="15" a="1"/>
  <c r="K102" i="15" s="1"/>
  <c r="K101" i="15" a="1"/>
  <c r="K101" i="15" s="1"/>
  <c r="K100" i="15" a="1"/>
  <c r="K100" i="15" s="1"/>
  <c r="K99" i="15" a="1"/>
  <c r="K99" i="15" s="1"/>
  <c r="K98" i="15" a="1"/>
  <c r="K98" i="15" s="1"/>
  <c r="K97" i="15" a="1"/>
  <c r="K97" i="15" s="1"/>
  <c r="K96" i="15" a="1"/>
  <c r="K96" i="15" s="1"/>
  <c r="K95" i="15" a="1"/>
  <c r="K95" i="15" s="1"/>
  <c r="K94" i="15" a="1"/>
  <c r="K94" i="15" s="1"/>
  <c r="K93" i="15" a="1"/>
  <c r="K93" i="15" s="1"/>
  <c r="K92" i="15" a="1"/>
  <c r="K92" i="15" s="1"/>
  <c r="K91" i="15" a="1"/>
  <c r="K91" i="15" s="1"/>
  <c r="K90" i="15" a="1"/>
  <c r="K90" i="15" s="1"/>
  <c r="K89" i="15" a="1"/>
  <c r="K89" i="15" s="1"/>
  <c r="K88" i="15" a="1"/>
  <c r="K88" i="15" s="1"/>
  <c r="K87" i="15" a="1"/>
  <c r="K87" i="15" s="1"/>
  <c r="K86" i="15" a="1"/>
  <c r="K86" i="15" s="1"/>
  <c r="K85" i="15" a="1"/>
  <c r="K85" i="15" s="1"/>
  <c r="K84" i="15" a="1"/>
  <c r="K84" i="15" s="1"/>
  <c r="K83" i="15" a="1"/>
  <c r="K83" i="15" s="1"/>
  <c r="K82" i="15" a="1"/>
  <c r="K82" i="15" s="1"/>
  <c r="K81" i="15" a="1"/>
  <c r="K81" i="15" s="1"/>
  <c r="K80" i="15" a="1"/>
  <c r="K80" i="15" s="1"/>
  <c r="K79" i="15" a="1"/>
  <c r="K79" i="15" s="1"/>
  <c r="K78" i="15" a="1"/>
  <c r="K78" i="15" s="1"/>
  <c r="K77" i="15" a="1"/>
  <c r="K77" i="15" s="1"/>
  <c r="K76" i="15" a="1"/>
  <c r="K76" i="15" s="1"/>
  <c r="K75" i="15" a="1"/>
  <c r="K75" i="15" s="1"/>
  <c r="K74" i="15" a="1"/>
  <c r="K74" i="15" s="1"/>
  <c r="K73" i="15" a="1"/>
  <c r="K73" i="15" s="1"/>
  <c r="K72" i="15" a="1"/>
  <c r="K72" i="15" s="1"/>
  <c r="K71" i="15" a="1"/>
  <c r="K71" i="15" s="1"/>
  <c r="K70" i="15" a="1"/>
  <c r="K70" i="15" s="1"/>
  <c r="K69" i="15" a="1"/>
  <c r="K69" i="15" s="1"/>
  <c r="K68" i="15" a="1"/>
  <c r="K68" i="15" s="1"/>
  <c r="K67" i="15" a="1"/>
  <c r="K67" i="15" s="1"/>
  <c r="K66" i="15" a="1"/>
  <c r="K66" i="15" s="1"/>
  <c r="K65" i="15" a="1"/>
  <c r="K65" i="15" s="1"/>
  <c r="K64" i="15" a="1"/>
  <c r="K64" i="15" s="1"/>
  <c r="K63" i="15" a="1"/>
  <c r="K63" i="15" s="1"/>
  <c r="K62" i="15" a="1"/>
  <c r="K62" i="15" s="1"/>
  <c r="K61" i="15" a="1"/>
  <c r="K61" i="15" s="1"/>
  <c r="K60" i="15" a="1"/>
  <c r="K60" i="15" s="1"/>
  <c r="K59" i="15" a="1"/>
  <c r="K59" i="15" s="1"/>
  <c r="K58" i="15" a="1"/>
  <c r="K58" i="15" s="1"/>
  <c r="K57" i="15" a="1"/>
  <c r="K57" i="15" s="1"/>
  <c r="K56" i="15" a="1"/>
  <c r="K56" i="15" s="1"/>
  <c r="K55" i="15" a="1"/>
  <c r="K55" i="15" s="1"/>
  <c r="K54" i="15" a="1"/>
  <c r="K54" i="15" s="1"/>
  <c r="K53" i="15" a="1"/>
  <c r="K53" i="15" s="1"/>
  <c r="K52" i="15" a="1"/>
  <c r="K52" i="15" s="1"/>
  <c r="K51" i="15" a="1"/>
  <c r="K51" i="15" s="1"/>
  <c r="K50" i="15" a="1"/>
  <c r="K50" i="15" s="1"/>
  <c r="K49" i="15" a="1"/>
  <c r="K49" i="15" s="1"/>
  <c r="K48" i="15" a="1"/>
  <c r="K48" i="15" s="1"/>
  <c r="K47" i="15" a="1"/>
  <c r="K47" i="15" s="1"/>
  <c r="K46" i="15" a="1"/>
  <c r="K46" i="15" s="1"/>
  <c r="K45" i="15" a="1"/>
  <c r="K45" i="15" s="1"/>
  <c r="K44" i="15" a="1"/>
  <c r="K44" i="15" s="1"/>
  <c r="K43" i="15" a="1"/>
  <c r="K43" i="15" s="1"/>
  <c r="K42" i="15" a="1"/>
  <c r="K42" i="15" s="1"/>
  <c r="K41" i="15" a="1"/>
  <c r="K41" i="15" s="1"/>
  <c r="K40" i="15" a="1"/>
  <c r="K40" i="15" s="1"/>
  <c r="K39" i="15" a="1"/>
  <c r="K39" i="15" s="1"/>
  <c r="K38" i="15" a="1"/>
  <c r="K38" i="15" s="1"/>
  <c r="K37" i="15" a="1"/>
  <c r="K37" i="15" s="1"/>
  <c r="K36" i="15" a="1"/>
  <c r="K36" i="15" s="1"/>
  <c r="K35" i="15" a="1"/>
  <c r="K35" i="15" s="1"/>
  <c r="K34" i="15" a="1"/>
  <c r="K34" i="15" s="1"/>
  <c r="K33" i="15" a="1"/>
  <c r="K33" i="15" s="1"/>
  <c r="K32" i="15" a="1"/>
  <c r="K32" i="15" s="1"/>
  <c r="K31" i="15" a="1"/>
  <c r="K31" i="15" s="1"/>
  <c r="E20" i="15" a="1"/>
  <c r="E20" i="15" s="1"/>
  <c r="D20" i="15" a="1"/>
  <c r="D20" i="15" s="1"/>
  <c r="C20" i="15"/>
  <c r="E19" i="15" a="1"/>
  <c r="E19" i="15" s="1"/>
  <c r="D19" i="15" a="1"/>
  <c r="D19" i="15" s="1"/>
  <c r="C19" i="15"/>
  <c r="E18" i="15" a="1"/>
  <c r="E18" i="15" s="1"/>
  <c r="D18" i="15" a="1"/>
  <c r="D18" i="15" s="1"/>
  <c r="C18" i="15"/>
  <c r="E17" i="15" a="1"/>
  <c r="E17" i="15" s="1"/>
  <c r="D17" i="15" a="1"/>
  <c r="D17" i="15" s="1"/>
  <c r="C17" i="15"/>
  <c r="E16" i="15" a="1"/>
  <c r="E16" i="15" s="1"/>
  <c r="D16" i="15" a="1"/>
  <c r="D16" i="15" s="1"/>
  <c r="C16" i="15"/>
  <c r="E15" i="15" a="1"/>
  <c r="E15" i="15" s="1"/>
  <c r="D15" i="15" a="1"/>
  <c r="D15" i="15" s="1"/>
  <c r="C15" i="15"/>
  <c r="E14" i="15" a="1"/>
  <c r="E14" i="15" s="1"/>
  <c r="D14" i="15" a="1"/>
  <c r="D14" i="15" s="1"/>
  <c r="C14" i="15"/>
  <c r="E13" i="15" a="1"/>
  <c r="E13" i="15" s="1"/>
  <c r="D13" i="15" a="1"/>
  <c r="D13" i="15" s="1"/>
  <c r="C13" i="15"/>
  <c r="E12" i="15" a="1"/>
  <c r="E12" i="15" s="1"/>
  <c r="D12" i="15" a="1"/>
  <c r="D12" i="15" s="1"/>
  <c r="C12" i="15"/>
  <c r="E11" i="15" a="1"/>
  <c r="E11" i="15" s="1"/>
  <c r="D11" i="15" a="1"/>
  <c r="D11" i="15" s="1"/>
  <c r="C11" i="15"/>
  <c r="E10" i="15" a="1"/>
  <c r="E10" i="15" s="1"/>
  <c r="D10" i="15" a="1"/>
  <c r="D10" i="15" s="1"/>
  <c r="C10" i="15"/>
  <c r="E9" i="15" a="1"/>
  <c r="E9" i="15" s="1"/>
  <c r="D9" i="15" a="1"/>
  <c r="D9" i="15" s="1"/>
  <c r="C9" i="15"/>
  <c r="XFC1" i="15" a="1"/>
  <c r="O1" i="15" a="1"/>
  <c r="D20" i="2" a="1"/>
  <c r="D20" i="2" s="1"/>
  <c r="D19" i="2" a="1"/>
  <c r="D19" i="2" s="1"/>
  <c r="D18" i="2" a="1"/>
  <c r="D18" i="2" s="1"/>
  <c r="D17" i="2" a="1"/>
  <c r="D17" i="2" s="1"/>
  <c r="D16" i="2" a="1"/>
  <c r="D16" i="2" s="1"/>
  <c r="D15" i="2" a="1"/>
  <c r="D15" i="2" s="1"/>
  <c r="D14" i="2" a="1"/>
  <c r="D14" i="2" s="1"/>
  <c r="D13" i="2" a="1"/>
  <c r="D13" i="2" s="1"/>
  <c r="D12" i="2" a="1"/>
  <c r="D12" i="2" s="1"/>
  <c r="D11" i="2" a="1"/>
  <c r="D11" i="2" s="1"/>
  <c r="D10" i="2" a="1"/>
  <c r="D10" i="2" s="1"/>
  <c r="E20" i="2" a="1"/>
  <c r="E20" i="2" s="1"/>
  <c r="E19" i="2" a="1"/>
  <c r="E19" i="2" s="1"/>
  <c r="E18" i="2" a="1"/>
  <c r="E18" i="2" s="1"/>
  <c r="E17" i="2" a="1"/>
  <c r="E17" i="2" s="1"/>
  <c r="E16" i="2" a="1"/>
  <c r="E16" i="2" s="1"/>
  <c r="E15" i="2" a="1"/>
  <c r="E15" i="2" s="1"/>
  <c r="E14" i="2" a="1"/>
  <c r="E14" i="2" s="1"/>
  <c r="E13" i="2" a="1"/>
  <c r="E13" i="2" s="1"/>
  <c r="E12" i="2" a="1"/>
  <c r="E12" i="2" s="1"/>
  <c r="E11" i="2" a="1"/>
  <c r="E11" i="2" s="1"/>
  <c r="E10" i="2" a="1"/>
  <c r="E10" i="2" s="1"/>
  <c r="C11" i="1"/>
  <c r="F20" i="2"/>
  <c r="C20" i="2"/>
  <c r="F19" i="2"/>
  <c r="C19" i="2"/>
  <c r="F18" i="2"/>
  <c r="C18" i="2"/>
  <c r="F17" i="2"/>
  <c r="C17" i="2"/>
  <c r="F16" i="2"/>
  <c r="C16" i="2"/>
  <c r="F15" i="2"/>
  <c r="C15" i="2"/>
  <c r="F14" i="2"/>
  <c r="C14" i="2"/>
  <c r="F13" i="2"/>
  <c r="C13" i="2"/>
  <c r="F12" i="2"/>
  <c r="C12" i="2"/>
  <c r="F11" i="2"/>
  <c r="C11" i="2"/>
  <c r="F10" i="2"/>
  <c r="C10" i="2"/>
  <c r="L2" i="2" a="1"/>
  <c r="L2" i="2" s="1"/>
  <c r="A6" i="2" s="1" a="1"/>
  <c r="K302" i="2" a="1"/>
  <c r="K302" i="2" s="1"/>
  <c r="K301" i="2" a="1"/>
  <c r="K301" i="2" s="1"/>
  <c r="K300" i="2" a="1"/>
  <c r="K300" i="2" s="1"/>
  <c r="K299" i="2" a="1"/>
  <c r="K299" i="2" s="1"/>
  <c r="K298" i="2" a="1"/>
  <c r="K298" i="2" s="1"/>
  <c r="K297" i="2" a="1"/>
  <c r="K297" i="2" s="1"/>
  <c r="K296" i="2" a="1"/>
  <c r="K296" i="2" s="1"/>
  <c r="K295" i="2" a="1"/>
  <c r="K295" i="2" s="1"/>
  <c r="K294" i="2" a="1"/>
  <c r="K294" i="2" s="1"/>
  <c r="K293" i="2" a="1"/>
  <c r="K293" i="2" s="1"/>
  <c r="K292" i="2" a="1"/>
  <c r="K292" i="2" s="1"/>
  <c r="K291" i="2" a="1"/>
  <c r="K291" i="2" s="1"/>
  <c r="K290" i="2" a="1"/>
  <c r="K290" i="2" s="1"/>
  <c r="K289" i="2" a="1"/>
  <c r="K289" i="2" s="1"/>
  <c r="K288" i="2" a="1"/>
  <c r="K288" i="2" s="1"/>
  <c r="K287" i="2" a="1"/>
  <c r="K287" i="2" s="1"/>
  <c r="K286" i="2" a="1"/>
  <c r="K286" i="2" s="1"/>
  <c r="K285" i="2" a="1"/>
  <c r="K285" i="2" s="1"/>
  <c r="K284" i="2" a="1"/>
  <c r="K284" i="2" s="1"/>
  <c r="K283" i="2" a="1"/>
  <c r="K283" i="2" s="1"/>
  <c r="K282" i="2" a="1"/>
  <c r="K282" i="2" s="1"/>
  <c r="K281" i="2" a="1"/>
  <c r="K281" i="2" s="1"/>
  <c r="K280" i="2" a="1"/>
  <c r="K280" i="2" s="1"/>
  <c r="K279" i="2" a="1"/>
  <c r="K279" i="2" s="1"/>
  <c r="K278" i="2" a="1"/>
  <c r="K278" i="2" s="1"/>
  <c r="K277" i="2" a="1"/>
  <c r="K277" i="2" s="1"/>
  <c r="K276" i="2" a="1"/>
  <c r="K276" i="2" s="1"/>
  <c r="K275" i="2" a="1"/>
  <c r="K275" i="2" s="1"/>
  <c r="K274" i="2" a="1"/>
  <c r="K274" i="2" s="1"/>
  <c r="K273" i="2" a="1"/>
  <c r="K273" i="2" s="1"/>
  <c r="K272" i="2" a="1"/>
  <c r="K272" i="2" s="1"/>
  <c r="K271" i="2" a="1"/>
  <c r="K271" i="2" s="1"/>
  <c r="K270" i="2" a="1"/>
  <c r="K270" i="2" s="1"/>
  <c r="K269" i="2" a="1"/>
  <c r="K269" i="2" s="1"/>
  <c r="K268" i="2" a="1"/>
  <c r="K268" i="2" s="1"/>
  <c r="K267" i="2" a="1"/>
  <c r="K267" i="2" s="1"/>
  <c r="K266" i="2" a="1"/>
  <c r="K266" i="2" s="1"/>
  <c r="K265" i="2" a="1"/>
  <c r="K265" i="2" s="1"/>
  <c r="K264" i="2" a="1"/>
  <c r="K264" i="2" s="1"/>
  <c r="K263" i="2" a="1"/>
  <c r="K263" i="2" s="1"/>
  <c r="K262" i="2" a="1"/>
  <c r="K262" i="2" s="1"/>
  <c r="K261" i="2" a="1"/>
  <c r="K261" i="2" s="1"/>
  <c r="K260" i="2" a="1"/>
  <c r="K260" i="2" s="1"/>
  <c r="K259" i="2" a="1"/>
  <c r="K259" i="2" s="1"/>
  <c r="K258" i="2" a="1"/>
  <c r="K258" i="2" s="1"/>
  <c r="K257" i="2" a="1"/>
  <c r="K257" i="2" s="1"/>
  <c r="K256" i="2" a="1"/>
  <c r="K256" i="2" s="1"/>
  <c r="K255" i="2" a="1"/>
  <c r="K255" i="2" s="1"/>
  <c r="K254" i="2" a="1"/>
  <c r="K254" i="2" s="1"/>
  <c r="K253" i="2" a="1"/>
  <c r="K253" i="2" s="1"/>
  <c r="K252" i="2" a="1"/>
  <c r="K252" i="2" s="1"/>
  <c r="K251" i="2" a="1"/>
  <c r="K251" i="2" s="1"/>
  <c r="K250" i="2" a="1"/>
  <c r="K250" i="2" s="1"/>
  <c r="K249" i="2" a="1"/>
  <c r="K249" i="2" s="1"/>
  <c r="K248" i="2" a="1"/>
  <c r="K248" i="2" s="1"/>
  <c r="K247" i="2" a="1"/>
  <c r="K247" i="2" s="1"/>
  <c r="K246" i="2" a="1"/>
  <c r="K246" i="2" s="1"/>
  <c r="K245" i="2" a="1"/>
  <c r="K245" i="2" s="1"/>
  <c r="K244" i="2" a="1"/>
  <c r="K244" i="2" s="1"/>
  <c r="K243" i="2" a="1"/>
  <c r="K243" i="2" s="1"/>
  <c r="K242" i="2" a="1"/>
  <c r="K242" i="2" s="1"/>
  <c r="K241" i="2" a="1"/>
  <c r="K241" i="2" s="1"/>
  <c r="K240" i="2" a="1"/>
  <c r="K240" i="2" s="1"/>
  <c r="K239" i="2" a="1"/>
  <c r="K239" i="2" s="1"/>
  <c r="K238" i="2" a="1"/>
  <c r="K238" i="2" s="1"/>
  <c r="K237" i="2" a="1"/>
  <c r="K237" i="2" s="1"/>
  <c r="K236" i="2" a="1"/>
  <c r="K236" i="2" s="1"/>
  <c r="K235" i="2" a="1"/>
  <c r="K235" i="2" s="1"/>
  <c r="K234" i="2" a="1"/>
  <c r="K234" i="2" s="1"/>
  <c r="K233" i="2" a="1"/>
  <c r="K233" i="2" s="1"/>
  <c r="K232" i="2" a="1"/>
  <c r="K232" i="2" s="1"/>
  <c r="K231" i="2" a="1"/>
  <c r="K231" i="2" s="1"/>
  <c r="K230" i="2" a="1"/>
  <c r="K230" i="2" s="1"/>
  <c r="K229" i="2" a="1"/>
  <c r="K229" i="2" s="1"/>
  <c r="K228" i="2" a="1"/>
  <c r="K228" i="2" s="1"/>
  <c r="K227" i="2" a="1"/>
  <c r="K227" i="2" s="1"/>
  <c r="K226" i="2" a="1"/>
  <c r="K226" i="2" s="1"/>
  <c r="K225" i="2" a="1"/>
  <c r="K225" i="2" s="1"/>
  <c r="K224" i="2" a="1"/>
  <c r="K224" i="2" s="1"/>
  <c r="K223" i="2" a="1"/>
  <c r="K223" i="2" s="1"/>
  <c r="K222" i="2" a="1"/>
  <c r="K222" i="2" s="1"/>
  <c r="K221" i="2" a="1"/>
  <c r="K221" i="2" s="1"/>
  <c r="K220" i="2" a="1"/>
  <c r="K220" i="2" s="1"/>
  <c r="K219" i="2" a="1"/>
  <c r="K219" i="2" s="1"/>
  <c r="K218" i="2" a="1"/>
  <c r="K218" i="2" s="1"/>
  <c r="K217" i="2" a="1"/>
  <c r="K217" i="2" s="1"/>
  <c r="K216" i="2" a="1"/>
  <c r="K216" i="2" s="1"/>
  <c r="K215" i="2" a="1"/>
  <c r="K215" i="2" s="1"/>
  <c r="K214" i="2" a="1"/>
  <c r="K214" i="2" s="1"/>
  <c r="K213" i="2" a="1"/>
  <c r="K213" i="2" s="1"/>
  <c r="K212" i="2" a="1"/>
  <c r="K212" i="2" s="1"/>
  <c r="K211" i="2" a="1"/>
  <c r="K211" i="2" s="1"/>
  <c r="K210" i="2" a="1"/>
  <c r="K210" i="2" s="1"/>
  <c r="K209" i="2" a="1"/>
  <c r="K209" i="2" s="1"/>
  <c r="K208" i="2" a="1"/>
  <c r="K208" i="2" s="1"/>
  <c r="K207" i="2" a="1"/>
  <c r="K207" i="2" s="1"/>
  <c r="K206" i="2" a="1"/>
  <c r="K206" i="2" s="1"/>
  <c r="K205" i="2" a="1"/>
  <c r="K205" i="2" s="1"/>
  <c r="K204" i="2" a="1"/>
  <c r="K204" i="2" s="1"/>
  <c r="K203" i="2" a="1"/>
  <c r="K203" i="2" s="1"/>
  <c r="K202" i="2" a="1"/>
  <c r="K202" i="2" s="1"/>
  <c r="K201" i="2" a="1"/>
  <c r="K201" i="2" s="1"/>
  <c r="K200" i="2" a="1"/>
  <c r="K200" i="2" s="1"/>
  <c r="K199" i="2" a="1"/>
  <c r="K199" i="2" s="1"/>
  <c r="K198" i="2" a="1"/>
  <c r="K198" i="2" s="1"/>
  <c r="K197" i="2" a="1"/>
  <c r="K197" i="2" s="1"/>
  <c r="K196" i="2" a="1"/>
  <c r="K196" i="2" s="1"/>
  <c r="K195" i="2" a="1"/>
  <c r="K195" i="2" s="1"/>
  <c r="K194" i="2" a="1"/>
  <c r="K194" i="2" s="1"/>
  <c r="K193" i="2" a="1"/>
  <c r="K193" i="2" s="1"/>
  <c r="K192" i="2" a="1"/>
  <c r="K192" i="2" s="1"/>
  <c r="K191" i="2" a="1"/>
  <c r="K191" i="2" s="1"/>
  <c r="K190" i="2" a="1"/>
  <c r="K190" i="2" s="1"/>
  <c r="K189" i="2" a="1"/>
  <c r="K189" i="2" s="1"/>
  <c r="K188" i="2" a="1"/>
  <c r="K188" i="2" s="1"/>
  <c r="K187" i="2" a="1"/>
  <c r="K187" i="2" s="1"/>
  <c r="K186" i="2" a="1"/>
  <c r="K186" i="2" s="1"/>
  <c r="K185" i="2" a="1"/>
  <c r="K185" i="2" s="1"/>
  <c r="K184" i="2" a="1"/>
  <c r="K184" i="2" s="1"/>
  <c r="K183" i="2" a="1"/>
  <c r="K183" i="2" s="1"/>
  <c r="K182" i="2" a="1"/>
  <c r="K182" i="2" s="1"/>
  <c r="K181" i="2" a="1"/>
  <c r="K181" i="2" s="1"/>
  <c r="K180" i="2" a="1"/>
  <c r="K180" i="2" s="1"/>
  <c r="K179" i="2" a="1"/>
  <c r="K179" i="2" s="1"/>
  <c r="K178" i="2" a="1"/>
  <c r="K178" i="2" s="1"/>
  <c r="K177" i="2" a="1"/>
  <c r="K177" i="2" s="1"/>
  <c r="K176" i="2" a="1"/>
  <c r="K176" i="2" s="1"/>
  <c r="K175" i="2" a="1"/>
  <c r="K175" i="2" s="1"/>
  <c r="K174" i="2" a="1"/>
  <c r="K174" i="2" s="1"/>
  <c r="K173" i="2" a="1"/>
  <c r="K173" i="2" s="1"/>
  <c r="K172" i="2" a="1"/>
  <c r="K172" i="2" s="1"/>
  <c r="K171" i="2" a="1"/>
  <c r="K171" i="2" s="1"/>
  <c r="K170" i="2" a="1"/>
  <c r="K170" i="2" s="1"/>
  <c r="K169" i="2" a="1"/>
  <c r="K169" i="2" s="1"/>
  <c r="K168" i="2" a="1"/>
  <c r="K168" i="2" s="1"/>
  <c r="K167" i="2" a="1"/>
  <c r="K167" i="2" s="1"/>
  <c r="K166" i="2" a="1"/>
  <c r="K166" i="2" s="1"/>
  <c r="K165" i="2" a="1"/>
  <c r="K165" i="2" s="1"/>
  <c r="K164" i="2" a="1"/>
  <c r="K164" i="2" s="1"/>
  <c r="K163" i="2" a="1"/>
  <c r="K163" i="2" s="1"/>
  <c r="K162" i="2" a="1"/>
  <c r="K162" i="2" s="1"/>
  <c r="K161" i="2" a="1"/>
  <c r="K161" i="2" s="1"/>
  <c r="K160" i="2" a="1"/>
  <c r="K160" i="2" s="1"/>
  <c r="K159" i="2" a="1"/>
  <c r="K159" i="2" s="1"/>
  <c r="K158" i="2" a="1"/>
  <c r="K158" i="2" s="1"/>
  <c r="K157" i="2" a="1"/>
  <c r="K157" i="2" s="1"/>
  <c r="K156" i="2" a="1"/>
  <c r="K156" i="2" s="1"/>
  <c r="K155" i="2" a="1"/>
  <c r="K155" i="2" s="1"/>
  <c r="K154" i="2" a="1"/>
  <c r="K154" i="2" s="1"/>
  <c r="K153" i="2" a="1"/>
  <c r="K153" i="2" s="1"/>
  <c r="K152" i="2" a="1"/>
  <c r="K152" i="2" s="1"/>
  <c r="K151" i="2" a="1"/>
  <c r="K151" i="2" s="1"/>
  <c r="K150" i="2" a="1"/>
  <c r="K150" i="2" s="1"/>
  <c r="K149" i="2" a="1"/>
  <c r="K149" i="2" s="1"/>
  <c r="K148" i="2" a="1"/>
  <c r="K148" i="2" s="1"/>
  <c r="K147" i="2" a="1"/>
  <c r="K147" i="2" s="1"/>
  <c r="K146" i="2" a="1"/>
  <c r="K146" i="2" s="1"/>
  <c r="K145" i="2" a="1"/>
  <c r="K145" i="2" s="1"/>
  <c r="K144" i="2" a="1"/>
  <c r="K144" i="2" s="1"/>
  <c r="K143" i="2" a="1"/>
  <c r="K143" i="2" s="1"/>
  <c r="K142" i="2" a="1"/>
  <c r="K142" i="2" s="1"/>
  <c r="K141" i="2" a="1"/>
  <c r="K141" i="2" s="1"/>
  <c r="K140" i="2" a="1"/>
  <c r="K140" i="2" s="1"/>
  <c r="K139" i="2" a="1"/>
  <c r="K139" i="2" s="1"/>
  <c r="K138" i="2" a="1"/>
  <c r="K138" i="2" s="1"/>
  <c r="K137" i="2" a="1"/>
  <c r="K137" i="2" s="1"/>
  <c r="K136" i="2" a="1"/>
  <c r="K136" i="2" s="1"/>
  <c r="K135" i="2" a="1"/>
  <c r="K135" i="2" s="1"/>
  <c r="K134" i="2" a="1"/>
  <c r="K134" i="2" s="1"/>
  <c r="K133" i="2" a="1"/>
  <c r="K133" i="2" s="1"/>
  <c r="K132" i="2" a="1"/>
  <c r="K132" i="2" s="1"/>
  <c r="K131" i="2" a="1"/>
  <c r="K131" i="2" s="1"/>
  <c r="K130" i="2" a="1"/>
  <c r="K130" i="2" s="1"/>
  <c r="K129" i="2" a="1"/>
  <c r="K129" i="2" s="1"/>
  <c r="K128" i="2" a="1"/>
  <c r="K128" i="2" s="1"/>
  <c r="K127" i="2" a="1"/>
  <c r="K127" i="2" s="1"/>
  <c r="K126" i="2" a="1"/>
  <c r="K126" i="2" s="1"/>
  <c r="K125" i="2" a="1"/>
  <c r="K125" i="2" s="1"/>
  <c r="K124" i="2" a="1"/>
  <c r="K124" i="2" s="1"/>
  <c r="K123" i="2" a="1"/>
  <c r="K123" i="2" s="1"/>
  <c r="K122" i="2" a="1"/>
  <c r="K122" i="2" s="1"/>
  <c r="K121" i="2" a="1"/>
  <c r="K121" i="2" s="1"/>
  <c r="K120" i="2" a="1"/>
  <c r="K120" i="2" s="1"/>
  <c r="K119" i="2" a="1"/>
  <c r="K119" i="2" s="1"/>
  <c r="K118" i="2" a="1"/>
  <c r="K118" i="2" s="1"/>
  <c r="K117" i="2" a="1"/>
  <c r="K117" i="2" s="1"/>
  <c r="K116" i="2" a="1"/>
  <c r="K116" i="2" s="1"/>
  <c r="K115" i="2" a="1"/>
  <c r="K115" i="2" s="1"/>
  <c r="K114" i="2" a="1"/>
  <c r="K114" i="2" s="1"/>
  <c r="K113" i="2" a="1"/>
  <c r="K113" i="2" s="1"/>
  <c r="K112" i="2" a="1"/>
  <c r="K112" i="2" s="1"/>
  <c r="K111" i="2" a="1"/>
  <c r="K111" i="2" s="1"/>
  <c r="K110" i="2" a="1"/>
  <c r="K110" i="2" s="1"/>
  <c r="K109" i="2" a="1"/>
  <c r="K109" i="2" s="1"/>
  <c r="K108" i="2" a="1"/>
  <c r="K108" i="2" s="1"/>
  <c r="K107" i="2" a="1"/>
  <c r="K107" i="2" s="1"/>
  <c r="K106" i="2" a="1"/>
  <c r="K106" i="2" s="1"/>
  <c r="K105" i="2" a="1"/>
  <c r="K105" i="2" s="1"/>
  <c r="K104" i="2" a="1"/>
  <c r="K104" i="2" s="1"/>
  <c r="K103" i="2" a="1"/>
  <c r="K103" i="2" s="1"/>
  <c r="K102" i="2" a="1"/>
  <c r="K102" i="2" s="1"/>
  <c r="K101" i="2" a="1"/>
  <c r="K101" i="2" s="1"/>
  <c r="K100" i="2" a="1"/>
  <c r="K100" i="2" s="1"/>
  <c r="K99" i="2" a="1"/>
  <c r="K99" i="2" s="1"/>
  <c r="K98" i="2" a="1"/>
  <c r="K98" i="2" s="1"/>
  <c r="K97" i="2" a="1"/>
  <c r="K97" i="2" s="1"/>
  <c r="K96" i="2" a="1"/>
  <c r="K96" i="2" s="1"/>
  <c r="K95" i="2" a="1"/>
  <c r="K95" i="2" s="1"/>
  <c r="K94" i="2" a="1"/>
  <c r="K94" i="2" s="1"/>
  <c r="K93" i="2" a="1"/>
  <c r="K93" i="2" s="1"/>
  <c r="K92" i="2" a="1"/>
  <c r="K92" i="2" s="1"/>
  <c r="K91" i="2" a="1"/>
  <c r="K91" i="2" s="1"/>
  <c r="K90" i="2" a="1"/>
  <c r="K90" i="2" s="1"/>
  <c r="K89" i="2" a="1"/>
  <c r="K89" i="2" s="1"/>
  <c r="K88" i="2" a="1"/>
  <c r="K88" i="2" s="1"/>
  <c r="K87" i="2" a="1"/>
  <c r="K87" i="2" s="1"/>
  <c r="K86" i="2" a="1"/>
  <c r="K86" i="2" s="1"/>
  <c r="K85" i="2" a="1"/>
  <c r="K85" i="2" s="1"/>
  <c r="K84" i="2" a="1"/>
  <c r="K84" i="2" s="1"/>
  <c r="K83" i="2" a="1"/>
  <c r="K83" i="2" s="1"/>
  <c r="K82" i="2" a="1"/>
  <c r="K82" i="2" s="1"/>
  <c r="K81" i="2" a="1"/>
  <c r="K81" i="2" s="1"/>
  <c r="K80" i="2" a="1"/>
  <c r="K80" i="2" s="1"/>
  <c r="K79" i="2" a="1"/>
  <c r="K79" i="2" s="1"/>
  <c r="K78" i="2" a="1"/>
  <c r="K78" i="2" s="1"/>
  <c r="K77" i="2" a="1"/>
  <c r="K77" i="2" s="1"/>
  <c r="K76" i="2" a="1"/>
  <c r="K76" i="2" s="1"/>
  <c r="K75" i="2" a="1"/>
  <c r="K75" i="2" s="1"/>
  <c r="K74" i="2" a="1"/>
  <c r="K74" i="2" s="1"/>
  <c r="K73" i="2" a="1"/>
  <c r="K73" i="2" s="1"/>
  <c r="K72" i="2" a="1"/>
  <c r="K72" i="2" s="1"/>
  <c r="K71" i="2" a="1"/>
  <c r="K71" i="2" s="1"/>
  <c r="K70" i="2" a="1"/>
  <c r="K70" i="2" s="1"/>
  <c r="K69" i="2" a="1"/>
  <c r="K69" i="2" s="1"/>
  <c r="K68" i="2" a="1"/>
  <c r="K68" i="2" s="1"/>
  <c r="K67" i="2" a="1"/>
  <c r="K67" i="2" s="1"/>
  <c r="K66" i="2" a="1"/>
  <c r="K66" i="2" s="1"/>
  <c r="K65" i="2" a="1"/>
  <c r="K65" i="2" s="1"/>
  <c r="K64" i="2" a="1"/>
  <c r="K64" i="2" s="1"/>
  <c r="K63" i="2" a="1"/>
  <c r="K63" i="2" s="1"/>
  <c r="K62" i="2" a="1"/>
  <c r="K62" i="2" s="1"/>
  <c r="K61" i="2" a="1"/>
  <c r="K61" i="2" s="1"/>
  <c r="K60" i="2" a="1"/>
  <c r="K60" i="2" s="1"/>
  <c r="K59" i="2" a="1"/>
  <c r="K59" i="2" s="1"/>
  <c r="K58" i="2" a="1"/>
  <c r="K58" i="2" s="1"/>
  <c r="K57" i="2" a="1"/>
  <c r="K57" i="2" s="1"/>
  <c r="K56" i="2" a="1"/>
  <c r="K56" i="2" s="1"/>
  <c r="K55" i="2" a="1"/>
  <c r="K55" i="2" s="1"/>
  <c r="K54" i="2" a="1"/>
  <c r="K54" i="2" s="1"/>
  <c r="K53" i="2" a="1"/>
  <c r="K53" i="2" s="1"/>
  <c r="K52" i="2" a="1"/>
  <c r="K52" i="2" s="1"/>
  <c r="K51" i="2" a="1"/>
  <c r="K51" i="2" s="1"/>
  <c r="K50" i="2" a="1"/>
  <c r="K50" i="2" s="1"/>
  <c r="K49" i="2" a="1"/>
  <c r="K49" i="2" s="1"/>
  <c r="K48" i="2" a="1"/>
  <c r="K48" i="2" s="1"/>
  <c r="K47" i="2" a="1"/>
  <c r="K47" i="2" s="1"/>
  <c r="K46" i="2" a="1"/>
  <c r="K46" i="2" s="1"/>
  <c r="K45" i="2" a="1"/>
  <c r="K45" i="2" s="1"/>
  <c r="K44" i="2" a="1"/>
  <c r="K44" i="2" s="1"/>
  <c r="K43" i="2" a="1"/>
  <c r="K43" i="2" s="1"/>
  <c r="K42" i="2" a="1"/>
  <c r="K42" i="2" s="1"/>
  <c r="K41" i="2" a="1"/>
  <c r="K41" i="2" s="1"/>
  <c r="K40" i="2" a="1"/>
  <c r="K40" i="2" s="1"/>
  <c r="K39" i="2" a="1"/>
  <c r="K39" i="2" s="1"/>
  <c r="K38" i="2" a="1"/>
  <c r="K38" i="2" s="1"/>
  <c r="K37" i="2" a="1"/>
  <c r="K37" i="2" s="1"/>
  <c r="K36" i="2" a="1"/>
  <c r="K36" i="2" s="1"/>
  <c r="K35" i="2" a="1"/>
  <c r="K35" i="2" s="1"/>
  <c r="K34" i="2" a="1"/>
  <c r="K34" i="2" s="1"/>
  <c r="K33" i="2" a="1"/>
  <c r="K33" i="2" s="1"/>
  <c r="K32" i="2" a="1"/>
  <c r="K32" i="2" s="1"/>
  <c r="K31" i="2" a="1"/>
  <c r="K31" i="2" s="1"/>
  <c r="K30" i="2" a="1"/>
  <c r="K30" i="2" s="1"/>
  <c r="K29" i="2" a="1"/>
  <c r="K29" i="2" s="1"/>
  <c r="K28" i="2" a="1"/>
  <c r="K28" i="2" s="1"/>
  <c r="K27" i="2" a="1"/>
  <c r="K27" i="2" s="1"/>
  <c r="K26" i="2" a="1"/>
  <c r="K26" i="2" s="1"/>
  <c r="K25" i="2" a="1"/>
  <c r="K25" i="2" s="1"/>
  <c r="K24" i="2" a="1"/>
  <c r="K24" i="2" s="1"/>
  <c r="K23" i="2" a="1"/>
  <c r="K23" i="2" s="1"/>
  <c r="K22" i="2" a="1"/>
  <c r="K22" i="2" s="1"/>
  <c r="K21" i="2" a="1"/>
  <c r="K21" i="2" s="1"/>
  <c r="K20" i="2" a="1"/>
  <c r="K20" i="2" s="1"/>
  <c r="K19" i="2" a="1"/>
  <c r="K19" i="2" s="1"/>
  <c r="K18" i="2" a="1"/>
  <c r="K18" i="2" s="1"/>
  <c r="K17" i="2" a="1"/>
  <c r="K17" i="2" s="1"/>
  <c r="K16" i="2" a="1"/>
  <c r="K16" i="2" s="1"/>
  <c r="K15" i="2" a="1"/>
  <c r="K15" i="2" s="1"/>
  <c r="K14" i="2" a="1"/>
  <c r="K14" i="2" s="1"/>
  <c r="K13" i="2" a="1"/>
  <c r="K13" i="2" s="1"/>
  <c r="K12" i="2" a="1"/>
  <c r="K12" i="2" s="1"/>
  <c r="K11" i="2" a="1"/>
  <c r="K11" i="2" s="1"/>
  <c r="K10" i="2" a="1"/>
  <c r="K10" i="2" s="1"/>
  <c r="K9" i="2" a="1"/>
  <c r="K9" i="2" s="1"/>
  <c r="K8" i="2" a="1"/>
  <c r="K8" i="2" s="1"/>
  <c r="K7" i="2" a="1"/>
  <c r="K7" i="2" s="1"/>
  <c r="K6" i="2" a="1"/>
  <c r="K6" i="2" s="1"/>
  <c r="K5" i="2" a="1"/>
  <c r="K5" i="2" s="1"/>
  <c r="K4" i="2" a="1"/>
  <c r="K4" i="2" s="1"/>
  <c r="K3" i="2" a="1"/>
  <c r="K3" i="2" s="1"/>
  <c r="XFC1" i="2" a="1"/>
  <c r="O1" i="2" a="1"/>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D46" i="4" a="1"/>
  <c r="D46" i="4" s="1"/>
  <c r="D47" i="4" a="1"/>
  <c r="D47" i="4" s="1"/>
  <c r="D48" i="4" a="1"/>
  <c r="D48" i="4" s="1"/>
  <c r="D49" i="4" a="1"/>
  <c r="D49" i="4" s="1"/>
  <c r="D50" i="4" a="1"/>
  <c r="D50" i="4" s="1"/>
  <c r="D51" i="4" a="1"/>
  <c r="D51" i="4" s="1"/>
  <c r="D52" i="4" a="1"/>
  <c r="D52" i="4" s="1"/>
  <c r="D53" i="4" a="1"/>
  <c r="D53" i="4" s="1"/>
  <c r="D54" i="4" a="1"/>
  <c r="D54" i="4" s="1"/>
  <c r="D55" i="4" a="1"/>
  <c r="D55" i="4" s="1"/>
  <c r="D56" i="4" a="1"/>
  <c r="D56" i="4" s="1"/>
  <c r="D57" i="4" a="1"/>
  <c r="D57" i="4" s="1"/>
  <c r="D58" i="4" a="1"/>
  <c r="D58" i="4" s="1"/>
  <c r="D59" i="4" a="1"/>
  <c r="D59" i="4" s="1"/>
  <c r="D60" i="4" a="1"/>
  <c r="D60" i="4" s="1"/>
  <c r="D61" i="4" a="1"/>
  <c r="D61" i="4" s="1"/>
  <c r="D62" i="4" a="1"/>
  <c r="D62" i="4" s="1"/>
  <c r="D63" i="4" a="1"/>
  <c r="D63" i="4" s="1"/>
  <c r="D64" i="4" a="1"/>
  <c r="D64" i="4" s="1"/>
  <c r="D65" i="4" a="1"/>
  <c r="D65" i="4" s="1"/>
  <c r="D66" i="4" a="1"/>
  <c r="D66" i="4" s="1"/>
  <c r="D67" i="4" a="1"/>
  <c r="D67" i="4" s="1"/>
  <c r="D68" i="4" a="1"/>
  <c r="D68" i="4" s="1"/>
  <c r="D69" i="4" a="1"/>
  <c r="D69" i="4" s="1"/>
  <c r="D70" i="4" a="1"/>
  <c r="D70" i="4" s="1"/>
  <c r="D71" i="4" a="1"/>
  <c r="D71" i="4" s="1"/>
  <c r="D72" i="4" a="1"/>
  <c r="D72" i="4" s="1"/>
  <c r="D73" i="4" a="1"/>
  <c r="D73" i="4" s="1"/>
  <c r="D74" i="4" a="1"/>
  <c r="D74" i="4" s="1"/>
  <c r="D75" i="4" a="1"/>
  <c r="D75" i="4" s="1"/>
  <c r="D76" i="4" a="1"/>
  <c r="D76" i="4" s="1"/>
  <c r="A23" i="4"/>
  <c r="A24" i="4"/>
  <c r="A25" i="4"/>
  <c r="A26" i="4"/>
  <c r="A27" i="4"/>
  <c r="A28" i="4"/>
  <c r="A29" i="4"/>
  <c r="A30" i="4"/>
  <c r="A31" i="4"/>
  <c r="A32" i="4"/>
  <c r="A33" i="4"/>
  <c r="A34" i="4"/>
  <c r="A35" i="4"/>
  <c r="A36" i="4"/>
  <c r="A37" i="4"/>
  <c r="A38" i="4"/>
  <c r="A39" i="4"/>
  <c r="A40" i="4"/>
  <c r="A41" i="4"/>
  <c r="A42" i="4"/>
  <c r="A43" i="4"/>
  <c r="A44" i="4"/>
  <c r="A45" i="4"/>
  <c r="B23" i="4"/>
  <c r="B24" i="4"/>
  <c r="B25" i="4"/>
  <c r="B26" i="4"/>
  <c r="B27" i="4"/>
  <c r="B28" i="4"/>
  <c r="B29" i="4"/>
  <c r="B30" i="4"/>
  <c r="B31" i="4"/>
  <c r="B32" i="4"/>
  <c r="B33" i="4"/>
  <c r="B34" i="4"/>
  <c r="B35" i="4"/>
  <c r="B36" i="4"/>
  <c r="B37" i="4"/>
  <c r="B38" i="4"/>
  <c r="B39" i="4"/>
  <c r="B40" i="4"/>
  <c r="B41" i="4"/>
  <c r="B42" i="4"/>
  <c r="B43" i="4"/>
  <c r="B44" i="4"/>
  <c r="B45" i="4"/>
  <c r="C23" i="4"/>
  <c r="C24" i="4"/>
  <c r="C25" i="4"/>
  <c r="C26" i="4"/>
  <c r="C27" i="4"/>
  <c r="C28" i="4"/>
  <c r="C29" i="4"/>
  <c r="C30" i="4"/>
  <c r="C31" i="4"/>
  <c r="C32" i="4"/>
  <c r="C33" i="4"/>
  <c r="C34" i="4"/>
  <c r="C35" i="4"/>
  <c r="C36" i="4"/>
  <c r="C37" i="4"/>
  <c r="C38" i="4"/>
  <c r="C39" i="4"/>
  <c r="C40" i="4"/>
  <c r="C41" i="4"/>
  <c r="C42" i="4"/>
  <c r="C43" i="4"/>
  <c r="C44" i="4"/>
  <c r="C45" i="4"/>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s="1"/>
  <c r="D41" i="4" a="1"/>
  <c r="D41" i="4" s="1"/>
  <c r="D42" i="4" a="1"/>
  <c r="D42" i="4" s="1"/>
  <c r="D43" i="4" a="1"/>
  <c r="D43" i="4" s="1"/>
  <c r="D44" i="4" a="1"/>
  <c r="D44" i="4" s="1"/>
  <c r="D45" i="4" a="1"/>
  <c r="D45" i="4" s="1"/>
  <c r="A18" i="4"/>
  <c r="A19" i="4"/>
  <c r="A20" i="4"/>
  <c r="A21" i="4"/>
  <c r="A22" i="4"/>
  <c r="B18" i="4"/>
  <c r="B19" i="4"/>
  <c r="B20" i="4"/>
  <c r="B21" i="4"/>
  <c r="B22" i="4"/>
  <c r="C18" i="4"/>
  <c r="C19" i="4"/>
  <c r="C20" i="4"/>
  <c r="C21" i="4"/>
  <c r="C22" i="4"/>
  <c r="D18" i="4" a="1"/>
  <c r="D18" i="4" s="1"/>
  <c r="D19" i="4" a="1"/>
  <c r="D19" i="4" s="1"/>
  <c r="D20" i="4" a="1"/>
  <c r="D20" i="4" s="1"/>
  <c r="D21" i="4" a="1"/>
  <c r="D21" i="4" s="1"/>
  <c r="D22" i="4" a="1"/>
  <c r="D22" i="4"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XFB1" i="2" a="1"/>
  <c r="Z1" i="4" a="1"/>
  <c r="C9" i="4"/>
  <c r="C8" i="4"/>
  <c r="C13" i="4"/>
  <c r="C5" i="4"/>
  <c r="C10" i="4"/>
  <c r="C11" i="4"/>
  <c r="C17" i="4"/>
  <c r="C3" i="4"/>
  <c r="C14" i="4"/>
  <c r="C15" i="4"/>
  <c r="C16" i="4"/>
  <c r="C12" i="4"/>
  <c r="C4" i="4"/>
  <c r="C2" i="4"/>
  <c r="C7" i="4"/>
  <c r="C6" i="4"/>
  <c r="B9" i="4"/>
  <c r="B8" i="4"/>
  <c r="B13" i="4"/>
  <c r="B5" i="4"/>
  <c r="B10" i="4"/>
  <c r="B11" i="4"/>
  <c r="B17" i="4"/>
  <c r="B3" i="4"/>
  <c r="B14" i="4"/>
  <c r="B15" i="4"/>
  <c r="B16" i="4"/>
  <c r="B12" i="4"/>
  <c r="B4" i="4"/>
  <c r="B2" i="4"/>
  <c r="B7" i="4"/>
  <c r="B6" i="4"/>
  <c r="A9" i="4"/>
  <c r="A8" i="4"/>
  <c r="A13" i="4"/>
  <c r="A5" i="4"/>
  <c r="A10" i="4"/>
  <c r="A11" i="4"/>
  <c r="A17" i="4"/>
  <c r="A3" i="4"/>
  <c r="A14" i="4"/>
  <c r="A15" i="4"/>
  <c r="A16" i="4"/>
  <c r="A12" i="4"/>
  <c r="A4" i="4"/>
  <c r="A2" i="4"/>
  <c r="A7" i="4"/>
  <c r="A6" i="4"/>
  <c r="M2" i="4"/>
  <c r="M3" i="4"/>
  <c r="M4" i="4"/>
  <c r="M5" i="4"/>
  <c r="M6" i="4"/>
  <c r="M7" i="4"/>
  <c r="M8" i="4"/>
  <c r="M9" i="4"/>
  <c r="M10" i="4"/>
  <c r="M11" i="4"/>
  <c r="M12" i="4"/>
  <c r="M13" i="4"/>
  <c r="M14" i="4"/>
  <c r="M15" i="4"/>
  <c r="M16" i="4"/>
  <c r="M17" i="4"/>
  <c r="M18" i="4"/>
  <c r="M19" i="4"/>
  <c r="M20" i="4"/>
  <c r="M21" i="4"/>
  <c r="M22" i="4"/>
  <c r="D9" i="4" a="1"/>
  <c r="D9" i="4" s="1"/>
  <c r="D8" i="4" a="1"/>
  <c r="D8" i="4" s="1"/>
  <c r="D13" i="4" a="1"/>
  <c r="D13" i="4" s="1"/>
  <c r="D5" i="4" a="1"/>
  <c r="D5" i="4" s="1"/>
  <c r="D10" i="4" a="1"/>
  <c r="D10" i="4" s="1"/>
  <c r="D11" i="4" a="1"/>
  <c r="D11" i="4" s="1"/>
  <c r="D17" i="4" a="1"/>
  <c r="D17" i="4" s="1"/>
  <c r="D3" i="4" a="1"/>
  <c r="D3" i="4" s="1"/>
  <c r="D14" i="4" a="1"/>
  <c r="D14" i="4" s="1"/>
  <c r="D15" i="4" a="1"/>
  <c r="D15" i="4" s="1"/>
  <c r="D16" i="4" a="1"/>
  <c r="D16" i="4" s="1"/>
  <c r="D12" i="4" a="1"/>
  <c r="D12" i="4" s="1"/>
  <c r="D4" i="4" a="1"/>
  <c r="D4" i="4" s="1"/>
  <c r="D2" i="4" a="1"/>
  <c r="D2" i="4" s="1"/>
  <c r="D7" i="4" a="1"/>
  <c r="D7" i="4" s="1"/>
  <c r="D6" i="4" a="1"/>
  <c r="D6" i="4" s="1"/>
  <c r="E33" i="1"/>
  <c r="E32" i="1"/>
  <c r="E31" i="1"/>
  <c r="E30" i="1"/>
  <c r="E29" i="1"/>
  <c r="E28" i="1"/>
  <c r="E27" i="1"/>
  <c r="E26" i="1"/>
  <c r="E25" i="1"/>
  <c r="E24" i="1"/>
  <c r="E23" i="1"/>
  <c r="E22" i="1"/>
  <c r="E21" i="1"/>
  <c r="E20" i="1"/>
  <c r="E19" i="1"/>
  <c r="E18" i="1"/>
  <c r="E17" i="1"/>
  <c r="E16" i="1"/>
  <c r="E15" i="1"/>
  <c r="E14" i="1"/>
  <c r="E13" i="1"/>
  <c r="E12" i="1"/>
  <c r="E11" i="1"/>
  <c r="E10" i="1"/>
  <c r="E9" i="1"/>
  <c r="E8" i="1"/>
  <c r="E7" i="1"/>
  <c r="E2" i="1"/>
  <c r="E3" i="1" s="1"/>
  <c r="E4" i="1" s="1"/>
  <c r="E5" i="1" s="1"/>
  <c r="H33" i="1" a="1"/>
  <c r="H33" i="1" s="1"/>
  <c r="H32" i="1" a="1"/>
  <c r="H32" i="1" s="1"/>
  <c r="H31" i="1" a="1"/>
  <c r="H31" i="1" s="1"/>
  <c r="H30" i="1" a="1"/>
  <c r="H30" i="1" s="1"/>
  <c r="H29" i="1" a="1"/>
  <c r="H29" i="1" s="1"/>
  <c r="H28" i="1" a="1"/>
  <c r="H28" i="1" s="1"/>
  <c r="H27" i="1" a="1"/>
  <c r="H27" i="1" s="1"/>
  <c r="H26" i="1" a="1"/>
  <c r="H26" i="1" s="1"/>
  <c r="H25" i="1" a="1"/>
  <c r="H25" i="1" s="1"/>
  <c r="H24" i="1" a="1"/>
  <c r="H24" i="1" s="1"/>
  <c r="H23" i="1" a="1"/>
  <c r="H23" i="1" s="1"/>
  <c r="H22" i="1" a="1"/>
  <c r="H22" i="1" s="1"/>
  <c r="H21" i="1" a="1"/>
  <c r="H21" i="1" s="1"/>
  <c r="H20" i="1" a="1"/>
  <c r="H20" i="1" s="1"/>
  <c r="H19" i="1" a="1"/>
  <c r="H19" i="1" s="1"/>
  <c r="H18" i="1" a="1"/>
  <c r="H18" i="1" s="1"/>
  <c r="H17" i="1" a="1"/>
  <c r="H17" i="1" s="1"/>
  <c r="H16" i="1" a="1"/>
  <c r="H16" i="1" s="1"/>
  <c r="H14" i="1" a="1"/>
  <c r="H14" i="1" s="1"/>
  <c r="H13" i="1" a="1"/>
  <c r="H13" i="1" s="1"/>
  <c r="G13" i="1" s="1"/>
  <c r="H12" i="1" a="1"/>
  <c r="H12" i="1" s="1"/>
  <c r="G12" i="1" s="1"/>
  <c r="H11" i="1" a="1"/>
  <c r="H11" i="1" s="1"/>
  <c r="G11" i="1" s="1"/>
  <c r="H10" i="1" a="1"/>
  <c r="H10" i="1" s="1"/>
  <c r="G10" i="1" s="1"/>
  <c r="H9" i="1" a="1"/>
  <c r="H9" i="1" s="1"/>
  <c r="G9" i="1" s="1"/>
  <c r="H8" i="1" a="1"/>
  <c r="H8" i="1" s="1"/>
  <c r="G8" i="1" s="1"/>
  <c r="H7" i="1" a="1"/>
  <c r="H7" i="1" s="1"/>
  <c r="G7" i="1" s="1"/>
  <c r="H4" i="1" a="1"/>
  <c r="H4" i="1" s="1"/>
  <c r="G4" i="1" s="1"/>
  <c r="H3" i="1" a="1"/>
  <c r="H3" i="1" s="1"/>
  <c r="G3" i="1" s="1"/>
  <c r="H2" i="1" a="1"/>
  <c r="H2" i="1" s="1"/>
  <c r="P33" i="1"/>
  <c r="Q33" i="1" s="1" a="1"/>
  <c r="Q33" i="1" s="1"/>
  <c r="P32" i="1"/>
  <c r="Q32" i="1" s="1" a="1"/>
  <c r="Q32" i="1" s="1"/>
  <c r="P31" i="1"/>
  <c r="Q31" i="1" s="1" a="1"/>
  <c r="Q31" i="1" s="1"/>
  <c r="P30" i="1"/>
  <c r="Q30" i="1" s="1" a="1"/>
  <c r="Q30" i="1" s="1"/>
  <c r="P29" i="1"/>
  <c r="Q29" i="1" s="1" a="1"/>
  <c r="Q29" i="1" s="1"/>
  <c r="P28" i="1"/>
  <c r="Q28" i="1" s="1" a="1"/>
  <c r="Q28" i="1" s="1"/>
  <c r="P27" i="1"/>
  <c r="Q27" i="1" s="1" a="1"/>
  <c r="Q27" i="1" s="1"/>
  <c r="P26" i="1"/>
  <c r="Q26" i="1" s="1" a="1"/>
  <c r="Q26" i="1" s="1"/>
  <c r="B6" i="1"/>
  <c r="P2" i="1" s="1"/>
  <c r="U1" i="1"/>
  <c r="CA1" i="16" l="1"/>
  <c r="CA1" i="15"/>
  <c r="O1" i="15"/>
  <c r="O1" i="16"/>
  <c r="E1" i="9" a="1"/>
  <c r="D9" i="2" a="1"/>
  <c r="D9" i="2" s="1"/>
  <c r="F9" i="2"/>
  <c r="C9" i="2"/>
  <c r="E9" i="2" a="1"/>
  <c r="E9" i="2" s="1"/>
  <c r="XFC1" i="16"/>
  <c r="XFC1" i="15"/>
  <c r="K23" i="16" a="1"/>
  <c r="K23" i="16" s="1"/>
  <c r="K24" i="16" a="1"/>
  <c r="K24" i="16" s="1"/>
  <c r="K25" i="16" a="1"/>
  <c r="K25" i="16" s="1"/>
  <c r="K18" i="16" a="1"/>
  <c r="K18" i="16" s="1"/>
  <c r="K14" i="16" a="1"/>
  <c r="K14" i="16" s="1"/>
  <c r="K3" i="16" a="1"/>
  <c r="K3" i="16" s="1"/>
  <c r="K9" i="16" a="1"/>
  <c r="K9" i="16" s="1"/>
  <c r="K7" i="16" a="1"/>
  <c r="K7" i="16" s="1"/>
  <c r="K10" i="16" a="1"/>
  <c r="K10" i="16" s="1"/>
  <c r="K11" i="16" a="1"/>
  <c r="K11" i="16" s="1"/>
  <c r="K13" i="16" a="1"/>
  <c r="K13" i="16" s="1"/>
  <c r="K5" i="16" a="1"/>
  <c r="K5" i="16" s="1"/>
  <c r="K17" i="16" a="1"/>
  <c r="K17" i="16" s="1"/>
  <c r="K16" i="16" a="1"/>
  <c r="K16" i="16" s="1"/>
  <c r="K20" i="16" a="1"/>
  <c r="K20" i="16" s="1"/>
  <c r="K26" i="16" a="1"/>
  <c r="K26" i="16" s="1"/>
  <c r="K22" i="16" a="1"/>
  <c r="K22" i="16" s="1"/>
  <c r="K27" i="16" a="1"/>
  <c r="K27" i="16" s="1"/>
  <c r="XFB1" i="16" a="1"/>
  <c r="K12" i="16" a="1"/>
  <c r="K12" i="16" s="1"/>
  <c r="K29" i="16" a="1"/>
  <c r="K29" i="16" s="1"/>
  <c r="K15" i="16" a="1"/>
  <c r="K15" i="16" s="1"/>
  <c r="K28" i="16" a="1"/>
  <c r="K28" i="16" s="1"/>
  <c r="K21" i="16" a="1"/>
  <c r="K21" i="16" s="1"/>
  <c r="K19" i="16" a="1"/>
  <c r="K19" i="16" s="1"/>
  <c r="K4" i="16" a="1"/>
  <c r="K4" i="16" s="1"/>
  <c r="K6" i="16" a="1"/>
  <c r="K6" i="16" s="1"/>
  <c r="K30" i="16" a="1"/>
  <c r="K30" i="16" s="1"/>
  <c r="K8" i="16" a="1"/>
  <c r="K8" i="16" s="1"/>
  <c r="B1" i="15"/>
  <c r="J1" i="15" s="1" a="1"/>
  <c r="B1" i="16"/>
  <c r="J1" i="16" s="1" a="1"/>
  <c r="K22" i="15" a="1"/>
  <c r="K22" i="15" s="1"/>
  <c r="K6" i="15" a="1"/>
  <c r="K6" i="15" s="1"/>
  <c r="K11" i="15" a="1"/>
  <c r="K11" i="15" s="1"/>
  <c r="K14" i="15" a="1"/>
  <c r="K14" i="15" s="1"/>
  <c r="K29" i="15" a="1"/>
  <c r="K29" i="15" s="1"/>
  <c r="K23" i="15" a="1"/>
  <c r="K23" i="15" s="1"/>
  <c r="K27" i="15" a="1"/>
  <c r="K27" i="15" s="1"/>
  <c r="K18" i="15" a="1"/>
  <c r="K18" i="15" s="1"/>
  <c r="K17" i="15" a="1"/>
  <c r="K17" i="15" s="1"/>
  <c r="K3" i="15" a="1"/>
  <c r="K3" i="15" s="1"/>
  <c r="K4" i="15" a="1"/>
  <c r="K4" i="15" s="1"/>
  <c r="K7" i="15" a="1"/>
  <c r="K7" i="15" s="1"/>
  <c r="K26" i="15" a="1"/>
  <c r="K26" i="15" s="1"/>
  <c r="K15" i="15" a="1"/>
  <c r="K15" i="15" s="1"/>
  <c r="K25" i="15" a="1"/>
  <c r="K25" i="15" s="1"/>
  <c r="K20" i="15" a="1"/>
  <c r="K20" i="15" s="1"/>
  <c r="K30" i="15" a="1"/>
  <c r="K30" i="15" s="1"/>
  <c r="K16" i="15" a="1"/>
  <c r="K16" i="15" s="1"/>
  <c r="K8" i="15" a="1"/>
  <c r="K8" i="15" s="1"/>
  <c r="K19" i="15" a="1"/>
  <c r="K19" i="15" s="1"/>
  <c r="K21" i="15" a="1"/>
  <c r="K21" i="15" s="1"/>
  <c r="K24" i="15" a="1"/>
  <c r="K24" i="15" s="1"/>
  <c r="K10" i="15" a="1"/>
  <c r="K10" i="15" s="1"/>
  <c r="K13" i="15" a="1"/>
  <c r="K13" i="15" s="1"/>
  <c r="XFB1" i="15" a="1"/>
  <c r="K5" i="15" a="1"/>
  <c r="K5" i="15" s="1"/>
  <c r="K28" i="15" a="1"/>
  <c r="K28" i="15" s="1"/>
  <c r="K12" i="15" a="1"/>
  <c r="K12" i="15" s="1"/>
  <c r="K9" i="15" a="1"/>
  <c r="K9" i="15" s="1"/>
  <c r="E7" i="2" a="1"/>
  <c r="E7" i="2" s="1"/>
  <c r="D7" i="2" a="1"/>
  <c r="D7" i="2" s="1"/>
  <c r="D8" i="2" a="1"/>
  <c r="D8" i="2" s="1"/>
  <c r="E8" i="2" a="1"/>
  <c r="E8" i="2" s="1"/>
  <c r="C7" i="2"/>
  <c r="F7" i="2"/>
  <c r="C8" i="2"/>
  <c r="F8" i="2"/>
  <c r="A6" i="2"/>
  <c r="B1" i="2"/>
  <c r="K2" i="2" a="1"/>
  <c r="K2" i="2" s="1"/>
  <c r="K1" i="2" s="1" a="1"/>
  <c r="K1" i="2" s="1"/>
  <c r="XFA1" i="2" a="1"/>
  <c r="XFC1" i="2"/>
  <c r="O1" i="2"/>
  <c r="G2" i="1"/>
  <c r="Q2" i="1" a="1"/>
  <c r="Q2" i="1" s="1"/>
  <c r="E6" i="1"/>
  <c r="G6" i="1" s="1"/>
  <c r="G5" i="1"/>
  <c r="Z1" i="4"/>
  <c r="XFB1" i="2"/>
  <c r="P24" i="1"/>
  <c r="Q24" i="1" s="1" a="1"/>
  <c r="Q24" i="1" s="1"/>
  <c r="P25" i="1"/>
  <c r="Q25" i="1" s="1" a="1"/>
  <c r="Q25" i="1" s="1"/>
  <c r="P23" i="1"/>
  <c r="Q23" i="1" s="1" a="1"/>
  <c r="Q23" i="1" s="1"/>
  <c r="P22" i="1"/>
  <c r="Q22" i="1" s="1" a="1"/>
  <c r="Q22" i="1" s="1"/>
  <c r="P21" i="1"/>
  <c r="Q21" i="1" s="1" a="1"/>
  <c r="Q21" i="1" s="1"/>
  <c r="P20" i="1"/>
  <c r="Q20" i="1" s="1" a="1"/>
  <c r="Q20" i="1" s="1"/>
  <c r="J1" i="16" l="1"/>
  <c r="J1" i="15"/>
  <c r="B6" i="2" a="1"/>
  <c r="B6" i="2" s="1"/>
  <c r="CA2" i="2" s="1" a="1"/>
  <c r="J1" i="2" a="1"/>
  <c r="E2" i="9" a="1"/>
  <c r="E2" i="9" s="1"/>
  <c r="C22" i="9"/>
  <c r="E1" i="9"/>
  <c r="XFB1" i="16"/>
  <c r="XFB1" i="15"/>
  <c r="XFA1" i="16" a="1"/>
  <c r="XFA1" i="16" s="1"/>
  <c r="A6" i="16" a="1"/>
  <c r="K2" i="16" a="1"/>
  <c r="K2" i="16" s="1"/>
  <c r="K1" i="16" s="1" a="1"/>
  <c r="K1" i="16" s="1"/>
  <c r="A6" i="15" a="1"/>
  <c r="XFA1" i="15" a="1"/>
  <c r="K2" i="15" a="1"/>
  <c r="K2" i="15" s="1"/>
  <c r="K1" i="15" s="1" a="1"/>
  <c r="K1" i="15" s="1"/>
  <c r="D6" i="2" a="1"/>
  <c r="D6" i="2" s="1"/>
  <c r="E6" i="2" a="1"/>
  <c r="E6" i="2" s="1"/>
  <c r="C6" i="2"/>
  <c r="F6" i="2"/>
  <c r="D2" i="1" a="1"/>
  <c r="D2" i="1" s="1"/>
  <c r="P3" i="1"/>
  <c r="XFA1" i="2"/>
  <c r="P14" i="1"/>
  <c r="Q14" i="1" s="1" a="1"/>
  <c r="Q14" i="1" s="1"/>
  <c r="P15" i="1" s="1"/>
  <c r="Q15" i="1" s="1" a="1"/>
  <c r="Q15" i="1" s="1"/>
  <c r="P16" i="1" s="1"/>
  <c r="Q16" i="1" s="1" a="1"/>
  <c r="Q16" i="1" s="1"/>
  <c r="P17" i="1" s="1"/>
  <c r="Q17" i="1" s="1" a="1"/>
  <c r="Q17" i="1" s="1"/>
  <c r="P18" i="1" s="1"/>
  <c r="Q18" i="1" s="1" a="1"/>
  <c r="Q18" i="1" s="1"/>
  <c r="P19" i="1" s="1"/>
  <c r="Q19" i="1" s="1" a="1"/>
  <c r="Q19" i="1" s="1"/>
  <c r="CC3" i="2" l="1" a="1"/>
  <c r="CB3" i="2" a="1"/>
  <c r="CA2" i="2"/>
  <c r="CA3" i="2" s="1" a="1"/>
  <c r="BA1" i="16" a="1"/>
  <c r="BA1" i="15" a="1"/>
  <c r="J1" i="2"/>
  <c r="E20" i="9" a="1"/>
  <c r="XFD1" i="9" a="1"/>
  <c r="H8" i="9" a="1"/>
  <c r="H8" i="9" s="1"/>
  <c r="XFA1" i="15"/>
  <c r="A6" i="16"/>
  <c r="D7" i="16" a="1"/>
  <c r="D7" i="16" s="1"/>
  <c r="F8" i="16"/>
  <c r="C8" i="16"/>
  <c r="C7" i="16"/>
  <c r="E7" i="16" a="1"/>
  <c r="E7" i="16" s="1"/>
  <c r="E8" i="16" a="1"/>
  <c r="E8" i="16" s="1"/>
  <c r="D8" i="16" a="1"/>
  <c r="D8" i="16" s="1"/>
  <c r="F7" i="16"/>
  <c r="A6" i="15"/>
  <c r="D8" i="15" a="1"/>
  <c r="D8" i="15" s="1"/>
  <c r="C8" i="15"/>
  <c r="D7" i="15" a="1"/>
  <c r="D7" i="15" s="1"/>
  <c r="E7" i="15" a="1"/>
  <c r="E7" i="15" s="1"/>
  <c r="E8" i="15" a="1"/>
  <c r="E8" i="15" s="1"/>
  <c r="C7" i="15"/>
  <c r="CC3" i="2" l="1"/>
  <c r="CB3" i="2"/>
  <c r="CA3" i="2"/>
  <c r="BA1" i="16"/>
  <c r="BA1" i="15"/>
  <c r="BA1" i="2" a="1"/>
  <c r="BA1" i="2" s="1"/>
  <c r="E20" i="9"/>
  <c r="XFD1" i="9"/>
  <c r="B6" i="16" a="1"/>
  <c r="F6" i="16"/>
  <c r="D6" i="16" a="1"/>
  <c r="D6" i="16" s="1"/>
  <c r="E6" i="16" a="1"/>
  <c r="E6" i="16" s="1"/>
  <c r="C6" i="16"/>
  <c r="B6" i="15" a="1"/>
  <c r="D6" i="15" a="1"/>
  <c r="D6" i="15" s="1"/>
  <c r="E6" i="15" a="1"/>
  <c r="E6" i="15" s="1"/>
  <c r="C6" i="15"/>
  <c r="B6" i="15" l="1"/>
  <c r="H21" i="9" a="1"/>
  <c r="H21" i="9" s="1"/>
  <c r="F21" i="9" a="1"/>
  <c r="F21" i="9" s="1"/>
  <c r="G21" i="9" a="1"/>
  <c r="G21" i="9" s="1"/>
  <c r="B6" i="16"/>
  <c r="E21" i="9" l="1" a="1"/>
  <c r="E21" i="9" s="1"/>
  <c r="CA2" i="16" a="1"/>
  <c r="H6" i="15" a="1"/>
  <c r="H6" i="15" s="1"/>
  <c r="CA2" i="15" a="1"/>
  <c r="CD3" i="15" s="1" a="1"/>
  <c r="CD3" i="15" s="1"/>
  <c r="H6" i="16" a="1"/>
  <c r="H6" i="16" s="1"/>
  <c r="G3" i="9" a="1"/>
  <c r="G3" i="9" s="1"/>
  <c r="G7" i="9" a="1"/>
  <c r="G7" i="9" s="1"/>
  <c r="F3" i="9" a="1"/>
  <c r="F3" i="9" s="1"/>
  <c r="F7" i="9" a="1"/>
  <c r="F7" i="9" s="1"/>
  <c r="CC3" i="16" l="1" a="1"/>
  <c r="CB3" i="16" a="1"/>
  <c r="CB3" i="16" s="1"/>
  <c r="CA2" i="16"/>
  <c r="CA3" i="16" s="1" a="1"/>
  <c r="CC3" i="15" a="1"/>
  <c r="CC3" i="15" s="1"/>
  <c r="CB3" i="15" a="1"/>
  <c r="CA2" i="15"/>
  <c r="CA3" i="15" s="1" a="1"/>
  <c r="Q3" i="1" a="1"/>
  <c r="Q3" i="1" s="1"/>
  <c r="CA3" i="16" l="1"/>
  <c r="CC3" i="16"/>
  <c r="CA3" i="15"/>
  <c r="E22" i="9" s="1" a="1"/>
  <c r="E22" i="9" s="1"/>
  <c r="CB3" i="15"/>
  <c r="P4" i="1"/>
  <c r="Q4" i="1" s="1" a="1"/>
  <c r="Q4" i="1" s="1"/>
  <c r="H6" i="2" a="1"/>
  <c r="H6" i="2" s="1"/>
  <c r="P5" i="1" l="1"/>
  <c r="Q5" i="1" s="1" a="1"/>
  <c r="Q5" i="1" s="1"/>
  <c r="P6" i="1" s="1"/>
  <c r="Q6" i="1" s="1" a="1"/>
  <c r="Q6" i="1" s="1"/>
  <c r="P7" i="1" s="1"/>
  <c r="Q7" i="1" s="1" a="1"/>
  <c r="Q7" i="1" s="1"/>
  <c r="P8" i="1" s="1"/>
  <c r="Q8" i="1" s="1" a="1"/>
  <c r="Q8" i="1" s="1"/>
  <c r="P9" i="1" s="1"/>
  <c r="Q9" i="1" s="1" a="1"/>
  <c r="Q9" i="1" s="1"/>
  <c r="P10" i="1" s="1"/>
  <c r="Q10" i="1" s="1" a="1"/>
  <c r="Q10" i="1" s="1"/>
  <c r="P11" i="1" s="1"/>
  <c r="Q11" i="1" s="1" a="1"/>
  <c r="Q11" i="1" s="1"/>
  <c r="P12" i="1" s="1"/>
  <c r="Q12" i="1" s="1" a="1"/>
  <c r="Q12" i="1" s="1"/>
  <c r="P13" i="1" s="1"/>
  <c r="Q13" i="1" s="1" a="1"/>
  <c r="Q13" i="1" s="1"/>
  <c r="K2" i="1" a="1"/>
  <c r="K2" i="1" s="1"/>
  <c r="E7" i="9" a="1"/>
  <c r="E7" i="9" s="1"/>
  <c r="E3" i="9" a="1"/>
  <c r="E3" i="9" s="1"/>
  <c r="AG1" i="1" l="1" a="1"/>
  <c r="AG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<sst xmlns="http://schemas.openxmlformats.org/spreadsheetml/2006/main" count="569" uniqueCount="248">
  <si>
    <t>Start</t>
  </si>
  <si>
    <t>Periods</t>
  </si>
  <si>
    <t>Workstreams</t>
  </si>
  <si>
    <t>Worksheet</t>
  </si>
  <si>
    <t>Workstream</t>
  </si>
  <si>
    <t>Hardware</t>
  </si>
  <si>
    <t>Software</t>
  </si>
  <si>
    <t>Phases</t>
  </si>
  <si>
    <t>Ideate</t>
  </si>
  <si>
    <t>Develop</t>
  </si>
  <si>
    <t>Launch</t>
  </si>
  <si>
    <t>Sustain</t>
  </si>
  <si>
    <t>Structure Name</t>
  </si>
  <si>
    <t>Task</t>
  </si>
  <si>
    <t>Subtask</t>
  </si>
  <si>
    <t>Resource</t>
  </si>
  <si>
    <t>structurePlanner</t>
  </si>
  <si>
    <t>Cost Modeling</t>
  </si>
  <si>
    <t>Hashing</t>
  </si>
  <si>
    <t>Workstream Name</t>
  </si>
  <si>
    <t>Mult</t>
  </si>
  <si>
    <t>End</t>
  </si>
  <si>
    <t>Show</t>
  </si>
  <si>
    <t>Hardware Engineering</t>
  </si>
  <si>
    <t>Prototype</t>
  </si>
  <si>
    <t>Quarter</t>
  </si>
  <si>
    <t>Streaming Device Lifecycle</t>
  </si>
  <si>
    <t>Phase Name</t>
  </si>
  <si>
    <t>Index</t>
  </si>
  <si>
    <t>Type</t>
  </si>
  <si>
    <t>YearlyMin</t>
  </si>
  <si>
    <t>YearlyMax</t>
  </si>
  <si>
    <t>Opex</t>
  </si>
  <si>
    <t>Software Engineer</t>
  </si>
  <si>
    <t>UI/UX Designer</t>
  </si>
  <si>
    <t>Cloud Architect</t>
  </si>
  <si>
    <t>Technical Writer</t>
  </si>
  <si>
    <t>Marketing Manager</t>
  </si>
  <si>
    <t>Product Designer</t>
  </si>
  <si>
    <t>Industrial Designer</t>
  </si>
  <si>
    <t>Mechanical Engineer</t>
  </si>
  <si>
    <t>Electrical Engineer</t>
  </si>
  <si>
    <t>Manufacturing Engineer</t>
  </si>
  <si>
    <t>Embedded Systems Engineer</t>
  </si>
  <si>
    <t>Firmware Engineer</t>
  </si>
  <si>
    <t>Hardware Engineer</t>
  </si>
  <si>
    <t>Test Engineer</t>
  </si>
  <si>
    <t>Sales Manager</t>
  </si>
  <si>
    <t>Median</t>
  </si>
  <si>
    <t>Job Role</t>
  </si>
  <si>
    <t>Description</t>
  </si>
  <si>
    <t>Other Expense Type</t>
  </si>
  <si>
    <t>Office Rent and Utilities</t>
  </si>
  <si>
    <t>Lease payments, utilities (electricity, water, internet), and office maintenance.</t>
  </si>
  <si>
    <t>Software and Technology</t>
  </si>
  <si>
    <t>Software licenses, cloud services, productivity tools, and cybersecurity tools.</t>
  </si>
  <si>
    <t>Equipment and Hardware</t>
  </si>
  <si>
    <t>Computers, prototyping equipment, testing equipment, and office furniture.</t>
  </si>
  <si>
    <t>Research and Development (R&amp;D)</t>
  </si>
  <si>
    <t>Prototype materials, product testing, user research, and certifications.</t>
  </si>
  <si>
    <t>Marketing and Advertising</t>
  </si>
  <si>
    <t>Digital advertising, public relations, content creation, and event participation.</t>
  </si>
  <si>
    <t>Sales and Customer Acquisition</t>
  </si>
  <si>
    <t>Sales team expenses, sales software, and travel costs for meetings.</t>
  </si>
  <si>
    <t>Intellectual Property and Legal</t>
  </si>
  <si>
    <t>Patent filings, trademarks, legal fees, and regulatory compliance costs.</t>
  </si>
  <si>
    <t>Insurance</t>
  </si>
  <si>
    <t>General liability, product liability, E&amp;O, and property insurance.</t>
  </si>
  <si>
    <t>Shipping and Logistics</t>
  </si>
  <si>
    <t>Shipping costs for prototypes/products and warehousing fees.</t>
  </si>
  <si>
    <t>Consulting and Professional Services</t>
  </si>
  <si>
    <t>External consultants, accounting services, legal advisory, and IT support.</t>
  </si>
  <si>
    <t>Depreciation and Amortization</t>
  </si>
  <si>
    <t>Depreciation of equipment and amortization of intangible assets.</t>
  </si>
  <si>
    <t>Corporate Taxes</t>
  </si>
  <si>
    <t>Federal and state income taxes, business license fees.</t>
  </si>
  <si>
    <t>Travel and Accommodation</t>
  </si>
  <si>
    <t>Business travel expenses, meals, and incidentals during trips.</t>
  </si>
  <si>
    <t>Subscriptions and Memberships</t>
  </si>
  <si>
    <t>Professional organization fees, industry publications, and research services.</t>
  </si>
  <si>
    <t>Miscellaneous Office Expenses</t>
  </si>
  <si>
    <t>Office supplies, kitchen supplies, and printing/postage costs.</t>
  </si>
  <si>
    <t>Capital Investments</t>
  </si>
  <si>
    <t>Large equipment purchases and facility upgrades or expansions.</t>
  </si>
  <si>
    <t>Salaries and Wages</t>
  </si>
  <si>
    <t>Base salaries, overtime, and bonuses for employees.</t>
  </si>
  <si>
    <t>Employee Benefits</t>
  </si>
  <si>
    <t>Health insurance, retirement contributions, paid time off, and training programs.</t>
  </si>
  <si>
    <t>Payroll Taxes</t>
  </si>
  <si>
    <t>Social Security, Medicare, unemployment insurance, and workers' compensation.</t>
  </si>
  <si>
    <t>Capex</t>
  </si>
  <si>
    <t>Manufacturing and Production (Opex)</t>
  </si>
  <si>
    <t>Manufacturing and Production (Capex)</t>
  </si>
  <si>
    <t>Manufacturing setup costs, raw materials, and tooling costs purchased as capital equipment</t>
  </si>
  <si>
    <t>Leased manufacturing setup costs, raw materials, and tooling costs.</t>
  </si>
  <si>
    <t>ID</t>
  </si>
  <si>
    <t>type</t>
  </si>
  <si>
    <t>resourceType</t>
  </si>
  <si>
    <t>Product Design &amp; Prototyping</t>
  </si>
  <si>
    <t>Thermal and durability testing</t>
  </si>
  <si>
    <t>Signal integrity and power management testing</t>
  </si>
  <si>
    <t>Hardware Testing</t>
  </si>
  <si>
    <t>Selection of manufacturing partners</t>
  </si>
  <si>
    <t>Assembly line setup</t>
  </si>
  <si>
    <t>Component procurement and inventory management</t>
  </si>
  <si>
    <t>Assembly and packaging</t>
  </si>
  <si>
    <t>Supply Chain &amp; Logistics</t>
  </si>
  <si>
    <t>Supplier contract negotiations</t>
  </si>
  <si>
    <t>Warehousing and inventory management</t>
  </si>
  <si>
    <t>Reliability Engineer</t>
  </si>
  <si>
    <t>Procurement Engineer</t>
  </si>
  <si>
    <t>PCB Designer</t>
  </si>
  <si>
    <t>Supply Chain Manager</t>
  </si>
  <si>
    <t>PCB Layout Engineer</t>
  </si>
  <si>
    <t>Signal Integrity Engineer</t>
  </si>
  <si>
    <t>Hardware Test Engineer</t>
  </si>
  <si>
    <t>Compliance Engineer</t>
  </si>
  <si>
    <t>Performance Engineer</t>
  </si>
  <si>
    <t>Quality Engineer</t>
  </si>
  <si>
    <t>Procurement Manager</t>
  </si>
  <si>
    <t>Assembly Technician</t>
  </si>
  <si>
    <t>Manufacturing Operator</t>
  </si>
  <si>
    <t>Supplier Relationship Manager</t>
  </si>
  <si>
    <t>Supply Chain Analyst</t>
  </si>
  <si>
    <t>Logistics Coordinator</t>
  </si>
  <si>
    <t>Inventory Control Specialist</t>
  </si>
  <si>
    <t>Embedded Software Engineer</t>
  </si>
  <si>
    <t>Operating System Engineer</t>
  </si>
  <si>
    <t>Security Engineer</t>
  </si>
  <si>
    <t>UI/UX design for media interface</t>
  </si>
  <si>
    <t>Video Engineer</t>
  </si>
  <si>
    <t>Streaming Engineer</t>
  </si>
  <si>
    <t>Cloud Engineer</t>
  </si>
  <si>
    <t>Software Developer</t>
  </si>
  <si>
    <t>Video Playback Engineer</t>
  </si>
  <si>
    <t>Network Engineer</t>
  </si>
  <si>
    <t>Network Test Engineer</t>
  </si>
  <si>
    <t>Network Security Engineer</t>
  </si>
  <si>
    <t>Data Privacy Engineer</t>
  </si>
  <si>
    <t>DRM Engineer</t>
  </si>
  <si>
    <t>Secure boot and root of trust implementation</t>
  </si>
  <si>
    <t>Security Firmware Engineer</t>
  </si>
  <si>
    <t>Penetration Tester</t>
  </si>
  <si>
    <t>Security Analyst</t>
  </si>
  <si>
    <t>QA Engineer</t>
  </si>
  <si>
    <t>Environmental Test Engineer</t>
  </si>
  <si>
    <t>Power consumption and battery performance</t>
  </si>
  <si>
    <t>Battery Test Engineer</t>
  </si>
  <si>
    <t>Software QA Engineer</t>
  </si>
  <si>
    <t>Software Test Engineer</t>
  </si>
  <si>
    <t>UI/UX usability testing</t>
  </si>
  <si>
    <t>UX Researcher</t>
  </si>
  <si>
    <t>Performance Test Engineer</t>
  </si>
  <si>
    <t>Software Compliance Engineer</t>
  </si>
  <si>
    <t>Packaging &amp; User Support</t>
  </si>
  <si>
    <t>Packaging Engineer</t>
  </si>
  <si>
    <t>Brand design and label printing</t>
  </si>
  <si>
    <t>Graphic Designer</t>
  </si>
  <si>
    <t>Packaging Designer</t>
  </si>
  <si>
    <t>User manual and quick start guide design</t>
  </si>
  <si>
    <t>Instructional Designer</t>
  </si>
  <si>
    <t>Packaging Test Engineer</t>
  </si>
  <si>
    <t>Customer Support Specialist</t>
  </si>
  <si>
    <t>Call center setup</t>
  </si>
  <si>
    <t>Call Center Manager</t>
  </si>
  <si>
    <t>Remote Support Engineer</t>
  </si>
  <si>
    <t>Return and warranty policies</t>
  </si>
  <si>
    <t>Customer Service Manager</t>
  </si>
  <si>
    <t>Launch &amp; Marketing</t>
  </si>
  <si>
    <t>Digital Marketer</t>
  </si>
  <si>
    <t>Influencer Marketing Manager</t>
  </si>
  <si>
    <t>Press release and media coverage</t>
  </si>
  <si>
    <t>PR Manager</t>
  </si>
  <si>
    <t>Communications Specialist</t>
  </si>
  <si>
    <t>Retail and e-commerce partnerships</t>
  </si>
  <si>
    <t>Business Development Manager</t>
  </si>
  <si>
    <t>E-Commerce Manager</t>
  </si>
  <si>
    <t>Stock availability monitoring</t>
  </si>
  <si>
    <t>Inventory Analyst</t>
  </si>
  <si>
    <t>Channel Sales Manager</t>
  </si>
  <si>
    <t>Firmware updates and bug fixes</t>
  </si>
  <si>
    <t>Feature upgrades</t>
  </si>
  <si>
    <t>Customer feedback analysis and response</t>
  </si>
  <si>
    <t>Customer Experience Analyst</t>
  </si>
  <si>
    <t>Device return and warranty management</t>
  </si>
  <si>
    <t>Returns Specialist</t>
  </si>
  <si>
    <t>resources</t>
  </si>
  <si>
    <t>subtasks</t>
  </si>
  <si>
    <t>job roles</t>
  </si>
  <si>
    <t>fte</t>
  </si>
  <si>
    <t>Off</t>
  </si>
  <si>
    <t>Display</t>
  </si>
  <si>
    <t>valid</t>
  </si>
  <si>
    <t>VPN Integration and testing</t>
  </si>
  <si>
    <t>Work Period</t>
  </si>
  <si>
    <t>Security and Compliance</t>
  </si>
  <si>
    <t>Launch Support</t>
  </si>
  <si>
    <t>Integration</t>
  </si>
  <si>
    <t>User Function</t>
  </si>
  <si>
    <t>Vulnerability testing</t>
  </si>
  <si>
    <t>OS selection</t>
  </si>
  <si>
    <t>Firmware development</t>
  </si>
  <si>
    <t>OS customization</t>
  </si>
  <si>
    <t>Security features implementation</t>
  </si>
  <si>
    <t>Over-the-air update system development</t>
  </si>
  <si>
    <t>Codec integration</t>
  </si>
  <si>
    <t>Streaming protocol support</t>
  </si>
  <si>
    <t>Cloud service integration</t>
  </si>
  <si>
    <t>Media player functionality</t>
  </si>
  <si>
    <t>Wi-Fi/Bluetooth integration</t>
  </si>
  <si>
    <t>Network testing</t>
  </si>
  <si>
    <t>Device pairing</t>
  </si>
  <si>
    <t>Streaming service integration</t>
  </si>
  <si>
    <t>User data protection</t>
  </si>
  <si>
    <t>Content protection</t>
  </si>
  <si>
    <t>Industrial design</t>
  </si>
  <si>
    <t>Prototype development</t>
  </si>
  <si>
    <t>Component selection</t>
  </si>
  <si>
    <t>PCB schematic design</t>
  </si>
  <si>
    <t>Component sourcing</t>
  </si>
  <si>
    <t>PCB layout design</t>
  </si>
  <si>
    <t>Functional testing</t>
  </si>
  <si>
    <t>Reliability testing</t>
  </si>
  <si>
    <t>Certification</t>
  </si>
  <si>
    <t>Performance benchmarking</t>
  </si>
  <si>
    <t>Manufacturing test plan creation</t>
  </si>
  <si>
    <t>Shipping logistics</t>
  </si>
  <si>
    <t>Testing &amp; Quality Assurance</t>
  </si>
  <si>
    <t>Environmental testing</t>
  </si>
  <si>
    <t>Unit testing</t>
  </si>
  <si>
    <t>Integration testing</t>
  </si>
  <si>
    <t>Performance testing</t>
  </si>
  <si>
    <t>Security testing</t>
  </si>
  <si>
    <t>Industry certifications</t>
  </si>
  <si>
    <t>App platform compliance</t>
  </si>
  <si>
    <t>Packaging materials selection</t>
  </si>
  <si>
    <t>Packaging durability testing</t>
  </si>
  <si>
    <t>Online help center</t>
  </si>
  <si>
    <t>Remote software assistance</t>
  </si>
  <si>
    <t>Product launch campaigns</t>
  </si>
  <si>
    <t>Influencer and review program</t>
  </si>
  <si>
    <t>E-commerce setup</t>
  </si>
  <si>
    <t>Retail partnerships</t>
  </si>
  <si>
    <t>Channel management</t>
  </si>
  <si>
    <t>Feature, OS, and FW Development</t>
  </si>
  <si>
    <t>1. Hardware Engineering</t>
  </si>
  <si>
    <t>Software Engineering</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</si>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</sst>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dd\-mmm\-yy"/>
    <numFmt numFmtId="165" formatCode="dd\-mmm\-yyyy"/>
    <numFmt numFmtId="166" formatCode="0\ &quot;tasks&quot;"/>
    <numFmt numFmtId="167" formatCode="0.0"/>
  </numFmts>
  <fonts count="11"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11"/>
      <color theme="1" tint="0.499984740745262"/>
      <name val="Aptos Narrow"/>
      <family val="2"/>
      <scheme val="minor"/>
    </font>
    <font>
      <sz val="11"/>
      <color theme="1" tint="0.499984740745262"/>
      <name val="Aptos Narrow"/>
      <family val="2"/>
      <scheme val="minor"/>
    </font>
    <font>
      <b/>
      <sz val="11"/>
      <name val="Aptos Narrow"/>
      <family val="2"/>
      <scheme val="minor"/>
    </font>
    <font>
      <sz val="8"/>
      <name val="Aptos Narrow"/>
      <family val="2"/>
      <scheme val="minor"/>
    </font>
    <font>
      <b/>
      <sz val="11"/>
      <color theme="0"/>
      <name val="Aptos Narrow"/>
      <family val="2"/>
      <scheme val="minor"/>
    </font>
    <font>
      <b/>
      <sz val="11"/>
      <color theme="5" tint="-0.499984740745262"/>
      <name val="Aptos Narrow"/>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5">
    <xf numFmtId="0" fontId="0" fillId="0" borderId="0"/>
    <xf numFmtId="9" fontId="1" fillId="0" borderId="0" applyFont="0" applyFill="0" applyBorder="0" applyAlignment="0" applyProtection="0"/>
    <xf numFmtId="0" fontId="3"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49">
    <xf numFmtId="0" fontId="0" fillId="0" borderId="0" xfId="0"/>
    <xf numFmtId="0" fontId="3" fillId="4" borderId="0" xfId="0" applyFont="1" applyFill="1" applyAlignment="1">
      <alignment horizontal="right"/>
    </xf>
    <xf numFmtId="0" fontId="3" fillId="2" borderId="0" xfId="2" applyAlignment="1">
      <alignment horizontal="left" indent="1"/>
    </xf>
    <xf numFmtId="0" fontId="2" fillId="0" borderId="0" xfId="0" applyFont="1"/>
    <xf numFmtId="0" fontId="0" fillId="0" borderId="0" xfId="0" applyProtection="1">
      <protection locked="0"/>
    </xf>
    <xf numFmtId="0" fontId="0" fillId="0" borderId="0" xfId="0" applyAlignment="1" applyProtection="1">
      <alignment horizontal="left"/>
      <protection locked="0"/>
    </xf>
    <xf numFmtId="0" fontId="0" fillId="0" borderId="0" xfId="0" applyAlignment="1">
      <alignment horizontal="right" indent="1"/>
    </xf>
    <xf numFmtId="0" fontId="0" fillId="5" borderId="0" xfId="0" applyFill="1"/>
    <xf numFmtId="0" fontId="2" fillId="0" borderId="1" xfId="0" applyFont="1" applyBorder="1" applyAlignment="1">
      <alignment horizontal="left" vertical="top" indent="1"/>
    </xf>
    <xf numFmtId="0" fontId="2" fillId="0" borderId="1" xfId="0" applyFont="1" applyBorder="1"/>
    <xf numFmtId="0" fontId="1" fillId="5" borderId="0" xfId="3" applyFill="1" applyAlignment="1" applyProtection="1">
      <alignment horizontal="left" indent="1"/>
      <protection locked="0"/>
    </xf>
    <xf numFmtId="164" fontId="0" fillId="5" borderId="0" xfId="0" applyNumberFormat="1" applyFill="1" applyAlignment="1" applyProtection="1">
      <alignment horizontal="left" indent="1"/>
      <protection locked="0"/>
    </xf>
    <xf numFmtId="0" fontId="2" fillId="0" borderId="1" xfId="0" applyFont="1" applyBorder="1" applyAlignment="1">
      <alignment vertical="top"/>
    </xf>
    <xf numFmtId="9" fontId="2" fillId="0" borderId="1" xfId="1" applyFont="1" applyBorder="1" applyAlignment="1">
      <alignment horizontal="left" vertical="top" indent="1"/>
    </xf>
    <xf numFmtId="9" fontId="0" fillId="0" borderId="0" xfId="1" applyFont="1" applyAlignment="1">
      <alignment horizontal="right" indent="1"/>
    </xf>
    <xf numFmtId="165" fontId="6" fillId="0" borderId="0" xfId="0" applyNumberFormat="1" applyFont="1" applyAlignment="1">
      <alignment horizontal="right" indent="1"/>
    </xf>
    <xf numFmtId="0" fontId="7" fillId="0" borderId="1" xfId="0" applyFont="1" applyBorder="1" applyAlignment="1">
      <alignment horizontal="left" vertical="top" indent="1"/>
    </xf>
    <xf numFmtId="0" fontId="6" fillId="0" borderId="0" xfId="0" applyFont="1"/>
    <xf numFmtId="0" fontId="7" fillId="0" borderId="1" xfId="0" applyFont="1" applyBorder="1"/>
    <xf numFmtId="0" fontId="0" fillId="0" borderId="1" xfId="0" applyBorder="1"/>
    <xf numFmtId="0" fontId="3" fillId="2" borderId="0" xfId="2" applyAlignment="1">
      <alignment horizontal="right"/>
    </xf>
    <xf numFmtId="0" fontId="3" fillId="2" borderId="0" xfId="2" applyAlignment="1">
      <alignment horizontal="right" indent="1"/>
    </xf>
    <xf numFmtId="0" fontId="1" fillId="6" borderId="0" xfId="3" applyFill="1"/>
    <xf numFmtId="0" fontId="5" fillId="0" borderId="0" xfId="0" applyFont="1"/>
    <xf numFmtId="6" fontId="0" fillId="0" borderId="0" xfId="0" applyNumberFormat="1"/>
    <xf numFmtId="0" fontId="3" fillId="0" borderId="0" xfId="0" applyFont="1"/>
    <xf numFmtId="0" fontId="3" fillId="0" borderId="0" xfId="0" applyFont="1" applyAlignment="1">
      <alignment shrinkToFit="1"/>
    </xf>
    <xf numFmtId="0" fontId="3" fillId="2" borderId="0" xfId="2" applyAlignment="1">
      <alignment horizontal="left"/>
    </xf>
    <xf numFmtId="0" fontId="0" fillId="0" borderId="0" xfId="0" applyAlignment="1" applyProtection="1">
      <alignment horizontal="right" indent="1"/>
      <protection locked="0"/>
    </xf>
    <xf numFmtId="9" fontId="0" fillId="0" borderId="0" xfId="1" applyFont="1" applyAlignment="1" applyProtection="1">
      <alignment horizontal="right" indent="1"/>
      <protection locked="0"/>
    </xf>
    <xf numFmtId="165" fontId="6" fillId="0" borderId="0" xfId="0" applyNumberFormat="1" applyFont="1" applyAlignment="1" applyProtection="1">
      <alignment horizontal="right" indent="1"/>
      <protection locked="0"/>
    </xf>
    <xf numFmtId="0" fontId="4" fillId="0" borderId="0" xfId="4"/>
    <xf numFmtId="0" fontId="0" fillId="0" borderId="0" xfId="0" applyAlignment="1">
      <alignment wrapText="1"/>
    </xf>
    <xf numFmtId="166" fontId="0" fillId="0" borderId="0" xfId="0" applyNumberFormat="1" applyAlignment="1">
      <alignment horizontal="left" wrapText="1"/>
    </xf>
    <xf numFmtId="0" fontId="2" fillId="0" borderId="0" xfId="0" applyFont="1" applyAlignment="1">
      <alignment wrapText="1"/>
    </xf>
    <xf numFmtId="0" fontId="2" fillId="0" borderId="0" xfId="0" applyFont="1" applyAlignment="1">
      <alignment horizontal="center"/>
    </xf>
    <xf numFmtId="0" fontId="2" fillId="0" borderId="0" xfId="0" applyFont="1" applyProtection="1">
      <protection locked="0"/>
    </xf>
    <xf numFmtId="0" fontId="2" fillId="0" borderId="0" xfId="0" applyFont="1" applyAlignment="1" applyProtection="1">
      <alignment horizontal="left"/>
      <protection locked="0"/>
    </xf>
    <xf numFmtId="0" fontId="2" fillId="0" borderId="1" xfId="0" applyFont="1" applyBorder="1" applyProtection="1">
      <protection locked="0"/>
    </xf>
    <xf numFmtId="0" fontId="0" fillId="0" borderId="0" xfId="0" applyAlignment="1">
      <alignment horizontal="left" wrapText="1"/>
    </xf>
    <xf numFmtId="0" fontId="9" fillId="0" borderId="0" xfId="0" applyFont="1" applyAlignment="1">
      <alignment horizontal="center"/>
    </xf>
    <xf numFmtId="167" fontId="0" fillId="0" borderId="0" xfId="0" applyNumberFormat="1"/>
    <xf numFmtId="0" fontId="0" fillId="0" borderId="0" xfId="0" applyAlignment="1">
      <alignment vertical="top" wrapText="1"/>
    </xf>
    <xf numFmtId="0" fontId="2" fillId="5" borderId="0" xfId="3" applyFont="1" applyFill="1" applyAlignment="1" applyProtection="1">
      <alignment horizontal="left" indent="1"/>
      <protection locked="0"/>
    </xf>
    <xf numFmtId="0" fontId="3" fillId="4" borderId="0" xfId="0" applyFont="1" applyFill="1" applyAlignment="1">
      <alignment horizontal="center"/>
    </xf>
    <xf numFmtId="0" fontId="2" fillId="0" borderId="0" xfId="0" applyFont="1" applyAlignment="1">
      <alignment horizontal="right"/>
    </xf>
    <xf numFmtId="0" fontId="2" fillId="0" borderId="0" xfId="0" applyFont="1" applyAlignment="1">
      <alignment horizontal="right" vertical="top" wrapText="1"/>
    </xf>
    <xf numFmtId="0" fontId="0" fillId="5" borderId="0" xfId="0" applyFill="1" applyProtection="1">
      <protection locked="0"/>
    </xf>
    <xf numFmtId="0" fontId="10" fillId="7" borderId="0" xfId="0" applyFont="1" applyFill="1" applyAlignment="1" applyProtection="1">
      <alignment horizontal="right" vertical="top" wrapText="1" indent="1"/>
      <protection locked="0"/>
    </xf>
  </cellXfs>
  <cellStyles count="5">
    <cellStyle name="20% - Accent1" xfId="3" builtinId="30"/>
    <cellStyle name="Accent1" xfId="2" builtinId="29"/>
    <cellStyle name="Hyperlink" xfId="4" builtinId="8"/>
    <cellStyle name="Normal" xfId="0" builtinId="0"/>
    <cellStyle name="Percent" xfId="1" builtinId="5"/>
  </cellStyles>
  <dxfs count="44">
    <dxf>
      <font>
        <color rgb="FFC00000"/>
      </font>
    </dxf>
    <dxf>
      <fill>
        <patternFill>
          <bgColor theme="2"/>
        </patternFill>
      </fill>
    </dxf>
    <dxf>
      <fill>
        <patternFill>
          <bgColor theme="0" tint="-4.9989318521683403E-2"/>
        </patternFill>
      </fill>
    </dxf>
    <dxf>
      <font>
        <color theme="0"/>
      </font>
      <fill>
        <patternFill>
          <bgColor theme="1" tint="0.499984740745262"/>
        </patternFill>
      </fill>
      <border>
        <bottom style="thin">
          <color auto="1"/>
        </bottom>
      </border>
    </dxf>
    <dxf>
      <fill>
        <patternFill>
          <bgColor theme="3" tint="0.89996032593768116"/>
        </patternFill>
      </fill>
    </dxf>
    <dxf>
      <fill>
        <patternFill>
          <bgColor theme="0"/>
        </patternFill>
      </fill>
    </dxf>
    <dxf>
      <font>
        <color rgb="FFC00000"/>
      </font>
    </dxf>
    <dxf>
      <fill>
        <patternFill>
          <bgColor theme="2"/>
        </patternFill>
      </fill>
    </dxf>
    <dxf>
      <fill>
        <patternFill>
          <bgColor theme="0" tint="-4.9989318521683403E-2"/>
        </patternFill>
      </fill>
    </dxf>
    <dxf>
      <font>
        <color theme="0"/>
      </font>
      <fill>
        <patternFill>
          <bgColor theme="1" tint="0.499984740745262"/>
        </patternFill>
      </fill>
      <border>
        <bottom style="thin">
          <color auto="1"/>
        </bottom>
      </border>
    </dxf>
    <dxf>
      <fill>
        <patternFill>
          <bgColor theme="3" tint="0.89996032593768116"/>
        </patternFill>
      </fill>
    </dxf>
    <dxf>
      <fill>
        <patternFill>
          <bgColor theme="0"/>
        </patternFill>
      </fill>
    </dxf>
    <dxf>
      <font>
        <color rgb="FFC00000"/>
      </font>
    </dxf>
    <dxf>
      <fill>
        <patternFill>
          <bgColor theme="2"/>
        </patternFill>
      </fill>
    </dxf>
    <dxf>
      <fill>
        <patternFill>
          <bgColor theme="0" tint="-4.9989318521683403E-2"/>
        </patternFill>
      </fill>
    </dxf>
    <dxf>
      <font>
        <color theme="0"/>
      </font>
      <fill>
        <patternFill>
          <bgColor theme="1" tint="0.499984740745262"/>
        </patternFill>
      </fill>
      <border>
        <bottom style="thin">
          <color auto="1"/>
        </bottom>
      </border>
    </dxf>
    <dxf>
      <fill>
        <patternFill>
          <bgColor theme="3" tint="0.89996032593768116"/>
        </patternFill>
      </fill>
    </dxf>
    <dxf>
      <fill>
        <patternFill>
          <bgColor theme="0"/>
        </patternFill>
      </fill>
    </dxf>
    <dxf>
      <fill>
        <patternFill>
          <bgColor theme="0" tint="-4.9989318521683403E-2"/>
        </patternFill>
      </fill>
    </dxf>
    <dxf>
      <fill>
        <patternFill>
          <bgColor theme="2"/>
        </patternFill>
      </fill>
    </dxf>
    <dxf>
      <font>
        <color theme="0"/>
      </font>
      <fill>
        <patternFill>
          <bgColor theme="0"/>
        </patternFill>
      </fill>
    </dxf>
    <dxf>
      <font>
        <b/>
        <i val="0"/>
      </font>
      <fill>
        <patternFill>
          <bgColor theme="0"/>
        </patternFill>
      </fill>
    </dxf>
    <dxf>
      <font>
        <color rgb="FFC00000"/>
      </font>
    </dxf>
    <dxf>
      <fill>
        <patternFill>
          <bgColor theme="9"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tint="0.499984740745262"/>
        <name val="Aptos Narrow"/>
        <family val="2"/>
        <scheme val="minor"/>
      </font>
      <numFmt numFmtId="165" formatCode="dd\-mmm\-yyyy"/>
      <alignment horizontal="right" vertical="bottom" textRotation="0" wrapText="0" indent="1" justifyLastLine="0" shrinkToFit="0" readingOrder="0"/>
      <protection locked="0" hidden="0"/>
    </dxf>
    <dxf>
      <font>
        <b val="0"/>
        <i val="0"/>
        <strike val="0"/>
        <condense val="0"/>
        <extend val="0"/>
        <outline val="0"/>
        <shadow val="0"/>
        <u val="none"/>
        <vertAlign val="baseline"/>
        <sz val="11"/>
        <color theme="1" tint="0.499984740745262"/>
        <name val="Aptos Narrow"/>
        <family val="2"/>
        <scheme val="minor"/>
      </font>
      <numFmt numFmtId="165" formatCode="dd\-mmm\-yyyy"/>
      <alignment horizontal="right" vertical="bottom" textRotation="0" wrapText="0" indent="1"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right" vertical="bottom" textRotation="0" wrapText="0" indent="1" justifyLastLine="0" shrinkToFit="0" readingOrder="0"/>
      <protection locked="0" hidden="0"/>
    </dxf>
    <dxf>
      <alignment horizontal="right" vertical="bottom" textRotation="0" wrapText="0" indent="1" justifyLastLine="0" shrinkToFit="0" readingOrder="0"/>
      <protection locked="0" hidden="0"/>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protection locked="0" hidden="0"/>
    </dxf>
    <dxf>
      <border outline="0">
        <bottom style="thin">
          <color indexed="64"/>
        </bottom>
      </border>
    </dxf>
    <dxf>
      <numFmt numFmtId="0" formatCode="General"/>
    </dxf>
    <dxf>
      <font>
        <b val="0"/>
        <i val="0"/>
        <strike val="0"/>
        <condense val="0"/>
        <extend val="0"/>
        <outline val="0"/>
        <shadow val="0"/>
        <u val="none"/>
        <vertAlign val="baseline"/>
        <sz val="11"/>
        <color theme="1" tint="0.499984740745262"/>
        <name val="Aptos Narrow"/>
        <family val="2"/>
        <scheme val="minor"/>
      </font>
      <alignment horizontal="general" vertical="bottom" textRotation="0" wrapText="0" indent="0" justifyLastLine="0" shrinkToFit="0" readingOrder="0"/>
    </dxf>
    <dxf>
      <font>
        <strike val="0"/>
        <outline val="0"/>
        <shadow val="0"/>
        <u val="none"/>
        <vertAlign val="baseline"/>
        <sz val="11"/>
        <color theme="1" tint="0.499984740745262"/>
        <name val="Aptos Narrow"/>
        <family val="2"/>
        <scheme val="minor"/>
      </font>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protection locked="0" hidden="0"/>
    </dxf>
    <dxf>
      <font>
        <strike val="0"/>
        <outline val="0"/>
        <shadow val="0"/>
        <u val="none"/>
        <vertAlign val="baseline"/>
        <sz val="11"/>
        <color theme="1" tint="0.499984740745262"/>
        <name val="Aptos Narrow"/>
        <family val="2"/>
        <scheme val="minor"/>
      </font>
      <alignment horizontal="general" vertical="bottom"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20</xdr:col>
      <xdr:colOff>39689</xdr:colOff>
      <xdr:row>1</xdr:row>
      <xdr:rowOff>529</xdr:rowOff>
    </xdr:from>
    <xdr:ext cx="3833813" cy="3709092"/>
    <xdr:sp macro="" textlink="">
      <xdr:nvSpPr>
        <xdr:cNvPr id="2" name="TextBox 1">
          <a:extLst>
            <a:ext uri="{FF2B5EF4-FFF2-40B4-BE49-F238E27FC236}">
              <a16:creationId xmlns:a16="http://schemas.microsoft.com/office/drawing/2014/main" id="{2382C5B1-E1CD-4791-A195-0347BDD387B6}"/>
            </a:ext>
          </a:extLst>
        </xdr:cNvPr>
        <xdr:cNvSpPr txBox="1"/>
      </xdr:nvSpPr>
      <xdr:spPr>
        <a:xfrm>
          <a:off x="13660439" y="181504"/>
          <a:ext cx="3833813" cy="370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lumMod val="50000"/>
                  <a:lumOff val="50000"/>
                </a:schemeClr>
              </a:solidFill>
              <a:effectLst/>
              <a:latin typeface="+mn-lt"/>
              <a:ea typeface="+mn-ea"/>
              <a:cs typeface="+mn-cs"/>
            </a:rPr>
            <a: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above copyright notice and this permission notice shall be included in all copies or substantial portions of the Software.</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SOFTWARE IS PROVIDED “AS IS”, WITHOUT WARRANTY OF </a:t>
          </a:r>
        </a:p>
        <a:p>
          <a:r>
            <a:rPr lang="en-US" sz="1100" b="0" i="0">
              <a:solidFill>
                <a:schemeClr val="tx1">
                  <a:lumMod val="50000"/>
                  <a:lumOff val="50000"/>
                </a:schemeClr>
              </a:solidFill>
              <a:effectLst/>
              <a:latin typeface="+mn-lt"/>
              <a:ea typeface="+mn-ea"/>
              <a:cs typeface="+mn-cs"/>
            </a:rPr>
            <a:t>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a:t>
          </a:r>
        </a:p>
        <a:p>
          <a:endParaRPr lang="en-US" sz="1100">
            <a:solidFill>
              <a:schemeClr val="tx1">
                <a:lumMod val="50000"/>
                <a:lumOff val="50000"/>
              </a:schemeClr>
            </a:solidFill>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23F3C8-7169-484F-A129-6A3880647593}" name="tblWorkstream" displayName="tblWorkstream" ref="E1:I13" totalsRowShown="0" headerRowBorderDxfId="43">
  <autoFilter ref="E1:I13" xr:uid="{FA23F3C8-7169-484F-A129-6A3880647593}"/>
  <tableColumns count="5">
    <tableColumn id="1" xr3:uid="{764EAE53-05D4-4FC9-8BDC-539FBC19F562}" name="Index" dataDxfId="42">
      <calculatedColumnFormula>IF(F2="","",IFERROR(E1+1,1))</calculatedColumnFormula>
    </tableColumn>
    <tableColumn id="2" xr3:uid="{DA35C90C-C5D4-4822-B3A4-E4F63590F92B}" name="Worksheet" dataDxfId="41"/>
    <tableColumn id="4" xr3:uid="{9F686D8E-E60C-4D26-BDFD-0E5C97230B0F}" name="Workstream" dataDxfId="40">
      <calculatedColumnFormula>_xlfn.TEXTJOIN(". ",TRUE,tblWorkstream[[#This Row],[Index]],tblWorkstream[[#This Row],[Workstream Name]])</calculatedColumnFormula>
    </tableColumn>
    <tableColumn id="3" xr3:uid="{9D92E60A-E5F7-4434-8B4F-1C3FC4629D4D}" name="Workstream Name" dataDxfId="39">
      <calculatedColumnFormula array="1">IFERROR(IF(F2="","",(INDIRECT("'"&amp;F2&amp;"'!B$3"))),"invalid workstream")</calculatedColumnFormula>
    </tableColumn>
    <tableColumn id="5" xr3:uid="{F9FF0009-BF53-48FF-8B2C-BED7057A4B7E}" name="valid" dataDxfId="38">
      <calculatedColumnFormula array="1">IF(tblWorkstream[[#This Row],[Worksheet]]="","",IF(IFERROR(INDIRECT("'"&amp;tblWorkstream[[#This Row],[Worksheet]]&amp;"'!XFD1"),0)=0,FALSE,TRUE))</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ACAFE1-3860-4538-A26F-1F8EF9CABE62}" name="tblPhase" displayName="tblPhase" ref="L1:Q13" totalsRowShown="0" dataDxfId="36" headerRowBorderDxfId="37">
  <autoFilter ref="L1:Q13" xr:uid="{35ACAFE1-3860-4538-A26F-1F8EF9CABE62}"/>
  <tableColumns count="6">
    <tableColumn id="1" xr3:uid="{16126281-9594-46C0-A168-EC2B1872AAAA}" name="Show" dataDxfId="35"/>
    <tableColumn id="2" xr3:uid="{27D623C9-5312-453B-96C2-27119912B739}" name="Phase Name" dataDxfId="34"/>
    <tableColumn id="3" xr3:uid="{2FA84803-7DE8-4C97-AF98-21D434674533}" name="Periods" dataDxfId="33"/>
    <tableColumn id="4" xr3:uid="{9FADFA7C-180D-44E7-8EEA-4E20F49112E3}" name="Mult" dataDxfId="32" dataCellStyle="Percent"/>
    <tableColumn id="5" xr3:uid="{3293D23F-5350-4B45-AC68-7FD922F317D4}" name="Start" dataDxfId="31">
      <calculatedColumnFormula>IF(M2="","",Q1+1)</calculatedColumnFormula>
    </tableColumn>
    <tableColumn id="6" xr3:uid="{EF59DC72-47C0-47F3-8B7E-1833565B7220}" name="End" dataDxfId="30">
      <calculatedColumnFormula array="1">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7EBA8-A1EF-41DE-A3FD-10F7FAC3E809}" name="tblJobRoles" displayName="tblJobRoles" ref="A1:I76" totalsRowShown="0">
  <autoFilter ref="A1:I76" xr:uid="{3377EBA8-A1EF-41DE-A3FD-10F7FAC3E809}"/>
  <sortState xmlns:xlrd2="http://schemas.microsoft.com/office/spreadsheetml/2017/richdata2" ref="A2:I17">
    <sortCondition ref="E1:E17"/>
  </sortState>
  <tableColumns count="9">
    <tableColumn id="6" xr3:uid="{43107F59-7D04-49EF-95FB-0BB037041BC6}" name="Index" dataDxfId="29">
      <calculatedColumnFormula>ROW()-1</calculatedColumnFormula>
    </tableColumn>
    <tableColumn id="9" xr3:uid="{4D8CA486-EDED-4B26-BE48-02BA75A416DC}" name="type" dataDxfId="28">
      <calculatedColumnFormula>"Opex"</calculatedColumnFormula>
    </tableColumn>
    <tableColumn id="8" xr3:uid="{A7613E8C-3E4C-4097-AB65-0BD5E75A55F8}" name="resourceType" dataDxfId="27">
      <calculatedColumnFormula>"FTE"</calculatedColumnFormula>
    </tableColumn>
    <tableColumn id="7" xr3:uid="{5D8F5BDD-34B8-4CA3-A2EE-21A09BC5E022}" name="ID" dataDxfId="26">
      <calculatedColumnFormula array="1">idPlanner&amp;";" &amp; tblJobRoles[[#This Row],[Job Role]]</calculatedColumnFormula>
    </tableColumn>
    <tableColumn id="1" xr3:uid="{DBC98F2A-7784-490C-9FFA-4B03C7010F07}" name="Job Role"/>
    <tableColumn id="2" xr3:uid="{30E122E1-D6B3-4AC2-B38F-4D0B2BE05947}" name="YearlyMin"/>
    <tableColumn id="3" xr3:uid="{AD1CEFC7-EF38-48E8-8645-5D6F59C4751D}" name="YearlyMax"/>
    <tableColumn id="4" xr3:uid="{0627161E-A023-4FAC-89E6-7061B3F32F9F}" name="Median" dataDxfId="25">
      <calculatedColumnFormula>MEDIAN(tblJobRoles[[#This Row],[YearlyMin]],tblJobRoles[[#This Row],[YearlyMax]])</calculatedColumnFormula>
    </tableColumn>
    <tableColumn id="5" xr3:uid="{3986ABA1-4F6B-4EBE-8B96-638F0336A928}" name="Descrip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7A1E8A-4267-4926-92A6-97291DDBA682}" name="expenseTypes" displayName="expenseTypes" ref="M1:P22" totalsRowShown="0">
  <autoFilter ref="M1:P22" xr:uid="{C17A1E8A-4267-4926-92A6-97291DDBA682}"/>
  <tableColumns count="4">
    <tableColumn id="4" xr3:uid="{A13FD1DE-16C1-4534-AFF0-F3D252BE19E5}" name="Index" dataDxfId="24">
      <calculatedColumnFormula>MAX(tblJobRoles[Index])+ROW()-1</calculatedColumnFormula>
    </tableColumn>
    <tableColumn id="1" xr3:uid="{FF5F7D68-99F0-46A4-8244-F92A5329989E}" name="Other Expense Type"/>
    <tableColumn id="2" xr3:uid="{3E32C598-6324-4311-A958-5BBDD6EA4C73}" name="Type"/>
    <tableColumn id="3" xr3:uid="{892A7990-1D81-4147-AF49-DD52EAE31C30}"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AC17-B0BD-4502-82C4-5C0027461438}">
  <sheetPr>
    <tabColor theme="3"/>
  </sheetPr>
  <dimension ref="A1:AW95"/>
  <sheetViews>
    <sheetView showGridLines="0" workbookViewId="0">
      <selection activeCell="B11" sqref="B11"/>
    </sheetView>
  </sheetViews>
  <sheetFormatPr defaultRowHeight="14.35" x14ac:dyDescent="0.5"/>
  <cols>
    <col min="1" max="1" width="17" bestFit="1" customWidth="1"/>
    <col min="2" max="2" width="11.05859375" bestFit="1" customWidth="1"/>
    <col min="4" max="4" width="11.17578125" bestFit="1" customWidth="1"/>
    <col min="5" max="5" width="6.87890625" hidden="1" customWidth="1"/>
    <col min="6" max="6" width="13.87890625" customWidth="1"/>
    <col min="7" max="7" width="25.41015625" customWidth="1"/>
    <col min="8" max="8" width="23.46875" hidden="1" customWidth="1"/>
    <col min="9" max="9" width="8.9375" hidden="1" customWidth="1"/>
    <col min="12" max="12" width="6.87890625" customWidth="1"/>
    <col min="13" max="13" width="18.703125" customWidth="1"/>
    <col min="14" max="14" width="9.703125" customWidth="1"/>
    <col min="15" max="15" width="7.234375" customWidth="1"/>
    <col min="16" max="17" width="13.87890625" customWidth="1"/>
  </cols>
  <sheetData>
    <row r="1" spans="1:49" x14ac:dyDescent="0.5">
      <c r="A1" s="2" t="s">
        <v>16</v>
      </c>
      <c r="B1" s="4"/>
      <c r="D1" s="1" t="s">
        <v>2</v>
      </c>
      <c r="E1" s="9" t="s">
        <v>28</v>
      </c>
      <c r="F1" s="12" t="s">
        <v>3</v>
      </c>
      <c r="G1" s="12" t="s">
        <v>4</v>
      </c>
      <c r="H1" s="18" t="s">
        <v>19</v>
      </c>
      <c r="I1" s="19" t="s">
        <v>192</v>
      </c>
      <c r="K1" s="1" t="s">
        <v>7</v>
      </c>
      <c r="L1" s="12" t="s">
        <v>22</v>
      </c>
      <c r="M1" s="12" t="s">
        <v>27</v>
      </c>
      <c r="N1" s="8" t="s">
        <v>1</v>
      </c>
      <c r="O1" s="13" t="s">
        <v>20</v>
      </c>
      <c r="P1" s="16" t="s">
        <v>0</v>
      </c>
      <c r="Q1" s="16" t="s">
        <v>21</v>
      </c>
      <c r="U1" s="17" t="str">
        <f ca="1">"Copyright " &amp;TEXT(YEAR(TODAY()),"#")&amp;" Cloudmappr"</f>
        <v>Copyright 2024 Cloudmappr</v>
      </c>
      <c r="AG1" t="str" cm="1">
        <f t="array" aca="1" ref="AG1:AW95" ca="1">_xlfn._xlws.FILTER(results,(_xlfn.CHOOSECOLS(results,1)&lt;&gt;"")*(_xlfn.CHOOSECOLS(results,1)&lt;&gt;0))</f>
        <v>1. Hardware Engineering</v>
      </c>
      <c r="AH1" t="str">
        <f ca="1"/>
        <v/>
      </c>
      <c r="AI1" t="str">
        <f ca="1"/>
        <v>Task</v>
      </c>
      <c r="AJ1" t="str">
        <f ca="1"/>
        <v>Subtask</v>
      </c>
      <c r="AK1" t="str">
        <f ca="1"/>
        <v>Resource</v>
      </c>
      <c r="AL1" t="str">
        <f ca="1"/>
        <v>Ideate</v>
      </c>
      <c r="AM1" t="str">
        <f ca="1"/>
        <v>Prototype</v>
      </c>
      <c r="AN1" t="str">
        <f ca="1"/>
        <v>Develop</v>
      </c>
      <c r="AO1" t="str">
        <f ca="1"/>
        <v>Sustain</v>
      </c>
      <c r="AP1">
        <f ca="1"/>
        <v>0</v>
      </c>
      <c r="AQ1">
        <f ca="1"/>
        <v>0</v>
      </c>
      <c r="AR1">
        <f ca="1"/>
        <v>0</v>
      </c>
      <c r="AS1">
        <f ca="1"/>
        <v>0</v>
      </c>
      <c r="AT1">
        <f ca="1"/>
        <v>0</v>
      </c>
      <c r="AU1">
        <f ca="1"/>
        <v>0</v>
      </c>
      <c r="AV1">
        <f ca="1"/>
        <v>0</v>
      </c>
      <c r="AW1">
        <f ca="1"/>
        <v>0</v>
      </c>
    </row>
    <row r="2" spans="1:49" x14ac:dyDescent="0.5">
      <c r="B2" s="4"/>
      <c r="D2" s="17" t="str" cm="1">
        <f t="array" aca="1" ref="D2" ca="1">IF(OR(toggleHash&lt;&gt;"On"),"",_xlfn.LET(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_xlfn.ARRAYTOTEXT(tblWorkstream[]),
  IF(ISBLANK(_xlpm.s),
    0,
    DEC2HEX(_xlfn.REDUCE(_xlpm.o,
      ROW(INDIRECT("1:"&amp;LEN(_xlpm.s))),
      _xlfn.LAMBDA(_xlpm.acc,_xlpm.i,_xlpm.mulmod(_xlpm.p, _xlfn.BITXOR(_xlpm.acc, CODE(MID(_xlpm.s,_xlpm.i,1))), _xlpm.m)))))))</f>
        <v/>
      </c>
      <c r="E2" s="17">
        <f>IF(F2="","",IFERROR(E1+1,1))</f>
        <v>1</v>
      </c>
      <c r="F2" s="4" t="s">
        <v>5</v>
      </c>
      <c r="G2" s="17" t="str">
        <f ca="1">_xlfn.TEXTJOIN(". ",TRUE,tblWorkstream[[#This Row],[Index]],tblWorkstream[[#This Row],[Workstream Name]])</f>
        <v>1. Hardware Engineering</v>
      </c>
      <c r="H2" s="17" t="str" cm="1">
        <f t="array" aca="1" ref="H2" ca="1">IFERROR(IF(F2="","",(INDIRECT("'"&amp;F2&amp;"'!B$3"))),"invalid workstream")</f>
        <v>Hardware Engineering</v>
      </c>
      <c r="I2" t="b" cm="1">
        <f t="array" aca="1" ref="I2" ca="1">IF(tblWorkstream[[#This Row],[Worksheet]]="","",IF(IFERROR(INDIRECT("'"&amp;tblWorkstream[[#This Row],[Worksheet]]&amp;"'!XFD1"),0)=0,FALSE,TRUE))</f>
        <v>1</v>
      </c>
      <c r="K2" s="17" t="str" cm="1">
        <f t="array" aca="1" ref="K2" ca="1">IF(OR(toggleHash&lt;&gt;"On"),"",_xlfn.LET(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_xlfn.ARRAYTOTEXT(tblPhase[]),
  IF(ISBLANK(_xlpm.s),
    0,
    DEC2HEX(_xlfn.REDUCE(_xlpm.o,
      ROW(INDIRECT("1:"&amp;LEN(_xlpm.s))),
      _xlfn.LAMBDA(_xlpm.acc,_xlpm.i,_xlpm.mulmod(_xlpm.p, _xlfn.BITXOR(_xlpm.acc, CODE(MID(_xlpm.s,_xlpm.i,1))), _xlpm.m)))))))</f>
        <v/>
      </c>
      <c r="L2" s="4" t="s">
        <v>22</v>
      </c>
      <c r="M2" s="4" t="s">
        <v>8</v>
      </c>
      <c r="N2" s="28">
        <v>1</v>
      </c>
      <c r="O2" s="29">
        <v>0.01</v>
      </c>
      <c r="P2" s="30">
        <f ca="1">IF(ROW()=2,inputStart,IF(M3="","",Q2+1))</f>
        <v>45567</v>
      </c>
      <c r="Q2" s="30" cm="1">
        <f t="array" aca="1" ref="Q2" ca="1">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45659</v>
      </c>
      <c r="AG2" t="str">
        <f ca="1"/>
        <v>1. Hardware Engineering</v>
      </c>
      <c r="AH2" t="str">
        <f ca="1"/>
        <v/>
      </c>
      <c r="AI2" t="str">
        <f ca="1"/>
        <v>Product Design &amp; Prototyping</v>
      </c>
      <c r="AJ2" t="str">
        <f ca="1"/>
        <v>Industrial design</v>
      </c>
      <c r="AK2" t="str">
        <f ca="1"/>
        <v>Industrial Designer</v>
      </c>
      <c r="AL2">
        <f ca="1"/>
        <v>1.5</v>
      </c>
      <c r="AM2">
        <f ca="1"/>
        <v>1</v>
      </c>
      <c r="AN2">
        <f ca="1"/>
        <v>0.5</v>
      </c>
      <c r="AO2">
        <f ca="1"/>
        <v>0.2</v>
      </c>
      <c r="AP2">
        <f ca="1"/>
        <v>0</v>
      </c>
      <c r="AQ2">
        <f ca="1"/>
        <v>0</v>
      </c>
      <c r="AR2">
        <f ca="1"/>
        <v>0</v>
      </c>
      <c r="AS2">
        <f ca="1"/>
        <v>0</v>
      </c>
      <c r="AT2">
        <f ca="1"/>
        <v>0</v>
      </c>
      <c r="AU2">
        <f ca="1"/>
        <v>0</v>
      </c>
      <c r="AV2">
        <f ca="1"/>
        <v>0</v>
      </c>
      <c r="AW2">
        <f ca="1"/>
        <v>0</v>
      </c>
    </row>
    <row r="3" spans="1:49" x14ac:dyDescent="0.5">
      <c r="A3" s="44" t="s">
        <v>12</v>
      </c>
      <c r="B3" s="44"/>
      <c r="E3" s="17">
        <f t="shared" ref="E3:E33" si="0">IF(F3="","",IFERROR(E2+1,1))</f>
        <v>2</v>
      </c>
      <c r="F3" s="4" t="s">
        <v>6</v>
      </c>
      <c r="G3" s="17" t="str">
        <f ca="1">_xlfn.TEXTJOIN(". ",TRUE,tblWorkstream[[#This Row],[Index]],tblWorkstream[[#This Row],[Workstream Name]])</f>
        <v>2. Software Engineering</v>
      </c>
      <c r="H3" s="17" t="str" cm="1">
        <f t="array" aca="1" ref="H3" ca="1">IFERROR(IF(F3="","",(INDIRECT("'"&amp;F3&amp;"'!B$3"))),"invalid workstream")</f>
        <v>Software Engineering</v>
      </c>
      <c r="I3" t="b" cm="1">
        <f t="array" aca="1" ref="I3" ca="1">IF(tblWorkstream[[#This Row],[Worksheet]]="","",IF(IFERROR(INDIRECT("'"&amp;tblWorkstream[[#This Row],[Worksheet]]&amp;"'!XFD1"),0)=0,FALSE,TRUE))</f>
        <v>1</v>
      </c>
      <c r="L3" s="4" t="s">
        <v>22</v>
      </c>
      <c r="M3" s="4" t="s">
        <v>24</v>
      </c>
      <c r="N3" s="28">
        <v>1</v>
      </c>
      <c r="O3" s="29">
        <v>0</v>
      </c>
      <c r="P3" s="30">
        <f ca="1">IF(M3="","",Q2+1)</f>
        <v>45660</v>
      </c>
      <c r="Q3" s="30" cm="1">
        <f t="array" aca="1" ref="Q3" ca="1">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45750</v>
      </c>
      <c r="AG3" t="str">
        <f ca="1"/>
        <v>1. Hardware Engineering</v>
      </c>
      <c r="AH3" t="str">
        <f ca="1"/>
        <v/>
      </c>
      <c r="AI3" t="str">
        <f ca="1"/>
        <v>Product Design &amp; Prototyping</v>
      </c>
      <c r="AJ3" t="str">
        <f ca="1"/>
        <v>Prototype development</v>
      </c>
      <c r="AK3" t="str">
        <f ca="1"/>
        <v>Mechanical Engineer</v>
      </c>
      <c r="AL3">
        <f ca="1"/>
        <v>0.5</v>
      </c>
      <c r="AM3">
        <f ca="1"/>
        <v>2</v>
      </c>
      <c r="AN3">
        <f ca="1"/>
        <v>1</v>
      </c>
      <c r="AO3">
        <f ca="1"/>
        <v>0.5</v>
      </c>
      <c r="AP3">
        <f ca="1"/>
        <v>0</v>
      </c>
      <c r="AQ3">
        <f ca="1"/>
        <v>0</v>
      </c>
      <c r="AR3">
        <f ca="1"/>
        <v>0</v>
      </c>
      <c r="AS3">
        <f ca="1"/>
        <v>0</v>
      </c>
      <c r="AT3">
        <f ca="1"/>
        <v>0</v>
      </c>
      <c r="AU3">
        <f ca="1"/>
        <v>0</v>
      </c>
      <c r="AV3">
        <f ca="1"/>
        <v>0</v>
      </c>
      <c r="AW3">
        <f ca="1"/>
        <v>0</v>
      </c>
    </row>
    <row r="4" spans="1:49" x14ac:dyDescent="0.5">
      <c r="A4" s="43" t="s">
        <v>26</v>
      </c>
      <c r="B4" s="43"/>
      <c r="E4" s="17">
        <f t="shared" si="0"/>
        <v>3</v>
      </c>
      <c r="F4" s="4" t="s">
        <v>10</v>
      </c>
      <c r="G4" s="17" t="str">
        <f ca="1">_xlfn.TEXTJOIN(". ",TRUE,tblWorkstream[[#This Row],[Index]],tblWorkstream[[#This Row],[Workstream Name]])</f>
        <v>3. Launch Support</v>
      </c>
      <c r="H4" s="17" t="str" cm="1">
        <f t="array" aca="1" ref="H4" ca="1">IFERROR(IF(F4="","",(INDIRECT("'"&amp;F4&amp;"'!B$3"))),"invalid workstream")</f>
        <v>Launch Support</v>
      </c>
      <c r="I4" t="b" cm="1">
        <f t="array" aca="1" ref="I4" ca="1">IF(tblWorkstream[[#This Row],[Worksheet]]="","",IF(IFERROR(INDIRECT("'"&amp;tblWorkstream[[#This Row],[Worksheet]]&amp;"'!XFD1"),0)=0,FALSE,TRUE))</f>
        <v>1</v>
      </c>
      <c r="L4" s="4" t="s">
        <v>22</v>
      </c>
      <c r="M4" s="4" t="s">
        <v>9</v>
      </c>
      <c r="N4" s="28">
        <v>1</v>
      </c>
      <c r="O4" s="29">
        <v>0</v>
      </c>
      <c r="P4" s="30">
        <f t="shared" ref="P4:P33" ca="1" si="1">IF(M4="","",Q3+1)</f>
        <v>45751</v>
      </c>
      <c r="Q4" s="30" cm="1">
        <f t="array" aca="1" ref="Q4" ca="1">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45842</v>
      </c>
      <c r="AG4" t="str">
        <f ca="1"/>
        <v>1. Hardware Engineering</v>
      </c>
      <c r="AH4" t="str">
        <f ca="1"/>
        <v/>
      </c>
      <c r="AI4" t="str">
        <f ca="1"/>
        <v>Product Design &amp; Prototyping</v>
      </c>
      <c r="AJ4" t="str">
        <f ca="1"/>
        <v>Prototype development</v>
      </c>
      <c r="AK4" t="str">
        <f ca="1"/>
        <v>Product Designer</v>
      </c>
      <c r="AL4">
        <f ca="1"/>
        <v>0.5</v>
      </c>
      <c r="AM4">
        <f ca="1"/>
        <v>1.5</v>
      </c>
      <c r="AN4">
        <f ca="1"/>
        <v>1</v>
      </c>
      <c r="AO4">
        <f ca="1"/>
        <v>0.5</v>
      </c>
      <c r="AP4">
        <f ca="1"/>
        <v>0</v>
      </c>
      <c r="AQ4">
        <f ca="1"/>
        <v>0</v>
      </c>
      <c r="AR4">
        <f ca="1"/>
        <v>0</v>
      </c>
      <c r="AS4">
        <f ca="1"/>
        <v>0</v>
      </c>
      <c r="AT4">
        <f ca="1"/>
        <v>0</v>
      </c>
      <c r="AU4">
        <f ca="1"/>
        <v>0</v>
      </c>
      <c r="AV4">
        <f ca="1"/>
        <v>0</v>
      </c>
      <c r="AW4">
        <f ca="1"/>
        <v>0</v>
      </c>
    </row>
    <row r="5" spans="1:49" x14ac:dyDescent="0.5">
      <c r="B5" s="4"/>
      <c r="E5" s="17" t="str">
        <f t="shared" si="0"/>
        <v/>
      </c>
      <c r="F5" s="4"/>
      <c r="G5" s="17" t="str">
        <f>_xlfn.TEXTJOIN(". ",TRUE,tblWorkstream[[#This Row],[Index]],tblWorkstream[[#This Row],[Workstream Name]])</f>
        <v/>
      </c>
      <c r="H5" s="17"/>
      <c r="I5" t="str" cm="1">
        <f t="array" aca="1" ref="I5" ca="1">IF(tblWorkstream[[#This Row],[Worksheet]]="","",IF(IFERROR(INDIRECT("'"&amp;tblWorkstream[[#This Row],[Worksheet]]&amp;"'!XFD1"),0)=0,FALSE,TRUE))</f>
        <v/>
      </c>
      <c r="L5" s="4" t="s">
        <v>22</v>
      </c>
      <c r="M5" s="4" t="s">
        <v>11</v>
      </c>
      <c r="N5" s="28">
        <v>60</v>
      </c>
      <c r="O5" s="29">
        <v>0</v>
      </c>
      <c r="P5" s="30">
        <f t="shared" ca="1" si="1"/>
        <v>45843</v>
      </c>
      <c r="Q5" s="30" cm="1">
        <f t="array" aca="1" ref="Q5" ca="1">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51322</v>
      </c>
      <c r="AG5" t="str">
        <f ca="1"/>
        <v>1. Hardware Engineering</v>
      </c>
      <c r="AH5" t="str">
        <f ca="1"/>
        <v/>
      </c>
      <c r="AI5" t="str">
        <f ca="1"/>
        <v>Supply Chain &amp; Logistics</v>
      </c>
      <c r="AJ5" t="str">
        <f ca="1"/>
        <v>Component selection</v>
      </c>
      <c r="AK5" t="str">
        <f ca="1"/>
        <v>Hardware Engineer</v>
      </c>
      <c r="AL5">
        <f ca="1"/>
        <v>1</v>
      </c>
      <c r="AM5">
        <f ca="1"/>
        <v>1</v>
      </c>
      <c r="AN5">
        <f ca="1"/>
        <v>1.5</v>
      </c>
      <c r="AO5">
        <f ca="1"/>
        <v>0.5</v>
      </c>
      <c r="AP5">
        <f ca="1"/>
        <v>0</v>
      </c>
      <c r="AQ5">
        <f ca="1"/>
        <v>0</v>
      </c>
      <c r="AR5">
        <f ca="1"/>
        <v>0</v>
      </c>
      <c r="AS5">
        <f ca="1"/>
        <v>0</v>
      </c>
      <c r="AT5">
        <f ca="1"/>
        <v>0</v>
      </c>
      <c r="AU5">
        <f ca="1"/>
        <v>0</v>
      </c>
      <c r="AV5">
        <f ca="1"/>
        <v>0</v>
      </c>
      <c r="AW5">
        <f ca="1"/>
        <v>0</v>
      </c>
    </row>
    <row r="6" spans="1:49" x14ac:dyDescent="0.5">
      <c r="A6" s="1" t="s">
        <v>0</v>
      </c>
      <c r="B6" s="11">
        <f ca="1">TODAY()</f>
        <v>45567</v>
      </c>
      <c r="E6" s="17" t="str">
        <f t="shared" si="0"/>
        <v/>
      </c>
      <c r="F6" s="4"/>
      <c r="G6" s="17" t="str">
        <f>_xlfn.TEXTJOIN(". ",TRUE,tblWorkstream[[#This Row],[Index]],tblWorkstream[[#This Row],[Workstream Name]])</f>
        <v/>
      </c>
      <c r="H6" s="17"/>
      <c r="I6" t="str" cm="1">
        <f t="array" aca="1" ref="I6" ca="1">IF(tblWorkstream[[#This Row],[Worksheet]]="","",IF(IFERROR(INDIRECT("'"&amp;tblWorkstream[[#This Row],[Worksheet]]&amp;"'!XFD1"),0)=0,FALSE,TRUE))</f>
        <v/>
      </c>
      <c r="L6" s="4"/>
      <c r="M6" s="4"/>
      <c r="N6" s="28"/>
      <c r="O6" s="29"/>
      <c r="P6" s="30" t="str">
        <f t="shared" si="1"/>
        <v/>
      </c>
      <c r="Q6" s="30" t="str" cm="1">
        <f t="array" ref="Q6">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6" t="str">
        <f ca="1"/>
        <v>1. Hardware Engineering</v>
      </c>
      <c r="AH6" t="str">
        <f ca="1"/>
        <v/>
      </c>
      <c r="AI6" t="str">
        <f ca="1"/>
        <v>Supply Chain &amp; Logistics</v>
      </c>
      <c r="AJ6" t="str">
        <f ca="1"/>
        <v>Component selection</v>
      </c>
      <c r="AK6" t="str">
        <f ca="1"/>
        <v>Electrical Engineer</v>
      </c>
      <c r="AL6">
        <f ca="1"/>
        <v>1</v>
      </c>
      <c r="AM6">
        <f ca="1"/>
        <v>1.5</v>
      </c>
      <c r="AN6">
        <f ca="1"/>
        <v>2</v>
      </c>
      <c r="AO6">
        <f ca="1"/>
        <v>0.5</v>
      </c>
      <c r="AP6">
        <f ca="1"/>
        <v>0</v>
      </c>
      <c r="AQ6">
        <f ca="1"/>
        <v>0</v>
      </c>
      <c r="AR6">
        <f ca="1"/>
        <v>0</v>
      </c>
      <c r="AS6">
        <f ca="1"/>
        <v>0</v>
      </c>
      <c r="AT6">
        <f ca="1"/>
        <v>0</v>
      </c>
      <c r="AU6">
        <f ca="1"/>
        <v>0</v>
      </c>
      <c r="AV6">
        <f ca="1"/>
        <v>0</v>
      </c>
      <c r="AW6">
        <f ca="1"/>
        <v>0</v>
      </c>
    </row>
    <row r="7" spans="1:49" x14ac:dyDescent="0.5">
      <c r="A7" s="1" t="s">
        <v>194</v>
      </c>
      <c r="B7" s="10" t="s">
        <v>25</v>
      </c>
      <c r="E7" s="17" t="str">
        <f t="shared" si="0"/>
        <v/>
      </c>
      <c r="F7" s="4"/>
      <c r="G7" s="17" t="str">
        <f ca="1">_xlfn.TEXTJOIN(". ",TRUE,tblWorkstream[[#This Row],[Index]],tblWorkstream[[#This Row],[Workstream Name]])</f>
        <v/>
      </c>
      <c r="H7" s="17" t="str" cm="1">
        <f t="array" aca="1" ref="H7" ca="1">IFERROR(IF(F7="","",(INDIRECT("'"&amp;F7&amp;"'!B$3"))),"invalid workstream")</f>
        <v/>
      </c>
      <c r="I7" t="str" cm="1">
        <f t="array" aca="1" ref="I7" ca="1">IF(tblWorkstream[[#This Row],[Worksheet]]="","",IF(IFERROR(INDIRECT("'"&amp;tblWorkstream[[#This Row],[Worksheet]]&amp;"'!XFD1"),0)=0,FALSE,TRUE))</f>
        <v/>
      </c>
      <c r="L7" s="4"/>
      <c r="M7" s="4"/>
      <c r="N7" s="28"/>
      <c r="O7" s="29"/>
      <c r="P7" s="30" t="str">
        <f t="shared" si="1"/>
        <v/>
      </c>
      <c r="Q7" s="30" t="str" cm="1">
        <f t="array" ref="Q7">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7" t="str">
        <f ca="1"/>
        <v>1. Hardware Engineering</v>
      </c>
      <c r="AH7" t="str">
        <f ca="1"/>
        <v/>
      </c>
      <c r="AI7" t="str">
        <f ca="1"/>
        <v>Hardware Testing</v>
      </c>
      <c r="AJ7" t="str">
        <f ca="1"/>
        <v>Thermal and durability testing</v>
      </c>
      <c r="AK7" t="str">
        <f ca="1"/>
        <v>Reliability Engineer</v>
      </c>
      <c r="AL7">
        <f ca="1"/>
        <v>0.5</v>
      </c>
      <c r="AM7">
        <f ca="1"/>
        <v>2</v>
      </c>
      <c r="AN7">
        <f ca="1"/>
        <v>1.5</v>
      </c>
      <c r="AO7">
        <f ca="1"/>
        <v>1</v>
      </c>
      <c r="AP7">
        <f ca="1"/>
        <v>0</v>
      </c>
      <c r="AQ7">
        <f ca="1"/>
        <v>0</v>
      </c>
      <c r="AR7">
        <f ca="1"/>
        <v>0</v>
      </c>
      <c r="AS7">
        <f ca="1"/>
        <v>0</v>
      </c>
      <c r="AT7">
        <f ca="1"/>
        <v>0</v>
      </c>
      <c r="AU7">
        <f ca="1"/>
        <v>0</v>
      </c>
      <c r="AV7">
        <f ca="1"/>
        <v>0</v>
      </c>
      <c r="AW7">
        <f ca="1"/>
        <v>0</v>
      </c>
    </row>
    <row r="8" spans="1:49" x14ac:dyDescent="0.5">
      <c r="B8" s="4"/>
      <c r="E8" s="17" t="str">
        <f t="shared" si="0"/>
        <v/>
      </c>
      <c r="F8" s="4"/>
      <c r="G8" s="17" t="str">
        <f ca="1">_xlfn.TEXTJOIN(". ",TRUE,tblWorkstream[[#This Row],[Index]],tblWorkstream[[#This Row],[Workstream Name]])</f>
        <v/>
      </c>
      <c r="H8" s="17" t="str" cm="1">
        <f t="array" aca="1" ref="H8" ca="1">IFERROR(IF(F8="","",(INDIRECT("'"&amp;F8&amp;"'!B$3"))),"invalid workstream")</f>
        <v/>
      </c>
      <c r="I8" t="str" cm="1">
        <f t="array" aca="1" ref="I8" ca="1">IF(tblWorkstream[[#This Row],[Worksheet]]="","",IF(IFERROR(INDIRECT("'"&amp;tblWorkstream[[#This Row],[Worksheet]]&amp;"'!XFD1"),0)=0,FALSE,TRUE))</f>
        <v/>
      </c>
      <c r="L8" s="4"/>
      <c r="M8" s="4"/>
      <c r="N8" s="28"/>
      <c r="O8" s="29"/>
      <c r="P8" s="30" t="str">
        <f t="shared" si="1"/>
        <v/>
      </c>
      <c r="Q8" s="30" t="str" cm="1">
        <f t="array" ref="Q8">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8" t="str">
        <f ca="1"/>
        <v>1. Hardware Engineering</v>
      </c>
      <c r="AH8" t="str">
        <f ca="1"/>
        <v/>
      </c>
      <c r="AI8" t="str">
        <f ca="1"/>
        <v>Hardware Testing</v>
      </c>
      <c r="AJ8" t="str">
        <f ca="1"/>
        <v>PCB schematic design</v>
      </c>
      <c r="AK8" t="str">
        <f ca="1"/>
        <v>PCB Designer</v>
      </c>
      <c r="AL8">
        <f ca="1"/>
        <v>0.5</v>
      </c>
      <c r="AM8">
        <f ca="1"/>
        <v>1.5</v>
      </c>
      <c r="AN8">
        <f ca="1"/>
        <v>2</v>
      </c>
      <c r="AO8">
        <f ca="1"/>
        <v>0.5</v>
      </c>
      <c r="AP8">
        <f ca="1"/>
        <v>0</v>
      </c>
      <c r="AQ8">
        <f ca="1"/>
        <v>0</v>
      </c>
      <c r="AR8">
        <f ca="1"/>
        <v>0</v>
      </c>
      <c r="AS8">
        <f ca="1"/>
        <v>0</v>
      </c>
      <c r="AT8">
        <f ca="1"/>
        <v>0</v>
      </c>
      <c r="AU8">
        <f ca="1"/>
        <v>0</v>
      </c>
      <c r="AV8">
        <f ca="1"/>
        <v>0</v>
      </c>
      <c r="AW8">
        <f ca="1"/>
        <v>0</v>
      </c>
    </row>
    <row r="9" spans="1:49" x14ac:dyDescent="0.5">
      <c r="E9" s="17" t="str">
        <f t="shared" si="0"/>
        <v/>
      </c>
      <c r="F9" s="4"/>
      <c r="G9" s="17" t="str">
        <f ca="1">_xlfn.TEXTJOIN(". ",TRUE,tblWorkstream[[#This Row],[Index]],tblWorkstream[[#This Row],[Workstream Name]])</f>
        <v/>
      </c>
      <c r="H9" s="17" t="str" cm="1">
        <f t="array" aca="1" ref="H9" ca="1">IFERROR(IF(F9="","",(INDIRECT("'"&amp;F9&amp;"'!B$3"))),"invalid workstream")</f>
        <v/>
      </c>
      <c r="I9" t="str" cm="1">
        <f t="array" aca="1" ref="I9" ca="1">IF(tblWorkstream[[#This Row],[Worksheet]]="","",IF(IFERROR(INDIRECT("'"&amp;tblWorkstream[[#This Row],[Worksheet]]&amp;"'!XFD1"),0)=0,FALSE,TRUE))</f>
        <v/>
      </c>
      <c r="L9" s="4"/>
      <c r="M9" s="4"/>
      <c r="N9" s="28"/>
      <c r="O9" s="29"/>
      <c r="P9" s="30" t="str">
        <f t="shared" si="1"/>
        <v/>
      </c>
      <c r="Q9" s="30" t="str" cm="1">
        <f t="array" ref="Q9">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9" t="str">
        <f ca="1"/>
        <v>1. Hardware Engineering</v>
      </c>
      <c r="AH9" t="str">
        <f ca="1"/>
        <v/>
      </c>
      <c r="AI9" t="str">
        <f ca="1"/>
        <v>Product Design &amp; Prototyping</v>
      </c>
      <c r="AJ9" t="str">
        <f ca="1"/>
        <v>PCB schematic design</v>
      </c>
      <c r="AK9" t="str">
        <f ca="1"/>
        <v>Electrical Engineer</v>
      </c>
      <c r="AL9">
        <f ca="1"/>
        <v>0.5</v>
      </c>
      <c r="AM9">
        <f ca="1"/>
        <v>1.5</v>
      </c>
      <c r="AN9">
        <f ca="1"/>
        <v>2</v>
      </c>
      <c r="AO9">
        <f ca="1"/>
        <v>0.5</v>
      </c>
      <c r="AP9">
        <f ca="1"/>
        <v>0</v>
      </c>
      <c r="AQ9">
        <f ca="1"/>
        <v>0</v>
      </c>
      <c r="AR9">
        <f ca="1"/>
        <v>0</v>
      </c>
      <c r="AS9">
        <f ca="1"/>
        <v>0</v>
      </c>
      <c r="AT9">
        <f ca="1"/>
        <v>0</v>
      </c>
      <c r="AU9">
        <f ca="1"/>
        <v>0</v>
      </c>
      <c r="AV9">
        <f ca="1"/>
        <v>0</v>
      </c>
      <c r="AW9">
        <f ca="1"/>
        <v>0</v>
      </c>
    </row>
    <row r="10" spans="1:49" x14ac:dyDescent="0.5">
      <c r="A10" s="1" t="s">
        <v>17</v>
      </c>
      <c r="B10" s="10" t="s">
        <v>190</v>
      </c>
      <c r="E10" s="17" t="str">
        <f t="shared" si="0"/>
        <v/>
      </c>
      <c r="F10" s="4"/>
      <c r="G10" s="17" t="str">
        <f ca="1">_xlfn.TEXTJOIN(". ",TRUE,tblWorkstream[[#This Row],[Index]],tblWorkstream[[#This Row],[Workstream Name]])</f>
        <v/>
      </c>
      <c r="H10" s="17" t="str" cm="1">
        <f t="array" aca="1" ref="H10" ca="1">IFERROR(IF(F10="","",(INDIRECT("'"&amp;F10&amp;"'!B$3"))),"invalid workstream")</f>
        <v/>
      </c>
      <c r="I10" t="str" cm="1">
        <f t="array" aca="1" ref="I10" ca="1">IF(tblWorkstream[[#This Row],[Worksheet]]="","",IF(IFERROR(INDIRECT("'"&amp;tblWorkstream[[#This Row],[Worksheet]]&amp;"'!XFD1"),0)=0,FALSE,TRUE))</f>
        <v/>
      </c>
      <c r="L10" s="4"/>
      <c r="M10" s="4"/>
      <c r="N10" s="28"/>
      <c r="O10" s="29"/>
      <c r="P10" s="30" t="str">
        <f t="shared" si="1"/>
        <v/>
      </c>
      <c r="Q10" s="30" t="str" cm="1">
        <f t="array" ref="Q10">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10" t="str">
        <f ca="1"/>
        <v>1. Hardware Engineering</v>
      </c>
      <c r="AH10" t="str">
        <f ca="1"/>
        <v/>
      </c>
      <c r="AI10" t="str">
        <f ca="1"/>
        <v>Product Design &amp; Prototyping</v>
      </c>
      <c r="AJ10" t="str">
        <f ca="1"/>
        <v>Component sourcing</v>
      </c>
      <c r="AK10" t="str">
        <f ca="1"/>
        <v>Procurement Engineer</v>
      </c>
      <c r="AL10">
        <f ca="1"/>
        <v>1</v>
      </c>
      <c r="AM10">
        <f ca="1"/>
        <v>1</v>
      </c>
      <c r="AN10">
        <f ca="1"/>
        <v>1</v>
      </c>
      <c r="AO10">
        <f ca="1"/>
        <v>0.5</v>
      </c>
      <c r="AP10">
        <f ca="1"/>
        <v>0</v>
      </c>
      <c r="AQ10">
        <f ca="1"/>
        <v>0</v>
      </c>
      <c r="AR10">
        <f ca="1"/>
        <v>0</v>
      </c>
      <c r="AS10">
        <f ca="1"/>
        <v>0</v>
      </c>
      <c r="AT10">
        <f ca="1"/>
        <v>0</v>
      </c>
      <c r="AU10">
        <f ca="1"/>
        <v>0</v>
      </c>
      <c r="AV10">
        <f ca="1"/>
        <v>0</v>
      </c>
      <c r="AW10">
        <f ca="1"/>
        <v>0</v>
      </c>
    </row>
    <row r="11" spans="1:49" x14ac:dyDescent="0.5">
      <c r="A11" s="1" t="s">
        <v>18</v>
      </c>
      <c r="B11" s="10" t="s">
        <v>190</v>
      </c>
      <c r="C11" s="31" t="str">
        <f>HYPERLINK("https://github.com/pgaljan/structurePlanner/blob/main/README.md#13-what-is-the-purpose-of-hashing","?")</f>
        <v>?</v>
      </c>
      <c r="E11" s="17" t="str">
        <f t="shared" si="0"/>
        <v/>
      </c>
      <c r="F11" s="4"/>
      <c r="G11" s="17" t="str">
        <f ca="1">_xlfn.TEXTJOIN(". ",TRUE,tblWorkstream[[#This Row],[Index]],tblWorkstream[[#This Row],[Workstream Name]])</f>
        <v/>
      </c>
      <c r="H11" s="17" t="str" cm="1">
        <f t="array" aca="1" ref="H11" ca="1">IFERROR(IF(F11="","",(INDIRECT("'"&amp;F11&amp;"'!B$3"))),"invalid workstream")</f>
        <v/>
      </c>
      <c r="I11" t="str" cm="1">
        <f t="array" aca="1" ref="I11" ca="1">IF(tblWorkstream[[#This Row],[Worksheet]]="","",IF(IFERROR(INDIRECT("'"&amp;tblWorkstream[[#This Row],[Worksheet]]&amp;"'!XFD1"),0)=0,FALSE,TRUE))</f>
        <v/>
      </c>
      <c r="L11" s="4"/>
      <c r="M11" s="4"/>
      <c r="N11" s="28"/>
      <c r="O11" s="29"/>
      <c r="P11" s="30" t="str">
        <f t="shared" si="1"/>
        <v/>
      </c>
      <c r="Q11" s="30" t="str" cm="1">
        <f t="array" ref="Q11">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11" t="str">
        <f ca="1"/>
        <v>1. Hardware Engineering</v>
      </c>
      <c r="AH11" t="str">
        <f ca="1"/>
        <v/>
      </c>
      <c r="AI11" t="str">
        <f ca="1"/>
        <v>Supply Chain &amp; Logistics</v>
      </c>
      <c r="AJ11" t="str">
        <f ca="1"/>
        <v>Component sourcing</v>
      </c>
      <c r="AK11" t="str">
        <f ca="1"/>
        <v>Supply Chain Manager</v>
      </c>
      <c r="AL11">
        <f ca="1"/>
        <v>1</v>
      </c>
      <c r="AM11">
        <f ca="1"/>
        <v>1.5</v>
      </c>
      <c r="AN11">
        <f ca="1"/>
        <v>1.5</v>
      </c>
      <c r="AO11">
        <f ca="1"/>
        <v>0.5</v>
      </c>
      <c r="AP11">
        <f ca="1"/>
        <v>0</v>
      </c>
      <c r="AQ11">
        <f ca="1"/>
        <v>0</v>
      </c>
      <c r="AR11">
        <f ca="1"/>
        <v>0</v>
      </c>
      <c r="AS11">
        <f ca="1"/>
        <v>0</v>
      </c>
      <c r="AT11">
        <f ca="1"/>
        <v>0</v>
      </c>
      <c r="AU11">
        <f ca="1"/>
        <v>0</v>
      </c>
      <c r="AV11">
        <f ca="1"/>
        <v>0</v>
      </c>
      <c r="AW11">
        <f ca="1"/>
        <v>0</v>
      </c>
    </row>
    <row r="12" spans="1:49" x14ac:dyDescent="0.5">
      <c r="E12" s="17" t="str">
        <f t="shared" si="0"/>
        <v/>
      </c>
      <c r="F12" s="4"/>
      <c r="G12" s="17" t="str">
        <f ca="1">_xlfn.TEXTJOIN(". ",TRUE,tblWorkstream[[#This Row],[Index]],tblWorkstream[[#This Row],[Workstream Name]])</f>
        <v/>
      </c>
      <c r="H12" s="17" t="str" cm="1">
        <f t="array" aca="1" ref="H12" ca="1">IFERROR(IF(F12="","",(INDIRECT("'"&amp;F12&amp;"'!B$3"))),"invalid workstream")</f>
        <v/>
      </c>
      <c r="I12" t="str" cm="1">
        <f t="array" aca="1" ref="I12" ca="1">IF(tblWorkstream[[#This Row],[Worksheet]]="","",IF(IFERROR(INDIRECT("'"&amp;tblWorkstream[[#This Row],[Worksheet]]&amp;"'!XFD1"),0)=0,FALSE,TRUE))</f>
        <v/>
      </c>
      <c r="L12" s="4"/>
      <c r="M12" s="4"/>
      <c r="N12" s="28"/>
      <c r="O12" s="29"/>
      <c r="P12" s="30" t="str">
        <f t="shared" si="1"/>
        <v/>
      </c>
      <c r="Q12" s="30" t="str" cm="1">
        <f t="array" ref="Q12">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12" t="str">
        <f ca="1"/>
        <v>1. Hardware Engineering</v>
      </c>
      <c r="AH12" t="str">
        <f ca="1"/>
        <v/>
      </c>
      <c r="AI12" t="str">
        <f ca="1"/>
        <v>Supply Chain &amp; Logistics</v>
      </c>
      <c r="AJ12" t="str">
        <f ca="1"/>
        <v>PCB layout design</v>
      </c>
      <c r="AK12" t="str">
        <f ca="1"/>
        <v>PCB Layout Engineer</v>
      </c>
      <c r="AL12">
        <f ca="1"/>
        <v>0.5</v>
      </c>
      <c r="AM12">
        <f ca="1"/>
        <v>2</v>
      </c>
      <c r="AN12">
        <f ca="1"/>
        <v>2.5</v>
      </c>
      <c r="AO12">
        <f ca="1"/>
        <v>0.5</v>
      </c>
      <c r="AP12">
        <f ca="1"/>
        <v>0</v>
      </c>
      <c r="AQ12">
        <f ca="1"/>
        <v>0</v>
      </c>
      <c r="AR12">
        <f ca="1"/>
        <v>0</v>
      </c>
      <c r="AS12">
        <f ca="1"/>
        <v>0</v>
      </c>
      <c r="AT12">
        <f ca="1"/>
        <v>0</v>
      </c>
      <c r="AU12">
        <f ca="1"/>
        <v>0</v>
      </c>
      <c r="AV12">
        <f ca="1"/>
        <v>0</v>
      </c>
      <c r="AW12">
        <f ca="1"/>
        <v>0</v>
      </c>
    </row>
    <row r="13" spans="1:49" x14ac:dyDescent="0.5">
      <c r="B13" s="4"/>
      <c r="E13" s="17" t="str">
        <f t="shared" si="0"/>
        <v/>
      </c>
      <c r="F13" s="4"/>
      <c r="G13" s="17" t="str">
        <f ca="1">_xlfn.TEXTJOIN(". ",TRUE,tblWorkstream[[#This Row],[Index]],tblWorkstream[[#This Row],[Workstream Name]])</f>
        <v/>
      </c>
      <c r="H13" s="17" t="str" cm="1">
        <f t="array" aca="1" ref="H13" ca="1">IFERROR(IF(F13="","",(INDIRECT("'"&amp;F13&amp;"'!B$3"))),"invalid workstream")</f>
        <v/>
      </c>
      <c r="I13" t="str" cm="1">
        <f t="array" aca="1" ref="I13" ca="1">IF(tblWorkstream[[#This Row],[Worksheet]]="","",IF(IFERROR(INDIRECT("'"&amp;tblWorkstream[[#This Row],[Worksheet]]&amp;"'!XFD1"),0)=0,FALSE,TRUE))</f>
        <v/>
      </c>
      <c r="L13" s="4"/>
      <c r="M13" s="4"/>
      <c r="N13" s="28"/>
      <c r="O13" s="29"/>
      <c r="P13" s="30" t="str">
        <f t="shared" si="1"/>
        <v/>
      </c>
      <c r="Q13" s="30" t="str" cm="1">
        <f t="array" ref="Q13">IF(tblPhase[[#This Row],[Start]]="","",_xlfn.SWITCH(inputPeriods,
"Day",tblPhase[[#This Row],[Periods]]+tblPhase[[#This Row],[Start]],
"Week",(tblPhase[[#This Row],[Periods]]*7)+tblPhase[[#This Row],[Start]],
"Month",(tblPhase[[#This Row],[Periods]]*30)+tblPhase[[#This Row],[Start]],
"Quarter",EDATE(tblPhase[[#This Row],[Start]],tblPhase[[#This Row],[Periods]]*3),
"Year",EDATE(tblPhase[[#This Row],[Start]],tblPhase[[#This Row],[Periods]]*12)
))</f>
        <v/>
      </c>
      <c r="AG13" t="str">
        <f ca="1"/>
        <v>1. Hardware Engineering</v>
      </c>
      <c r="AH13" t="str">
        <f ca="1"/>
        <v/>
      </c>
      <c r="AI13" t="str">
        <f ca="1"/>
        <v>Product Design &amp; Prototyping</v>
      </c>
      <c r="AJ13" t="str">
        <f ca="1"/>
        <v>Signal integrity and power management testing</v>
      </c>
      <c r="AK13" t="str">
        <f ca="1"/>
        <v>Signal Integrity Engineer</v>
      </c>
      <c r="AL13">
        <f ca="1"/>
        <v>0.5</v>
      </c>
      <c r="AM13">
        <f ca="1"/>
        <v>1.5</v>
      </c>
      <c r="AN13">
        <f ca="1"/>
        <v>2</v>
      </c>
      <c r="AO13">
        <f ca="1"/>
        <v>1</v>
      </c>
      <c r="AP13">
        <f ca="1"/>
        <v>0</v>
      </c>
      <c r="AQ13">
        <f ca="1"/>
        <v>0</v>
      </c>
      <c r="AR13">
        <f ca="1"/>
        <v>0</v>
      </c>
      <c r="AS13">
        <f ca="1"/>
        <v>0</v>
      </c>
      <c r="AT13">
        <f ca="1"/>
        <v>0</v>
      </c>
      <c r="AU13">
        <f ca="1"/>
        <v>0</v>
      </c>
      <c r="AV13">
        <f ca="1"/>
        <v>0</v>
      </c>
      <c r="AW13">
        <f ca="1"/>
        <v>0</v>
      </c>
    </row>
    <row r="14" spans="1:49" x14ac:dyDescent="0.5">
      <c r="B14" s="4"/>
      <c r="E14" t="str">
        <f t="shared" si="0"/>
        <v/>
      </c>
      <c r="H14" s="17" t="str" cm="1">
        <f t="array" aca="1" ref="H14" ca="1">IFERROR(IF(F14="","",(INDIRECT("'"&amp;F14&amp;"'!B$3"))),"invalid workstream")</f>
        <v/>
      </c>
      <c r="N14" s="6"/>
      <c r="O14" s="14"/>
      <c r="P14" s="15" t="str">
        <f t="shared" si="1"/>
        <v/>
      </c>
      <c r="Q14" s="15" t="str" cm="1">
        <f t="array" ref="Q14">IF(P14="","",_xlfn.SWITCH(inputPeriods,
"Day",N14+P14,
"Week",(N14*7)+P14,
"Month",(N14*30)+P14,
"Quarter",EDATE(P14,N14*3),
"Year",EDATE(P14,N14*3)
))</f>
        <v/>
      </c>
      <c r="AG14" t="str">
        <f ca="1"/>
        <v>1. Hardware Engineering</v>
      </c>
      <c r="AH14" t="str">
        <f ca="1"/>
        <v/>
      </c>
      <c r="AI14" t="str">
        <f ca="1"/>
        <v>Hardware Testing</v>
      </c>
      <c r="AJ14" t="str">
        <f ca="1"/>
        <v>Functional testing</v>
      </c>
      <c r="AK14" t="str">
        <f ca="1"/>
        <v>Hardware Test Engineer</v>
      </c>
      <c r="AL14">
        <f ca="1"/>
        <v>0.5</v>
      </c>
      <c r="AM14">
        <f ca="1"/>
        <v>1.5</v>
      </c>
      <c r="AN14">
        <f ca="1"/>
        <v>2</v>
      </c>
      <c r="AO14">
        <f ca="1"/>
        <v>1</v>
      </c>
      <c r="AP14">
        <f ca="1"/>
        <v>0</v>
      </c>
      <c r="AQ14">
        <f ca="1"/>
        <v>0</v>
      </c>
      <c r="AR14">
        <f ca="1"/>
        <v>0</v>
      </c>
      <c r="AS14">
        <f ca="1"/>
        <v>0</v>
      </c>
      <c r="AT14">
        <f ca="1"/>
        <v>0</v>
      </c>
      <c r="AU14">
        <f ca="1"/>
        <v>0</v>
      </c>
      <c r="AV14">
        <f ca="1"/>
        <v>0</v>
      </c>
      <c r="AW14">
        <f ca="1"/>
        <v>0</v>
      </c>
    </row>
    <row r="15" spans="1:49" x14ac:dyDescent="0.5">
      <c r="B15" s="4"/>
      <c r="E15" t="str">
        <f t="shared" si="0"/>
        <v/>
      </c>
      <c r="H15" s="17"/>
      <c r="N15" s="6"/>
      <c r="O15" s="14"/>
      <c r="P15" s="15" t="str">
        <f t="shared" si="1"/>
        <v/>
      </c>
      <c r="Q15" s="15" t="str" cm="1">
        <f t="array" ref="Q15">IF(P15="","",_xlfn.SWITCH(inputPeriods,
"Day",N15+P15,
"Week",(N15*7)+P15,
"Month",(N15*30)+P15,
"Quarter",EDATE(P15,N15*3),
"Year",EDATE(P15,N15*3)
))</f>
        <v/>
      </c>
      <c r="AG15" t="str">
        <f ca="1"/>
        <v>1. Hardware Engineering</v>
      </c>
      <c r="AH15" t="str">
        <f ca="1"/>
        <v/>
      </c>
      <c r="AI15" t="str">
        <f ca="1"/>
        <v>Hardware Testing</v>
      </c>
      <c r="AJ15" t="str">
        <f ca="1"/>
        <v>Reliability testing</v>
      </c>
      <c r="AK15" t="str">
        <f ca="1"/>
        <v>Reliability Engineer</v>
      </c>
      <c r="AL15">
        <f ca="1"/>
        <v>0.5</v>
      </c>
      <c r="AM15">
        <f ca="1"/>
        <v>1.5</v>
      </c>
      <c r="AN15">
        <f ca="1"/>
        <v>2</v>
      </c>
      <c r="AO15">
        <f ca="1"/>
        <v>1</v>
      </c>
      <c r="AP15">
        <f ca="1"/>
        <v>0</v>
      </c>
      <c r="AQ15">
        <f ca="1"/>
        <v>0</v>
      </c>
      <c r="AR15">
        <f ca="1"/>
        <v>0</v>
      </c>
      <c r="AS15">
        <f ca="1"/>
        <v>0</v>
      </c>
      <c r="AT15">
        <f ca="1"/>
        <v>0</v>
      </c>
      <c r="AU15">
        <f ca="1"/>
        <v>0</v>
      </c>
      <c r="AV15">
        <f ca="1"/>
        <v>0</v>
      </c>
      <c r="AW15">
        <f ca="1"/>
        <v>0</v>
      </c>
    </row>
    <row r="16" spans="1:49" x14ac:dyDescent="0.5">
      <c r="B16" s="4"/>
      <c r="E16" t="str">
        <f t="shared" si="0"/>
        <v/>
      </c>
      <c r="H16" s="17" t="str" cm="1">
        <f t="array" aca="1" ref="H16" ca="1">IFERROR(IF(F16="","",(INDIRECT("'"&amp;F16&amp;"'!B$3"))),"invalid workstream")</f>
        <v/>
      </c>
      <c r="N16" s="6"/>
      <c r="O16" s="14"/>
      <c r="P16" s="15" t="str">
        <f t="shared" si="1"/>
        <v/>
      </c>
      <c r="Q16" s="15" t="str" cm="1">
        <f t="array" ref="Q16">IF(P16="","",_xlfn.SWITCH(inputPeriods,
"Day",N16+P16,
"Week",(N16*7)+P16,
"Month",(N16*30)+P16,
"Quarter",EDATE(P16,N16*3),
"Year",EDATE(P16,N16*3)
))</f>
        <v/>
      </c>
      <c r="AG16" t="str">
        <f ca="1"/>
        <v>1. Hardware Engineering</v>
      </c>
      <c r="AH16" t="str">
        <f ca="1"/>
        <v/>
      </c>
      <c r="AI16" t="str">
        <f ca="1"/>
        <v>Product Design &amp; Prototyping</v>
      </c>
      <c r="AJ16" t="str">
        <f ca="1"/>
        <v>Certification</v>
      </c>
      <c r="AK16" t="str">
        <f ca="1"/>
        <v>Compliance Engineer</v>
      </c>
      <c r="AL16">
        <f ca="1"/>
        <v>0.2</v>
      </c>
      <c r="AM16">
        <f ca="1"/>
        <v>0.5</v>
      </c>
      <c r="AN16">
        <f ca="1"/>
        <v>1</v>
      </c>
      <c r="AO16">
        <f ca="1"/>
        <v>0.5</v>
      </c>
      <c r="AP16">
        <f ca="1"/>
        <v>0</v>
      </c>
      <c r="AQ16">
        <f ca="1"/>
        <v>0</v>
      </c>
      <c r="AR16">
        <f ca="1"/>
        <v>0</v>
      </c>
      <c r="AS16">
        <f ca="1"/>
        <v>0</v>
      </c>
      <c r="AT16">
        <f ca="1"/>
        <v>0</v>
      </c>
      <c r="AU16">
        <f ca="1"/>
        <v>0</v>
      </c>
      <c r="AV16">
        <f ca="1"/>
        <v>0</v>
      </c>
      <c r="AW16">
        <f ca="1"/>
        <v>0</v>
      </c>
    </row>
    <row r="17" spans="2:49" x14ac:dyDescent="0.5">
      <c r="B17" s="4"/>
      <c r="E17" t="str">
        <f t="shared" si="0"/>
        <v/>
      </c>
      <c r="H17" s="17" t="str" cm="1">
        <f t="array" aca="1" ref="H17" ca="1">IFERROR(IF(F17="","",(INDIRECT("'"&amp;F17&amp;"'!B$3"))),"invalid workstream")</f>
        <v/>
      </c>
      <c r="N17" s="6"/>
      <c r="O17" s="14"/>
      <c r="P17" s="15" t="str">
        <f t="shared" si="1"/>
        <v/>
      </c>
      <c r="Q17" s="15" t="str" cm="1">
        <f t="array" ref="Q17">IF(P17="","",_xlfn.SWITCH(inputPeriods,
"Day",N17+P17,
"Week",(N17*7)+P17,
"Month",(N17*30)+P17,
"Quarter",EDATE(P17,N17*3),
"Year",EDATE(P17,N17*3)
))</f>
        <v/>
      </c>
      <c r="AG17" t="str">
        <f ca="1"/>
        <v>1. Hardware Engineering</v>
      </c>
      <c r="AH17" t="str">
        <f ca="1"/>
        <v/>
      </c>
      <c r="AI17" t="str">
        <f ca="1"/>
        <v>Product Design &amp; Prototyping</v>
      </c>
      <c r="AJ17" t="str">
        <f ca="1"/>
        <v>Performance benchmarking</v>
      </c>
      <c r="AK17" t="str">
        <f ca="1"/>
        <v>Performance Engineer</v>
      </c>
      <c r="AL17">
        <f ca="1"/>
        <v>0.5</v>
      </c>
      <c r="AM17">
        <f ca="1"/>
        <v>1.5</v>
      </c>
      <c r="AN17">
        <f ca="1"/>
        <v>2</v>
      </c>
      <c r="AO17">
        <f ca="1"/>
        <v>1</v>
      </c>
      <c r="AP17">
        <f ca="1"/>
        <v>0</v>
      </c>
      <c r="AQ17">
        <f ca="1"/>
        <v>0</v>
      </c>
      <c r="AR17">
        <f ca="1"/>
        <v>0</v>
      </c>
      <c r="AS17">
        <f ca="1"/>
        <v>0</v>
      </c>
      <c r="AT17">
        <f ca="1"/>
        <v>0</v>
      </c>
      <c r="AU17">
        <f ca="1"/>
        <v>0</v>
      </c>
      <c r="AV17">
        <f ca="1"/>
        <v>0</v>
      </c>
      <c r="AW17">
        <f ca="1"/>
        <v>0</v>
      </c>
    </row>
    <row r="18" spans="2:49" x14ac:dyDescent="0.5">
      <c r="B18" s="4"/>
      <c r="E18" t="str">
        <f t="shared" si="0"/>
        <v/>
      </c>
      <c r="H18" s="17" t="str" cm="1">
        <f t="array" aca="1" ref="H18" ca="1">IFERROR(IF(F18="","",(INDIRECT("'"&amp;F18&amp;"'!B$3"))),"invalid workstream")</f>
        <v/>
      </c>
      <c r="N18" s="6"/>
      <c r="O18" s="14"/>
      <c r="P18" s="15" t="str">
        <f t="shared" si="1"/>
        <v/>
      </c>
      <c r="Q18" s="15" t="str" cm="1">
        <f t="array" ref="Q18">IF(P18="","",_xlfn.SWITCH(inputPeriods,
"Day",N18+P18,
"Week",(N18*7)+P18,
"Month",(N18*30)+P18,
"Quarter",EDATE(P18,N18*3),
"Year",EDATE(P18,N18*3)
))</f>
        <v/>
      </c>
      <c r="AG18" t="str">
        <f ca="1"/>
        <v>1. Hardware Engineering</v>
      </c>
      <c r="AH18" t="str">
        <f ca="1"/>
        <v/>
      </c>
      <c r="AI18" t="str">
        <f ca="1"/>
        <v>Product Design &amp; Prototyping</v>
      </c>
      <c r="AJ18" t="str">
        <f ca="1"/>
        <v>Selection of manufacturing partners</v>
      </c>
      <c r="AK18" t="str">
        <f ca="1"/>
        <v>Supply Chain Manager</v>
      </c>
      <c r="AL18">
        <f ca="1"/>
        <v>1</v>
      </c>
      <c r="AM18">
        <f ca="1"/>
        <v>1.5</v>
      </c>
      <c r="AN18">
        <f ca="1"/>
        <v>1</v>
      </c>
      <c r="AO18">
        <f ca="1"/>
        <v>0.5</v>
      </c>
      <c r="AP18">
        <f ca="1"/>
        <v>0</v>
      </c>
      <c r="AQ18">
        <f ca="1"/>
        <v>0</v>
      </c>
      <c r="AR18">
        <f ca="1"/>
        <v>0</v>
      </c>
      <c r="AS18">
        <f ca="1"/>
        <v>0</v>
      </c>
      <c r="AT18">
        <f ca="1"/>
        <v>0</v>
      </c>
      <c r="AU18">
        <f ca="1"/>
        <v>0</v>
      </c>
      <c r="AV18">
        <f ca="1"/>
        <v>0</v>
      </c>
      <c r="AW18">
        <f ca="1"/>
        <v>0</v>
      </c>
    </row>
    <row r="19" spans="2:49" x14ac:dyDescent="0.5">
      <c r="B19" s="4"/>
      <c r="E19" t="str">
        <f t="shared" si="0"/>
        <v/>
      </c>
      <c r="H19" s="17" t="str" cm="1">
        <f t="array" aca="1" ref="H19" ca="1">IFERROR(IF(F19="","",(INDIRECT("'"&amp;F19&amp;"'!B$3"))),"invalid workstream")</f>
        <v/>
      </c>
      <c r="N19" s="6"/>
      <c r="O19" s="14"/>
      <c r="P19" s="15" t="str">
        <f t="shared" si="1"/>
        <v/>
      </c>
      <c r="Q19" s="15" t="str" cm="1">
        <f t="array" ref="Q19">IF(P19="","",_xlfn.SWITCH(inputPeriods,
"Day",N19+P19,
"Week",(N19*7)+P19,
"Month",(N19*30)+P19,
"Quarter",EDATE(P19,N19*3),
"Year",EDATE(P19,N19*3)
))</f>
        <v/>
      </c>
      <c r="AG19" t="str">
        <f ca="1"/>
        <v>1. Hardware Engineering</v>
      </c>
      <c r="AH19" t="str">
        <f ca="1"/>
        <v/>
      </c>
      <c r="AI19" t="str">
        <f ca="1"/>
        <v>Supply Chain &amp; Logistics</v>
      </c>
      <c r="AJ19" t="str">
        <f ca="1"/>
        <v>Selection of manufacturing partners</v>
      </c>
      <c r="AK19" t="str">
        <f ca="1"/>
        <v>Manufacturing Engineer</v>
      </c>
      <c r="AL19">
        <f ca="1"/>
        <v>1</v>
      </c>
      <c r="AM19">
        <f ca="1"/>
        <v>1.5</v>
      </c>
      <c r="AN19">
        <f ca="1"/>
        <v>1</v>
      </c>
      <c r="AO19">
        <f ca="1"/>
        <v>0.5</v>
      </c>
      <c r="AP19">
        <f ca="1"/>
        <v>0</v>
      </c>
      <c r="AQ19">
        <f ca="1"/>
        <v>0</v>
      </c>
      <c r="AR19">
        <f ca="1"/>
        <v>0</v>
      </c>
      <c r="AS19">
        <f ca="1"/>
        <v>0</v>
      </c>
      <c r="AT19">
        <f ca="1"/>
        <v>0</v>
      </c>
      <c r="AU19">
        <f ca="1"/>
        <v>0</v>
      </c>
      <c r="AV19">
        <f ca="1"/>
        <v>0</v>
      </c>
      <c r="AW19">
        <f ca="1"/>
        <v>0</v>
      </c>
    </row>
    <row r="20" spans="2:49" x14ac:dyDescent="0.5">
      <c r="B20" s="4"/>
      <c r="E20" t="str">
        <f t="shared" si="0"/>
        <v/>
      </c>
      <c r="H20" s="17" t="str" cm="1">
        <f t="array" aca="1" ref="H20" ca="1">IFERROR(IF(F20="","",(INDIRECT("'"&amp;F20&amp;"'!B$3"))),"invalid workstream")</f>
        <v/>
      </c>
      <c r="N20" s="6"/>
      <c r="O20" s="14"/>
      <c r="P20" s="15" t="str">
        <f t="shared" si="1"/>
        <v/>
      </c>
      <c r="Q20" s="15" t="str" cm="1">
        <f t="array" ref="Q20">IF(P20="","",_xlfn.SWITCH(inputPeriods,
"Day",N20+P20,
"Week",(N20*7)+P20,
"Month",(N20*30)+P20,
"Quarter",EDATE(P20,N20*3),
"Year",EDATE(P20,N20*3)
))</f>
        <v/>
      </c>
      <c r="AG20" t="str">
        <f ca="1"/>
        <v>1. Hardware Engineering</v>
      </c>
      <c r="AH20" t="str">
        <f ca="1"/>
        <v/>
      </c>
      <c r="AI20" t="str">
        <f ca="1"/>
        <v>Supply Chain &amp; Logistics</v>
      </c>
      <c r="AJ20" t="str">
        <f ca="1"/>
        <v>Manufacturing test plan creation</v>
      </c>
      <c r="AK20" t="str">
        <f ca="1"/>
        <v>Quality Engineer</v>
      </c>
      <c r="AL20">
        <f ca="1"/>
        <v>0.5</v>
      </c>
      <c r="AM20">
        <f ca="1"/>
        <v>1.5</v>
      </c>
      <c r="AN20">
        <f ca="1"/>
        <v>2</v>
      </c>
      <c r="AO20">
        <f ca="1"/>
        <v>1</v>
      </c>
      <c r="AP20">
        <f ca="1"/>
        <v>0</v>
      </c>
      <c r="AQ20">
        <f ca="1"/>
        <v>0</v>
      </c>
      <c r="AR20">
        <f ca="1"/>
        <v>0</v>
      </c>
      <c r="AS20">
        <f ca="1"/>
        <v>0</v>
      </c>
      <c r="AT20">
        <f ca="1"/>
        <v>0</v>
      </c>
      <c r="AU20">
        <f ca="1"/>
        <v>0</v>
      </c>
      <c r="AV20">
        <f ca="1"/>
        <v>0</v>
      </c>
      <c r="AW20">
        <f ca="1"/>
        <v>0</v>
      </c>
    </row>
    <row r="21" spans="2:49" x14ac:dyDescent="0.5">
      <c r="B21" s="4"/>
      <c r="E21" t="str">
        <f t="shared" si="0"/>
        <v/>
      </c>
      <c r="H21" s="17" t="str" cm="1">
        <f t="array" aca="1" ref="H21" ca="1">IFERROR(IF(F21="","",(INDIRECT("'"&amp;F21&amp;"'!B$3"))),"invalid workstream")</f>
        <v/>
      </c>
      <c r="N21" s="6"/>
      <c r="O21" s="14"/>
      <c r="P21" s="15" t="str">
        <f t="shared" si="1"/>
        <v/>
      </c>
      <c r="Q21" s="15" t="str" cm="1">
        <f t="array" ref="Q21">IF(P21="","",_xlfn.SWITCH(inputPeriods,
"Day",N21+P21,
"Week",(N21*7)+P21,
"Month",(N21*30)+P21,
"Quarter",EDATE(P21,N21*3),
"Year",EDATE(P21,N21*3)
))</f>
        <v/>
      </c>
      <c r="AG21" t="str">
        <f ca="1"/>
        <v>1. Hardware Engineering</v>
      </c>
      <c r="AH21" t="str">
        <f ca="1"/>
        <v/>
      </c>
      <c r="AI21" t="str">
        <f ca="1"/>
        <v>Product Design &amp; Prototyping</v>
      </c>
      <c r="AJ21" t="str">
        <f ca="1"/>
        <v>Assembly line setup</v>
      </c>
      <c r="AK21" t="str">
        <f ca="1"/>
        <v>Manufacturing Engineer</v>
      </c>
      <c r="AL21">
        <f ca="1"/>
        <v>0.5</v>
      </c>
      <c r="AM21">
        <f ca="1"/>
        <v>2</v>
      </c>
      <c r="AN21">
        <f ca="1"/>
        <v>1</v>
      </c>
      <c r="AO21">
        <f ca="1"/>
        <v>0.5</v>
      </c>
      <c r="AP21">
        <f ca="1"/>
        <v>0</v>
      </c>
      <c r="AQ21">
        <f ca="1"/>
        <v>0</v>
      </c>
      <c r="AR21">
        <f ca="1"/>
        <v>0</v>
      </c>
      <c r="AS21">
        <f ca="1"/>
        <v>0</v>
      </c>
      <c r="AT21">
        <f ca="1"/>
        <v>0</v>
      </c>
      <c r="AU21">
        <f ca="1"/>
        <v>0</v>
      </c>
      <c r="AV21">
        <f ca="1"/>
        <v>0</v>
      </c>
      <c r="AW21">
        <f ca="1"/>
        <v>0</v>
      </c>
    </row>
    <row r="22" spans="2:49" x14ac:dyDescent="0.5">
      <c r="B22" s="4"/>
      <c r="E22" t="str">
        <f t="shared" si="0"/>
        <v/>
      </c>
      <c r="H22" s="17" t="str" cm="1">
        <f t="array" aca="1" ref="H22" ca="1">IFERROR(IF(F22="","",(INDIRECT("'"&amp;F22&amp;"'!B$3"))),"invalid workstream")</f>
        <v/>
      </c>
      <c r="N22" s="6"/>
      <c r="O22" s="14"/>
      <c r="P22" s="15" t="str">
        <f t="shared" si="1"/>
        <v/>
      </c>
      <c r="Q22" s="15" t="str" cm="1">
        <f t="array" ref="Q22">IF(P22="","",_xlfn.SWITCH(inputPeriods,
"Day",N22+P22,
"Week",(N22*7)+P22,
"Month",(N22*30)+P22,
"Quarter",EDATE(P22,N22*3),
"Year",EDATE(P22,N22*3)
))</f>
        <v/>
      </c>
      <c r="AG22" t="str">
        <f ca="1"/>
        <v>1. Hardware Engineering</v>
      </c>
      <c r="AH22" t="str">
        <f ca="1"/>
        <v/>
      </c>
      <c r="AI22" t="str">
        <f ca="1"/>
        <v>Product Design &amp; Prototyping</v>
      </c>
      <c r="AJ22" t="str">
        <f ca="1"/>
        <v>Component procurement and inventory management</v>
      </c>
      <c r="AK22" t="str">
        <f ca="1"/>
        <v>Procurement Manager</v>
      </c>
      <c r="AL22">
        <f ca="1"/>
        <v>0.5</v>
      </c>
      <c r="AM22">
        <f ca="1"/>
        <v>1</v>
      </c>
      <c r="AN22">
        <f ca="1"/>
        <v>1.5</v>
      </c>
      <c r="AO22">
        <f ca="1"/>
        <v>1</v>
      </c>
      <c r="AP22">
        <f ca="1"/>
        <v>0</v>
      </c>
      <c r="AQ22">
        <f ca="1"/>
        <v>0</v>
      </c>
      <c r="AR22">
        <f ca="1"/>
        <v>0</v>
      </c>
      <c r="AS22">
        <f ca="1"/>
        <v>0</v>
      </c>
      <c r="AT22">
        <f ca="1"/>
        <v>0</v>
      </c>
      <c r="AU22">
        <f ca="1"/>
        <v>0</v>
      </c>
      <c r="AV22">
        <f ca="1"/>
        <v>0</v>
      </c>
      <c r="AW22">
        <f ca="1"/>
        <v>0</v>
      </c>
    </row>
    <row r="23" spans="2:49" x14ac:dyDescent="0.5">
      <c r="B23" s="4"/>
      <c r="E23" t="str">
        <f t="shared" si="0"/>
        <v/>
      </c>
      <c r="H23" s="17" t="str" cm="1">
        <f t="array" aca="1" ref="H23" ca="1">IFERROR(IF(F23="","",(INDIRECT("'"&amp;F23&amp;"'!B$3"))),"invalid workstream")</f>
        <v/>
      </c>
      <c r="N23" s="6"/>
      <c r="O23" s="14"/>
      <c r="P23" s="15" t="str">
        <f t="shared" si="1"/>
        <v/>
      </c>
      <c r="Q23" s="15" t="str" cm="1">
        <f t="array" ref="Q23">IF(P23="","",_xlfn.SWITCH(inputPeriods,
"Day",N23+P23,
"Week",(N23*7)+P23,
"Month",(N23*30)+P23,
"Quarter",EDATE(P23,N23*3),
"Year",EDATE(P23,N23*3)
))</f>
        <v/>
      </c>
      <c r="AG23" t="str">
        <f ca="1"/>
        <v>1. Hardware Engineering</v>
      </c>
      <c r="AH23" t="str">
        <f ca="1"/>
        <v/>
      </c>
      <c r="AI23" t="str">
        <f ca="1"/>
        <v>Product Design &amp; Prototyping</v>
      </c>
      <c r="AJ23" t="str">
        <f ca="1"/>
        <v>Component procurement and inventory management</v>
      </c>
      <c r="AK23" t="str">
        <f ca="1"/>
        <v>Quality Engineer</v>
      </c>
      <c r="AL23">
        <f ca="1"/>
        <v>0.5</v>
      </c>
      <c r="AM23">
        <f ca="1"/>
        <v>1</v>
      </c>
      <c r="AN23">
        <f ca="1"/>
        <v>1.5</v>
      </c>
      <c r="AO23">
        <f ca="1"/>
        <v>1</v>
      </c>
      <c r="AP23">
        <f ca="1"/>
        <v>0</v>
      </c>
      <c r="AQ23">
        <f ca="1"/>
        <v>0</v>
      </c>
      <c r="AR23">
        <f ca="1"/>
        <v>0</v>
      </c>
      <c r="AS23">
        <f ca="1"/>
        <v>0</v>
      </c>
      <c r="AT23">
        <f ca="1"/>
        <v>0</v>
      </c>
      <c r="AU23">
        <f ca="1"/>
        <v>0</v>
      </c>
      <c r="AV23">
        <f ca="1"/>
        <v>0</v>
      </c>
      <c r="AW23">
        <f ca="1"/>
        <v>0</v>
      </c>
    </row>
    <row r="24" spans="2:49" x14ac:dyDescent="0.5">
      <c r="B24" s="4"/>
      <c r="E24" t="str">
        <f t="shared" si="0"/>
        <v/>
      </c>
      <c r="H24" s="17" t="str" cm="1">
        <f t="array" aca="1" ref="H24" ca="1">IFERROR(IF(F24="","",(INDIRECT("'"&amp;F24&amp;"'!B$3"))),"invalid workstream")</f>
        <v/>
      </c>
      <c r="N24" s="6"/>
      <c r="O24" s="14"/>
      <c r="P24" s="15" t="str">
        <f t="shared" si="1"/>
        <v/>
      </c>
      <c r="Q24" s="15" t="str" cm="1">
        <f t="array" ref="Q24">IF(P24="","",_xlfn.SWITCH(inputPeriods,
"Day",N24+P24,
"Week",(N24*7)+P24,
"Month",(N24*30)+P24,
"Quarter",EDATE(P24,N24*3),
"Year",EDATE(P24,N24*3)
))</f>
        <v/>
      </c>
      <c r="AG24" t="str">
        <f ca="1"/>
        <v>1. Hardware Engineering</v>
      </c>
      <c r="AH24" t="str">
        <f ca="1"/>
        <v/>
      </c>
      <c r="AI24" t="str">
        <f ca="1"/>
        <v>Product Design &amp; Prototyping</v>
      </c>
      <c r="AJ24" t="str">
        <f ca="1"/>
        <v>Assembly and packaging</v>
      </c>
      <c r="AK24" t="str">
        <f ca="1"/>
        <v>Assembly Technician</v>
      </c>
      <c r="AL24">
        <f ca="1"/>
        <v>0.2</v>
      </c>
      <c r="AM24">
        <f ca="1"/>
        <v>2</v>
      </c>
      <c r="AN24">
        <f ca="1"/>
        <v>2.5</v>
      </c>
      <c r="AO24">
        <f ca="1"/>
        <v>1</v>
      </c>
      <c r="AP24">
        <f ca="1"/>
        <v>0</v>
      </c>
      <c r="AQ24">
        <f ca="1"/>
        <v>0</v>
      </c>
      <c r="AR24">
        <f ca="1"/>
        <v>0</v>
      </c>
      <c r="AS24">
        <f ca="1"/>
        <v>0</v>
      </c>
      <c r="AT24">
        <f ca="1"/>
        <v>0</v>
      </c>
      <c r="AU24">
        <f ca="1"/>
        <v>0</v>
      </c>
      <c r="AV24">
        <f ca="1"/>
        <v>0</v>
      </c>
      <c r="AW24">
        <f ca="1"/>
        <v>0</v>
      </c>
    </row>
    <row r="25" spans="2:49" x14ac:dyDescent="0.5">
      <c r="B25" s="4"/>
      <c r="E25" t="str">
        <f t="shared" si="0"/>
        <v/>
      </c>
      <c r="H25" s="17" t="str" cm="1">
        <f t="array" aca="1" ref="H25" ca="1">IFERROR(IF(F25="","",(INDIRECT("'"&amp;F25&amp;"'!B$3"))),"invalid workstream")</f>
        <v/>
      </c>
      <c r="N25" s="6"/>
      <c r="O25" s="14"/>
      <c r="P25" s="15" t="str">
        <f t="shared" si="1"/>
        <v/>
      </c>
      <c r="Q25" s="15" t="str" cm="1">
        <f t="array" ref="Q25">IF(P25="","",_xlfn.SWITCH(inputPeriods,
"Day",N25+P25,
"Week",(N25*7)+P25,
"Month",(N25*30)+P25,
"Quarter",EDATE(P25,N25*3),
"Year",EDATE(P25,N25*3)
))</f>
        <v/>
      </c>
      <c r="AG25" t="str">
        <f ca="1"/>
        <v>1. Hardware Engineering</v>
      </c>
      <c r="AH25" t="str">
        <f ca="1"/>
        <v/>
      </c>
      <c r="AI25" t="str">
        <f ca="1"/>
        <v>Product Design &amp; Prototyping</v>
      </c>
      <c r="AJ25" t="str">
        <f ca="1"/>
        <v>Assembly and packaging</v>
      </c>
      <c r="AK25" t="str">
        <f ca="1"/>
        <v>Manufacturing Operator</v>
      </c>
      <c r="AL25">
        <f ca="1"/>
        <v>0.2</v>
      </c>
      <c r="AM25">
        <f ca="1"/>
        <v>2</v>
      </c>
      <c r="AN25">
        <f ca="1"/>
        <v>2.5</v>
      </c>
      <c r="AO25">
        <f ca="1"/>
        <v>1</v>
      </c>
      <c r="AP25">
        <f ca="1"/>
        <v>0</v>
      </c>
      <c r="AQ25">
        <f ca="1"/>
        <v>0</v>
      </c>
      <c r="AR25">
        <f ca="1"/>
        <v>0</v>
      </c>
      <c r="AS25">
        <f ca="1"/>
        <v>0</v>
      </c>
      <c r="AT25">
        <f ca="1"/>
        <v>0</v>
      </c>
      <c r="AU25">
        <f ca="1"/>
        <v>0</v>
      </c>
      <c r="AV25">
        <f ca="1"/>
        <v>0</v>
      </c>
      <c r="AW25">
        <f ca="1"/>
        <v>0</v>
      </c>
    </row>
    <row r="26" spans="2:49" x14ac:dyDescent="0.5">
      <c r="B26" s="4"/>
      <c r="E26" t="str">
        <f t="shared" si="0"/>
        <v/>
      </c>
      <c r="H26" s="17" t="str" cm="1">
        <f t="array" aca="1" ref="H26" ca="1">IFERROR(IF(F26="","",(INDIRECT("'"&amp;F26&amp;"'!B$3"))),"invalid workstream")</f>
        <v/>
      </c>
      <c r="N26" s="6"/>
      <c r="O26" s="14"/>
      <c r="P26" s="15" t="str">
        <f t="shared" si="1"/>
        <v/>
      </c>
      <c r="Q26" s="15" t="str" cm="1">
        <f t="array" ref="Q26">IF(P26="","",_xlfn.SWITCH(inputPeriods,
"Day",N26+P26,
"Week",(N26*7)+P26,
"Month",(N26*30)+P26,
"Quarter",EDATE(P26,N26*3),
"Year",EDATE(P26,N26*3)
))</f>
        <v/>
      </c>
      <c r="AG26" t="str">
        <f ca="1"/>
        <v>1. Hardware Engineering</v>
      </c>
      <c r="AH26" t="str">
        <f ca="1"/>
        <v/>
      </c>
      <c r="AI26" t="str">
        <f ca="1"/>
        <v>Product Design &amp; Prototyping</v>
      </c>
      <c r="AJ26" t="str">
        <f ca="1"/>
        <v>Supplier contract negotiations</v>
      </c>
      <c r="AK26" t="str">
        <f ca="1"/>
        <v>Supplier Relationship Manager</v>
      </c>
      <c r="AL26">
        <f ca="1"/>
        <v>0.5</v>
      </c>
      <c r="AM26">
        <f ca="1"/>
        <v>1.5</v>
      </c>
      <c r="AN26">
        <f ca="1"/>
        <v>1</v>
      </c>
      <c r="AO26">
        <f ca="1"/>
        <v>0.5</v>
      </c>
      <c r="AP26">
        <f ca="1"/>
        <v>0</v>
      </c>
      <c r="AQ26">
        <f ca="1"/>
        <v>0</v>
      </c>
      <c r="AR26">
        <f ca="1"/>
        <v>0</v>
      </c>
      <c r="AS26">
        <f ca="1"/>
        <v>0</v>
      </c>
      <c r="AT26">
        <f ca="1"/>
        <v>0</v>
      </c>
      <c r="AU26">
        <f ca="1"/>
        <v>0</v>
      </c>
      <c r="AV26">
        <f ca="1"/>
        <v>0</v>
      </c>
      <c r="AW26">
        <f ca="1"/>
        <v>0</v>
      </c>
    </row>
    <row r="27" spans="2:49" x14ac:dyDescent="0.5">
      <c r="B27" s="4"/>
      <c r="E27" t="str">
        <f t="shared" si="0"/>
        <v/>
      </c>
      <c r="H27" s="17" t="str" cm="1">
        <f t="array" aca="1" ref="H27" ca="1">IFERROR(IF(F27="","",(INDIRECT("'"&amp;F27&amp;"'!B$3"))),"invalid workstream")</f>
        <v/>
      </c>
      <c r="N27" s="6"/>
      <c r="O27" s="14"/>
      <c r="P27" s="15" t="str">
        <f t="shared" si="1"/>
        <v/>
      </c>
      <c r="Q27" s="15" t="str" cm="1">
        <f t="array" ref="Q27">IF(P27="","",_xlfn.SWITCH(inputPeriods,
"Day",N27+P27,
"Week",(N27*7)+P27,
"Month",(N27*30)+P27,
"Quarter",EDATE(P27,N27*3),
"Year",EDATE(P27,N27*3)
))</f>
        <v/>
      </c>
      <c r="AG27" t="str">
        <f ca="1"/>
        <v>1. Hardware Engineering</v>
      </c>
      <c r="AH27" t="str">
        <f ca="1"/>
        <v/>
      </c>
      <c r="AI27" t="str">
        <f ca="1"/>
        <v>Supply Chain &amp; Logistics</v>
      </c>
      <c r="AJ27" t="str">
        <f ca="1"/>
        <v>Supplier contract negotiations</v>
      </c>
      <c r="AK27" t="str">
        <f ca="1"/>
        <v>Supply Chain Analyst</v>
      </c>
      <c r="AL27">
        <f ca="1"/>
        <v>0.5</v>
      </c>
      <c r="AM27">
        <f ca="1"/>
        <v>1.5</v>
      </c>
      <c r="AN27">
        <f ca="1"/>
        <v>1</v>
      </c>
      <c r="AO27">
        <f ca="1"/>
        <v>0.5</v>
      </c>
      <c r="AP27">
        <f ca="1"/>
        <v>0</v>
      </c>
      <c r="AQ27">
        <f ca="1"/>
        <v>0</v>
      </c>
      <c r="AR27">
        <f ca="1"/>
        <v>0</v>
      </c>
      <c r="AS27">
        <f ca="1"/>
        <v>0</v>
      </c>
      <c r="AT27">
        <f ca="1"/>
        <v>0</v>
      </c>
      <c r="AU27">
        <f ca="1"/>
        <v>0</v>
      </c>
      <c r="AV27">
        <f ca="1"/>
        <v>0</v>
      </c>
      <c r="AW27">
        <f ca="1"/>
        <v>0</v>
      </c>
    </row>
    <row r="28" spans="2:49" x14ac:dyDescent="0.5">
      <c r="B28" s="4"/>
      <c r="E28" t="str">
        <f t="shared" si="0"/>
        <v/>
      </c>
      <c r="H28" s="17" t="str" cm="1">
        <f t="array" aca="1" ref="H28" ca="1">IFERROR(IF(F28="","",(INDIRECT("'"&amp;F28&amp;"'!B$3"))),"invalid workstream")</f>
        <v/>
      </c>
      <c r="N28" s="6"/>
      <c r="O28" s="14"/>
      <c r="P28" s="15" t="str">
        <f t="shared" si="1"/>
        <v/>
      </c>
      <c r="Q28" s="15" t="str" cm="1">
        <f t="array" ref="Q28">IF(P28="","",_xlfn.SWITCH(inputPeriods,
"Day",N28+P28,
"Week",(N28*7)+P28,
"Month",(N28*30)+P28,
"Quarter",EDATE(P28,N28*3),
"Year",EDATE(P28,N28*3)
))</f>
        <v/>
      </c>
      <c r="AG28" t="str">
        <f ca="1"/>
        <v>1. Hardware Engineering</v>
      </c>
      <c r="AH28" t="str">
        <f ca="1"/>
        <v/>
      </c>
      <c r="AI28" t="str">
        <f ca="1"/>
        <v>Supply Chain &amp; Logistics</v>
      </c>
      <c r="AJ28" t="str">
        <f ca="1"/>
        <v>Shipping logistics</v>
      </c>
      <c r="AK28" t="str">
        <f ca="1"/>
        <v>Logistics Coordinator</v>
      </c>
      <c r="AL28">
        <f ca="1"/>
        <v>0.5</v>
      </c>
      <c r="AM28">
        <f ca="1"/>
        <v>1</v>
      </c>
      <c r="AN28">
        <f ca="1"/>
        <v>1.5</v>
      </c>
      <c r="AO28">
        <f ca="1"/>
        <v>1</v>
      </c>
      <c r="AP28">
        <f ca="1"/>
        <v>0</v>
      </c>
      <c r="AQ28">
        <f ca="1"/>
        <v>0</v>
      </c>
      <c r="AR28">
        <f ca="1"/>
        <v>0</v>
      </c>
      <c r="AS28">
        <f ca="1"/>
        <v>0</v>
      </c>
      <c r="AT28">
        <f ca="1"/>
        <v>0</v>
      </c>
      <c r="AU28">
        <f ca="1"/>
        <v>0</v>
      </c>
      <c r="AV28">
        <f ca="1"/>
        <v>0</v>
      </c>
      <c r="AW28">
        <f ca="1"/>
        <v>0</v>
      </c>
    </row>
    <row r="29" spans="2:49" x14ac:dyDescent="0.5">
      <c r="B29" s="4"/>
      <c r="E29" t="e">
        <f>IF(#REF!="","",IFERROR(E28+1,1))</f>
        <v>#REF!</v>
      </c>
      <c r="H29" s="17" t="str" cm="1">
        <f t="array" aca="1" ref="H29" ca="1">IFERROR(IF(#REF!="","",(INDIRECT("'"&amp;#REF!&amp;"'!B$3"))),"invalid workstream")</f>
        <v>invalid workstream</v>
      </c>
      <c r="N29" s="6"/>
      <c r="O29" s="14"/>
      <c r="P29" s="15" t="str">
        <f t="shared" si="1"/>
        <v/>
      </c>
      <c r="Q29" s="15" t="str" cm="1">
        <f t="array" ref="Q29">IF(P29="","",_xlfn.SWITCH(inputPeriods,
"Day",N29+P29,
"Week",(N29*7)+P29,
"Month",(N29*30)+P29,
"Quarter",EDATE(P29,N29*3),
"Year",EDATE(P29,N29*3)
))</f>
        <v/>
      </c>
      <c r="AG29" t="str">
        <f ca="1"/>
        <v>1. Hardware Engineering</v>
      </c>
      <c r="AH29" t="str">
        <f ca="1"/>
        <v/>
      </c>
      <c r="AI29" t="str">
        <f ca="1"/>
        <v>Supply Chain &amp; Logistics</v>
      </c>
      <c r="AJ29" t="str">
        <f ca="1"/>
        <v>Warehousing and inventory management</v>
      </c>
      <c r="AK29" t="str">
        <f ca="1"/>
        <v>Supplier Relationship Manager</v>
      </c>
      <c r="AL29">
        <f ca="1"/>
        <v>0.5</v>
      </c>
      <c r="AM29">
        <f ca="1"/>
        <v>1</v>
      </c>
      <c r="AN29">
        <f ca="1"/>
        <v>1</v>
      </c>
      <c r="AO29">
        <f ca="1"/>
        <v>1</v>
      </c>
      <c r="AP29">
        <f ca="1"/>
        <v>0</v>
      </c>
      <c r="AQ29">
        <f ca="1"/>
        <v>0</v>
      </c>
      <c r="AR29">
        <f ca="1"/>
        <v>0</v>
      </c>
      <c r="AS29">
        <f ca="1"/>
        <v>0</v>
      </c>
      <c r="AT29">
        <f ca="1"/>
        <v>0</v>
      </c>
      <c r="AU29">
        <f ca="1"/>
        <v>0</v>
      </c>
      <c r="AV29">
        <f ca="1"/>
        <v>0</v>
      </c>
      <c r="AW29">
        <f ca="1"/>
        <v>0</v>
      </c>
    </row>
    <row r="30" spans="2:49" x14ac:dyDescent="0.5">
      <c r="B30" s="4"/>
      <c r="E30" t="str">
        <f t="shared" si="0"/>
        <v/>
      </c>
      <c r="H30" s="17" t="str" cm="1">
        <f t="array" aca="1" ref="H30" ca="1">IFERROR(IF(F30="","",(INDIRECT("'"&amp;F30&amp;"'!B$3"))),"invalid workstream")</f>
        <v/>
      </c>
      <c r="N30" s="6"/>
      <c r="O30" s="14"/>
      <c r="P30" s="15" t="str">
        <f t="shared" si="1"/>
        <v/>
      </c>
      <c r="Q30" s="15" t="str" cm="1">
        <f t="array" ref="Q30">IF(P30="","",_xlfn.SWITCH(inputPeriods,
"Day",N30+P30,
"Week",(N30*7)+P30,
"Month",(N30*30)+P30,
"Quarter",EDATE(P30,N30*3),
"Year",EDATE(P30,N30*3)
))</f>
        <v/>
      </c>
      <c r="AG30" t="str">
        <f ca="1"/>
        <v>1. Hardware Engineering</v>
      </c>
      <c r="AH30" t="str">
        <f ca="1"/>
        <v/>
      </c>
      <c r="AI30" t="str">
        <f ca="1"/>
        <v>Supply Chain &amp; Logistics</v>
      </c>
      <c r="AJ30" t="str">
        <f ca="1"/>
        <v>Warehousing and inventory management</v>
      </c>
      <c r="AK30" t="str">
        <f ca="1"/>
        <v>Inventory Control Specialist</v>
      </c>
      <c r="AL30">
        <f ca="1"/>
        <v>0.5</v>
      </c>
      <c r="AM30">
        <f ca="1"/>
        <v>1</v>
      </c>
      <c r="AN30">
        <f ca="1"/>
        <v>1.5</v>
      </c>
      <c r="AO30">
        <f ca="1"/>
        <v>1</v>
      </c>
      <c r="AP30">
        <f ca="1"/>
        <v>0</v>
      </c>
      <c r="AQ30">
        <f ca="1"/>
        <v>0</v>
      </c>
      <c r="AR30">
        <f ca="1"/>
        <v>0</v>
      </c>
      <c r="AS30">
        <f ca="1"/>
        <v>0</v>
      </c>
      <c r="AT30">
        <f ca="1"/>
        <v>0</v>
      </c>
      <c r="AU30">
        <f ca="1"/>
        <v>0</v>
      </c>
      <c r="AV30">
        <f ca="1"/>
        <v>0</v>
      </c>
      <c r="AW30">
        <f ca="1"/>
        <v>0</v>
      </c>
    </row>
    <row r="31" spans="2:49" x14ac:dyDescent="0.5">
      <c r="B31" s="4"/>
      <c r="E31" t="str">
        <f t="shared" si="0"/>
        <v/>
      </c>
      <c r="H31" s="17" t="str" cm="1">
        <f t="array" aca="1" ref="H31" ca="1">IFERROR(IF(F31="","",(INDIRECT("'"&amp;F31&amp;"'!B$3"))),"invalid workstream")</f>
        <v/>
      </c>
      <c r="N31" s="6"/>
      <c r="O31" s="14"/>
      <c r="P31" s="15" t="str">
        <f t="shared" si="1"/>
        <v/>
      </c>
      <c r="Q31" s="15" t="str" cm="1">
        <f t="array" ref="Q31">IF(P31="","",_xlfn.SWITCH(inputPeriods,
"Day",N31+P31,
"Week",(N31*7)+P31,
"Month",(N31*30)+P31,
"Quarter",EDATE(P31,N31*3),
"Year",EDATE(P31,N31*3)
))</f>
        <v/>
      </c>
      <c r="Y31" t="str" cm="1">
        <f t="array" aca="1" ref="Y31:Y41" ca="1">_xlfn.CHOOSECOLS(results,1)</f>
        <v/>
      </c>
      <c r="AG31" t="str">
        <f ca="1"/>
        <v>2. Software Engineering</v>
      </c>
      <c r="AH31" t="str">
        <f ca="1"/>
        <v/>
      </c>
      <c r="AI31" t="str">
        <f ca="1"/>
        <v>Task</v>
      </c>
      <c r="AJ31" t="str">
        <f ca="1"/>
        <v>Subtask</v>
      </c>
      <c r="AK31" t="str">
        <f ca="1"/>
        <v>Resource</v>
      </c>
      <c r="AL31" t="str">
        <f ca="1"/>
        <v>Ideate</v>
      </c>
      <c r="AM31" t="str">
        <f ca="1"/>
        <v>Prototype</v>
      </c>
      <c r="AN31" t="str">
        <f ca="1"/>
        <v>Develop</v>
      </c>
      <c r="AO31" t="str">
        <f ca="1"/>
        <v>Sustain</v>
      </c>
      <c r="AP31">
        <f ca="1"/>
        <v>0</v>
      </c>
      <c r="AQ31">
        <f ca="1"/>
        <v>0</v>
      </c>
      <c r="AR31">
        <f ca="1"/>
        <v>0</v>
      </c>
      <c r="AS31">
        <f ca="1"/>
        <v>0</v>
      </c>
      <c r="AT31">
        <f ca="1"/>
        <v>0</v>
      </c>
      <c r="AU31">
        <f ca="1"/>
        <v>0</v>
      </c>
      <c r="AV31">
        <f ca="1"/>
        <v>0</v>
      </c>
      <c r="AW31">
        <f ca="1"/>
        <v>0</v>
      </c>
    </row>
    <row r="32" spans="2:49" x14ac:dyDescent="0.5">
      <c r="B32" s="4"/>
      <c r="E32" t="str">
        <f t="shared" si="0"/>
        <v/>
      </c>
      <c r="H32" s="17" t="str" cm="1">
        <f t="array" aca="1" ref="H32" ca="1">IFERROR(IF(F32="","",(INDIRECT("'"&amp;F32&amp;"'!B$3"))),"invalid workstream")</f>
        <v/>
      </c>
      <c r="N32" s="6"/>
      <c r="O32" s="14"/>
      <c r="P32" s="15" t="str">
        <f t="shared" si="1"/>
        <v/>
      </c>
      <c r="Q32" s="15" t="str" cm="1">
        <f t="array" ref="Q32">IF(P32="","",_xlfn.SWITCH(inputPeriods,
"Day",N32+P32,
"Week",(N32*7)+P32,
"Month",(N32*30)+P32,
"Quarter",EDATE(P32,N32*3),
"Year",EDATE(P32,N32*3)
))</f>
        <v/>
      </c>
      <c r="Y32" t="str">
        <f ca="1"/>
        <v/>
      </c>
      <c r="AG32" t="str">
        <f ca="1"/>
        <v>2. Software Engineering</v>
      </c>
      <c r="AH32" t="str">
        <f ca="1"/>
        <v/>
      </c>
      <c r="AI32" t="str">
        <f ca="1"/>
        <v>Feature, OS, and FW Development</v>
      </c>
      <c r="AJ32" t="str">
        <f ca="1"/>
        <v>OS selection</v>
      </c>
      <c r="AK32" t="str">
        <f ca="1"/>
        <v>Firmware Engineer</v>
      </c>
      <c r="AL32">
        <f ca="1"/>
        <v>1</v>
      </c>
      <c r="AM32">
        <f ca="1"/>
        <v>0.5</v>
      </c>
      <c r="AN32">
        <f ca="1"/>
        <v>0.5</v>
      </c>
      <c r="AO32">
        <f ca="1"/>
        <v>0.2</v>
      </c>
      <c r="AP32">
        <f ca="1"/>
        <v>0</v>
      </c>
      <c r="AQ32">
        <f ca="1"/>
        <v>0</v>
      </c>
      <c r="AR32">
        <f ca="1"/>
        <v>0</v>
      </c>
      <c r="AS32">
        <f ca="1"/>
        <v>0</v>
      </c>
      <c r="AT32">
        <f ca="1"/>
        <v>0</v>
      </c>
      <c r="AU32">
        <f ca="1"/>
        <v>0</v>
      </c>
      <c r="AV32">
        <f ca="1"/>
        <v>0</v>
      </c>
      <c r="AW32">
        <f ca="1"/>
        <v>0</v>
      </c>
    </row>
    <row r="33" spans="2:49" x14ac:dyDescent="0.5">
      <c r="B33" s="4"/>
      <c r="E33" t="str">
        <f t="shared" si="0"/>
        <v/>
      </c>
      <c r="H33" s="17" t="str" cm="1">
        <f t="array" aca="1" ref="H33" ca="1">IFERROR(IF(F33="","",(INDIRECT("'"&amp;F33&amp;"'!B$3"))),"invalid workstream")</f>
        <v/>
      </c>
      <c r="N33" s="6"/>
      <c r="O33" s="14"/>
      <c r="P33" s="15" t="str">
        <f t="shared" si="1"/>
        <v/>
      </c>
      <c r="Q33" s="15" t="str" cm="1">
        <f t="array" ref="Q33">IF(P33="","",_xlfn.SWITCH(inputPeriods,
"Day",N33+P33,
"Week",(N33*7)+P33,
"Month",(N33*30)+P33,
"Quarter",EDATE(P33,N33*3),
"Year",EDATE(P33,N33*3)
))</f>
        <v/>
      </c>
      <c r="Y33" t="str">
        <f ca="1"/>
        <v/>
      </c>
      <c r="AG33" t="str">
        <f ca="1"/>
        <v>2. Software Engineering</v>
      </c>
      <c r="AH33" t="str">
        <f ca="1"/>
        <v/>
      </c>
      <c r="AI33" t="str">
        <f ca="1"/>
        <v>Feature, OS, and FW Development</v>
      </c>
      <c r="AJ33" t="str">
        <f ca="1"/>
        <v>OS selection</v>
      </c>
      <c r="AK33" t="str">
        <f ca="1"/>
        <v>Software Engineer</v>
      </c>
      <c r="AL33">
        <f ca="1"/>
        <v>1</v>
      </c>
      <c r="AM33">
        <f ca="1"/>
        <v>0.5</v>
      </c>
      <c r="AN33">
        <f ca="1"/>
        <v>0.5</v>
      </c>
      <c r="AO33">
        <f ca="1"/>
        <v>0.2</v>
      </c>
      <c r="AP33">
        <f ca="1"/>
        <v>0</v>
      </c>
      <c r="AQ33">
        <f ca="1"/>
        <v>0</v>
      </c>
      <c r="AR33">
        <f ca="1"/>
        <v>0</v>
      </c>
      <c r="AS33">
        <f ca="1"/>
        <v>0</v>
      </c>
      <c r="AT33">
        <f ca="1"/>
        <v>0</v>
      </c>
      <c r="AU33">
        <f ca="1"/>
        <v>0</v>
      </c>
      <c r="AV33">
        <f ca="1"/>
        <v>0</v>
      </c>
      <c r="AW33">
        <f ca="1"/>
        <v>0</v>
      </c>
    </row>
    <row r="34" spans="2:49" x14ac:dyDescent="0.5">
      <c r="Y34" t="str">
        <f ca="1"/>
        <v/>
      </c>
      <c r="AG34" t="str">
        <f ca="1"/>
        <v>2. Software Engineering</v>
      </c>
      <c r="AH34" t="str">
        <f ca="1"/>
        <v/>
      </c>
      <c r="AI34" t="str">
        <f ca="1"/>
        <v>Feature, OS, and FW Development</v>
      </c>
      <c r="AJ34" t="str">
        <f ca="1"/>
        <v>Firmware development</v>
      </c>
      <c r="AK34" t="str">
        <f ca="1"/>
        <v>Embedded Software Engineer</v>
      </c>
      <c r="AL34">
        <f ca="1"/>
        <v>0.5</v>
      </c>
      <c r="AM34">
        <f ca="1"/>
        <v>1.5</v>
      </c>
      <c r="AN34">
        <f ca="1"/>
        <v>3</v>
      </c>
      <c r="AO34">
        <f ca="1"/>
        <v>1.5</v>
      </c>
      <c r="AP34">
        <f ca="1"/>
        <v>0</v>
      </c>
      <c r="AQ34">
        <f ca="1"/>
        <v>0</v>
      </c>
      <c r="AR34">
        <f ca="1"/>
        <v>0</v>
      </c>
      <c r="AS34">
        <f ca="1"/>
        <v>0</v>
      </c>
      <c r="AT34">
        <f ca="1"/>
        <v>0</v>
      </c>
      <c r="AU34">
        <f ca="1"/>
        <v>0</v>
      </c>
      <c r="AV34">
        <f ca="1"/>
        <v>0</v>
      </c>
      <c r="AW34">
        <f ca="1"/>
        <v>0</v>
      </c>
    </row>
    <row r="35" spans="2:49" x14ac:dyDescent="0.5">
      <c r="Y35" t="str">
        <f ca="1"/>
        <v/>
      </c>
      <c r="AG35" t="str">
        <f ca="1"/>
        <v>2. Software Engineering</v>
      </c>
      <c r="AH35" t="str">
        <f ca="1"/>
        <v/>
      </c>
      <c r="AI35" t="str">
        <f ca="1"/>
        <v>Feature, OS, and FW Development</v>
      </c>
      <c r="AJ35" t="str">
        <f ca="1"/>
        <v>OS customization</v>
      </c>
      <c r="AK35" t="str">
        <f ca="1"/>
        <v>Software Engineer</v>
      </c>
      <c r="AL35">
        <f ca="1"/>
        <v>0.5</v>
      </c>
      <c r="AM35">
        <f ca="1"/>
        <v>1</v>
      </c>
      <c r="AN35">
        <f ca="1"/>
        <v>2.5</v>
      </c>
      <c r="AO35">
        <f ca="1"/>
        <v>1.5</v>
      </c>
      <c r="AP35">
        <f ca="1"/>
        <v>0</v>
      </c>
      <c r="AQ35">
        <f ca="1"/>
        <v>0</v>
      </c>
      <c r="AR35">
        <f ca="1"/>
        <v>0</v>
      </c>
      <c r="AS35">
        <f ca="1"/>
        <v>0</v>
      </c>
      <c r="AT35">
        <f ca="1"/>
        <v>0</v>
      </c>
      <c r="AU35">
        <f ca="1"/>
        <v>0</v>
      </c>
      <c r="AV35">
        <f ca="1"/>
        <v>0</v>
      </c>
      <c r="AW35">
        <f ca="1"/>
        <v>0</v>
      </c>
    </row>
    <row r="36" spans="2:49" x14ac:dyDescent="0.5">
      <c r="Y36" t="str">
        <f ca="1"/>
        <v/>
      </c>
      <c r="AG36" t="str">
        <f ca="1"/>
        <v>2. Software Engineering</v>
      </c>
      <c r="AH36" t="str">
        <f ca="1"/>
        <v/>
      </c>
      <c r="AI36" t="str">
        <f ca="1"/>
        <v>Feature, OS, and FW Development</v>
      </c>
      <c r="AJ36" t="str">
        <f ca="1"/>
        <v>Security features implementation</v>
      </c>
      <c r="AK36" t="str">
        <f ca="1"/>
        <v>Security Engineer</v>
      </c>
      <c r="AL36">
        <f ca="1"/>
        <v>0.5</v>
      </c>
      <c r="AM36">
        <f ca="1"/>
        <v>1.5</v>
      </c>
      <c r="AN36">
        <f ca="1"/>
        <v>2</v>
      </c>
      <c r="AO36">
        <f ca="1"/>
        <v>1</v>
      </c>
      <c r="AP36">
        <f ca="1"/>
        <v>0</v>
      </c>
      <c r="AQ36">
        <f ca="1"/>
        <v>0</v>
      </c>
      <c r="AR36">
        <f ca="1"/>
        <v>0</v>
      </c>
      <c r="AS36">
        <f ca="1"/>
        <v>0</v>
      </c>
      <c r="AT36">
        <f ca="1"/>
        <v>0</v>
      </c>
      <c r="AU36">
        <f ca="1"/>
        <v>0</v>
      </c>
      <c r="AV36">
        <f ca="1"/>
        <v>0</v>
      </c>
      <c r="AW36">
        <f ca="1"/>
        <v>0</v>
      </c>
    </row>
    <row r="37" spans="2:49" x14ac:dyDescent="0.5">
      <c r="Y37" t="str">
        <f ca="1"/>
        <v/>
      </c>
      <c r="AG37" t="str">
        <f ca="1"/>
        <v>2. Software Engineering</v>
      </c>
      <c r="AH37" t="str">
        <f ca="1"/>
        <v/>
      </c>
      <c r="AI37" t="str">
        <f ca="1"/>
        <v>Feature, OS, and FW Development</v>
      </c>
      <c r="AJ37" t="str">
        <f ca="1"/>
        <v>Over-the-air update system development</v>
      </c>
      <c r="AK37" t="str">
        <f ca="1"/>
        <v>Firmware Engineer</v>
      </c>
      <c r="AL37">
        <f ca="1"/>
        <v>0.5</v>
      </c>
      <c r="AM37">
        <f ca="1"/>
        <v>1.5</v>
      </c>
      <c r="AN37">
        <f ca="1"/>
        <v>3</v>
      </c>
      <c r="AO37">
        <f ca="1"/>
        <v>1.5</v>
      </c>
      <c r="AP37">
        <f ca="1"/>
        <v>0</v>
      </c>
      <c r="AQ37">
        <f ca="1"/>
        <v>0</v>
      </c>
      <c r="AR37">
        <f ca="1"/>
        <v>0</v>
      </c>
      <c r="AS37">
        <f ca="1"/>
        <v>0</v>
      </c>
      <c r="AT37">
        <f ca="1"/>
        <v>0</v>
      </c>
      <c r="AU37">
        <f ca="1"/>
        <v>0</v>
      </c>
      <c r="AV37">
        <f ca="1"/>
        <v>0</v>
      </c>
      <c r="AW37">
        <f ca="1"/>
        <v>0</v>
      </c>
    </row>
    <row r="38" spans="2:49" x14ac:dyDescent="0.5">
      <c r="Y38" t="str">
        <f ca="1"/>
        <v/>
      </c>
      <c r="AG38" t="str">
        <f ca="1"/>
        <v>2. Software Engineering</v>
      </c>
      <c r="AH38" t="str">
        <f ca="1"/>
        <v/>
      </c>
      <c r="AI38" t="str">
        <f ca="1"/>
        <v>Feature, OS, and FW Development</v>
      </c>
      <c r="AJ38" t="str">
        <f ca="1"/>
        <v>UI/UX design for media interface</v>
      </c>
      <c r="AK38" t="str">
        <f ca="1"/>
        <v>UI/UX Designer</v>
      </c>
      <c r="AL38">
        <f ca="1"/>
        <v>1</v>
      </c>
      <c r="AM38">
        <f ca="1"/>
        <v>1.5</v>
      </c>
      <c r="AN38">
        <f ca="1"/>
        <v>2</v>
      </c>
      <c r="AO38">
        <f ca="1"/>
        <v>1</v>
      </c>
      <c r="AP38">
        <f ca="1"/>
        <v>0</v>
      </c>
      <c r="AQ38">
        <f ca="1"/>
        <v>0</v>
      </c>
      <c r="AR38">
        <f ca="1"/>
        <v>0</v>
      </c>
      <c r="AS38">
        <f ca="1"/>
        <v>0</v>
      </c>
      <c r="AT38">
        <f ca="1"/>
        <v>0</v>
      </c>
      <c r="AU38">
        <f ca="1"/>
        <v>0</v>
      </c>
      <c r="AV38">
        <f ca="1"/>
        <v>0</v>
      </c>
      <c r="AW38">
        <f ca="1"/>
        <v>0</v>
      </c>
    </row>
    <row r="39" spans="2:49" x14ac:dyDescent="0.5">
      <c r="Y39" t="str">
        <f ca="1"/>
        <v/>
      </c>
      <c r="AG39" t="str">
        <f ca="1"/>
        <v>2. Software Engineering</v>
      </c>
      <c r="AH39" t="str">
        <f ca="1"/>
        <v/>
      </c>
      <c r="AI39" t="str">
        <f ca="1"/>
        <v>Integration</v>
      </c>
      <c r="AJ39" t="str">
        <f ca="1"/>
        <v>Codec integration</v>
      </c>
      <c r="AK39" t="str">
        <f ca="1"/>
        <v>Software Engineer</v>
      </c>
      <c r="AL39">
        <f ca="1"/>
        <v>0.5</v>
      </c>
      <c r="AM39">
        <f ca="1"/>
        <v>1.5</v>
      </c>
      <c r="AN39">
        <f ca="1"/>
        <v>2.5</v>
      </c>
      <c r="AO39">
        <f ca="1"/>
        <v>1</v>
      </c>
      <c r="AP39">
        <f ca="1"/>
        <v>0</v>
      </c>
      <c r="AQ39">
        <f ca="1"/>
        <v>0</v>
      </c>
      <c r="AR39">
        <f ca="1"/>
        <v>0</v>
      </c>
      <c r="AS39">
        <f ca="1"/>
        <v>0</v>
      </c>
      <c r="AT39">
        <f ca="1"/>
        <v>0</v>
      </c>
      <c r="AU39">
        <f ca="1"/>
        <v>0</v>
      </c>
      <c r="AV39">
        <f ca="1"/>
        <v>0</v>
      </c>
      <c r="AW39">
        <f ca="1"/>
        <v>0</v>
      </c>
    </row>
    <row r="40" spans="2:49" x14ac:dyDescent="0.5">
      <c r="Y40" t="str">
        <f ca="1"/>
        <v/>
      </c>
      <c r="AG40" t="str">
        <f ca="1"/>
        <v>2. Software Engineering</v>
      </c>
      <c r="AH40" t="str">
        <f ca="1"/>
        <v/>
      </c>
      <c r="AI40" t="str">
        <f ca="1"/>
        <v>Integration</v>
      </c>
      <c r="AJ40" t="str">
        <f ca="1"/>
        <v>Codec integration</v>
      </c>
      <c r="AK40" t="str">
        <f ca="1"/>
        <v>Video Engineer</v>
      </c>
      <c r="AL40">
        <f ca="1"/>
        <v>0.5</v>
      </c>
      <c r="AM40">
        <f ca="1"/>
        <v>1.5</v>
      </c>
      <c r="AN40">
        <f ca="1"/>
        <v>2.5</v>
      </c>
      <c r="AO40">
        <f ca="1"/>
        <v>1</v>
      </c>
      <c r="AP40">
        <f ca="1"/>
        <v>0</v>
      </c>
      <c r="AQ40">
        <f ca="1"/>
        <v>0</v>
      </c>
      <c r="AR40">
        <f ca="1"/>
        <v>0</v>
      </c>
      <c r="AS40">
        <f ca="1"/>
        <v>0</v>
      </c>
      <c r="AT40">
        <f ca="1"/>
        <v>0</v>
      </c>
      <c r="AU40">
        <f ca="1"/>
        <v>0</v>
      </c>
      <c r="AV40">
        <f ca="1"/>
        <v>0</v>
      </c>
      <c r="AW40">
        <f ca="1"/>
        <v>0</v>
      </c>
    </row>
    <row r="41" spans="2:49" x14ac:dyDescent="0.5">
      <c r="Y41" t="str">
        <f ca="1"/>
        <v/>
      </c>
      <c r="AG41" t="str">
        <f ca="1"/>
        <v>2. Software Engineering</v>
      </c>
      <c r="AH41" t="str">
        <f ca="1"/>
        <v/>
      </c>
      <c r="AI41" t="str">
        <f ca="1"/>
        <v>Integration</v>
      </c>
      <c r="AJ41" t="str">
        <f ca="1"/>
        <v>Streaming protocol support</v>
      </c>
      <c r="AK41" t="str">
        <f ca="1"/>
        <v>Streaming Engineer</v>
      </c>
      <c r="AL41">
        <f ca="1"/>
        <v>0.5</v>
      </c>
      <c r="AM41">
        <f ca="1"/>
        <v>1.5</v>
      </c>
      <c r="AN41">
        <f ca="1"/>
        <v>2.5</v>
      </c>
      <c r="AO41">
        <f ca="1"/>
        <v>1.5</v>
      </c>
      <c r="AP41">
        <f ca="1"/>
        <v>0</v>
      </c>
      <c r="AQ41">
        <f ca="1"/>
        <v>0</v>
      </c>
      <c r="AR41">
        <f ca="1"/>
        <v>0</v>
      </c>
      <c r="AS41">
        <f ca="1"/>
        <v>0</v>
      </c>
      <c r="AT41">
        <f ca="1"/>
        <v>0</v>
      </c>
      <c r="AU41">
        <f ca="1"/>
        <v>0</v>
      </c>
      <c r="AV41">
        <f ca="1"/>
        <v>0</v>
      </c>
      <c r="AW41">
        <f ca="1"/>
        <v>0</v>
      </c>
    </row>
    <row r="42" spans="2:49" x14ac:dyDescent="0.5">
      <c r="AG42" t="str">
        <f ca="1"/>
        <v>2. Software Engineering</v>
      </c>
      <c r="AH42" t="str">
        <f ca="1"/>
        <v/>
      </c>
      <c r="AI42" t="str">
        <f ca="1"/>
        <v>Integration</v>
      </c>
      <c r="AJ42" t="str">
        <f ca="1"/>
        <v>Cloud service integration</v>
      </c>
      <c r="AK42" t="str">
        <f ca="1"/>
        <v>Cloud Architect</v>
      </c>
      <c r="AL42">
        <f ca="1"/>
        <v>1</v>
      </c>
      <c r="AM42">
        <f ca="1"/>
        <v>1.5</v>
      </c>
      <c r="AN42">
        <f ca="1"/>
        <v>2.5</v>
      </c>
      <c r="AO42">
        <f ca="1"/>
        <v>1</v>
      </c>
      <c r="AP42">
        <f ca="1"/>
        <v>0</v>
      </c>
      <c r="AQ42">
        <f ca="1"/>
        <v>0</v>
      </c>
      <c r="AR42">
        <f ca="1"/>
        <v>0</v>
      </c>
      <c r="AS42">
        <f ca="1"/>
        <v>0</v>
      </c>
      <c r="AT42">
        <f ca="1"/>
        <v>0</v>
      </c>
      <c r="AU42">
        <f ca="1"/>
        <v>0</v>
      </c>
      <c r="AV42">
        <f ca="1"/>
        <v>0</v>
      </c>
      <c r="AW42">
        <f ca="1"/>
        <v>0</v>
      </c>
    </row>
    <row r="43" spans="2:49" x14ac:dyDescent="0.5">
      <c r="AG43" t="str">
        <f ca="1"/>
        <v>2. Software Engineering</v>
      </c>
      <c r="AH43" t="str">
        <f ca="1"/>
        <v/>
      </c>
      <c r="AI43" t="str">
        <f ca="1"/>
        <v>Integration</v>
      </c>
      <c r="AJ43" t="str">
        <f ca="1"/>
        <v>Cloud service integration</v>
      </c>
      <c r="AK43" t="str">
        <f ca="1"/>
        <v>Cloud Engineer</v>
      </c>
      <c r="AL43">
        <f ca="1"/>
        <v>1</v>
      </c>
      <c r="AM43">
        <f ca="1"/>
        <v>1.5</v>
      </c>
      <c r="AN43">
        <f ca="1"/>
        <v>2.5</v>
      </c>
      <c r="AO43">
        <f ca="1"/>
        <v>1</v>
      </c>
      <c r="AP43">
        <f ca="1"/>
        <v>0</v>
      </c>
      <c r="AQ43">
        <f ca="1"/>
        <v>0</v>
      </c>
      <c r="AR43">
        <f ca="1"/>
        <v>0</v>
      </c>
      <c r="AS43">
        <f ca="1"/>
        <v>0</v>
      </c>
      <c r="AT43">
        <f ca="1"/>
        <v>0</v>
      </c>
      <c r="AU43">
        <f ca="1"/>
        <v>0</v>
      </c>
      <c r="AV43">
        <f ca="1"/>
        <v>0</v>
      </c>
      <c r="AW43">
        <f ca="1"/>
        <v>0</v>
      </c>
    </row>
    <row r="44" spans="2:49" x14ac:dyDescent="0.5">
      <c r="AG44" t="str">
        <f ca="1"/>
        <v>2. Software Engineering</v>
      </c>
      <c r="AH44" t="str">
        <f ca="1"/>
        <v/>
      </c>
      <c r="AI44" t="str">
        <f ca="1"/>
        <v>User Function</v>
      </c>
      <c r="AJ44" t="str">
        <f ca="1"/>
        <v>Media player functionality</v>
      </c>
      <c r="AK44" t="str">
        <f ca="1"/>
        <v>Software Developer</v>
      </c>
      <c r="AL44">
        <f ca="1"/>
        <v>0.5</v>
      </c>
      <c r="AM44">
        <f ca="1"/>
        <v>1.5</v>
      </c>
      <c r="AN44">
        <f ca="1"/>
        <v>3</v>
      </c>
      <c r="AO44">
        <f ca="1"/>
        <v>1.5</v>
      </c>
      <c r="AP44">
        <f ca="1"/>
        <v>0</v>
      </c>
      <c r="AQ44">
        <f ca="1"/>
        <v>0</v>
      </c>
      <c r="AR44">
        <f ca="1"/>
        <v>0</v>
      </c>
      <c r="AS44">
        <f ca="1"/>
        <v>0</v>
      </c>
      <c r="AT44">
        <f ca="1"/>
        <v>0</v>
      </c>
      <c r="AU44">
        <f ca="1"/>
        <v>0</v>
      </c>
      <c r="AV44">
        <f ca="1"/>
        <v>0</v>
      </c>
      <c r="AW44">
        <f ca="1"/>
        <v>0</v>
      </c>
    </row>
    <row r="45" spans="2:49" x14ac:dyDescent="0.5">
      <c r="AG45" t="str">
        <f ca="1"/>
        <v>2. Software Engineering</v>
      </c>
      <c r="AH45" t="str">
        <f ca="1"/>
        <v/>
      </c>
      <c r="AI45" t="str">
        <f ca="1"/>
        <v>User Function</v>
      </c>
      <c r="AJ45" t="str">
        <f ca="1"/>
        <v>Media player functionality</v>
      </c>
      <c r="AK45" t="str">
        <f ca="1"/>
        <v>Video Playback Engineer</v>
      </c>
      <c r="AL45">
        <f ca="1"/>
        <v>0.5</v>
      </c>
      <c r="AM45">
        <f ca="1"/>
        <v>1.5</v>
      </c>
      <c r="AN45">
        <f ca="1"/>
        <v>2.5</v>
      </c>
      <c r="AO45">
        <f ca="1"/>
        <v>1.5</v>
      </c>
      <c r="AP45">
        <f ca="1"/>
        <v>0</v>
      </c>
      <c r="AQ45">
        <f ca="1"/>
        <v>0</v>
      </c>
      <c r="AR45">
        <f ca="1"/>
        <v>0</v>
      </c>
      <c r="AS45">
        <f ca="1"/>
        <v>0</v>
      </c>
      <c r="AT45">
        <f ca="1"/>
        <v>0</v>
      </c>
      <c r="AU45">
        <f ca="1"/>
        <v>0</v>
      </c>
      <c r="AV45">
        <f ca="1"/>
        <v>0</v>
      </c>
      <c r="AW45">
        <f ca="1"/>
        <v>0</v>
      </c>
    </row>
    <row r="46" spans="2:49" x14ac:dyDescent="0.5">
      <c r="AG46" t="str">
        <f ca="1"/>
        <v>2. Software Engineering</v>
      </c>
      <c r="AH46" t="str">
        <f ca="1"/>
        <v/>
      </c>
      <c r="AI46" t="str">
        <f ca="1"/>
        <v>Integration</v>
      </c>
      <c r="AJ46" t="str">
        <f ca="1"/>
        <v>Wi-Fi/Bluetooth integration</v>
      </c>
      <c r="AK46" t="str">
        <f ca="1"/>
        <v>Network Engineer</v>
      </c>
      <c r="AL46">
        <f ca="1"/>
        <v>0.5</v>
      </c>
      <c r="AM46">
        <f ca="1"/>
        <v>1.5</v>
      </c>
      <c r="AN46">
        <f ca="1"/>
        <v>3</v>
      </c>
      <c r="AO46">
        <f ca="1"/>
        <v>1.5</v>
      </c>
      <c r="AP46">
        <f ca="1"/>
        <v>0</v>
      </c>
      <c r="AQ46">
        <f ca="1"/>
        <v>0</v>
      </c>
      <c r="AR46">
        <f ca="1"/>
        <v>0</v>
      </c>
      <c r="AS46">
        <f ca="1"/>
        <v>0</v>
      </c>
      <c r="AT46">
        <f ca="1"/>
        <v>0</v>
      </c>
      <c r="AU46">
        <f ca="1"/>
        <v>0</v>
      </c>
      <c r="AV46">
        <f ca="1"/>
        <v>0</v>
      </c>
      <c r="AW46">
        <f ca="1"/>
        <v>0</v>
      </c>
    </row>
    <row r="47" spans="2:49" x14ac:dyDescent="0.5">
      <c r="AG47" t="str">
        <f ca="1"/>
        <v>2. Software Engineering</v>
      </c>
      <c r="AH47" t="str">
        <f ca="1"/>
        <v/>
      </c>
      <c r="AI47" t="str">
        <f ca="1"/>
        <v>Integration</v>
      </c>
      <c r="AJ47" t="str">
        <f ca="1"/>
        <v>Wi-Fi/Bluetooth integration</v>
      </c>
      <c r="AK47" t="str">
        <f ca="1"/>
        <v>Embedded Systems Engineer</v>
      </c>
      <c r="AL47">
        <f ca="1"/>
        <v>0.5</v>
      </c>
      <c r="AM47">
        <f ca="1"/>
        <v>1.5</v>
      </c>
      <c r="AN47">
        <f ca="1"/>
        <v>3</v>
      </c>
      <c r="AO47">
        <f ca="1"/>
        <v>1.5</v>
      </c>
      <c r="AP47">
        <f ca="1"/>
        <v>0</v>
      </c>
      <c r="AQ47">
        <f ca="1"/>
        <v>0</v>
      </c>
      <c r="AR47">
        <f ca="1"/>
        <v>0</v>
      </c>
      <c r="AS47">
        <f ca="1"/>
        <v>0</v>
      </c>
      <c r="AT47">
        <f ca="1"/>
        <v>0</v>
      </c>
      <c r="AU47">
        <f ca="1"/>
        <v>0</v>
      </c>
      <c r="AV47">
        <f ca="1"/>
        <v>0</v>
      </c>
      <c r="AW47">
        <f ca="1"/>
        <v>0</v>
      </c>
    </row>
    <row r="48" spans="2:49" x14ac:dyDescent="0.5">
      <c r="AG48" t="str">
        <f ca="1"/>
        <v>2. Software Engineering</v>
      </c>
      <c r="AH48" t="str">
        <f ca="1"/>
        <v/>
      </c>
      <c r="AI48" t="str">
        <f ca="1"/>
        <v>User Function</v>
      </c>
      <c r="AJ48" t="str">
        <f ca="1"/>
        <v>Network testing</v>
      </c>
      <c r="AK48" t="str">
        <f ca="1"/>
        <v>Network Test Engineer</v>
      </c>
      <c r="AL48">
        <f ca="1"/>
        <v>0.5</v>
      </c>
      <c r="AM48">
        <f ca="1"/>
        <v>1.5</v>
      </c>
      <c r="AN48">
        <f ca="1"/>
        <v>2.5</v>
      </c>
      <c r="AO48">
        <f ca="1"/>
        <v>1.5</v>
      </c>
      <c r="AP48">
        <f ca="1"/>
        <v>0</v>
      </c>
      <c r="AQ48">
        <f ca="1"/>
        <v>0</v>
      </c>
      <c r="AR48">
        <f ca="1"/>
        <v>0</v>
      </c>
      <c r="AS48">
        <f ca="1"/>
        <v>0</v>
      </c>
      <c r="AT48">
        <f ca="1"/>
        <v>0</v>
      </c>
      <c r="AU48">
        <f ca="1"/>
        <v>0</v>
      </c>
      <c r="AV48">
        <f ca="1"/>
        <v>0</v>
      </c>
      <c r="AW48">
        <f ca="1"/>
        <v>0</v>
      </c>
    </row>
    <row r="49" spans="33:49" x14ac:dyDescent="0.5">
      <c r="AG49" t="str">
        <f ca="1"/>
        <v>2. Software Engineering</v>
      </c>
      <c r="AH49" t="str">
        <f ca="1"/>
        <v/>
      </c>
      <c r="AI49" t="str">
        <f ca="1"/>
        <v>User Function</v>
      </c>
      <c r="AJ49" t="str">
        <f ca="1"/>
        <v>Device pairing</v>
      </c>
      <c r="AK49" t="str">
        <f ca="1"/>
        <v>Software Engineer</v>
      </c>
      <c r="AL49">
        <f ca="1"/>
        <v>0.5</v>
      </c>
      <c r="AM49">
        <f ca="1"/>
        <v>1.5</v>
      </c>
      <c r="AN49">
        <f ca="1"/>
        <v>2.5</v>
      </c>
      <c r="AO49">
        <f ca="1"/>
        <v>1.5</v>
      </c>
      <c r="AP49">
        <f ca="1"/>
        <v>0</v>
      </c>
      <c r="AQ49">
        <f ca="1"/>
        <v>0</v>
      </c>
      <c r="AR49">
        <f ca="1"/>
        <v>0</v>
      </c>
      <c r="AS49">
        <f ca="1"/>
        <v>0</v>
      </c>
      <c r="AT49">
        <f ca="1"/>
        <v>0</v>
      </c>
      <c r="AU49">
        <f ca="1"/>
        <v>0</v>
      </c>
      <c r="AV49">
        <f ca="1"/>
        <v>0</v>
      </c>
      <c r="AW49">
        <f ca="1"/>
        <v>0</v>
      </c>
    </row>
    <row r="50" spans="33:49" x14ac:dyDescent="0.5">
      <c r="AG50" t="str">
        <f ca="1"/>
        <v>2. Software Engineering</v>
      </c>
      <c r="AH50" t="str">
        <f ca="1"/>
        <v/>
      </c>
      <c r="AI50" t="str">
        <f ca="1"/>
        <v>Integration</v>
      </c>
      <c r="AJ50" t="str">
        <f ca="1"/>
        <v>Streaming service integration</v>
      </c>
      <c r="AK50" t="str">
        <f ca="1"/>
        <v>Streaming Engineer</v>
      </c>
      <c r="AL50">
        <f ca="1"/>
        <v>0.5</v>
      </c>
      <c r="AM50">
        <f ca="1"/>
        <v>1.5</v>
      </c>
      <c r="AN50">
        <f ca="1"/>
        <v>2.5</v>
      </c>
      <c r="AO50">
        <f ca="1"/>
        <v>1.5</v>
      </c>
      <c r="AP50">
        <f ca="1"/>
        <v>0</v>
      </c>
      <c r="AQ50">
        <f ca="1"/>
        <v>0</v>
      </c>
      <c r="AR50">
        <f ca="1"/>
        <v>0</v>
      </c>
      <c r="AS50">
        <f ca="1"/>
        <v>0</v>
      </c>
      <c r="AT50">
        <f ca="1"/>
        <v>0</v>
      </c>
      <c r="AU50">
        <f ca="1"/>
        <v>0</v>
      </c>
      <c r="AV50">
        <f ca="1"/>
        <v>0</v>
      </c>
      <c r="AW50">
        <f ca="1"/>
        <v>0</v>
      </c>
    </row>
    <row r="51" spans="33:49" x14ac:dyDescent="0.5">
      <c r="AG51" t="str">
        <f ca="1"/>
        <v>2. Software Engineering</v>
      </c>
      <c r="AH51" t="str">
        <f ca="1"/>
        <v/>
      </c>
      <c r="AI51" t="str">
        <f ca="1"/>
        <v>User Function</v>
      </c>
      <c r="AJ51" t="str">
        <f ca="1"/>
        <v>VPN Integration and testing</v>
      </c>
      <c r="AK51" t="str">
        <f ca="1"/>
        <v>Network Security Engineer</v>
      </c>
      <c r="AL51">
        <f ca="1"/>
        <v>0.5</v>
      </c>
      <c r="AM51">
        <f ca="1"/>
        <v>1.5</v>
      </c>
      <c r="AN51">
        <f ca="1"/>
        <v>2</v>
      </c>
      <c r="AO51">
        <f ca="1"/>
        <v>1</v>
      </c>
      <c r="AP51">
        <f ca="1"/>
        <v>0</v>
      </c>
      <c r="AQ51">
        <f ca="1"/>
        <v>0</v>
      </c>
      <c r="AR51">
        <f ca="1"/>
        <v>0</v>
      </c>
      <c r="AS51">
        <f ca="1"/>
        <v>0</v>
      </c>
      <c r="AT51">
        <f ca="1"/>
        <v>0</v>
      </c>
      <c r="AU51">
        <f ca="1"/>
        <v>0</v>
      </c>
      <c r="AV51">
        <f ca="1"/>
        <v>0</v>
      </c>
      <c r="AW51">
        <f ca="1"/>
        <v>0</v>
      </c>
    </row>
    <row r="52" spans="33:49" x14ac:dyDescent="0.5">
      <c r="AG52" t="str">
        <f ca="1"/>
        <v>2. Software Engineering</v>
      </c>
      <c r="AH52" t="str">
        <f ca="1"/>
        <v/>
      </c>
      <c r="AI52" t="str">
        <f ca="1"/>
        <v>Security and Compliance</v>
      </c>
      <c r="AJ52" t="str">
        <f ca="1"/>
        <v>User data protection</v>
      </c>
      <c r="AK52" t="str">
        <f ca="1"/>
        <v>Data Privacy Engineer</v>
      </c>
      <c r="AL52">
        <f ca="1"/>
        <v>0.5</v>
      </c>
      <c r="AM52">
        <f ca="1"/>
        <v>1.5</v>
      </c>
      <c r="AN52">
        <f ca="1"/>
        <v>2.5</v>
      </c>
      <c r="AO52">
        <f ca="1"/>
        <v>1.5</v>
      </c>
      <c r="AP52">
        <f ca="1"/>
        <v>0</v>
      </c>
      <c r="AQ52">
        <f ca="1"/>
        <v>0</v>
      </c>
      <c r="AR52">
        <f ca="1"/>
        <v>0</v>
      </c>
      <c r="AS52">
        <f ca="1"/>
        <v>0</v>
      </c>
      <c r="AT52">
        <f ca="1"/>
        <v>0</v>
      </c>
      <c r="AU52">
        <f ca="1"/>
        <v>0</v>
      </c>
      <c r="AV52">
        <f ca="1"/>
        <v>0</v>
      </c>
      <c r="AW52">
        <f ca="1"/>
        <v>0</v>
      </c>
    </row>
    <row r="53" spans="33:49" x14ac:dyDescent="0.5">
      <c r="AG53" t="str">
        <f ca="1"/>
        <v>2. Software Engineering</v>
      </c>
      <c r="AH53" t="str">
        <f ca="1"/>
        <v/>
      </c>
      <c r="AI53" t="str">
        <f ca="1"/>
        <v>Security and Compliance</v>
      </c>
      <c r="AJ53" t="str">
        <f ca="1"/>
        <v>Content protection</v>
      </c>
      <c r="AK53" t="str">
        <f ca="1"/>
        <v>DRM Engineer</v>
      </c>
      <c r="AL53">
        <f ca="1"/>
        <v>0.5</v>
      </c>
      <c r="AM53">
        <f ca="1"/>
        <v>1.5</v>
      </c>
      <c r="AN53">
        <f ca="1"/>
        <v>2.5</v>
      </c>
      <c r="AO53">
        <f ca="1"/>
        <v>1</v>
      </c>
      <c r="AP53">
        <f ca="1"/>
        <v>0</v>
      </c>
      <c r="AQ53">
        <f ca="1"/>
        <v>0</v>
      </c>
      <c r="AR53">
        <f ca="1"/>
        <v>0</v>
      </c>
      <c r="AS53">
        <f ca="1"/>
        <v>0</v>
      </c>
      <c r="AT53">
        <f ca="1"/>
        <v>0</v>
      </c>
      <c r="AU53">
        <f ca="1"/>
        <v>0</v>
      </c>
      <c r="AV53">
        <f ca="1"/>
        <v>0</v>
      </c>
      <c r="AW53">
        <f ca="1"/>
        <v>0</v>
      </c>
    </row>
    <row r="54" spans="33:49" x14ac:dyDescent="0.5">
      <c r="AG54" t="str">
        <f ca="1"/>
        <v>2. Software Engineering</v>
      </c>
      <c r="AH54" t="str">
        <f ca="1"/>
        <v/>
      </c>
      <c r="AI54" t="str">
        <f ca="1"/>
        <v>Security and Compliance</v>
      </c>
      <c r="AJ54" t="str">
        <f ca="1"/>
        <v>Content protection</v>
      </c>
      <c r="AK54" t="str">
        <f ca="1"/>
        <v>Security Engineer</v>
      </c>
      <c r="AL54">
        <f ca="1"/>
        <v>0.5</v>
      </c>
      <c r="AM54">
        <f ca="1"/>
        <v>1.5</v>
      </c>
      <c r="AN54">
        <f ca="1"/>
        <v>2.5</v>
      </c>
      <c r="AO54">
        <f ca="1"/>
        <v>1</v>
      </c>
      <c r="AP54">
        <f ca="1"/>
        <v>0</v>
      </c>
      <c r="AQ54">
        <f ca="1"/>
        <v>0</v>
      </c>
      <c r="AR54">
        <f ca="1"/>
        <v>0</v>
      </c>
      <c r="AS54">
        <f ca="1"/>
        <v>0</v>
      </c>
      <c r="AT54">
        <f ca="1"/>
        <v>0</v>
      </c>
      <c r="AU54">
        <f ca="1"/>
        <v>0</v>
      </c>
      <c r="AV54">
        <f ca="1"/>
        <v>0</v>
      </c>
      <c r="AW54">
        <f ca="1"/>
        <v>0</v>
      </c>
    </row>
    <row r="55" spans="33:49" x14ac:dyDescent="0.5">
      <c r="AG55" t="str">
        <f ca="1"/>
        <v>2. Software Engineering</v>
      </c>
      <c r="AH55" t="str">
        <f ca="1"/>
        <v/>
      </c>
      <c r="AI55" t="str">
        <f ca="1"/>
        <v>Security and Compliance</v>
      </c>
      <c r="AJ55" t="str">
        <f ca="1"/>
        <v>Secure boot and root of trust implementation</v>
      </c>
      <c r="AK55" t="str">
        <f ca="1"/>
        <v>Security Firmware Engineer</v>
      </c>
      <c r="AL55">
        <f ca="1"/>
        <v>0.5</v>
      </c>
      <c r="AM55">
        <f ca="1"/>
        <v>1.5</v>
      </c>
      <c r="AN55">
        <f ca="1"/>
        <v>2.5</v>
      </c>
      <c r="AO55">
        <f ca="1"/>
        <v>1</v>
      </c>
      <c r="AP55">
        <f ca="1"/>
        <v>0</v>
      </c>
      <c r="AQ55">
        <f ca="1"/>
        <v>0</v>
      </c>
      <c r="AR55">
        <f ca="1"/>
        <v>0</v>
      </c>
      <c r="AS55">
        <f ca="1"/>
        <v>0</v>
      </c>
      <c r="AT55">
        <f ca="1"/>
        <v>0</v>
      </c>
      <c r="AU55">
        <f ca="1"/>
        <v>0</v>
      </c>
      <c r="AV55">
        <f ca="1"/>
        <v>0</v>
      </c>
      <c r="AW55">
        <f ca="1"/>
        <v>0</v>
      </c>
    </row>
    <row r="56" spans="33:49" x14ac:dyDescent="0.5">
      <c r="AG56" t="str">
        <f ca="1"/>
        <v>2. Software Engineering</v>
      </c>
      <c r="AH56" t="str">
        <f ca="1"/>
        <v/>
      </c>
      <c r="AI56" t="str">
        <f ca="1"/>
        <v>Security and Compliance</v>
      </c>
      <c r="AJ56" t="str">
        <f ca="1"/>
        <v>Vulnerability testing</v>
      </c>
      <c r="AK56" t="str">
        <f ca="1"/>
        <v>Penetration Tester</v>
      </c>
      <c r="AL56">
        <f ca="1"/>
        <v>0.5</v>
      </c>
      <c r="AM56">
        <f ca="1"/>
        <v>1.5</v>
      </c>
      <c r="AN56">
        <f ca="1"/>
        <v>2</v>
      </c>
      <c r="AO56">
        <f ca="1"/>
        <v>1</v>
      </c>
      <c r="AP56">
        <f ca="1"/>
        <v>0</v>
      </c>
      <c r="AQ56">
        <f ca="1"/>
        <v>0</v>
      </c>
      <c r="AR56">
        <f ca="1"/>
        <v>0</v>
      </c>
      <c r="AS56">
        <f ca="1"/>
        <v>0</v>
      </c>
      <c r="AT56">
        <f ca="1"/>
        <v>0</v>
      </c>
      <c r="AU56">
        <f ca="1"/>
        <v>0</v>
      </c>
      <c r="AV56">
        <f ca="1"/>
        <v>0</v>
      </c>
      <c r="AW56">
        <f ca="1"/>
        <v>0</v>
      </c>
    </row>
    <row r="57" spans="33:49" x14ac:dyDescent="0.5">
      <c r="AG57" t="str">
        <f ca="1"/>
        <v>2. Software Engineering</v>
      </c>
      <c r="AH57" t="str">
        <f ca="1"/>
        <v/>
      </c>
      <c r="AI57" t="str">
        <f ca="1"/>
        <v>Security and Compliance</v>
      </c>
      <c r="AJ57" t="str">
        <f ca="1"/>
        <v>Vulnerability testing</v>
      </c>
      <c r="AK57" t="str">
        <f ca="1"/>
        <v>Security Analyst</v>
      </c>
      <c r="AL57">
        <f ca="1"/>
        <v>0.5</v>
      </c>
      <c r="AM57">
        <f ca="1"/>
        <v>1.5</v>
      </c>
      <c r="AN57">
        <f ca="1"/>
        <v>2</v>
      </c>
      <c r="AO57">
        <f ca="1"/>
        <v>1</v>
      </c>
      <c r="AP57">
        <f ca="1"/>
        <v>0</v>
      </c>
      <c r="AQ57">
        <f ca="1"/>
        <v>0</v>
      </c>
      <c r="AR57">
        <f ca="1"/>
        <v>0</v>
      </c>
      <c r="AS57">
        <f ca="1"/>
        <v>0</v>
      </c>
      <c r="AT57">
        <f ca="1"/>
        <v>0</v>
      </c>
      <c r="AU57">
        <f ca="1"/>
        <v>0</v>
      </c>
      <c r="AV57">
        <f ca="1"/>
        <v>0</v>
      </c>
      <c r="AW57">
        <f ca="1"/>
        <v>0</v>
      </c>
    </row>
    <row r="58" spans="33:49" x14ac:dyDescent="0.5">
      <c r="AG58" t="str">
        <f ca="1"/>
        <v>3. Launch Support</v>
      </c>
      <c r="AH58" t="str">
        <f ca="1"/>
        <v/>
      </c>
      <c r="AI58" t="str">
        <f ca="1"/>
        <v>Task</v>
      </c>
      <c r="AJ58" t="str">
        <f ca="1"/>
        <v>Subtask</v>
      </c>
      <c r="AK58" t="str">
        <f ca="1"/>
        <v>Resource</v>
      </c>
      <c r="AL58" t="str">
        <f ca="1"/>
        <v>Ideate</v>
      </c>
      <c r="AM58" t="str">
        <f ca="1"/>
        <v>Prototype</v>
      </c>
      <c r="AN58" t="str">
        <f ca="1"/>
        <v>Develop</v>
      </c>
      <c r="AO58" t="str">
        <f ca="1"/>
        <v>Sustain</v>
      </c>
      <c r="AP58">
        <f ca="1"/>
        <v>0</v>
      </c>
      <c r="AQ58">
        <f ca="1"/>
        <v>0</v>
      </c>
      <c r="AR58">
        <f ca="1"/>
        <v>0</v>
      </c>
      <c r="AS58">
        <f ca="1"/>
        <v>0</v>
      </c>
      <c r="AT58">
        <f ca="1"/>
        <v>0</v>
      </c>
      <c r="AU58">
        <f ca="1"/>
        <v>0</v>
      </c>
      <c r="AV58">
        <f ca="1"/>
        <v>0</v>
      </c>
      <c r="AW58">
        <f ca="1"/>
        <v>0</v>
      </c>
    </row>
    <row r="59" spans="33:49" x14ac:dyDescent="0.5">
      <c r="AG59" t="str">
        <f ca="1"/>
        <v>3. Launch Support</v>
      </c>
      <c r="AH59" t="str">
        <f ca="1"/>
        <v/>
      </c>
      <c r="AI59" t="str">
        <f ca="1"/>
        <v>Testing &amp; Quality Assurance</v>
      </c>
      <c r="AJ59" t="str">
        <f ca="1"/>
        <v>Functional testing</v>
      </c>
      <c r="AK59" t="str">
        <f ca="1"/>
        <v>Test Engineer</v>
      </c>
      <c r="AL59">
        <f ca="1"/>
        <v>0.5</v>
      </c>
      <c r="AM59">
        <f ca="1"/>
        <v>1</v>
      </c>
      <c r="AN59">
        <f ca="1"/>
        <v>2</v>
      </c>
      <c r="AO59">
        <f ca="1"/>
        <v>1</v>
      </c>
      <c r="AP59">
        <f ca="1"/>
        <v>0</v>
      </c>
      <c r="AQ59">
        <f ca="1"/>
        <v>0</v>
      </c>
      <c r="AR59">
        <f ca="1"/>
        <v>0</v>
      </c>
      <c r="AS59">
        <f ca="1"/>
        <v>0</v>
      </c>
      <c r="AT59">
        <f ca="1"/>
        <v>0</v>
      </c>
      <c r="AU59">
        <f ca="1"/>
        <v>0</v>
      </c>
      <c r="AV59">
        <f ca="1"/>
        <v>0</v>
      </c>
      <c r="AW59">
        <f ca="1"/>
        <v>0</v>
      </c>
    </row>
    <row r="60" spans="33:49" x14ac:dyDescent="0.5">
      <c r="AG60" t="str">
        <f ca="1"/>
        <v>3. Launch Support</v>
      </c>
      <c r="AH60" t="str">
        <f ca="1"/>
        <v/>
      </c>
      <c r="AI60" t="str">
        <f ca="1"/>
        <v>Testing &amp; Quality Assurance</v>
      </c>
      <c r="AJ60" t="str">
        <f ca="1"/>
        <v>Functional testing</v>
      </c>
      <c r="AK60" t="str">
        <f ca="1"/>
        <v>QA Engineer</v>
      </c>
      <c r="AL60">
        <f ca="1"/>
        <v>0.5</v>
      </c>
      <c r="AM60">
        <f ca="1"/>
        <v>1</v>
      </c>
      <c r="AN60">
        <f ca="1"/>
        <v>3</v>
      </c>
      <c r="AO60">
        <f ca="1"/>
        <v>2</v>
      </c>
      <c r="AP60">
        <f ca="1"/>
        <v>0</v>
      </c>
      <c r="AQ60">
        <f ca="1"/>
        <v>0</v>
      </c>
      <c r="AR60">
        <f ca="1"/>
        <v>0</v>
      </c>
      <c r="AS60">
        <f ca="1"/>
        <v>0</v>
      </c>
      <c r="AT60">
        <f ca="1"/>
        <v>0</v>
      </c>
      <c r="AU60">
        <f ca="1"/>
        <v>0</v>
      </c>
      <c r="AV60">
        <f ca="1"/>
        <v>0</v>
      </c>
      <c r="AW60">
        <f ca="1"/>
        <v>0</v>
      </c>
    </row>
    <row r="61" spans="33:49" x14ac:dyDescent="0.5">
      <c r="AG61" t="str">
        <f ca="1"/>
        <v>3. Launch Support</v>
      </c>
      <c r="AH61" t="str">
        <f ca="1"/>
        <v/>
      </c>
      <c r="AI61" t="str">
        <f ca="1"/>
        <v>Testing &amp; Quality Assurance</v>
      </c>
      <c r="AJ61" t="str">
        <f ca="1"/>
        <v>Environmental testing</v>
      </c>
      <c r="AK61" t="str">
        <f ca="1"/>
        <v>Environmental Test Engineer</v>
      </c>
      <c r="AL61">
        <f ca="1"/>
        <v>0.2</v>
      </c>
      <c r="AM61">
        <f ca="1"/>
        <v>1</v>
      </c>
      <c r="AN61">
        <f ca="1"/>
        <v>2</v>
      </c>
      <c r="AO61">
        <f ca="1"/>
        <v>0.5</v>
      </c>
      <c r="AP61">
        <f ca="1"/>
        <v>0</v>
      </c>
      <c r="AQ61">
        <f ca="1"/>
        <v>0</v>
      </c>
      <c r="AR61">
        <f ca="1"/>
        <v>0</v>
      </c>
      <c r="AS61">
        <f ca="1"/>
        <v>0</v>
      </c>
      <c r="AT61">
        <f ca="1"/>
        <v>0</v>
      </c>
      <c r="AU61">
        <f ca="1"/>
        <v>0</v>
      </c>
      <c r="AV61">
        <f ca="1"/>
        <v>0</v>
      </c>
      <c r="AW61">
        <f ca="1"/>
        <v>0</v>
      </c>
    </row>
    <row r="62" spans="33:49" x14ac:dyDescent="0.5">
      <c r="AG62" t="str">
        <f ca="1"/>
        <v>3. Launch Support</v>
      </c>
      <c r="AH62" t="str">
        <f ca="1"/>
        <v/>
      </c>
      <c r="AI62" t="str">
        <f ca="1"/>
        <v>Testing &amp; Quality Assurance</v>
      </c>
      <c r="AJ62" t="str">
        <f ca="1"/>
        <v>Power consumption and battery performance</v>
      </c>
      <c r="AK62" t="str">
        <f ca="1"/>
        <v>Battery Test Engineer</v>
      </c>
      <c r="AL62">
        <f ca="1"/>
        <v>0.2</v>
      </c>
      <c r="AM62">
        <f ca="1"/>
        <v>1</v>
      </c>
      <c r="AN62">
        <f ca="1"/>
        <v>2</v>
      </c>
      <c r="AO62">
        <f ca="1"/>
        <v>1</v>
      </c>
      <c r="AP62">
        <f ca="1"/>
        <v>0</v>
      </c>
      <c r="AQ62">
        <f ca="1"/>
        <v>0</v>
      </c>
      <c r="AR62">
        <f ca="1"/>
        <v>0</v>
      </c>
      <c r="AS62">
        <f ca="1"/>
        <v>0</v>
      </c>
      <c r="AT62">
        <f ca="1"/>
        <v>0</v>
      </c>
      <c r="AU62">
        <f ca="1"/>
        <v>0</v>
      </c>
      <c r="AV62">
        <f ca="1"/>
        <v>0</v>
      </c>
      <c r="AW62">
        <f ca="1"/>
        <v>0</v>
      </c>
    </row>
    <row r="63" spans="33:49" x14ac:dyDescent="0.5">
      <c r="AG63" t="str">
        <f ca="1"/>
        <v>3. Launch Support</v>
      </c>
      <c r="AH63" t="str">
        <f ca="1"/>
        <v/>
      </c>
      <c r="AI63" t="str">
        <f ca="1"/>
        <v>Testing &amp; Quality Assurance</v>
      </c>
      <c r="AJ63" t="str">
        <f ca="1"/>
        <v>Unit testing</v>
      </c>
      <c r="AK63" t="str">
        <f ca="1"/>
        <v>Software QA Engineer</v>
      </c>
      <c r="AL63">
        <f ca="1"/>
        <v>0.5</v>
      </c>
      <c r="AM63">
        <f ca="1"/>
        <v>1</v>
      </c>
      <c r="AN63">
        <f ca="1"/>
        <v>3</v>
      </c>
      <c r="AO63">
        <f ca="1"/>
        <v>2</v>
      </c>
      <c r="AP63">
        <f ca="1"/>
        <v>0</v>
      </c>
      <c r="AQ63">
        <f ca="1"/>
        <v>0</v>
      </c>
      <c r="AR63">
        <f ca="1"/>
        <v>0</v>
      </c>
      <c r="AS63">
        <f ca="1"/>
        <v>0</v>
      </c>
      <c r="AT63">
        <f ca="1"/>
        <v>0</v>
      </c>
      <c r="AU63">
        <f ca="1"/>
        <v>0</v>
      </c>
      <c r="AV63">
        <f ca="1"/>
        <v>0</v>
      </c>
      <c r="AW63">
        <f ca="1"/>
        <v>0</v>
      </c>
    </row>
    <row r="64" spans="33:49" x14ac:dyDescent="0.5">
      <c r="AG64" t="str">
        <f ca="1"/>
        <v>3. Launch Support</v>
      </c>
      <c r="AH64" t="str">
        <f ca="1"/>
        <v/>
      </c>
      <c r="AI64" t="str">
        <f ca="1"/>
        <v>Testing &amp; Quality Assurance</v>
      </c>
      <c r="AJ64" t="str">
        <f ca="1"/>
        <v>Unit testing</v>
      </c>
      <c r="AK64" t="str">
        <f ca="1"/>
        <v>Software Test Engineer</v>
      </c>
      <c r="AL64">
        <f ca="1"/>
        <v>0.5</v>
      </c>
      <c r="AM64">
        <f ca="1"/>
        <v>1</v>
      </c>
      <c r="AN64">
        <f ca="1"/>
        <v>3</v>
      </c>
      <c r="AO64">
        <f ca="1"/>
        <v>2</v>
      </c>
      <c r="AP64">
        <f ca="1"/>
        <v>0</v>
      </c>
      <c r="AQ64">
        <f ca="1"/>
        <v>0</v>
      </c>
      <c r="AR64">
        <f ca="1"/>
        <v>0</v>
      </c>
      <c r="AS64">
        <f ca="1"/>
        <v>0</v>
      </c>
      <c r="AT64">
        <f ca="1"/>
        <v>0</v>
      </c>
      <c r="AU64">
        <f ca="1"/>
        <v>0</v>
      </c>
      <c r="AV64">
        <f ca="1"/>
        <v>0</v>
      </c>
      <c r="AW64">
        <f ca="1"/>
        <v>0</v>
      </c>
    </row>
    <row r="65" spans="33:49" x14ac:dyDescent="0.5">
      <c r="AG65" t="str">
        <f ca="1"/>
        <v>3. Launch Support</v>
      </c>
      <c r="AH65" t="str">
        <f ca="1"/>
        <v/>
      </c>
      <c r="AI65" t="str">
        <f ca="1"/>
        <v>Testing &amp; Quality Assurance</v>
      </c>
      <c r="AJ65" t="str">
        <f ca="1"/>
        <v>Integration testing</v>
      </c>
      <c r="AK65" t="str">
        <f ca="1"/>
        <v>Software Test Engineer</v>
      </c>
      <c r="AL65">
        <f ca="1"/>
        <v>0.5</v>
      </c>
      <c r="AM65">
        <f ca="1"/>
        <v>1</v>
      </c>
      <c r="AN65">
        <f ca="1"/>
        <v>2</v>
      </c>
      <c r="AO65">
        <f ca="1"/>
        <v>1</v>
      </c>
      <c r="AP65">
        <f ca="1"/>
        <v>0</v>
      </c>
      <c r="AQ65">
        <f ca="1"/>
        <v>0</v>
      </c>
      <c r="AR65">
        <f ca="1"/>
        <v>0</v>
      </c>
      <c r="AS65">
        <f ca="1"/>
        <v>0</v>
      </c>
      <c r="AT65">
        <f ca="1"/>
        <v>0</v>
      </c>
      <c r="AU65">
        <f ca="1"/>
        <v>0</v>
      </c>
      <c r="AV65">
        <f ca="1"/>
        <v>0</v>
      </c>
      <c r="AW65">
        <f ca="1"/>
        <v>0</v>
      </c>
    </row>
    <row r="66" spans="33:49" x14ac:dyDescent="0.5">
      <c r="AG66" t="str">
        <f ca="1"/>
        <v>3. Launch Support</v>
      </c>
      <c r="AH66" t="str">
        <f ca="1"/>
        <v/>
      </c>
      <c r="AI66" t="str">
        <f ca="1"/>
        <v>Testing &amp; Quality Assurance</v>
      </c>
      <c r="AJ66" t="str">
        <f ca="1"/>
        <v>UI/UX usability testing</v>
      </c>
      <c r="AK66" t="str">
        <f ca="1"/>
        <v>UX Researcher</v>
      </c>
      <c r="AL66">
        <f ca="1"/>
        <v>1</v>
      </c>
      <c r="AM66">
        <f ca="1"/>
        <v>1.5</v>
      </c>
      <c r="AN66">
        <f ca="1"/>
        <v>2</v>
      </c>
      <c r="AO66">
        <f ca="1"/>
        <v>1</v>
      </c>
      <c r="AP66">
        <f ca="1"/>
        <v>0</v>
      </c>
      <c r="AQ66">
        <f ca="1"/>
        <v>0</v>
      </c>
      <c r="AR66">
        <f ca="1"/>
        <v>0</v>
      </c>
      <c r="AS66">
        <f ca="1"/>
        <v>0</v>
      </c>
      <c r="AT66">
        <f ca="1"/>
        <v>0</v>
      </c>
      <c r="AU66">
        <f ca="1"/>
        <v>0</v>
      </c>
      <c r="AV66">
        <f ca="1"/>
        <v>0</v>
      </c>
      <c r="AW66">
        <f ca="1"/>
        <v>0</v>
      </c>
    </row>
    <row r="67" spans="33:49" x14ac:dyDescent="0.5">
      <c r="AG67" t="str">
        <f ca="1"/>
        <v>3. Launch Support</v>
      </c>
      <c r="AH67" t="str">
        <f ca="1"/>
        <v/>
      </c>
      <c r="AI67" t="str">
        <f ca="1"/>
        <v>Testing &amp; Quality Assurance</v>
      </c>
      <c r="AJ67" t="str">
        <f ca="1"/>
        <v>Performance testing</v>
      </c>
      <c r="AK67" t="str">
        <f ca="1"/>
        <v>Performance Test Engineer</v>
      </c>
      <c r="AL67">
        <f ca="1"/>
        <v>0.5</v>
      </c>
      <c r="AM67">
        <f ca="1"/>
        <v>1</v>
      </c>
      <c r="AN67">
        <f ca="1"/>
        <v>2</v>
      </c>
      <c r="AO67">
        <f ca="1"/>
        <v>1</v>
      </c>
      <c r="AP67">
        <f ca="1"/>
        <v>0</v>
      </c>
      <c r="AQ67">
        <f ca="1"/>
        <v>0</v>
      </c>
      <c r="AR67">
        <f ca="1"/>
        <v>0</v>
      </c>
      <c r="AS67">
        <f ca="1"/>
        <v>0</v>
      </c>
      <c r="AT67">
        <f ca="1"/>
        <v>0</v>
      </c>
      <c r="AU67">
        <f ca="1"/>
        <v>0</v>
      </c>
      <c r="AV67">
        <f ca="1"/>
        <v>0</v>
      </c>
      <c r="AW67">
        <f ca="1"/>
        <v>0</v>
      </c>
    </row>
    <row r="68" spans="33:49" x14ac:dyDescent="0.5">
      <c r="AG68" t="str">
        <f ca="1"/>
        <v>3. Launch Support</v>
      </c>
      <c r="AH68" t="str">
        <f ca="1"/>
        <v/>
      </c>
      <c r="AI68" t="str">
        <f ca="1"/>
        <v>Testing &amp; Quality Assurance</v>
      </c>
      <c r="AJ68" t="str">
        <f ca="1"/>
        <v>Security testing</v>
      </c>
      <c r="AK68" t="str">
        <f ca="1"/>
        <v>Penetration Tester</v>
      </c>
      <c r="AL68">
        <f ca="1"/>
        <v>0.5</v>
      </c>
      <c r="AM68">
        <f ca="1"/>
        <v>1</v>
      </c>
      <c r="AN68">
        <f ca="1"/>
        <v>1.5</v>
      </c>
      <c r="AO68">
        <f ca="1"/>
        <v>1</v>
      </c>
      <c r="AP68">
        <f ca="1"/>
        <v>0</v>
      </c>
      <c r="AQ68">
        <f ca="1"/>
        <v>0</v>
      </c>
      <c r="AR68">
        <f ca="1"/>
        <v>0</v>
      </c>
      <c r="AS68">
        <f ca="1"/>
        <v>0</v>
      </c>
      <c r="AT68">
        <f ca="1"/>
        <v>0</v>
      </c>
      <c r="AU68">
        <f ca="1"/>
        <v>0</v>
      </c>
      <c r="AV68">
        <f ca="1"/>
        <v>0</v>
      </c>
      <c r="AW68">
        <f ca="1"/>
        <v>0</v>
      </c>
    </row>
    <row r="69" spans="33:49" x14ac:dyDescent="0.5">
      <c r="AG69" t="str">
        <f ca="1"/>
        <v>3. Launch Support</v>
      </c>
      <c r="AH69" t="str">
        <f ca="1"/>
        <v/>
      </c>
      <c r="AI69" t="str">
        <f ca="1"/>
        <v>Testing &amp; Quality Assurance</v>
      </c>
      <c r="AJ69" t="str">
        <f ca="1"/>
        <v>Security testing</v>
      </c>
      <c r="AK69" t="str">
        <f ca="1"/>
        <v>Security Analyst</v>
      </c>
      <c r="AL69">
        <f ca="1"/>
        <v>0.5</v>
      </c>
      <c r="AM69">
        <f ca="1"/>
        <v>1</v>
      </c>
      <c r="AN69">
        <f ca="1"/>
        <v>2</v>
      </c>
      <c r="AO69">
        <f ca="1"/>
        <v>1</v>
      </c>
      <c r="AP69">
        <f ca="1"/>
        <v>0</v>
      </c>
      <c r="AQ69">
        <f ca="1"/>
        <v>0</v>
      </c>
      <c r="AR69">
        <f ca="1"/>
        <v>0</v>
      </c>
      <c r="AS69">
        <f ca="1"/>
        <v>0</v>
      </c>
      <c r="AT69">
        <f ca="1"/>
        <v>0</v>
      </c>
      <c r="AU69">
        <f ca="1"/>
        <v>0</v>
      </c>
      <c r="AV69">
        <f ca="1"/>
        <v>0</v>
      </c>
      <c r="AW69">
        <f ca="1"/>
        <v>0</v>
      </c>
    </row>
    <row r="70" spans="33:49" x14ac:dyDescent="0.5">
      <c r="AG70" t="str">
        <f ca="1"/>
        <v>3. Launch Support</v>
      </c>
      <c r="AH70" t="str">
        <f ca="1"/>
        <v/>
      </c>
      <c r="AI70" t="str">
        <f ca="1"/>
        <v>Testing &amp; Quality Assurance</v>
      </c>
      <c r="AJ70" t="str">
        <f ca="1"/>
        <v>Industry certifications</v>
      </c>
      <c r="AK70" t="str">
        <f ca="1"/>
        <v>Compliance Engineer</v>
      </c>
      <c r="AL70">
        <f ca="1"/>
        <v>0.2</v>
      </c>
      <c r="AM70">
        <f ca="1"/>
        <v>0.5</v>
      </c>
      <c r="AN70">
        <f ca="1"/>
        <v>1</v>
      </c>
      <c r="AO70">
        <f ca="1"/>
        <v>0.5</v>
      </c>
      <c r="AP70">
        <f ca="1"/>
        <v>0</v>
      </c>
      <c r="AQ70">
        <f ca="1"/>
        <v>0</v>
      </c>
      <c r="AR70">
        <f ca="1"/>
        <v>0</v>
      </c>
      <c r="AS70">
        <f ca="1"/>
        <v>0</v>
      </c>
      <c r="AT70">
        <f ca="1"/>
        <v>0</v>
      </c>
      <c r="AU70">
        <f ca="1"/>
        <v>0</v>
      </c>
      <c r="AV70">
        <f ca="1"/>
        <v>0</v>
      </c>
      <c r="AW70">
        <f ca="1"/>
        <v>0</v>
      </c>
    </row>
    <row r="71" spans="33:49" x14ac:dyDescent="0.5">
      <c r="AG71" t="str">
        <f ca="1"/>
        <v>3. Launch Support</v>
      </c>
      <c r="AH71" t="str">
        <f ca="1"/>
        <v/>
      </c>
      <c r="AI71" t="str">
        <f ca="1"/>
        <v>Testing &amp; Quality Assurance</v>
      </c>
      <c r="AJ71" t="str">
        <f ca="1"/>
        <v>App platform compliance</v>
      </c>
      <c r="AK71" t="str">
        <f ca="1"/>
        <v>Software Compliance Engineer</v>
      </c>
      <c r="AL71">
        <f ca="1"/>
        <v>0.2</v>
      </c>
      <c r="AM71">
        <f ca="1"/>
        <v>0.5</v>
      </c>
      <c r="AN71">
        <f ca="1"/>
        <v>1</v>
      </c>
      <c r="AO71">
        <f ca="1"/>
        <v>0.5</v>
      </c>
      <c r="AP71">
        <f ca="1"/>
        <v>0</v>
      </c>
      <c r="AQ71">
        <f ca="1"/>
        <v>0</v>
      </c>
      <c r="AR71">
        <f ca="1"/>
        <v>0</v>
      </c>
      <c r="AS71">
        <f ca="1"/>
        <v>0</v>
      </c>
      <c r="AT71">
        <f ca="1"/>
        <v>0</v>
      </c>
      <c r="AU71">
        <f ca="1"/>
        <v>0</v>
      </c>
      <c r="AV71">
        <f ca="1"/>
        <v>0</v>
      </c>
      <c r="AW71">
        <f ca="1"/>
        <v>0</v>
      </c>
    </row>
    <row r="72" spans="33:49" x14ac:dyDescent="0.5">
      <c r="AG72" t="str">
        <f ca="1"/>
        <v>3. Launch Support</v>
      </c>
      <c r="AH72" t="str">
        <f ca="1"/>
        <v/>
      </c>
      <c r="AI72" t="str">
        <f ca="1"/>
        <v>Packaging &amp; User Support</v>
      </c>
      <c r="AJ72" t="str">
        <f ca="1"/>
        <v>Packaging materials selection</v>
      </c>
      <c r="AK72" t="str">
        <f ca="1"/>
        <v>Packaging Engineer</v>
      </c>
      <c r="AL72">
        <f ca="1"/>
        <v>1</v>
      </c>
      <c r="AM72">
        <f ca="1"/>
        <v>1.5</v>
      </c>
      <c r="AN72">
        <f ca="1"/>
        <v>2</v>
      </c>
      <c r="AO72">
        <f ca="1"/>
        <v>0.5</v>
      </c>
      <c r="AP72">
        <f ca="1"/>
        <v>0</v>
      </c>
      <c r="AQ72">
        <f ca="1"/>
        <v>0</v>
      </c>
      <c r="AR72">
        <f ca="1"/>
        <v>0</v>
      </c>
      <c r="AS72">
        <f ca="1"/>
        <v>0</v>
      </c>
      <c r="AT72">
        <f ca="1"/>
        <v>0</v>
      </c>
      <c r="AU72">
        <f ca="1"/>
        <v>0</v>
      </c>
      <c r="AV72">
        <f ca="1"/>
        <v>0</v>
      </c>
      <c r="AW72">
        <f ca="1"/>
        <v>0</v>
      </c>
    </row>
    <row r="73" spans="33:49" x14ac:dyDescent="0.5">
      <c r="AG73" t="str">
        <f ca="1"/>
        <v>3. Launch Support</v>
      </c>
      <c r="AH73" t="str">
        <f ca="1"/>
        <v/>
      </c>
      <c r="AI73" t="str">
        <f ca="1"/>
        <v>Packaging &amp; User Support</v>
      </c>
      <c r="AJ73" t="str">
        <f ca="1"/>
        <v>Brand design and label printing</v>
      </c>
      <c r="AK73" t="str">
        <f ca="1"/>
        <v>Graphic Designer</v>
      </c>
      <c r="AL73">
        <f ca="1"/>
        <v>1</v>
      </c>
      <c r="AM73">
        <f ca="1"/>
        <v>1.5</v>
      </c>
      <c r="AN73">
        <f ca="1"/>
        <v>2</v>
      </c>
      <c r="AO73">
        <f ca="1"/>
        <v>0.5</v>
      </c>
      <c r="AP73">
        <f ca="1"/>
        <v>0</v>
      </c>
      <c r="AQ73">
        <f ca="1"/>
        <v>0</v>
      </c>
      <c r="AR73">
        <f ca="1"/>
        <v>0</v>
      </c>
      <c r="AS73">
        <f ca="1"/>
        <v>0</v>
      </c>
      <c r="AT73">
        <f ca="1"/>
        <v>0</v>
      </c>
      <c r="AU73">
        <f ca="1"/>
        <v>0</v>
      </c>
      <c r="AV73">
        <f ca="1"/>
        <v>0</v>
      </c>
      <c r="AW73">
        <f ca="1"/>
        <v>0</v>
      </c>
    </row>
    <row r="74" spans="33:49" x14ac:dyDescent="0.5">
      <c r="AG74" t="str">
        <f ca="1"/>
        <v>3. Launch Support</v>
      </c>
      <c r="AH74" t="str">
        <f ca="1"/>
        <v/>
      </c>
      <c r="AI74" t="str">
        <f ca="1"/>
        <v>Packaging &amp; User Support</v>
      </c>
      <c r="AJ74" t="str">
        <f ca="1"/>
        <v>Brand design and label printing</v>
      </c>
      <c r="AK74" t="str">
        <f ca="1"/>
        <v>Packaging Designer</v>
      </c>
      <c r="AL74">
        <f ca="1"/>
        <v>0.5</v>
      </c>
      <c r="AM74">
        <f ca="1"/>
        <v>1</v>
      </c>
      <c r="AN74">
        <f ca="1"/>
        <v>1.5</v>
      </c>
      <c r="AO74">
        <f ca="1"/>
        <v>0.5</v>
      </c>
      <c r="AP74">
        <f ca="1"/>
        <v>0</v>
      </c>
      <c r="AQ74">
        <f ca="1"/>
        <v>0</v>
      </c>
      <c r="AR74">
        <f ca="1"/>
        <v>0</v>
      </c>
      <c r="AS74">
        <f ca="1"/>
        <v>0</v>
      </c>
      <c r="AT74">
        <f ca="1"/>
        <v>0</v>
      </c>
      <c r="AU74">
        <f ca="1"/>
        <v>0</v>
      </c>
      <c r="AV74">
        <f ca="1"/>
        <v>0</v>
      </c>
      <c r="AW74">
        <f ca="1"/>
        <v>0</v>
      </c>
    </row>
    <row r="75" spans="33:49" x14ac:dyDescent="0.5">
      <c r="AG75" t="str">
        <f ca="1"/>
        <v>3. Launch Support</v>
      </c>
      <c r="AH75" t="str">
        <f ca="1"/>
        <v/>
      </c>
      <c r="AI75" t="str">
        <f ca="1"/>
        <v>Packaging &amp; User Support</v>
      </c>
      <c r="AJ75" t="str">
        <f ca="1"/>
        <v>User manual and quick start guide design</v>
      </c>
      <c r="AK75" t="str">
        <f ca="1"/>
        <v>Technical Writer</v>
      </c>
      <c r="AL75">
        <f ca="1"/>
        <v>1</v>
      </c>
      <c r="AM75">
        <f ca="1"/>
        <v>1.5</v>
      </c>
      <c r="AN75">
        <f ca="1"/>
        <v>1.5</v>
      </c>
      <c r="AO75">
        <f ca="1"/>
        <v>0.5</v>
      </c>
      <c r="AP75">
        <f ca="1"/>
        <v>0</v>
      </c>
      <c r="AQ75">
        <f ca="1"/>
        <v>0</v>
      </c>
      <c r="AR75">
        <f ca="1"/>
        <v>0</v>
      </c>
      <c r="AS75">
        <f ca="1"/>
        <v>0</v>
      </c>
      <c r="AT75">
        <f ca="1"/>
        <v>0</v>
      </c>
      <c r="AU75">
        <f ca="1"/>
        <v>0</v>
      </c>
      <c r="AV75">
        <f ca="1"/>
        <v>0</v>
      </c>
      <c r="AW75">
        <f ca="1"/>
        <v>0</v>
      </c>
    </row>
    <row r="76" spans="33:49" x14ac:dyDescent="0.5">
      <c r="AG76" t="str">
        <f ca="1"/>
        <v>3. Launch Support</v>
      </c>
      <c r="AH76" t="str">
        <f ca="1"/>
        <v/>
      </c>
      <c r="AI76" t="str">
        <f ca="1"/>
        <v>Packaging &amp; User Support</v>
      </c>
      <c r="AJ76" t="str">
        <f ca="1"/>
        <v>User manual and quick start guide design</v>
      </c>
      <c r="AK76" t="str">
        <f ca="1"/>
        <v>Instructional Designer</v>
      </c>
      <c r="AL76">
        <f ca="1"/>
        <v>1</v>
      </c>
      <c r="AM76">
        <f ca="1"/>
        <v>1.5</v>
      </c>
      <c r="AN76">
        <f ca="1"/>
        <v>1.5</v>
      </c>
      <c r="AO76">
        <f ca="1"/>
        <v>0.5</v>
      </c>
      <c r="AP76">
        <f ca="1"/>
        <v>0</v>
      </c>
      <c r="AQ76">
        <f ca="1"/>
        <v>0</v>
      </c>
      <c r="AR76">
        <f ca="1"/>
        <v>0</v>
      </c>
      <c r="AS76">
        <f ca="1"/>
        <v>0</v>
      </c>
      <c r="AT76">
        <f ca="1"/>
        <v>0</v>
      </c>
      <c r="AU76">
        <f ca="1"/>
        <v>0</v>
      </c>
      <c r="AV76">
        <f ca="1"/>
        <v>0</v>
      </c>
      <c r="AW76">
        <f ca="1"/>
        <v>0</v>
      </c>
    </row>
    <row r="77" spans="33:49" x14ac:dyDescent="0.5">
      <c r="AG77" t="str">
        <f ca="1"/>
        <v>3. Launch Support</v>
      </c>
      <c r="AH77" t="str">
        <f ca="1"/>
        <v/>
      </c>
      <c r="AI77" t="str">
        <f ca="1"/>
        <v>Packaging &amp; User Support</v>
      </c>
      <c r="AJ77" t="str">
        <f ca="1"/>
        <v>Packaging durability testing</v>
      </c>
      <c r="AK77" t="str">
        <f ca="1"/>
        <v>Packaging Test Engineer</v>
      </c>
      <c r="AL77">
        <f ca="1"/>
        <v>0.5</v>
      </c>
      <c r="AM77">
        <f ca="1"/>
        <v>1</v>
      </c>
      <c r="AN77">
        <f ca="1"/>
        <v>1.5</v>
      </c>
      <c r="AO77">
        <f ca="1"/>
        <v>0.5</v>
      </c>
      <c r="AP77">
        <f ca="1"/>
        <v>0</v>
      </c>
      <c r="AQ77">
        <f ca="1"/>
        <v>0</v>
      </c>
      <c r="AR77">
        <f ca="1"/>
        <v>0</v>
      </c>
      <c r="AS77">
        <f ca="1"/>
        <v>0</v>
      </c>
      <c r="AT77">
        <f ca="1"/>
        <v>0</v>
      </c>
      <c r="AU77">
        <f ca="1"/>
        <v>0</v>
      </c>
      <c r="AV77">
        <f ca="1"/>
        <v>0</v>
      </c>
      <c r="AW77">
        <f ca="1"/>
        <v>0</v>
      </c>
    </row>
    <row r="78" spans="33:49" x14ac:dyDescent="0.5">
      <c r="AG78" t="str">
        <f ca="1"/>
        <v>3. Launch Support</v>
      </c>
      <c r="AH78" t="str">
        <f ca="1"/>
        <v/>
      </c>
      <c r="AI78" t="str">
        <f ca="1"/>
        <v>Packaging &amp; User Support</v>
      </c>
      <c r="AJ78" t="str">
        <f ca="1"/>
        <v>Online help center</v>
      </c>
      <c r="AK78" t="str">
        <f ca="1"/>
        <v>Customer Support Specialist</v>
      </c>
      <c r="AL78">
        <f ca="1"/>
        <v>0.5</v>
      </c>
      <c r="AM78">
        <f ca="1"/>
        <v>1</v>
      </c>
      <c r="AN78">
        <f ca="1"/>
        <v>1.5</v>
      </c>
      <c r="AO78">
        <f ca="1"/>
        <v>2</v>
      </c>
      <c r="AP78">
        <f ca="1"/>
        <v>0</v>
      </c>
      <c r="AQ78">
        <f ca="1"/>
        <v>0</v>
      </c>
      <c r="AR78">
        <f ca="1"/>
        <v>0</v>
      </c>
      <c r="AS78">
        <f ca="1"/>
        <v>0</v>
      </c>
      <c r="AT78">
        <f ca="1"/>
        <v>0</v>
      </c>
      <c r="AU78">
        <f ca="1"/>
        <v>0</v>
      </c>
      <c r="AV78">
        <f ca="1"/>
        <v>0</v>
      </c>
      <c r="AW78">
        <f ca="1"/>
        <v>0</v>
      </c>
    </row>
    <row r="79" spans="33:49" x14ac:dyDescent="0.5">
      <c r="AG79" t="str">
        <f ca="1"/>
        <v>3. Launch Support</v>
      </c>
      <c r="AH79" t="str">
        <f ca="1"/>
        <v/>
      </c>
      <c r="AI79" t="str">
        <f ca="1"/>
        <v>Packaging &amp; User Support</v>
      </c>
      <c r="AJ79" t="str">
        <f ca="1"/>
        <v>Call center setup</v>
      </c>
      <c r="AK79" t="str">
        <f ca="1"/>
        <v>Call Center Manager</v>
      </c>
      <c r="AL79">
        <f ca="1"/>
        <v>0.5</v>
      </c>
      <c r="AM79">
        <f ca="1"/>
        <v>1</v>
      </c>
      <c r="AN79">
        <f ca="1"/>
        <v>1</v>
      </c>
      <c r="AO79">
        <f ca="1"/>
        <v>1</v>
      </c>
      <c r="AP79">
        <f ca="1"/>
        <v>0</v>
      </c>
      <c r="AQ79">
        <f ca="1"/>
        <v>0</v>
      </c>
      <c r="AR79">
        <f ca="1"/>
        <v>0</v>
      </c>
      <c r="AS79">
        <f ca="1"/>
        <v>0</v>
      </c>
      <c r="AT79">
        <f ca="1"/>
        <v>0</v>
      </c>
      <c r="AU79">
        <f ca="1"/>
        <v>0</v>
      </c>
      <c r="AV79">
        <f ca="1"/>
        <v>0</v>
      </c>
      <c r="AW79">
        <f ca="1"/>
        <v>0</v>
      </c>
    </row>
    <row r="80" spans="33:49" x14ac:dyDescent="0.5">
      <c r="AG80" t="str">
        <f ca="1"/>
        <v>3. Launch Support</v>
      </c>
      <c r="AH80" t="str">
        <f ca="1"/>
        <v/>
      </c>
      <c r="AI80" t="str">
        <f ca="1"/>
        <v>Packaging &amp; User Support</v>
      </c>
      <c r="AJ80" t="str">
        <f ca="1"/>
        <v>Remote software assistance</v>
      </c>
      <c r="AK80" t="str">
        <f ca="1"/>
        <v>Remote Support Engineer</v>
      </c>
      <c r="AL80">
        <f ca="1"/>
        <v>0.2</v>
      </c>
      <c r="AM80">
        <f ca="1"/>
        <v>0.5</v>
      </c>
      <c r="AN80">
        <f ca="1"/>
        <v>1</v>
      </c>
      <c r="AO80">
        <f ca="1"/>
        <v>1</v>
      </c>
      <c r="AP80">
        <f ca="1"/>
        <v>0</v>
      </c>
      <c r="AQ80">
        <f ca="1"/>
        <v>0</v>
      </c>
      <c r="AR80">
        <f ca="1"/>
        <v>0</v>
      </c>
      <c r="AS80">
        <f ca="1"/>
        <v>0</v>
      </c>
      <c r="AT80">
        <f ca="1"/>
        <v>0</v>
      </c>
      <c r="AU80">
        <f ca="1"/>
        <v>0</v>
      </c>
      <c r="AV80">
        <f ca="1"/>
        <v>0</v>
      </c>
      <c r="AW80">
        <f ca="1"/>
        <v>0</v>
      </c>
    </row>
    <row r="81" spans="33:49" x14ac:dyDescent="0.5">
      <c r="AG81" t="str">
        <f ca="1"/>
        <v>3. Launch Support</v>
      </c>
      <c r="AH81" t="str">
        <f ca="1"/>
        <v/>
      </c>
      <c r="AI81" t="str">
        <f ca="1"/>
        <v>Packaging &amp; User Support</v>
      </c>
      <c r="AJ81" t="str">
        <f ca="1"/>
        <v>Return and warranty policies</v>
      </c>
      <c r="AK81" t="str">
        <f ca="1"/>
        <v>Customer Service Manager</v>
      </c>
      <c r="AL81">
        <f ca="1"/>
        <v>0.2</v>
      </c>
      <c r="AM81">
        <f ca="1"/>
        <v>0.5</v>
      </c>
      <c r="AN81">
        <f ca="1"/>
        <v>1</v>
      </c>
      <c r="AO81">
        <f ca="1"/>
        <v>1</v>
      </c>
      <c r="AP81">
        <f ca="1"/>
        <v>0</v>
      </c>
      <c r="AQ81">
        <f ca="1"/>
        <v>0</v>
      </c>
      <c r="AR81">
        <f ca="1"/>
        <v>0</v>
      </c>
      <c r="AS81">
        <f ca="1"/>
        <v>0</v>
      </c>
      <c r="AT81">
        <f ca="1"/>
        <v>0</v>
      </c>
      <c r="AU81">
        <f ca="1"/>
        <v>0</v>
      </c>
      <c r="AV81">
        <f ca="1"/>
        <v>0</v>
      </c>
      <c r="AW81">
        <f ca="1"/>
        <v>0</v>
      </c>
    </row>
    <row r="82" spans="33:49" x14ac:dyDescent="0.5">
      <c r="AG82" t="str">
        <f ca="1"/>
        <v>3. Launch Support</v>
      </c>
      <c r="AH82" t="str">
        <f ca="1"/>
        <v/>
      </c>
      <c r="AI82" t="str">
        <f ca="1"/>
        <v>Launch &amp; Marketing</v>
      </c>
      <c r="AJ82" t="str">
        <f ca="1"/>
        <v>Product launch campaigns</v>
      </c>
      <c r="AK82" t="str">
        <f ca="1"/>
        <v>Marketing Manager</v>
      </c>
      <c r="AL82">
        <f ca="1"/>
        <v>1</v>
      </c>
      <c r="AM82">
        <f ca="1"/>
        <v>1.5</v>
      </c>
      <c r="AN82">
        <f ca="1"/>
        <v>2</v>
      </c>
      <c r="AO82">
        <f ca="1"/>
        <v>0.5</v>
      </c>
      <c r="AP82">
        <f ca="1"/>
        <v>0</v>
      </c>
      <c r="AQ82">
        <f ca="1"/>
        <v>0</v>
      </c>
      <c r="AR82">
        <f ca="1"/>
        <v>0</v>
      </c>
      <c r="AS82">
        <f ca="1"/>
        <v>0</v>
      </c>
      <c r="AT82">
        <f ca="1"/>
        <v>0</v>
      </c>
      <c r="AU82">
        <f ca="1"/>
        <v>0</v>
      </c>
      <c r="AV82">
        <f ca="1"/>
        <v>0</v>
      </c>
      <c r="AW82">
        <f ca="1"/>
        <v>0</v>
      </c>
    </row>
    <row r="83" spans="33:49" x14ac:dyDescent="0.5">
      <c r="AG83" t="str">
        <f ca="1"/>
        <v>3. Launch Support</v>
      </c>
      <c r="AH83" t="str">
        <f ca="1"/>
        <v/>
      </c>
      <c r="AI83" t="str">
        <f ca="1"/>
        <v>Launch &amp; Marketing</v>
      </c>
      <c r="AJ83" t="str">
        <f ca="1"/>
        <v>Product launch campaigns</v>
      </c>
      <c r="AK83" t="str">
        <f ca="1"/>
        <v>Digital Marketer</v>
      </c>
      <c r="AL83">
        <f ca="1"/>
        <v>1</v>
      </c>
      <c r="AM83">
        <f ca="1"/>
        <v>1.5</v>
      </c>
      <c r="AN83">
        <f ca="1"/>
        <v>2</v>
      </c>
      <c r="AO83">
        <f ca="1"/>
        <v>0.5</v>
      </c>
      <c r="AP83">
        <f ca="1"/>
        <v>0</v>
      </c>
      <c r="AQ83">
        <f ca="1"/>
        <v>0</v>
      </c>
      <c r="AR83">
        <f ca="1"/>
        <v>0</v>
      </c>
      <c r="AS83">
        <f ca="1"/>
        <v>0</v>
      </c>
      <c r="AT83">
        <f ca="1"/>
        <v>0</v>
      </c>
      <c r="AU83">
        <f ca="1"/>
        <v>0</v>
      </c>
      <c r="AV83">
        <f ca="1"/>
        <v>0</v>
      </c>
      <c r="AW83">
        <f ca="1"/>
        <v>0</v>
      </c>
    </row>
    <row r="84" spans="33:49" x14ac:dyDescent="0.5">
      <c r="AG84" t="str">
        <f ca="1"/>
        <v>3. Launch Support</v>
      </c>
      <c r="AH84" t="str">
        <f ca="1"/>
        <v/>
      </c>
      <c r="AI84" t="str">
        <f ca="1"/>
        <v>Launch &amp; Marketing</v>
      </c>
      <c r="AJ84" t="str">
        <f ca="1"/>
        <v>Influencer and review program</v>
      </c>
      <c r="AK84" t="str">
        <f ca="1"/>
        <v>Influencer Marketing Manager</v>
      </c>
      <c r="AL84">
        <f ca="1"/>
        <v>1</v>
      </c>
      <c r="AM84">
        <f ca="1"/>
        <v>1.5</v>
      </c>
      <c r="AN84">
        <f ca="1"/>
        <v>2</v>
      </c>
      <c r="AO84">
        <f ca="1"/>
        <v>0.5</v>
      </c>
      <c r="AP84">
        <f ca="1"/>
        <v>0</v>
      </c>
      <c r="AQ84">
        <f ca="1"/>
        <v>0</v>
      </c>
      <c r="AR84">
        <f ca="1"/>
        <v>0</v>
      </c>
      <c r="AS84">
        <f ca="1"/>
        <v>0</v>
      </c>
      <c r="AT84">
        <f ca="1"/>
        <v>0</v>
      </c>
      <c r="AU84">
        <f ca="1"/>
        <v>0</v>
      </c>
      <c r="AV84">
        <f ca="1"/>
        <v>0</v>
      </c>
      <c r="AW84">
        <f ca="1"/>
        <v>0</v>
      </c>
    </row>
    <row r="85" spans="33:49" x14ac:dyDescent="0.5">
      <c r="AG85" t="str">
        <f ca="1"/>
        <v>3. Launch Support</v>
      </c>
      <c r="AH85" t="str">
        <f ca="1"/>
        <v/>
      </c>
      <c r="AI85" t="str">
        <f ca="1"/>
        <v>Launch &amp; Marketing</v>
      </c>
      <c r="AJ85" t="str">
        <f ca="1"/>
        <v>Press release and media coverage</v>
      </c>
      <c r="AK85" t="str">
        <f ca="1"/>
        <v>PR Manager</v>
      </c>
      <c r="AL85">
        <f ca="1"/>
        <v>1</v>
      </c>
      <c r="AM85">
        <f ca="1"/>
        <v>1.5</v>
      </c>
      <c r="AN85">
        <f ca="1"/>
        <v>2</v>
      </c>
      <c r="AO85">
        <f ca="1"/>
        <v>0.5</v>
      </c>
      <c r="AP85">
        <f ca="1"/>
        <v>0</v>
      </c>
      <c r="AQ85">
        <f ca="1"/>
        <v>0</v>
      </c>
      <c r="AR85">
        <f ca="1"/>
        <v>0</v>
      </c>
      <c r="AS85">
        <f ca="1"/>
        <v>0</v>
      </c>
      <c r="AT85">
        <f ca="1"/>
        <v>0</v>
      </c>
      <c r="AU85">
        <f ca="1"/>
        <v>0</v>
      </c>
      <c r="AV85">
        <f ca="1"/>
        <v>0</v>
      </c>
      <c r="AW85">
        <f ca="1"/>
        <v>0</v>
      </c>
    </row>
    <row r="86" spans="33:49" x14ac:dyDescent="0.5">
      <c r="AG86" t="str">
        <f ca="1"/>
        <v>3. Launch Support</v>
      </c>
      <c r="AH86" t="str">
        <f ca="1"/>
        <v/>
      </c>
      <c r="AI86" t="str">
        <f ca="1"/>
        <v>Launch &amp; Marketing</v>
      </c>
      <c r="AJ86" t="str">
        <f ca="1"/>
        <v>Press release and media coverage</v>
      </c>
      <c r="AK86" t="str">
        <f ca="1"/>
        <v>Communications Specialist</v>
      </c>
      <c r="AL86">
        <f ca="1"/>
        <v>1</v>
      </c>
      <c r="AM86">
        <f ca="1"/>
        <v>1.5</v>
      </c>
      <c r="AN86">
        <f ca="1"/>
        <v>2</v>
      </c>
      <c r="AO86">
        <f ca="1"/>
        <v>0.5</v>
      </c>
      <c r="AP86">
        <f ca="1"/>
        <v>0</v>
      </c>
      <c r="AQ86">
        <f ca="1"/>
        <v>0</v>
      </c>
      <c r="AR86">
        <f ca="1"/>
        <v>0</v>
      </c>
      <c r="AS86">
        <f ca="1"/>
        <v>0</v>
      </c>
      <c r="AT86">
        <f ca="1"/>
        <v>0</v>
      </c>
      <c r="AU86">
        <f ca="1"/>
        <v>0</v>
      </c>
      <c r="AV86">
        <f ca="1"/>
        <v>0</v>
      </c>
      <c r="AW86">
        <f ca="1"/>
        <v>0</v>
      </c>
    </row>
    <row r="87" spans="33:49" x14ac:dyDescent="0.5">
      <c r="AG87" t="str">
        <f ca="1"/>
        <v>3. Launch Support</v>
      </c>
      <c r="AH87" t="str">
        <f ca="1"/>
        <v/>
      </c>
      <c r="AI87" t="str">
        <f ca="1"/>
        <v>Launch &amp; Marketing</v>
      </c>
      <c r="AJ87" t="str">
        <f ca="1"/>
        <v>Retail and e-commerce partnerships</v>
      </c>
      <c r="AK87" t="str">
        <f ca="1"/>
        <v>Business Development Manager</v>
      </c>
      <c r="AL87">
        <f ca="1"/>
        <v>1</v>
      </c>
      <c r="AM87">
        <f ca="1"/>
        <v>1.5</v>
      </c>
      <c r="AN87">
        <f ca="1"/>
        <v>2</v>
      </c>
      <c r="AO87">
        <f ca="1"/>
        <v>0.5</v>
      </c>
      <c r="AP87">
        <f ca="1"/>
        <v>0</v>
      </c>
      <c r="AQ87">
        <f ca="1"/>
        <v>0</v>
      </c>
      <c r="AR87">
        <f ca="1"/>
        <v>0</v>
      </c>
      <c r="AS87">
        <f ca="1"/>
        <v>0</v>
      </c>
      <c r="AT87">
        <f ca="1"/>
        <v>0</v>
      </c>
      <c r="AU87">
        <f ca="1"/>
        <v>0</v>
      </c>
      <c r="AV87">
        <f ca="1"/>
        <v>0</v>
      </c>
      <c r="AW87">
        <f ca="1"/>
        <v>0</v>
      </c>
    </row>
    <row r="88" spans="33:49" x14ac:dyDescent="0.5">
      <c r="AG88" t="str">
        <f ca="1"/>
        <v>3. Launch Support</v>
      </c>
      <c r="AH88" t="str">
        <f ca="1"/>
        <v/>
      </c>
      <c r="AI88" t="str">
        <f ca="1"/>
        <v>Launch &amp; Marketing</v>
      </c>
      <c r="AJ88" t="str">
        <f ca="1"/>
        <v>E-commerce setup</v>
      </c>
      <c r="AK88" t="str">
        <f ca="1"/>
        <v>E-Commerce Manager</v>
      </c>
      <c r="AL88">
        <f ca="1"/>
        <v>1</v>
      </c>
      <c r="AM88">
        <f ca="1"/>
        <v>1.5</v>
      </c>
      <c r="AN88">
        <f ca="1"/>
        <v>2</v>
      </c>
      <c r="AO88">
        <f ca="1"/>
        <v>0.5</v>
      </c>
      <c r="AP88">
        <f ca="1"/>
        <v>0</v>
      </c>
      <c r="AQ88">
        <f ca="1"/>
        <v>0</v>
      </c>
      <c r="AR88">
        <f ca="1"/>
        <v>0</v>
      </c>
      <c r="AS88">
        <f ca="1"/>
        <v>0</v>
      </c>
      <c r="AT88">
        <f ca="1"/>
        <v>0</v>
      </c>
      <c r="AU88">
        <f ca="1"/>
        <v>0</v>
      </c>
      <c r="AV88">
        <f ca="1"/>
        <v>0</v>
      </c>
      <c r="AW88">
        <f ca="1"/>
        <v>0</v>
      </c>
    </row>
    <row r="89" spans="33:49" x14ac:dyDescent="0.5">
      <c r="AG89" t="str">
        <f ca="1"/>
        <v>3. Launch Support</v>
      </c>
      <c r="AH89" t="str">
        <f ca="1"/>
        <v/>
      </c>
      <c r="AI89" t="str">
        <f ca="1"/>
        <v>Launch &amp; Marketing</v>
      </c>
      <c r="AJ89" t="str">
        <f ca="1"/>
        <v>Retail partnerships</v>
      </c>
      <c r="AK89" t="str">
        <f ca="1"/>
        <v>Sales Manager</v>
      </c>
      <c r="AL89">
        <f ca="1"/>
        <v>0.5</v>
      </c>
      <c r="AM89">
        <f ca="1"/>
        <v>1</v>
      </c>
      <c r="AN89">
        <f ca="1"/>
        <v>1.5</v>
      </c>
      <c r="AO89">
        <f ca="1"/>
        <v>0.5</v>
      </c>
      <c r="AP89">
        <f ca="1"/>
        <v>0</v>
      </c>
      <c r="AQ89">
        <f ca="1"/>
        <v>0</v>
      </c>
      <c r="AR89">
        <f ca="1"/>
        <v>0</v>
      </c>
      <c r="AS89">
        <f ca="1"/>
        <v>0</v>
      </c>
      <c r="AT89">
        <f ca="1"/>
        <v>0</v>
      </c>
      <c r="AU89">
        <f ca="1"/>
        <v>0</v>
      </c>
      <c r="AV89">
        <f ca="1"/>
        <v>0</v>
      </c>
      <c r="AW89">
        <f ca="1"/>
        <v>0</v>
      </c>
    </row>
    <row r="90" spans="33:49" x14ac:dyDescent="0.5">
      <c r="AG90" t="str">
        <f ca="1"/>
        <v>3. Launch Support</v>
      </c>
      <c r="AH90" t="str">
        <f ca="1"/>
        <v/>
      </c>
      <c r="AI90" t="str">
        <f ca="1"/>
        <v>Launch &amp; Marketing</v>
      </c>
      <c r="AJ90" t="str">
        <f ca="1"/>
        <v>Stock availability monitoring</v>
      </c>
      <c r="AK90" t="str">
        <f ca="1"/>
        <v>Inventory Analyst</v>
      </c>
      <c r="AL90">
        <f ca="1"/>
        <v>0.5</v>
      </c>
      <c r="AM90">
        <f ca="1"/>
        <v>1</v>
      </c>
      <c r="AN90">
        <f ca="1"/>
        <v>1.5</v>
      </c>
      <c r="AO90">
        <f ca="1"/>
        <v>1</v>
      </c>
      <c r="AP90">
        <f ca="1"/>
        <v>0</v>
      </c>
      <c r="AQ90">
        <f ca="1"/>
        <v>0</v>
      </c>
      <c r="AR90">
        <f ca="1"/>
        <v>0</v>
      </c>
      <c r="AS90">
        <f ca="1"/>
        <v>0</v>
      </c>
      <c r="AT90">
        <f ca="1"/>
        <v>0</v>
      </c>
      <c r="AU90">
        <f ca="1"/>
        <v>0</v>
      </c>
      <c r="AV90">
        <f ca="1"/>
        <v>0</v>
      </c>
      <c r="AW90">
        <f ca="1"/>
        <v>0</v>
      </c>
    </row>
    <row r="91" spans="33:49" x14ac:dyDescent="0.5">
      <c r="AG91" t="str">
        <f ca="1"/>
        <v>3. Launch Support</v>
      </c>
      <c r="AH91" t="str">
        <f ca="1"/>
        <v/>
      </c>
      <c r="AI91" t="str">
        <f ca="1"/>
        <v>Launch &amp; Marketing</v>
      </c>
      <c r="AJ91" t="str">
        <f ca="1"/>
        <v>Channel management</v>
      </c>
      <c r="AK91" t="str">
        <f ca="1"/>
        <v>Channel Sales Manager</v>
      </c>
      <c r="AL91">
        <f ca="1"/>
        <v>0.5</v>
      </c>
      <c r="AM91">
        <f ca="1"/>
        <v>1</v>
      </c>
      <c r="AN91">
        <f ca="1"/>
        <v>1.5</v>
      </c>
      <c r="AO91">
        <f ca="1"/>
        <v>1</v>
      </c>
      <c r="AP91">
        <f ca="1"/>
        <v>0</v>
      </c>
      <c r="AQ91">
        <f ca="1"/>
        <v>0</v>
      </c>
      <c r="AR91">
        <f ca="1"/>
        <v>0</v>
      </c>
      <c r="AS91">
        <f ca="1"/>
        <v>0</v>
      </c>
      <c r="AT91">
        <f ca="1"/>
        <v>0</v>
      </c>
      <c r="AU91">
        <f ca="1"/>
        <v>0</v>
      </c>
      <c r="AV91">
        <f ca="1"/>
        <v>0</v>
      </c>
      <c r="AW91">
        <f ca="1"/>
        <v>0</v>
      </c>
    </row>
    <row r="92" spans="33:49" x14ac:dyDescent="0.5">
      <c r="AG92" t="str">
        <f ca="1"/>
        <v>3. Launch Support</v>
      </c>
      <c r="AH92" t="str">
        <f ca="1"/>
        <v/>
      </c>
      <c r="AI92" t="str">
        <f ca="1"/>
        <v>Launch &amp; Marketing</v>
      </c>
      <c r="AJ92" t="str">
        <f ca="1"/>
        <v>Firmware updates and bug fixes</v>
      </c>
      <c r="AK92" t="str">
        <f ca="1"/>
        <v>Firmware Engineer</v>
      </c>
      <c r="AL92">
        <f ca="1"/>
        <v>0.5</v>
      </c>
      <c r="AM92">
        <f ca="1"/>
        <v>1</v>
      </c>
      <c r="AN92">
        <f ca="1"/>
        <v>2</v>
      </c>
      <c r="AO92">
        <f ca="1"/>
        <v>2</v>
      </c>
      <c r="AP92">
        <f ca="1"/>
        <v>0</v>
      </c>
      <c r="AQ92">
        <f ca="1"/>
        <v>0</v>
      </c>
      <c r="AR92">
        <f ca="1"/>
        <v>0</v>
      </c>
      <c r="AS92">
        <f ca="1"/>
        <v>0</v>
      </c>
      <c r="AT92">
        <f ca="1"/>
        <v>0</v>
      </c>
      <c r="AU92">
        <f ca="1"/>
        <v>0</v>
      </c>
      <c r="AV92">
        <f ca="1"/>
        <v>0</v>
      </c>
      <c r="AW92">
        <f ca="1"/>
        <v>0</v>
      </c>
    </row>
    <row r="93" spans="33:49" x14ac:dyDescent="0.5">
      <c r="AG93" t="str">
        <f ca="1"/>
        <v>3. Launch Support</v>
      </c>
      <c r="AH93" t="str">
        <f ca="1"/>
        <v/>
      </c>
      <c r="AI93" t="str">
        <f ca="1"/>
        <v>Launch &amp; Marketing</v>
      </c>
      <c r="AJ93" t="str">
        <f ca="1"/>
        <v>Feature upgrades</v>
      </c>
      <c r="AK93" t="str">
        <f ca="1"/>
        <v>Software Developer</v>
      </c>
      <c r="AL93">
        <f ca="1"/>
        <v>0.5</v>
      </c>
      <c r="AM93">
        <f ca="1"/>
        <v>1</v>
      </c>
      <c r="AN93">
        <f ca="1"/>
        <v>2</v>
      </c>
      <c r="AO93">
        <f ca="1"/>
        <v>1</v>
      </c>
      <c r="AP93">
        <f ca="1"/>
        <v>0</v>
      </c>
      <c r="AQ93">
        <f ca="1"/>
        <v>0</v>
      </c>
      <c r="AR93">
        <f ca="1"/>
        <v>0</v>
      </c>
      <c r="AS93">
        <f ca="1"/>
        <v>0</v>
      </c>
      <c r="AT93">
        <f ca="1"/>
        <v>0</v>
      </c>
      <c r="AU93">
        <f ca="1"/>
        <v>0</v>
      </c>
      <c r="AV93">
        <f ca="1"/>
        <v>0</v>
      </c>
      <c r="AW93">
        <f ca="1"/>
        <v>0</v>
      </c>
    </row>
    <row r="94" spans="33:49" x14ac:dyDescent="0.5">
      <c r="AG94" t="str">
        <f ca="1"/>
        <v>3. Launch Support</v>
      </c>
      <c r="AH94" t="str">
        <f ca="1"/>
        <v/>
      </c>
      <c r="AI94" t="str">
        <f ca="1"/>
        <v>Launch &amp; Marketing</v>
      </c>
      <c r="AJ94" t="str">
        <f ca="1"/>
        <v>Customer feedback analysis and response</v>
      </c>
      <c r="AK94" t="str">
        <f ca="1"/>
        <v>Customer Experience Analyst</v>
      </c>
      <c r="AL94">
        <f ca="1"/>
        <v>0.2</v>
      </c>
      <c r="AM94">
        <f ca="1"/>
        <v>0.5</v>
      </c>
      <c r="AN94">
        <f ca="1"/>
        <v>1</v>
      </c>
      <c r="AO94">
        <f ca="1"/>
        <v>1</v>
      </c>
      <c r="AP94">
        <f ca="1"/>
        <v>0</v>
      </c>
      <c r="AQ94">
        <f ca="1"/>
        <v>0</v>
      </c>
      <c r="AR94">
        <f ca="1"/>
        <v>0</v>
      </c>
      <c r="AS94">
        <f ca="1"/>
        <v>0</v>
      </c>
      <c r="AT94">
        <f ca="1"/>
        <v>0</v>
      </c>
      <c r="AU94">
        <f ca="1"/>
        <v>0</v>
      </c>
      <c r="AV94">
        <f ca="1"/>
        <v>0</v>
      </c>
      <c r="AW94">
        <f ca="1"/>
        <v>0</v>
      </c>
    </row>
    <row r="95" spans="33:49" x14ac:dyDescent="0.5">
      <c r="AG95" t="str">
        <f ca="1"/>
        <v>3. Launch Support</v>
      </c>
      <c r="AH95" t="str">
        <f ca="1"/>
        <v/>
      </c>
      <c r="AI95" t="str">
        <f ca="1"/>
        <v>Launch &amp; Marketing</v>
      </c>
      <c r="AJ95" t="str">
        <f ca="1"/>
        <v>Device return and warranty management</v>
      </c>
      <c r="AK95" t="str">
        <f ca="1"/>
        <v>Returns Specialist</v>
      </c>
      <c r="AL95">
        <f ca="1"/>
        <v>0.5</v>
      </c>
      <c r="AM95">
        <f ca="1"/>
        <v>1</v>
      </c>
      <c r="AN95">
        <f ca="1"/>
        <v>1.5</v>
      </c>
      <c r="AO95">
        <f ca="1"/>
        <v>1</v>
      </c>
      <c r="AP95">
        <f ca="1"/>
        <v>0</v>
      </c>
      <c r="AQ95">
        <f ca="1"/>
        <v>0</v>
      </c>
      <c r="AR95">
        <f ca="1"/>
        <v>0</v>
      </c>
      <c r="AS95">
        <f ca="1"/>
        <v>0</v>
      </c>
      <c r="AT95">
        <f ca="1"/>
        <v>0</v>
      </c>
      <c r="AU95">
        <f ca="1"/>
        <v>0</v>
      </c>
      <c r="AV95">
        <f ca="1"/>
        <v>0</v>
      </c>
      <c r="AW95">
        <f ca="1"/>
        <v>0</v>
      </c>
    </row>
  </sheetData>
  <sheetProtection sheet="1" formatColumns="0"/>
  <mergeCells count="2">
    <mergeCell ref="A4:B4"/>
    <mergeCell ref="A3:B3"/>
  </mergeCells>
  <phoneticPr fontId="8" type="noConversion"/>
  <conditionalFormatting sqref="B10:B11">
    <cfRule type="expression" dxfId="23" priority="2">
      <formula>B10="On"</formula>
    </cfRule>
  </conditionalFormatting>
  <conditionalFormatting sqref="G1:G13">
    <cfRule type="expression" dxfId="22" priority="1">
      <formula>I1=FALSE</formula>
    </cfRule>
  </conditionalFormatting>
  <dataValidations count="2">
    <dataValidation type="list" allowBlank="1" showInputMessage="1" showErrorMessage="1" sqref="B7" xr:uid="{4662FC05-0E8C-4FD8-9237-30F501B41778}">
      <formula1>"Day,Week,Month,Quarter,Year"</formula1>
    </dataValidation>
    <dataValidation type="list" allowBlank="1" showInputMessage="1" showErrorMessage="1" sqref="B10:B11" xr:uid="{8F50B371-07E5-4A46-96C9-9899A144F6B4}">
      <formula1>"On,Off"</formula1>
    </dataValidation>
  </dataValidation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5DF7-B560-4611-96AE-5089DFE6B8FF}">
  <sheetPr>
    <tabColor theme="3" tint="0.749992370372631"/>
  </sheetPr>
  <dimension ref="C1:XFD119"/>
  <sheetViews>
    <sheetView showGridLines="0" topLeftCell="A2" workbookViewId="0">
      <selection activeCell="D12" sqref="D12"/>
    </sheetView>
  </sheetViews>
  <sheetFormatPr defaultRowHeight="14.35" x14ac:dyDescent="0.5"/>
  <cols>
    <col min="3" max="3" width="8.9375" hidden="1" customWidth="1"/>
    <col min="4" max="4" width="28.17578125" customWidth="1"/>
    <col min="5" max="5" width="42.87890625" style="39" bestFit="1" customWidth="1"/>
    <col min="6" max="6" width="39.8203125" style="39" bestFit="1" customWidth="1"/>
    <col min="7" max="7" width="43.87890625" style="39" bestFit="1" customWidth="1"/>
    <col min="8" max="8" width="33.3515625" bestFit="1" customWidth="1"/>
  </cols>
  <sheetData>
    <row r="1" spans="5:26 16384:16384" s="25" customFormat="1" hidden="1" x14ac:dyDescent="0.5">
      <c r="E1" s="40" t="str" cm="1">
        <f t="array" aca="1" ref="E1:G1" ca="1">TRANSPOSE(_xlfn._xlws.FILTER(tblWorkstream[Worksheet],(tblWorkstream[valid]=TRUE)))</f>
        <v>Hardware</v>
      </c>
      <c r="F1" s="40" t="str">
        <f ca="1"/>
        <v>Software</v>
      </c>
      <c r="G1" s="40" t="str">
        <f ca="1"/>
        <v>Launch</v>
      </c>
      <c r="H1" s="40"/>
      <c r="I1" s="40"/>
      <c r="J1" s="40"/>
      <c r="K1" s="40"/>
      <c r="L1" s="40"/>
      <c r="M1" s="40"/>
      <c r="N1" s="40"/>
      <c r="O1" s="40"/>
      <c r="P1" s="40"/>
      <c r="Q1" s="40"/>
      <c r="R1" s="40"/>
      <c r="S1" s="40"/>
      <c r="T1" s="40"/>
      <c r="U1" s="40"/>
      <c r="V1" s="40"/>
      <c r="W1" s="40"/>
      <c r="X1" s="40"/>
      <c r="Y1" s="40"/>
      <c r="Z1" s="40"/>
      <c r="XFD1" s="35" t="str" cm="1">
        <f t="array" aca="1" ref="XFD1:XFD3" ca="1">TRANSPOSE(_xlfn.ANCHORARRAY(E2))</f>
        <v>1. Hardware Engineering</v>
      </c>
    </row>
    <row r="2" spans="5:26 16384:16384" s="35" customFormat="1" x14ac:dyDescent="0.5">
      <c r="E2" s="35" t="str" cm="1">
        <f t="array" aca="1" ref="E2:G2" ca="1">TRANSPOSE(_xlfn._xlws.FILTER(tblWorkstream[Workstream],(tblWorkstream[valid]=TRUE)))</f>
        <v>1. Hardware Engineering</v>
      </c>
      <c r="F2" s="35" t="str">
        <f ca="1"/>
        <v>2. Software Engineering</v>
      </c>
      <c r="G2" s="35" t="str">
        <f ca="1"/>
        <v>3. Launch Support</v>
      </c>
      <c r="XFD2" s="35" t="str">
        <f ca="1"/>
        <v>2. Software Engineering</v>
      </c>
    </row>
    <row r="3" spans="5:26 16384:16384" x14ac:dyDescent="0.5">
      <c r="E3" s="39" t="str" cm="1">
        <f t="array" aca="1" ref="E3:E6" ca="1">IF(E1="","",_xlfn.VSTACK("Measures",
CHAR(149)&amp;" "&amp;COUNTA(IF(E2="","",_xlfn.UNIQUE(_xlfn._xlws.FILTER(INDIRECT("'"&amp;E$1&amp;"'!H:H"),INDIRECT("'"&amp;E$1&amp;"'!H:H")&lt;&gt;""))))&amp;" tasks",
CHAR(149)&amp;" "&amp;COUNTA(IF(E2="","",_xlfn.UNIQUE(_xlfn._xlws.FILTER(INDIRECT("'"&amp;E$1&amp;"'!M:M"),INDIRECT("'"&amp;E$1&amp;"'!M:M")&lt;&gt;""))))&amp;" subtasks",
CHAR(149)&amp;" "&amp;SUM(IF(E2="","",(_xlfn._xlws.FILTER(INDIRECT("'"&amp;E$1&amp;"'!O:O"),INDIRECT("'"&amp;E$1&amp;"'!O:O")&lt;&gt;""))))&amp;" fte ("&amp;INDIRECT("'"&amp;E$1&amp;"'!O1")&amp;" phase)"))</f>
        <v>Measures</v>
      </c>
      <c r="F3" s="39" t="str" cm="1">
        <f t="array" aca="1" ref="F3:F6" ca="1">IF(F1="","",_xlfn.VSTACK("Measures",
CHAR(149)&amp;" "&amp;COUNTA(IF(F2="","",_xlfn.UNIQUE(_xlfn._xlws.FILTER(INDIRECT("'"&amp;F$1&amp;"'!H:H"),INDIRECT("'"&amp;F$1&amp;"'!H:H")&lt;&gt;""))))&amp;" tasks",
CHAR(149)&amp;" "&amp;COUNTA(IF(F2="","",_xlfn.UNIQUE(_xlfn._xlws.FILTER(INDIRECT("'"&amp;F$1&amp;"'!M:M"),INDIRECT("'"&amp;F$1&amp;"'!M:M")&lt;&gt;""))))&amp;" subtasks",
CHAR(149)&amp;" "&amp;SUM(IF(F2="","",(_xlfn._xlws.FILTER(INDIRECT("'"&amp;F$1&amp;"'!O:O"),INDIRECT("'"&amp;F$1&amp;"'!O:O")&lt;&gt;""))))&amp;" fte ("&amp;INDIRECT("'"&amp;F$1&amp;"'!O1")&amp;" phase)"))</f>
        <v>Measures</v>
      </c>
      <c r="G3" s="39" t="str" cm="1">
        <f t="array" aca="1" ref="G3:G6" ca="1">IF(G1="","",_xlfn.VSTACK("Measures",
CHAR(149)&amp;" "&amp;COUNTA(IF(G2="","",_xlfn.UNIQUE(_xlfn._xlws.FILTER(INDIRECT("'"&amp;G$1&amp;"'!H:H"),INDIRECT("'"&amp;G$1&amp;"'!H:H")&lt;&gt;""))))&amp;" tasks",
CHAR(149)&amp;" "&amp;COUNTA(IF(G2="","",_xlfn.UNIQUE(_xlfn._xlws.FILTER(INDIRECT("'"&amp;G$1&amp;"'!M:M"),INDIRECT("'"&amp;G$1&amp;"'!M:M")&lt;&gt;""))))&amp;" subtasks",
CHAR(149)&amp;" "&amp;SUM(IF(G2="","",(_xlfn._xlws.FILTER(INDIRECT("'"&amp;G$1&amp;"'!O:O"),INDIRECT("'"&amp;G$1&amp;"'!O:O")&lt;&gt;""))))&amp;" fte ("&amp;INDIRECT("'"&amp;G$1&amp;"'!O1")&amp;" phase)"))</f>
        <v>Measures</v>
      </c>
      <c r="H3" s="3" t="str" cm="1">
        <f t="array" aca="1" ref="H3" ca="1">IF(H1="","",_xlfn.VSTACK("Measures",
CHAR(149)&amp;" "&amp;COUNTA(IF(H2="","",_xlfn.UNIQUE(_xlfn._xlws.FILTER(INDIRECT("'"&amp;H$1&amp;"'!H:H"),INDIRECT("'"&amp;H$1&amp;"'!H:H")&lt;&gt;""))))&amp;" tasks",
CHAR(149)&amp;" "&amp;COUNTA(IF(H2="","",_xlfn.UNIQUE(_xlfn._xlws.FILTER(INDIRECT("'"&amp;H$1&amp;"'!M:M"),INDIRECT("'"&amp;H$1&amp;"'!M:M")&lt;&gt;""))))&amp;" subtasks",
CHAR(149)&amp;" "&amp;SUM(IF(H2="","",(_xlfn._xlws.FILTER(INDIRECT("'"&amp;H$1&amp;"'!O:O"),INDIRECT("'"&amp;H$1&amp;"'!O:O")&lt;&gt;""))))&amp;" fte ("&amp;INDIRECT("'"&amp;H$1&amp;"'!O1")&amp;" phase)"))</f>
        <v/>
      </c>
      <c r="I3" s="3" t="str" cm="1">
        <f t="array" aca="1" ref="I3" ca="1">IF(I1="","",_xlfn.VSTACK("Measures",
CHAR(149)&amp;" "&amp;COUNTA(IF(I2="","",_xlfn.UNIQUE(_xlfn._xlws.FILTER(INDIRECT("'"&amp;I$1&amp;"'!H:H"),INDIRECT("'"&amp;I$1&amp;"'!H:H")&lt;&gt;""))))&amp;" tasks",
CHAR(149)&amp;" "&amp;COUNTA(IF(I2="","",_xlfn.UNIQUE(_xlfn._xlws.FILTER(INDIRECT("'"&amp;I$1&amp;"'!M:M"),INDIRECT("'"&amp;I$1&amp;"'!M:M")&lt;&gt;""))))&amp;" subtasks",
CHAR(149)&amp;" "&amp;SUM(IF(I2="","",(_xlfn._xlws.FILTER(INDIRECT("'"&amp;I$1&amp;"'!O:O"),INDIRECT("'"&amp;I$1&amp;"'!O:O")&lt;&gt;""))))&amp;" fte ("&amp;INDIRECT("'"&amp;I$1&amp;"'!O1")&amp;" phase)"))</f>
        <v/>
      </c>
      <c r="J3" s="3" t="str" cm="1">
        <f t="array" aca="1" ref="J3" ca="1">IF(J1="","",_xlfn.VSTACK("Measures",
CHAR(149)&amp;" "&amp;COUNTA(IF(J2="","",_xlfn.UNIQUE(_xlfn._xlws.FILTER(INDIRECT("'"&amp;J$1&amp;"'!H:H"),INDIRECT("'"&amp;J$1&amp;"'!H:H")&lt;&gt;""))))&amp;" tasks",
CHAR(149)&amp;" "&amp;COUNTA(IF(J2="","",_xlfn.UNIQUE(_xlfn._xlws.FILTER(INDIRECT("'"&amp;J$1&amp;"'!M:M"),INDIRECT("'"&amp;J$1&amp;"'!M:M")&lt;&gt;""))))&amp;" subtasks",
CHAR(149)&amp;" "&amp;SUM(IF(J2="","",(_xlfn._xlws.FILTER(INDIRECT("'"&amp;J$1&amp;"'!O:O"),INDIRECT("'"&amp;J$1&amp;"'!O:O")&lt;&gt;""))))&amp;" fte ("&amp;INDIRECT("'"&amp;J$1&amp;"'!O1")&amp;" phase)"))</f>
        <v/>
      </c>
      <c r="K3" s="3" t="str" cm="1">
        <f t="array" aca="1" ref="K3" ca="1">IF(K1="","",_xlfn.VSTACK("Measures",
CHAR(149)&amp;" "&amp;COUNTA(IF(K2="","",_xlfn.UNIQUE(_xlfn._xlws.FILTER(INDIRECT("'"&amp;K$1&amp;"'!H:H"),INDIRECT("'"&amp;K$1&amp;"'!H:H")&lt;&gt;""))))&amp;" tasks",
CHAR(149)&amp;" "&amp;COUNTA(IF(K2="","",_xlfn.UNIQUE(_xlfn._xlws.FILTER(INDIRECT("'"&amp;K$1&amp;"'!M:M"),INDIRECT("'"&amp;K$1&amp;"'!M:M")&lt;&gt;""))))&amp;" subtasks",
CHAR(149)&amp;" "&amp;SUM(IF(K2="","",(_xlfn._xlws.FILTER(INDIRECT("'"&amp;K$1&amp;"'!O:O"),INDIRECT("'"&amp;K$1&amp;"'!O:O")&lt;&gt;""))))&amp;" fte ("&amp;INDIRECT("'"&amp;K$1&amp;"'!O1")&amp;" phase)"))</f>
        <v/>
      </c>
      <c r="L3" s="3" t="str" cm="1">
        <f t="array" aca="1" ref="L3" ca="1">IF(L1="","",_xlfn.VSTACK("Measures",
CHAR(149)&amp;" "&amp;COUNTA(IF(L2="","",_xlfn.UNIQUE(_xlfn._xlws.FILTER(INDIRECT("'"&amp;L$1&amp;"'!H:H"),INDIRECT("'"&amp;L$1&amp;"'!H:H")&lt;&gt;""))))&amp;" tasks",
CHAR(149)&amp;" "&amp;COUNTA(IF(L2="","",_xlfn.UNIQUE(_xlfn._xlws.FILTER(INDIRECT("'"&amp;L$1&amp;"'!M:M"),INDIRECT("'"&amp;L$1&amp;"'!M:M")&lt;&gt;""))))&amp;" subtasks",
CHAR(149)&amp;" "&amp;SUM(IF(L2="","",(_xlfn._xlws.FILTER(INDIRECT("'"&amp;L$1&amp;"'!O:O"),INDIRECT("'"&amp;L$1&amp;"'!O:O")&lt;&gt;""))))&amp;" fte ("&amp;INDIRECT("'"&amp;L$1&amp;"'!O1")&amp;" phase)"))</f>
        <v/>
      </c>
      <c r="M3" s="3" t="str" cm="1">
        <f t="array" aca="1" ref="M3" ca="1">IF(M1="","",_xlfn.VSTACK("Measures",
CHAR(149)&amp;" "&amp;COUNTA(IF(M2="","",_xlfn.UNIQUE(_xlfn._xlws.FILTER(INDIRECT("'"&amp;M$1&amp;"'!H:H"),INDIRECT("'"&amp;M$1&amp;"'!H:H")&lt;&gt;""))))&amp;" tasks",
CHAR(149)&amp;" "&amp;COUNTA(IF(M2="","",_xlfn.UNIQUE(_xlfn._xlws.FILTER(INDIRECT("'"&amp;M$1&amp;"'!M:M"),INDIRECT("'"&amp;M$1&amp;"'!M:M")&lt;&gt;""))))&amp;" subtasks",
CHAR(149)&amp;" "&amp;SUM(IF(M2="","",(_xlfn._xlws.FILTER(INDIRECT("'"&amp;M$1&amp;"'!O:O"),INDIRECT("'"&amp;M$1&amp;"'!O:O")&lt;&gt;""))))&amp;" fte ("&amp;INDIRECT("'"&amp;M$1&amp;"'!O1")&amp;" phase)"))</f>
        <v/>
      </c>
      <c r="N3" s="3" t="str" cm="1">
        <f t="array" aca="1" ref="N3" ca="1">IF(N1="","",_xlfn.VSTACK("Measures",
CHAR(149)&amp;" "&amp;COUNTA(IF(N2="","",_xlfn.UNIQUE(_xlfn._xlws.FILTER(INDIRECT("'"&amp;N$1&amp;"'!H:H"),INDIRECT("'"&amp;N$1&amp;"'!H:H")&lt;&gt;""))))&amp;" tasks",
CHAR(149)&amp;" "&amp;COUNTA(IF(N2="","",_xlfn.UNIQUE(_xlfn._xlws.FILTER(INDIRECT("'"&amp;N$1&amp;"'!M:M"),INDIRECT("'"&amp;N$1&amp;"'!M:M")&lt;&gt;""))))&amp;" subtasks",
CHAR(149)&amp;" "&amp;SUM(IF(N2="","",(_xlfn._xlws.FILTER(INDIRECT("'"&amp;N$1&amp;"'!O:O"),INDIRECT("'"&amp;N$1&amp;"'!O:O")&lt;&gt;""))))&amp;" fte ("&amp;INDIRECT("'"&amp;N$1&amp;"'!O1")&amp;" phase)"))</f>
        <v/>
      </c>
      <c r="O3" s="3" t="str" cm="1">
        <f t="array" aca="1" ref="O3" ca="1">IF(O1="","",_xlfn.VSTACK("Measures",
CHAR(149)&amp;" "&amp;COUNTA(IF(O2="","",_xlfn.UNIQUE(_xlfn._xlws.FILTER(INDIRECT("'"&amp;O$1&amp;"'!H:H"),INDIRECT("'"&amp;O$1&amp;"'!H:H")&lt;&gt;""))))&amp;" tasks",
CHAR(149)&amp;" "&amp;COUNTA(IF(O2="","",_xlfn.UNIQUE(_xlfn._xlws.FILTER(INDIRECT("'"&amp;O$1&amp;"'!M:M"),INDIRECT("'"&amp;O$1&amp;"'!M:M")&lt;&gt;""))))&amp;" subtasks",
CHAR(149)&amp;" "&amp;SUM(IF(O2="","",(_xlfn._xlws.FILTER(INDIRECT("'"&amp;O$1&amp;"'!O:O"),INDIRECT("'"&amp;O$1&amp;"'!O:O")&lt;&gt;""))))&amp;" fte ("&amp;INDIRECT("'"&amp;O$1&amp;"'!O1")&amp;" phase)"))</f>
        <v/>
      </c>
      <c r="P3" s="3" t="str" cm="1">
        <f t="array" aca="1" ref="P3" ca="1">IF(P1="","",_xlfn.VSTACK("Measures",
CHAR(149)&amp;" "&amp;COUNTA(IF(P2="","",_xlfn.UNIQUE(_xlfn._xlws.FILTER(INDIRECT("'"&amp;P$1&amp;"'!H:H"),INDIRECT("'"&amp;P$1&amp;"'!H:H")&lt;&gt;""))))&amp;" tasks",
CHAR(149)&amp;" "&amp;COUNTA(IF(P2="","",_xlfn.UNIQUE(_xlfn._xlws.FILTER(INDIRECT("'"&amp;P$1&amp;"'!M:M"),INDIRECT("'"&amp;P$1&amp;"'!M:M")&lt;&gt;""))))&amp;" subtasks",
CHAR(149)&amp;" "&amp;SUM(IF(P2="","",(_xlfn._xlws.FILTER(INDIRECT("'"&amp;P$1&amp;"'!O:O"),INDIRECT("'"&amp;P$1&amp;"'!O:O")&lt;&gt;""))))&amp;" fte ("&amp;INDIRECT("'"&amp;P$1&amp;"'!O1")&amp;" phase)"))</f>
        <v/>
      </c>
      <c r="Q3" s="3" t="str" cm="1">
        <f t="array" aca="1" ref="Q3" ca="1">IF(Q1="","",_xlfn.VSTACK("Measures",
CHAR(149)&amp;" "&amp;COUNTA(IF(Q2="","",_xlfn.UNIQUE(_xlfn._xlws.FILTER(INDIRECT("'"&amp;Q$1&amp;"'!H:H"),INDIRECT("'"&amp;Q$1&amp;"'!H:H")&lt;&gt;""))))&amp;" tasks",
CHAR(149)&amp;" "&amp;COUNTA(IF(Q2="","",_xlfn.UNIQUE(_xlfn._xlws.FILTER(INDIRECT("'"&amp;Q$1&amp;"'!M:M"),INDIRECT("'"&amp;Q$1&amp;"'!M:M")&lt;&gt;""))))&amp;" subtasks",
CHAR(149)&amp;" "&amp;SUM(IF(Q2="","",(_xlfn._xlws.FILTER(INDIRECT("'"&amp;Q$1&amp;"'!O:O"),INDIRECT("'"&amp;Q$1&amp;"'!O:O")&lt;&gt;""))))&amp;" fte ("&amp;INDIRECT("'"&amp;Q$1&amp;"'!O1")&amp;" phase)"))</f>
        <v/>
      </c>
      <c r="R3" s="3" t="str" cm="1">
        <f t="array" aca="1" ref="R3" ca="1">IF(R1="","",_xlfn.VSTACK("Measures",
CHAR(149)&amp;" "&amp;COUNTA(IF(R2="","",_xlfn.UNIQUE(_xlfn._xlws.FILTER(INDIRECT("'"&amp;R$1&amp;"'!H:H"),INDIRECT("'"&amp;R$1&amp;"'!H:H")&lt;&gt;""))))&amp;" tasks",
CHAR(149)&amp;" "&amp;COUNTA(IF(R2="","",_xlfn.UNIQUE(_xlfn._xlws.FILTER(INDIRECT("'"&amp;R$1&amp;"'!M:M"),INDIRECT("'"&amp;R$1&amp;"'!M:M")&lt;&gt;""))))&amp;" subtasks",
CHAR(149)&amp;" "&amp;SUM(IF(R2="","",(_xlfn._xlws.FILTER(INDIRECT("'"&amp;R$1&amp;"'!O:O"),INDIRECT("'"&amp;R$1&amp;"'!O:O")&lt;&gt;""))))&amp;" fte ("&amp;INDIRECT("'"&amp;R$1&amp;"'!O1")&amp;" phase)"))</f>
        <v/>
      </c>
      <c r="S3" s="3" t="str" cm="1">
        <f t="array" aca="1" ref="S3" ca="1">IF(S1="","",_xlfn.VSTACK("Measures",
CHAR(149)&amp;" "&amp;COUNTA(IF(S2="","",_xlfn.UNIQUE(_xlfn._xlws.FILTER(INDIRECT("'"&amp;S$1&amp;"'!H:H"),INDIRECT("'"&amp;S$1&amp;"'!H:H")&lt;&gt;""))))&amp;" tasks",
CHAR(149)&amp;" "&amp;COUNTA(IF(S2="","",_xlfn.UNIQUE(_xlfn._xlws.FILTER(INDIRECT("'"&amp;S$1&amp;"'!M:M"),INDIRECT("'"&amp;S$1&amp;"'!M:M")&lt;&gt;""))))&amp;" subtasks",
CHAR(149)&amp;" "&amp;SUM(IF(S2="","",(_xlfn._xlws.FILTER(INDIRECT("'"&amp;S$1&amp;"'!O:O"),INDIRECT("'"&amp;S$1&amp;"'!O:O")&lt;&gt;""))))&amp;" fte ("&amp;INDIRECT("'"&amp;S$1&amp;"'!O1")&amp;" phase)"))</f>
        <v/>
      </c>
      <c r="T3" s="3" t="str" cm="1">
        <f t="array" aca="1" ref="T3" ca="1">IF(T1="","",_xlfn.VSTACK("Measures",
CHAR(149)&amp;" "&amp;COUNTA(IF(T2="","",_xlfn.UNIQUE(_xlfn._xlws.FILTER(INDIRECT("'"&amp;T$1&amp;"'!H:H"),INDIRECT("'"&amp;T$1&amp;"'!H:H")&lt;&gt;""))))&amp;" tasks",
CHAR(149)&amp;" "&amp;COUNTA(IF(T2="","",_xlfn.UNIQUE(_xlfn._xlws.FILTER(INDIRECT("'"&amp;T$1&amp;"'!M:M"),INDIRECT("'"&amp;T$1&amp;"'!M:M")&lt;&gt;""))))&amp;" subtasks",
CHAR(149)&amp;" "&amp;SUM(IF(T2="","",(_xlfn._xlws.FILTER(INDIRECT("'"&amp;T$1&amp;"'!O:O"),INDIRECT("'"&amp;T$1&amp;"'!O:O")&lt;&gt;""))))&amp;" fte ("&amp;INDIRECT("'"&amp;T$1&amp;"'!O1")&amp;" phase)"))</f>
        <v/>
      </c>
      <c r="U3" s="3" t="str" cm="1">
        <f t="array" aca="1" ref="U3" ca="1">IF(U1="","",_xlfn.VSTACK("Measures",
CHAR(149)&amp;" "&amp;COUNTA(IF(U2="","",_xlfn.UNIQUE(_xlfn._xlws.FILTER(INDIRECT("'"&amp;U$1&amp;"'!H:H"),INDIRECT("'"&amp;U$1&amp;"'!H:H")&lt;&gt;""))))&amp;" tasks",
CHAR(149)&amp;" "&amp;COUNTA(IF(U2="","",_xlfn.UNIQUE(_xlfn._xlws.FILTER(INDIRECT("'"&amp;U$1&amp;"'!M:M"),INDIRECT("'"&amp;U$1&amp;"'!M:M")&lt;&gt;""))))&amp;" subtasks",
CHAR(149)&amp;" "&amp;SUM(IF(U2="","",(_xlfn._xlws.FILTER(INDIRECT("'"&amp;U$1&amp;"'!O:O"),INDIRECT("'"&amp;U$1&amp;"'!O:O")&lt;&gt;""))))&amp;" fte ("&amp;INDIRECT("'"&amp;U$1&amp;"'!O1")&amp;" phase)"))</f>
        <v/>
      </c>
      <c r="V3" s="3" t="str" cm="1">
        <f t="array" aca="1" ref="V3" ca="1">IF(V1="","",_xlfn.VSTACK("Measures",
CHAR(149)&amp;" "&amp;COUNTA(IF(V2="","",_xlfn.UNIQUE(_xlfn._xlws.FILTER(INDIRECT("'"&amp;V$1&amp;"'!H:H"),INDIRECT("'"&amp;V$1&amp;"'!H:H")&lt;&gt;""))))&amp;" tasks",
CHAR(149)&amp;" "&amp;COUNTA(IF(V2="","",_xlfn.UNIQUE(_xlfn._xlws.FILTER(INDIRECT("'"&amp;V$1&amp;"'!M:M"),INDIRECT("'"&amp;V$1&amp;"'!M:M")&lt;&gt;""))))&amp;" subtasks",
CHAR(149)&amp;" "&amp;SUM(IF(V2="","",(_xlfn._xlws.FILTER(INDIRECT("'"&amp;V$1&amp;"'!O:O"),INDIRECT("'"&amp;V$1&amp;"'!O:O")&lt;&gt;""))))&amp;" fte ("&amp;INDIRECT("'"&amp;V$1&amp;"'!O1")&amp;" phase)"))</f>
        <v/>
      </c>
      <c r="W3" s="3" t="str" cm="1">
        <f t="array" aca="1" ref="W3" ca="1">IF(W1="","",_xlfn.VSTACK("Measures",
CHAR(149)&amp;" "&amp;COUNTA(IF(W2="","",_xlfn.UNIQUE(_xlfn._xlws.FILTER(INDIRECT("'"&amp;W$1&amp;"'!H:H"),INDIRECT("'"&amp;W$1&amp;"'!H:H")&lt;&gt;""))))&amp;" tasks",
CHAR(149)&amp;" "&amp;COUNTA(IF(W2="","",_xlfn.UNIQUE(_xlfn._xlws.FILTER(INDIRECT("'"&amp;W$1&amp;"'!M:M"),INDIRECT("'"&amp;W$1&amp;"'!M:M")&lt;&gt;""))))&amp;" subtasks",
CHAR(149)&amp;" "&amp;SUM(IF(W2="","",(_xlfn._xlws.FILTER(INDIRECT("'"&amp;W$1&amp;"'!O:O"),INDIRECT("'"&amp;W$1&amp;"'!O:O")&lt;&gt;""))))&amp;" fte ("&amp;INDIRECT("'"&amp;W$1&amp;"'!O1")&amp;" phase)"))</f>
        <v/>
      </c>
      <c r="X3" s="3" t="str" cm="1">
        <f t="array" aca="1" ref="X3" ca="1">IF(X1="","",_xlfn.VSTACK("Measures",
CHAR(149)&amp;" "&amp;COUNTA(IF(X2="","",_xlfn.UNIQUE(_xlfn._xlws.FILTER(INDIRECT("'"&amp;X$1&amp;"'!H:H"),INDIRECT("'"&amp;X$1&amp;"'!H:H")&lt;&gt;""))))&amp;" tasks",
CHAR(149)&amp;" "&amp;COUNTA(IF(X2="","",_xlfn.UNIQUE(_xlfn._xlws.FILTER(INDIRECT("'"&amp;X$1&amp;"'!M:M"),INDIRECT("'"&amp;X$1&amp;"'!M:M")&lt;&gt;""))))&amp;" subtasks",
CHAR(149)&amp;" "&amp;SUM(IF(X2="","",(_xlfn._xlws.FILTER(INDIRECT("'"&amp;X$1&amp;"'!O:O"),INDIRECT("'"&amp;X$1&amp;"'!O:O")&lt;&gt;""))))&amp;" fte ("&amp;INDIRECT("'"&amp;X$1&amp;"'!O1")&amp;" phase)"))</f>
        <v/>
      </c>
      <c r="Y3" s="3" t="str" cm="1">
        <f t="array" aca="1" ref="Y3" ca="1">IF(Y1="","",_xlfn.VSTACK("Measures",
CHAR(149)&amp;" "&amp;COUNTA(IF(Y2="","",_xlfn.UNIQUE(_xlfn._xlws.FILTER(INDIRECT("'"&amp;Y$1&amp;"'!H:H"),INDIRECT("'"&amp;Y$1&amp;"'!H:H")&lt;&gt;""))))&amp;" tasks",
CHAR(149)&amp;" "&amp;COUNTA(IF(Y2="","",_xlfn.UNIQUE(_xlfn._xlws.FILTER(INDIRECT("'"&amp;Y$1&amp;"'!M:M"),INDIRECT("'"&amp;Y$1&amp;"'!M:M")&lt;&gt;""))))&amp;" subtasks",
CHAR(149)&amp;" "&amp;SUM(IF(Y2="","",(_xlfn._xlws.FILTER(INDIRECT("'"&amp;Y$1&amp;"'!O:O"),INDIRECT("'"&amp;Y$1&amp;"'!O:O")&lt;&gt;""))))&amp;" fte ("&amp;INDIRECT("'"&amp;Y$1&amp;"'!O1")&amp;" phase)"))</f>
        <v/>
      </c>
      <c r="Z3" s="3" t="str" cm="1">
        <f t="array" aca="1" ref="Z3" ca="1">IF(Z1="","",_xlfn.VSTACK("Measures",
CHAR(149)&amp;" "&amp;COUNTA(IF(Z2="","",_xlfn.UNIQUE(_xlfn._xlws.FILTER(INDIRECT("'"&amp;Z$1&amp;"'!H:H"),INDIRECT("'"&amp;Z$1&amp;"'!H:H")&lt;&gt;""))))&amp;" tasks",
CHAR(149)&amp;" "&amp;COUNTA(IF(Z2="","",_xlfn.UNIQUE(_xlfn._xlws.FILTER(INDIRECT("'"&amp;Z$1&amp;"'!M:M"),INDIRECT("'"&amp;Z$1&amp;"'!M:M")&lt;&gt;""))))&amp;" subtasks",
CHAR(149)&amp;" "&amp;SUM(IF(Z2="","",(_xlfn._xlws.FILTER(INDIRECT("'"&amp;Z$1&amp;"'!O:O"),INDIRECT("'"&amp;Z$1&amp;"'!O:O")&lt;&gt;""))))&amp;" fte ("&amp;INDIRECT("'"&amp;Z$1&amp;"'!O1")&amp;" phase)"))</f>
        <v/>
      </c>
      <c r="XFD3" t="str">
        <f ca="1"/>
        <v>3. Launch Support</v>
      </c>
    </row>
    <row r="4" spans="5:26 16384:16384" x14ac:dyDescent="0.5">
      <c r="E4" s="33" t="str">
        <f ca="1"/>
        <v>• 3 tasks</v>
      </c>
      <c r="F4" s="33" t="str">
        <f ca="1"/>
        <v>• 4 tasks</v>
      </c>
      <c r="G4" s="33" t="str">
        <f ca="1"/>
        <v>• 3 tasks</v>
      </c>
      <c r="H4" s="33"/>
      <c r="I4" s="33"/>
      <c r="J4" s="33"/>
      <c r="K4" s="33"/>
      <c r="L4" s="33"/>
      <c r="M4" s="33"/>
      <c r="N4" s="33"/>
      <c r="O4" s="33"/>
      <c r="P4" s="33"/>
      <c r="Q4" s="33"/>
      <c r="R4" s="33"/>
      <c r="S4" s="33"/>
    </row>
    <row r="5" spans="5:26 16384:16384" x14ac:dyDescent="0.5">
      <c r="E5" s="39" t="str">
        <f ca="1"/>
        <v>• 21 subtasks</v>
      </c>
      <c r="F5" s="39" t="str">
        <f ca="1"/>
        <v>• 20 subtasks</v>
      </c>
      <c r="G5" s="39" t="str">
        <f ca="1"/>
        <v>• 31 subtasks</v>
      </c>
      <c r="H5" s="32"/>
      <c r="I5" s="32"/>
      <c r="J5" s="32"/>
      <c r="K5" s="32"/>
      <c r="L5" s="32"/>
      <c r="M5" s="32"/>
      <c r="N5" s="32"/>
      <c r="O5" s="32"/>
      <c r="P5" s="32"/>
      <c r="Q5" s="32"/>
      <c r="R5" s="32"/>
      <c r="S5" s="32"/>
    </row>
    <row r="6" spans="5:26 16384:16384" x14ac:dyDescent="0.5">
      <c r="E6" s="39" t="str">
        <f ca="1"/>
        <v>• 17.6 fte (Ideate phase)</v>
      </c>
      <c r="F6" s="39" t="str">
        <f ca="1"/>
        <v>• 15.5 fte (Ideate phase)</v>
      </c>
      <c r="G6" s="39" t="str">
        <f ca="1"/>
        <v>• 22.4 fte (Ideate phase)</v>
      </c>
      <c r="H6" s="32"/>
      <c r="I6" s="32"/>
      <c r="J6" s="32"/>
      <c r="K6" s="32"/>
      <c r="L6" s="32"/>
      <c r="M6" s="32"/>
      <c r="N6" s="32"/>
      <c r="O6" s="32"/>
      <c r="P6" s="32"/>
      <c r="Q6" s="32"/>
      <c r="R6" s="32"/>
      <c r="S6" s="32"/>
    </row>
    <row r="7" spans="5:26 16384:16384" x14ac:dyDescent="0.5">
      <c r="E7" s="39" t="str" cm="1">
        <f t="array" aca="1" ref="E7:E10" ca="1">IF(E2="","",
_xlfn.VSTACK(
"Tasks",_xlfn._xlws.FILTER(INDIRECT("'"&amp;E$1&amp;"'!H:H"),INDIRECT("'"&amp;E$1&amp;"'!H:H")&lt;&gt;"")))</f>
        <v>Tasks</v>
      </c>
      <c r="F7" s="39" t="str" cm="1">
        <f t="array" aca="1" ref="F7:F11" ca="1">IF(F2="","",
_xlfn.VSTACK("Tasks",_xlfn.UNIQUE(_xlfn._xlws.FILTER(INDIRECT("'"&amp;F$1&amp;"'!H:H"),INDIRECT("'"&amp;F$1&amp;"'!H:H")&lt;&gt;""))))</f>
        <v>Tasks</v>
      </c>
      <c r="G7" s="39" t="str" cm="1">
        <f t="array" aca="1" ref="G7:G10" ca="1">IF(G2="","",
_xlfn.VSTACK("Tasks",_xlfn.UNIQUE(_xlfn._xlws.FILTER(INDIRECT("'"&amp;G$1&amp;"'!H:H"),INDIRECT("'"&amp;G$1&amp;"'!H:H")&lt;&gt;""))))</f>
        <v>Tasks</v>
      </c>
      <c r="H7" s="34" t="str" cm="1">
        <f t="array" aca="1" ref="H7" ca="1">IF(H2="","",
_xlfn.VSTACK("Tasks",_xlfn.UNIQUE(_xlfn._xlws.FILTER(INDIRECT("'"&amp;H$1&amp;"'!H:H"),INDIRECT("'"&amp;H$1&amp;"'!H:H")&lt;&gt;""))))</f>
        <v/>
      </c>
      <c r="I7" s="34" t="str" cm="1">
        <f t="array" aca="1" ref="I7" ca="1">IF(I2="","",
_xlfn.VSTACK("Tasks",_xlfn.UNIQUE(_xlfn._xlws.FILTER(INDIRECT("'"&amp;I$1&amp;"'!H:H"),INDIRECT("'"&amp;I$1&amp;"'!H:H")&lt;&gt;""))))</f>
        <v/>
      </c>
      <c r="J7" s="34" t="str" cm="1">
        <f t="array" aca="1" ref="J7" ca="1">IF(J2="","",
_xlfn.VSTACK("Tasks",_xlfn.UNIQUE(_xlfn._xlws.FILTER(INDIRECT("'"&amp;J$1&amp;"'!H:H"),INDIRECT("'"&amp;J$1&amp;"'!H:H")&lt;&gt;""))))</f>
        <v/>
      </c>
      <c r="K7" s="34" t="str" cm="1">
        <f t="array" aca="1" ref="K7" ca="1">IF(K2="","",
_xlfn.VSTACK("Tasks",_xlfn.UNIQUE(_xlfn._xlws.FILTER(INDIRECT("'"&amp;K$1&amp;"'!H:H"),INDIRECT("'"&amp;K$1&amp;"'!H:H")&lt;&gt;""))))</f>
        <v/>
      </c>
      <c r="L7" s="34" t="str" cm="1">
        <f t="array" aca="1" ref="L7" ca="1">IF(L2="","",
_xlfn.VSTACK("Tasks",_xlfn.UNIQUE(_xlfn._xlws.FILTER(INDIRECT("'"&amp;L$1&amp;"'!H:H"),INDIRECT("'"&amp;L$1&amp;"'!H:H")&lt;&gt;""))))</f>
        <v/>
      </c>
      <c r="M7" s="34" t="str" cm="1">
        <f t="array" aca="1" ref="M7" ca="1">IF(M2="","",
_xlfn.VSTACK("Tasks",_xlfn.UNIQUE(_xlfn._xlws.FILTER(INDIRECT("'"&amp;M$1&amp;"'!H:H"),INDIRECT("'"&amp;M$1&amp;"'!H:H")&lt;&gt;""))))</f>
        <v/>
      </c>
      <c r="N7" s="34" t="str" cm="1">
        <f t="array" aca="1" ref="N7" ca="1">IF(N2="","",
_xlfn.VSTACK("Tasks",_xlfn.UNIQUE(_xlfn._xlws.FILTER(INDIRECT("'"&amp;N$1&amp;"'!H:H"),INDIRECT("'"&amp;N$1&amp;"'!H:H")&lt;&gt;""))))</f>
        <v/>
      </c>
      <c r="O7" s="34" t="str" cm="1">
        <f t="array" aca="1" ref="O7" ca="1">IF(O2="","",
_xlfn.VSTACK("Tasks",_xlfn.UNIQUE(_xlfn._xlws.FILTER(INDIRECT("'"&amp;O$1&amp;"'!H:H"),INDIRECT("'"&amp;O$1&amp;"'!H:H")&lt;&gt;""))))</f>
        <v/>
      </c>
      <c r="P7" s="34" t="str" cm="1">
        <f t="array" aca="1" ref="P7" ca="1">IF(P2="","",
_xlfn.VSTACK("Tasks",_xlfn.UNIQUE(_xlfn._xlws.FILTER(INDIRECT("'"&amp;P$1&amp;"'!H:H"),INDIRECT("'"&amp;P$1&amp;"'!H:H")&lt;&gt;""))))</f>
        <v/>
      </c>
      <c r="Q7" s="34" t="str" cm="1">
        <f t="array" aca="1" ref="Q7" ca="1">IF(Q2="","",
_xlfn.VSTACK("Tasks",_xlfn.UNIQUE(_xlfn._xlws.FILTER(INDIRECT("'"&amp;Q$1&amp;"'!H:H"),INDIRECT("'"&amp;Q$1&amp;"'!H:H")&lt;&gt;""))))</f>
        <v/>
      </c>
      <c r="R7" s="34" t="str" cm="1">
        <f t="array" aca="1" ref="R7" ca="1">IF(R2="","",
_xlfn.VSTACK("Tasks",_xlfn.UNIQUE(_xlfn._xlws.FILTER(INDIRECT("'"&amp;R$1&amp;"'!H:H"),INDIRECT("'"&amp;R$1&amp;"'!H:H")&lt;&gt;""))))</f>
        <v/>
      </c>
      <c r="S7" s="34" t="str" cm="1">
        <f t="array" aca="1" ref="S7" ca="1">IF(S2="","",
_xlfn.VSTACK("Tasks",_xlfn.UNIQUE(_xlfn._xlws.FILTER(INDIRECT("'"&amp;S$1&amp;"'!H:H"),INDIRECT("'"&amp;S$1&amp;"'!H:H")&lt;&gt;""))))</f>
        <v/>
      </c>
      <c r="T7" s="34" t="str" cm="1">
        <f t="array" aca="1" ref="T7" ca="1">IF(T2="","",
_xlfn.VSTACK("Tasks",_xlfn.UNIQUE(_xlfn._xlws.FILTER(INDIRECT("'"&amp;T$1&amp;"'!H:H"),INDIRECT("'"&amp;T$1&amp;"'!H:H")&lt;&gt;""))))</f>
        <v/>
      </c>
      <c r="U7" s="34" t="str" cm="1">
        <f t="array" aca="1" ref="U7" ca="1">IF(U2="","",
_xlfn.VSTACK("Tasks",_xlfn.UNIQUE(_xlfn._xlws.FILTER(INDIRECT("'"&amp;U$1&amp;"'!H:H"),INDIRECT("'"&amp;U$1&amp;"'!H:H")&lt;&gt;""))))</f>
        <v/>
      </c>
      <c r="V7" s="34" t="str" cm="1">
        <f t="array" aca="1" ref="V7" ca="1">IF(V2="","",
_xlfn.VSTACK("Tasks",_xlfn.UNIQUE(_xlfn._xlws.FILTER(INDIRECT("'"&amp;V$1&amp;"'!H:H"),INDIRECT("'"&amp;V$1&amp;"'!H:H")&lt;&gt;""))))</f>
        <v/>
      </c>
      <c r="W7" s="34" t="str" cm="1">
        <f t="array" aca="1" ref="W7" ca="1">IF(W2="","",
_xlfn.VSTACK("Tasks",_xlfn.UNIQUE(_xlfn._xlws.FILTER(INDIRECT("'"&amp;W$1&amp;"'!H:H"),INDIRECT("'"&amp;W$1&amp;"'!H:H")&lt;&gt;""))))</f>
        <v/>
      </c>
      <c r="X7" s="34" t="str" cm="1">
        <f t="array" aca="1" ref="X7" ca="1">IF(X2="","",
_xlfn.VSTACK("Tasks",_xlfn.UNIQUE(_xlfn._xlws.FILTER(INDIRECT("'"&amp;X$1&amp;"'!H:H"),INDIRECT("'"&amp;X$1&amp;"'!H:H")&lt;&gt;""))))</f>
        <v/>
      </c>
      <c r="Y7" s="34" t="str" cm="1">
        <f t="array" aca="1" ref="Y7" ca="1">IF(Y2="","",
_xlfn.VSTACK("Tasks",_xlfn.UNIQUE(_xlfn._xlws.FILTER(INDIRECT("'"&amp;Y$1&amp;"'!H:H"),INDIRECT("'"&amp;Y$1&amp;"'!H:H")&lt;&gt;""))))</f>
        <v/>
      </c>
      <c r="Z7" s="34" t="str" cm="1">
        <f t="array" aca="1" ref="Z7" ca="1">IF(Z2="","",
_xlfn.VSTACK("Tasks",_xlfn.UNIQUE(_xlfn._xlws.FILTER(INDIRECT("'"&amp;Z$1&amp;"'!H:H"),INDIRECT("'"&amp;Z$1&amp;"'!H:H")&lt;&gt;""))))</f>
        <v/>
      </c>
    </row>
    <row r="8" spans="5:26 16384:16384" ht="28.7" x14ac:dyDescent="0.5">
      <c r="E8" s="39" t="str">
        <f ca="1"/>
        <v>1.1: Product Design &amp; Prototyping
  • 15 resources, 12 subtasks, 15 roles, 8.6 fte</v>
      </c>
      <c r="F8" s="39" t="str">
        <f ca="1"/>
        <v>2.1: Feature, OS, and FW Development
  • 7 resources, 6 subtasks, 5 roles, 5.0 fte</v>
      </c>
      <c r="G8" s="39" t="str">
        <f ca="1"/>
        <v>3.1: Testing &amp; Quality Assurance
  • 13 resources, 10 subtasks, 12 roles, 5.8 fte</v>
      </c>
      <c r="H8" s="32" t="str" cm="1">
        <f t="array" aca="1" ref="H8" ca="1">IF(H2="","",_xlfn.UNIQUE(_xlfn._xlws.FILTER(INDIRECT("'"&amp;H$1&amp;"'!H:H"),INDIRECT("'"&amp;H$1&amp;"'!H:H")&lt;&gt;"")))</f>
        <v/>
      </c>
      <c r="I8" s="32" t="str" cm="1">
        <f t="array" aca="1" ref="I8" ca="1">IF(I2="","",_xlfn.UNIQUE(_xlfn._xlws.FILTER(INDIRECT("'"&amp;I$1&amp;"'!H:H"),INDIRECT("'"&amp;I$1&amp;"'!H:H")&lt;&gt;"")))</f>
        <v/>
      </c>
      <c r="J8" s="32" t="str" cm="1">
        <f t="array" aca="1" ref="J8" ca="1">IF(J2="","",_xlfn.UNIQUE(_xlfn._xlws.FILTER(INDIRECT("'"&amp;J$1&amp;"'!H:H"),INDIRECT("'"&amp;J$1&amp;"'!H:H")&lt;&gt;"")))</f>
        <v/>
      </c>
      <c r="K8" s="32" t="str" cm="1">
        <f t="array" aca="1" ref="K8" ca="1">IF(K2="","",_xlfn.UNIQUE(_xlfn._xlws.FILTER(INDIRECT("'"&amp;K$1&amp;"'!H:H"),INDIRECT("'"&amp;K$1&amp;"'!H:H")&lt;&gt;"")))</f>
        <v/>
      </c>
    </row>
    <row r="9" spans="5:26 16384:16384" ht="28.7" x14ac:dyDescent="0.5">
      <c r="E9" s="39" t="str">
        <f ca="1"/>
        <v>1.2: Supply Chain &amp; Logistics
  • 10 resources, 8 subtasks, 10 roles, 7.0 fte</v>
      </c>
      <c r="F9" s="39" t="str">
        <f ca="1"/>
        <v>2.2: Integration
  • 8 resources, 5 subtasks, 7 roles, 5.0 fte</v>
      </c>
      <c r="G9" s="39" t="str">
        <f ca="1"/>
        <v>3.2: Packaging &amp; User Support
  • 10 resources, 8 subtasks, 10 roles, 6.4 fte</v>
      </c>
    </row>
    <row r="10" spans="5:26 16384:16384" ht="28.7" x14ac:dyDescent="0.5">
      <c r="E10" s="39" t="str">
        <f ca="1"/>
        <v>1.3: Hardware Testing
  • 4 resources, 4 subtasks, 3 roles, 2.0 fte</v>
      </c>
      <c r="F10" s="39" t="str">
        <f ca="1"/>
        <v>2.3: User Function
  • 5 resources, 4 subtasks, 5 roles, 2.5 fte</v>
      </c>
      <c r="G10" s="39" t="str">
        <f ca="1"/>
        <v>3.3: Launch &amp; Marketing
  • 14 resources, 12 subtasks, 14 roles, 10.2 fte</v>
      </c>
    </row>
    <row r="11" spans="5:26 16384:16384" ht="30.35" customHeight="1" x14ac:dyDescent="0.5">
      <c r="F11" s="39" t="str">
        <f ca="1"/>
        <v>2.4: Security and Compliance
  • 6 resources, 4 subtasks, 6 roles, 3.0 fte</v>
      </c>
    </row>
    <row r="19" spans="3:30" x14ac:dyDescent="0.5">
      <c r="D19" s="48" t="s">
        <v>245</v>
      </c>
    </row>
    <row r="20" spans="3:30" hidden="1" x14ac:dyDescent="0.5">
      <c r="E20" s="39" t="str" cm="1">
        <f t="array" aca="1" ref="E20:G20" ca="1">TRANSPOSE(_xlfn.UNIQUE(_xlfn._xlws.FILTER(INDIRECT("'"&amp;$C22&amp;"'!L:L"),(INDIRECT("'"&amp;$C22&amp;"'!L:L")&lt;&gt;"")*(INDIRECT("'"&amp;$C22&amp;"'!L:L")&lt;&gt;"Task"))))</f>
        <v>Product Design &amp; Prototyping</v>
      </c>
      <c r="F20" s="39" t="str">
        <f ca="1"/>
        <v>Supply Chain &amp; Logistics</v>
      </c>
      <c r="G20" s="39" t="str">
        <f ca="1"/>
        <v>Hardware Testing</v>
      </c>
    </row>
    <row r="21" spans="3:30" x14ac:dyDescent="0.5">
      <c r="D21" s="45" t="s">
        <v>13</v>
      </c>
      <c r="E21" s="35" t="str" cm="1">
        <f t="array" aca="1" ref="E21" ca="1">IF(E20="","",_xlfn.XLOOKUP(E20,INDIRECT("'"&amp;$C22&amp;"'!a:a"),INDIRECT("'"&amp;$C22&amp;"'!b:b")))</f>
        <v xml:space="preserve">1.1: Product Design &amp; Prototyping
</v>
      </c>
      <c r="F21" s="35" t="str" cm="1">
        <f t="array" aca="1" ref="F21" ca="1">IF(F20="","",_xlfn.XLOOKUP(F20,INDIRECT("'"&amp;$C22&amp;"'!a:a"),INDIRECT("'"&amp;$C22&amp;"'!b:b")))</f>
        <v xml:space="preserve">1.2: Supply Chain &amp; Logistics
</v>
      </c>
      <c r="G21" s="35" t="str" cm="1">
        <f t="array" aca="1" ref="G21" ca="1">IF(G20="","",_xlfn.XLOOKUP(G20,INDIRECT("'"&amp;$C22&amp;"'!a:a"),INDIRECT("'"&amp;$C22&amp;"'!b:b")))</f>
        <v xml:space="preserve">1.3: Hardware Testing
</v>
      </c>
      <c r="H21" s="35" t="str" cm="1">
        <f t="array" aca="1" ref="H21" ca="1">IF(H20="","",_xlfn.XLOOKUP(H20,INDIRECT("'"&amp;$C22&amp;"'!a:a"),INDIRECT("'"&amp;$C22&amp;"'!b:b")))</f>
        <v/>
      </c>
      <c r="I21" s="35" t="str" cm="1">
        <f t="array" aca="1" ref="I21" ca="1">IF(I20="","",_xlfn.XLOOKUP(I20,INDIRECT("'"&amp;$C22&amp;"'!a:a"),INDIRECT("'"&amp;$C22&amp;"'!b:b")))</f>
        <v/>
      </c>
      <c r="J21" s="35" t="str" cm="1">
        <f t="array" aca="1" ref="J21" ca="1">IF(J20="","",_xlfn.XLOOKUP(J20,INDIRECT("'"&amp;$C22&amp;"'!a:a"),INDIRECT("'"&amp;$C22&amp;"'!b:b")))</f>
        <v/>
      </c>
      <c r="K21" s="35" t="str" cm="1">
        <f t="array" aca="1" ref="K21" ca="1">IF(K20="","",_xlfn.XLOOKUP(K20,INDIRECT("'"&amp;$C22&amp;"'!a:a"),INDIRECT("'"&amp;$C22&amp;"'!b:b")))</f>
        <v/>
      </c>
      <c r="L21" s="35" t="str" cm="1">
        <f t="array" aca="1" ref="L21" ca="1">IF(L20="","",_xlfn.XLOOKUP(L20,INDIRECT("'"&amp;$C22&amp;"'!a:a"),INDIRECT("'"&amp;$C22&amp;"'!b:b")))</f>
        <v/>
      </c>
      <c r="M21" s="35" t="str" cm="1">
        <f t="array" aca="1" ref="M21" ca="1">IF(M20="","",_xlfn.XLOOKUP(M20,INDIRECT("'"&amp;$C22&amp;"'!a:a"),INDIRECT("'"&amp;$C22&amp;"'!b:b")))</f>
        <v/>
      </c>
      <c r="N21" s="35" t="str" cm="1">
        <f t="array" aca="1" ref="N21" ca="1">IF(N20="","",_xlfn.XLOOKUP(N20,INDIRECT("'"&amp;$C22&amp;"'!a:a"),INDIRECT("'"&amp;$C22&amp;"'!b:b")))</f>
        <v/>
      </c>
      <c r="O21" s="35" t="str" cm="1">
        <f t="array" aca="1" ref="O21" ca="1">IF(O20="","",_xlfn.XLOOKUP(O20,INDIRECT("'"&amp;$C22&amp;"'!a:a"),INDIRECT("'"&amp;$C22&amp;"'!b:b")))</f>
        <v/>
      </c>
      <c r="P21" s="35" t="str" cm="1">
        <f t="array" aca="1" ref="P21" ca="1">IF(P20="","",_xlfn.XLOOKUP(P20,INDIRECT("'"&amp;$C22&amp;"'!a:a"),INDIRECT("'"&amp;$C22&amp;"'!b:b")))</f>
        <v/>
      </c>
      <c r="Q21" s="35" t="str" cm="1">
        <f t="array" aca="1" ref="Q21" ca="1">IF(Q20="","",_xlfn.XLOOKUP(Q20,INDIRECT("'"&amp;$C22&amp;"'!a:a"),INDIRECT("'"&amp;$C22&amp;"'!b:b")))</f>
        <v/>
      </c>
      <c r="R21" s="35" t="str" cm="1">
        <f t="array" aca="1" ref="R21" ca="1">IF(R20="","",_xlfn.XLOOKUP(R20,INDIRECT("'"&amp;$C22&amp;"'!a:a"),INDIRECT("'"&amp;$C22&amp;"'!b:b")))</f>
        <v/>
      </c>
      <c r="S21" s="35" t="str" cm="1">
        <f t="array" aca="1" ref="S21" ca="1">IF(S20="","",_xlfn.XLOOKUP(S20,INDIRECT("'"&amp;$C22&amp;"'!a:a"),INDIRECT("'"&amp;$C22&amp;"'!b:b")))</f>
        <v/>
      </c>
      <c r="T21" s="35" t="str" cm="1">
        <f t="array" aca="1" ref="T21" ca="1">IF(T20="","",_xlfn.XLOOKUP(T20,INDIRECT("'"&amp;$C22&amp;"'!a:a"),INDIRECT("'"&amp;$C22&amp;"'!b:b")))</f>
        <v/>
      </c>
      <c r="U21" s="35" t="str" cm="1">
        <f t="array" aca="1" ref="U21" ca="1">IF(U20="","",_xlfn.XLOOKUP(U20,INDIRECT("'"&amp;$C22&amp;"'!a:a"),INDIRECT("'"&amp;$C22&amp;"'!b:b")))</f>
        <v/>
      </c>
      <c r="V21" s="35" t="str" cm="1">
        <f t="array" aca="1" ref="V21" ca="1">IF(V20="","",_xlfn.XLOOKUP(V20,INDIRECT("'"&amp;$C22&amp;"'!a:a"),INDIRECT("'"&amp;$C22&amp;"'!b:b")))</f>
        <v/>
      </c>
      <c r="W21" s="35" t="str" cm="1">
        <f t="array" aca="1" ref="W21" ca="1">IF(W20="","",_xlfn.XLOOKUP(W20,INDIRECT("'"&amp;$C22&amp;"'!a:a"),INDIRECT("'"&amp;$C22&amp;"'!b:b")))</f>
        <v/>
      </c>
      <c r="X21" s="35" t="str" cm="1">
        <f t="array" aca="1" ref="X21" ca="1">IF(X20="","",_xlfn.XLOOKUP(X20,INDIRECT("'"&amp;$C22&amp;"'!a:a"),INDIRECT("'"&amp;$C22&amp;"'!b:b")))</f>
        <v/>
      </c>
      <c r="Y21" s="35" t="str" cm="1">
        <f t="array" aca="1" ref="Y21" ca="1">IF(Y20="","",_xlfn.XLOOKUP(Y20,INDIRECT("'"&amp;$C22&amp;"'!a:a"),INDIRECT("'"&amp;$C22&amp;"'!b:b")))</f>
        <v/>
      </c>
      <c r="Z21" s="35" t="str" cm="1">
        <f t="array" aca="1" ref="Z21" ca="1">IF(Z20="","",_xlfn.XLOOKUP(Z20,INDIRECT("'"&amp;$C22&amp;"'!a:a"),INDIRECT("'"&amp;$C22&amp;"'!b:b")))</f>
        <v/>
      </c>
    </row>
    <row r="22" spans="3:30" s="42" customFormat="1" x14ac:dyDescent="0.5">
      <c r="C22" s="42" t="str">
        <f ca="1">_xlfn.XLOOKUP(D19,tblWorkstream[Workstream],tblWorkstream[Worksheet])</f>
        <v>Hardware</v>
      </c>
      <c r="D22" s="46" t="s">
        <v>247</v>
      </c>
      <c r="E22" s="42" t="str" cm="1">
        <f t="array" aca="1" ref="E22:AD119" ca="1">IF($C22="","",INDIRECT("'"&amp;$C22&amp;"'!CA3:CZ100"))</f>
        <v>1.1.1: Industrial design</v>
      </c>
      <c r="F22" s="42" t="str">
        <f ca="1"/>
        <v>1.2.1: Component selection</v>
      </c>
      <c r="G22" s="42" t="str">
        <f ca="1"/>
        <v>1.3.1: Thermal and durability testing</v>
      </c>
      <c r="H22" s="42" t="str">
        <f ca="1"/>
        <v/>
      </c>
      <c r="I22" s="42" t="str">
        <f ca="1"/>
        <v/>
      </c>
      <c r="J22" s="42" t="str">
        <f ca="1"/>
        <v/>
      </c>
      <c r="K22" s="42" t="str">
        <f ca="1"/>
        <v/>
      </c>
      <c r="L22" s="42" t="str">
        <f ca="1"/>
        <v/>
      </c>
      <c r="M22" s="42" t="str">
        <f ca="1"/>
        <v/>
      </c>
      <c r="N22" s="42" t="str">
        <f ca="1"/>
        <v/>
      </c>
      <c r="O22" s="42" t="str">
        <f ca="1"/>
        <v/>
      </c>
      <c r="P22" s="42" t="str">
        <f ca="1"/>
        <v/>
      </c>
      <c r="Q22" s="42" t="str">
        <f ca="1"/>
        <v/>
      </c>
      <c r="R22" s="42" t="str">
        <f ca="1"/>
        <v/>
      </c>
      <c r="S22" s="42" t="str">
        <f ca="1"/>
        <v/>
      </c>
      <c r="T22" s="42" t="str">
        <f ca="1"/>
        <v/>
      </c>
      <c r="U22" s="42" t="str">
        <f ca="1"/>
        <v/>
      </c>
      <c r="V22" s="42" t="str">
        <f ca="1"/>
        <v/>
      </c>
      <c r="W22" s="42" t="str">
        <f ca="1"/>
        <v/>
      </c>
      <c r="X22" s="42" t="str">
        <f ca="1"/>
        <v/>
      </c>
      <c r="Y22" s="42" t="str">
        <f ca="1"/>
        <v/>
      </c>
      <c r="Z22" s="42" t="str">
        <f ca="1"/>
        <v/>
      </c>
      <c r="AA22" s="42" t="str">
        <f ca="1"/>
        <v/>
      </c>
      <c r="AB22" s="42" t="str">
        <f ca="1"/>
        <v/>
      </c>
      <c r="AC22" s="42" t="str">
        <f ca="1"/>
        <v/>
      </c>
      <c r="AD22" s="42" t="str">
        <f ca="1"/>
        <v/>
      </c>
    </row>
    <row r="23" spans="3:30" x14ac:dyDescent="0.5">
      <c r="E23" s="39" t="str">
        <f ca="1"/>
        <v>1.1.2: Prototype development</v>
      </c>
      <c r="F23" s="39" t="str">
        <f ca="1"/>
        <v>1.2.2: Component sourcing</v>
      </c>
      <c r="G23" s="39" t="str">
        <f ca="1"/>
        <v>1.3.2: PCB schematic design</v>
      </c>
      <c r="H23">
        <f ca="1"/>
        <v>0</v>
      </c>
      <c r="I23">
        <f ca="1"/>
        <v>0</v>
      </c>
      <c r="J23">
        <f ca="1"/>
        <v>0</v>
      </c>
      <c r="K23">
        <f ca="1"/>
        <v>0</v>
      </c>
      <c r="L23">
        <f ca="1"/>
        <v>0</v>
      </c>
      <c r="M23">
        <f ca="1"/>
        <v>0</v>
      </c>
      <c r="N23">
        <f ca="1"/>
        <v>0</v>
      </c>
      <c r="O23">
        <f ca="1"/>
        <v>0</v>
      </c>
      <c r="P23">
        <f ca="1"/>
        <v>0</v>
      </c>
      <c r="Q23">
        <f ca="1"/>
        <v>0</v>
      </c>
      <c r="R23">
        <f ca="1"/>
        <v>0</v>
      </c>
      <c r="S23">
        <f ca="1"/>
        <v>0</v>
      </c>
      <c r="T23">
        <f ca="1"/>
        <v>0</v>
      </c>
      <c r="U23">
        <f ca="1"/>
        <v>0</v>
      </c>
      <c r="V23">
        <f ca="1"/>
        <v>0</v>
      </c>
      <c r="W23">
        <f ca="1"/>
        <v>0</v>
      </c>
      <c r="X23">
        <f ca="1"/>
        <v>0</v>
      </c>
      <c r="Y23">
        <f ca="1"/>
        <v>0</v>
      </c>
      <c r="Z23">
        <f ca="1"/>
        <v>0</v>
      </c>
      <c r="AA23">
        <f ca="1"/>
        <v>0</v>
      </c>
      <c r="AB23">
        <f ca="1"/>
        <v>0</v>
      </c>
      <c r="AC23">
        <f ca="1"/>
        <v>0</v>
      </c>
      <c r="AD23">
        <f ca="1"/>
        <v>0</v>
      </c>
    </row>
    <row r="24" spans="3:30" x14ac:dyDescent="0.5">
      <c r="E24" s="39" t="str">
        <f ca="1"/>
        <v>1.1.3: PCB schematic design</v>
      </c>
      <c r="F24" s="39" t="str">
        <f ca="1"/>
        <v>1.2.3: PCB layout design</v>
      </c>
      <c r="G24" s="39" t="str">
        <f ca="1"/>
        <v>1.3.3: Functional testing</v>
      </c>
      <c r="H24">
        <f ca="1"/>
        <v>0</v>
      </c>
      <c r="I24">
        <f ca="1"/>
        <v>0</v>
      </c>
      <c r="J24">
        <f ca="1"/>
        <v>0</v>
      </c>
      <c r="K24">
        <f ca="1"/>
        <v>0</v>
      </c>
      <c r="L24">
        <f ca="1"/>
        <v>0</v>
      </c>
      <c r="M24">
        <f ca="1"/>
        <v>0</v>
      </c>
      <c r="N24">
        <f ca="1"/>
        <v>0</v>
      </c>
      <c r="O24">
        <f ca="1"/>
        <v>0</v>
      </c>
      <c r="P24">
        <f ca="1"/>
        <v>0</v>
      </c>
      <c r="Q24">
        <f ca="1"/>
        <v>0</v>
      </c>
      <c r="R24">
        <f ca="1"/>
        <v>0</v>
      </c>
      <c r="S24">
        <f ca="1"/>
        <v>0</v>
      </c>
      <c r="T24">
        <f ca="1"/>
        <v>0</v>
      </c>
      <c r="U24">
        <f ca="1"/>
        <v>0</v>
      </c>
      <c r="V24">
        <f ca="1"/>
        <v>0</v>
      </c>
      <c r="W24">
        <f ca="1"/>
        <v>0</v>
      </c>
      <c r="X24">
        <f ca="1"/>
        <v>0</v>
      </c>
      <c r="Y24">
        <f ca="1"/>
        <v>0</v>
      </c>
      <c r="Z24">
        <f ca="1"/>
        <v>0</v>
      </c>
      <c r="AA24">
        <f ca="1"/>
        <v>0</v>
      </c>
      <c r="AB24">
        <f ca="1"/>
        <v>0</v>
      </c>
      <c r="AC24">
        <f ca="1"/>
        <v>0</v>
      </c>
      <c r="AD24">
        <f ca="1"/>
        <v>0</v>
      </c>
    </row>
    <row r="25" spans="3:30" x14ac:dyDescent="0.5">
      <c r="E25" s="39" t="str">
        <f ca="1"/>
        <v>1.1.4: Component sourcing</v>
      </c>
      <c r="F25" s="39" t="str">
        <f ca="1"/>
        <v>1.2.4: Selection of manufacturing partners</v>
      </c>
      <c r="G25" s="39" t="str">
        <f ca="1"/>
        <v>1.3.4: Reliability testing</v>
      </c>
      <c r="H25">
        <f ca="1"/>
        <v>0</v>
      </c>
      <c r="I25">
        <f ca="1"/>
        <v>0</v>
      </c>
      <c r="J25">
        <f ca="1"/>
        <v>0</v>
      </c>
      <c r="K25">
        <f ca="1"/>
        <v>0</v>
      </c>
      <c r="L25">
        <f ca="1"/>
        <v>0</v>
      </c>
      <c r="M25">
        <f ca="1"/>
        <v>0</v>
      </c>
      <c r="N25">
        <f ca="1"/>
        <v>0</v>
      </c>
      <c r="O25">
        <f ca="1"/>
        <v>0</v>
      </c>
      <c r="P25">
        <f ca="1"/>
        <v>0</v>
      </c>
      <c r="Q25">
        <f ca="1"/>
        <v>0</v>
      </c>
      <c r="R25">
        <f ca="1"/>
        <v>0</v>
      </c>
      <c r="S25">
        <f ca="1"/>
        <v>0</v>
      </c>
      <c r="T25">
        <f ca="1"/>
        <v>0</v>
      </c>
      <c r="U25">
        <f ca="1"/>
        <v>0</v>
      </c>
      <c r="V25">
        <f ca="1"/>
        <v>0</v>
      </c>
      <c r="W25">
        <f ca="1"/>
        <v>0</v>
      </c>
      <c r="X25">
        <f ca="1"/>
        <v>0</v>
      </c>
      <c r="Y25">
        <f ca="1"/>
        <v>0</v>
      </c>
      <c r="Z25">
        <f ca="1"/>
        <v>0</v>
      </c>
      <c r="AA25">
        <f ca="1"/>
        <v>0</v>
      </c>
      <c r="AB25">
        <f ca="1"/>
        <v>0</v>
      </c>
      <c r="AC25">
        <f ca="1"/>
        <v>0</v>
      </c>
      <c r="AD25">
        <f ca="1"/>
        <v>0</v>
      </c>
    </row>
    <row r="26" spans="3:30" x14ac:dyDescent="0.5">
      <c r="E26" s="39" t="str">
        <f ca="1"/>
        <v>1.1.5: Signal integrity and power management testing</v>
      </c>
      <c r="F26" s="39" t="str">
        <f ca="1"/>
        <v>1.2.5: Manufacturing test plan creation</v>
      </c>
      <c r="G26" s="39">
        <f ca="1"/>
        <v>0</v>
      </c>
      <c r="H26">
        <f ca="1"/>
        <v>0</v>
      </c>
      <c r="I26">
        <f ca="1"/>
        <v>0</v>
      </c>
      <c r="J26">
        <f ca="1"/>
        <v>0</v>
      </c>
      <c r="K26">
        <f ca="1"/>
        <v>0</v>
      </c>
      <c r="L26">
        <f ca="1"/>
        <v>0</v>
      </c>
      <c r="M26">
        <f ca="1"/>
        <v>0</v>
      </c>
      <c r="N26">
        <f ca="1"/>
        <v>0</v>
      </c>
      <c r="O26">
        <f ca="1"/>
        <v>0</v>
      </c>
      <c r="P26">
        <f ca="1"/>
        <v>0</v>
      </c>
      <c r="Q26">
        <f ca="1"/>
        <v>0</v>
      </c>
      <c r="R26">
        <f ca="1"/>
        <v>0</v>
      </c>
      <c r="S26">
        <f ca="1"/>
        <v>0</v>
      </c>
      <c r="T26">
        <f ca="1"/>
        <v>0</v>
      </c>
      <c r="U26">
        <f ca="1"/>
        <v>0</v>
      </c>
      <c r="V26">
        <f ca="1"/>
        <v>0</v>
      </c>
      <c r="W26">
        <f ca="1"/>
        <v>0</v>
      </c>
      <c r="X26">
        <f ca="1"/>
        <v>0</v>
      </c>
      <c r="Y26">
        <f ca="1"/>
        <v>0</v>
      </c>
      <c r="Z26">
        <f ca="1"/>
        <v>0</v>
      </c>
      <c r="AA26">
        <f ca="1"/>
        <v>0</v>
      </c>
      <c r="AB26">
        <f ca="1"/>
        <v>0</v>
      </c>
      <c r="AC26">
        <f ca="1"/>
        <v>0</v>
      </c>
      <c r="AD26">
        <f ca="1"/>
        <v>0</v>
      </c>
    </row>
    <row r="27" spans="3:30" x14ac:dyDescent="0.5">
      <c r="E27" s="39" t="str">
        <f ca="1"/>
        <v>1.1.6: Certification</v>
      </c>
      <c r="F27" s="39" t="str">
        <f ca="1"/>
        <v>1.2.6: Supplier contract negotiations</v>
      </c>
      <c r="G27" s="39">
        <f ca="1"/>
        <v>0</v>
      </c>
      <c r="H27">
        <f ca="1"/>
        <v>0</v>
      </c>
      <c r="I27">
        <f ca="1"/>
        <v>0</v>
      </c>
      <c r="J27">
        <f ca="1"/>
        <v>0</v>
      </c>
      <c r="K27">
        <f ca="1"/>
        <v>0</v>
      </c>
      <c r="L27">
        <f ca="1"/>
        <v>0</v>
      </c>
      <c r="M27">
        <f ca="1"/>
        <v>0</v>
      </c>
      <c r="N27">
        <f ca="1"/>
        <v>0</v>
      </c>
      <c r="O27">
        <f ca="1"/>
        <v>0</v>
      </c>
      <c r="P27">
        <f ca="1"/>
        <v>0</v>
      </c>
      <c r="Q27">
        <f ca="1"/>
        <v>0</v>
      </c>
      <c r="R27">
        <f ca="1"/>
        <v>0</v>
      </c>
      <c r="S27">
        <f ca="1"/>
        <v>0</v>
      </c>
      <c r="T27">
        <f ca="1"/>
        <v>0</v>
      </c>
      <c r="U27">
        <f ca="1"/>
        <v>0</v>
      </c>
      <c r="V27">
        <f ca="1"/>
        <v>0</v>
      </c>
      <c r="W27">
        <f ca="1"/>
        <v>0</v>
      </c>
      <c r="X27">
        <f ca="1"/>
        <v>0</v>
      </c>
      <c r="Y27">
        <f ca="1"/>
        <v>0</v>
      </c>
      <c r="Z27">
        <f ca="1"/>
        <v>0</v>
      </c>
      <c r="AA27">
        <f ca="1"/>
        <v>0</v>
      </c>
      <c r="AB27">
        <f ca="1"/>
        <v>0</v>
      </c>
      <c r="AC27">
        <f ca="1"/>
        <v>0</v>
      </c>
      <c r="AD27">
        <f ca="1"/>
        <v>0</v>
      </c>
    </row>
    <row r="28" spans="3:30" x14ac:dyDescent="0.5">
      <c r="E28" s="39" t="str">
        <f ca="1"/>
        <v>1.1.7: Performance benchmarking</v>
      </c>
      <c r="F28" s="39" t="str">
        <f ca="1"/>
        <v>1.2.7: Shipping logistics</v>
      </c>
      <c r="G28" s="39">
        <f ca="1"/>
        <v>0</v>
      </c>
      <c r="H28">
        <f ca="1"/>
        <v>0</v>
      </c>
      <c r="I28">
        <f ca="1"/>
        <v>0</v>
      </c>
      <c r="J28">
        <f ca="1"/>
        <v>0</v>
      </c>
      <c r="K28">
        <f ca="1"/>
        <v>0</v>
      </c>
      <c r="L28">
        <f ca="1"/>
        <v>0</v>
      </c>
      <c r="M28">
        <f ca="1"/>
        <v>0</v>
      </c>
      <c r="N28">
        <f ca="1"/>
        <v>0</v>
      </c>
      <c r="O28">
        <f ca="1"/>
        <v>0</v>
      </c>
      <c r="P28">
        <f ca="1"/>
        <v>0</v>
      </c>
      <c r="Q28">
        <f ca="1"/>
        <v>0</v>
      </c>
      <c r="R28">
        <f ca="1"/>
        <v>0</v>
      </c>
      <c r="S28">
        <f ca="1"/>
        <v>0</v>
      </c>
      <c r="T28">
        <f ca="1"/>
        <v>0</v>
      </c>
      <c r="U28">
        <f ca="1"/>
        <v>0</v>
      </c>
      <c r="V28">
        <f ca="1"/>
        <v>0</v>
      </c>
      <c r="W28">
        <f ca="1"/>
        <v>0</v>
      </c>
      <c r="X28">
        <f ca="1"/>
        <v>0</v>
      </c>
      <c r="Y28">
        <f ca="1"/>
        <v>0</v>
      </c>
      <c r="Z28">
        <f ca="1"/>
        <v>0</v>
      </c>
      <c r="AA28">
        <f ca="1"/>
        <v>0</v>
      </c>
      <c r="AB28">
        <f ca="1"/>
        <v>0</v>
      </c>
      <c r="AC28">
        <f ca="1"/>
        <v>0</v>
      </c>
      <c r="AD28">
        <f ca="1"/>
        <v>0</v>
      </c>
    </row>
    <row r="29" spans="3:30" x14ac:dyDescent="0.5">
      <c r="E29" s="39" t="str">
        <f ca="1"/>
        <v>1.1.8: Selection of manufacturing partners</v>
      </c>
      <c r="F29" s="39" t="str">
        <f ca="1"/>
        <v>1.2.8: Warehousing and inventory management</v>
      </c>
      <c r="G29" s="39">
        <f ca="1"/>
        <v>0</v>
      </c>
      <c r="H29">
        <f ca="1"/>
        <v>0</v>
      </c>
      <c r="I29">
        <f ca="1"/>
        <v>0</v>
      </c>
      <c r="J29">
        <f ca="1"/>
        <v>0</v>
      </c>
      <c r="K29">
        <f ca="1"/>
        <v>0</v>
      </c>
      <c r="L29">
        <f ca="1"/>
        <v>0</v>
      </c>
      <c r="M29">
        <f ca="1"/>
        <v>0</v>
      </c>
      <c r="N29">
        <f ca="1"/>
        <v>0</v>
      </c>
      <c r="O29">
        <f ca="1"/>
        <v>0</v>
      </c>
      <c r="P29">
        <f ca="1"/>
        <v>0</v>
      </c>
      <c r="Q29">
        <f ca="1"/>
        <v>0</v>
      </c>
      <c r="R29">
        <f ca="1"/>
        <v>0</v>
      </c>
      <c r="S29">
        <f ca="1"/>
        <v>0</v>
      </c>
      <c r="T29">
        <f ca="1"/>
        <v>0</v>
      </c>
      <c r="U29">
        <f ca="1"/>
        <v>0</v>
      </c>
      <c r="V29">
        <f ca="1"/>
        <v>0</v>
      </c>
      <c r="W29">
        <f ca="1"/>
        <v>0</v>
      </c>
      <c r="X29">
        <f ca="1"/>
        <v>0</v>
      </c>
      <c r="Y29">
        <f ca="1"/>
        <v>0</v>
      </c>
      <c r="Z29">
        <f ca="1"/>
        <v>0</v>
      </c>
      <c r="AA29">
        <f ca="1"/>
        <v>0</v>
      </c>
      <c r="AB29">
        <f ca="1"/>
        <v>0</v>
      </c>
      <c r="AC29">
        <f ca="1"/>
        <v>0</v>
      </c>
      <c r="AD29">
        <f ca="1"/>
        <v>0</v>
      </c>
    </row>
    <row r="30" spans="3:30" x14ac:dyDescent="0.5">
      <c r="E30" s="39" t="str">
        <f ca="1"/>
        <v>1.1.9: Assembly line setup</v>
      </c>
      <c r="F30" s="39">
        <f ca="1"/>
        <v>0</v>
      </c>
      <c r="G30" s="39">
        <f ca="1"/>
        <v>0</v>
      </c>
      <c r="H30">
        <f ca="1"/>
        <v>0</v>
      </c>
      <c r="I30">
        <f ca="1"/>
        <v>0</v>
      </c>
      <c r="J30">
        <f ca="1"/>
        <v>0</v>
      </c>
      <c r="K30">
        <f ca="1"/>
        <v>0</v>
      </c>
      <c r="L30">
        <f ca="1"/>
        <v>0</v>
      </c>
      <c r="M30">
        <f ca="1"/>
        <v>0</v>
      </c>
      <c r="N30">
        <f ca="1"/>
        <v>0</v>
      </c>
      <c r="O30">
        <f ca="1"/>
        <v>0</v>
      </c>
      <c r="P30">
        <f ca="1"/>
        <v>0</v>
      </c>
      <c r="Q30">
        <f ca="1"/>
        <v>0</v>
      </c>
      <c r="R30">
        <f ca="1"/>
        <v>0</v>
      </c>
      <c r="S30">
        <f ca="1"/>
        <v>0</v>
      </c>
      <c r="T30">
        <f ca="1"/>
        <v>0</v>
      </c>
      <c r="U30">
        <f ca="1"/>
        <v>0</v>
      </c>
      <c r="V30">
        <f ca="1"/>
        <v>0</v>
      </c>
      <c r="W30">
        <f ca="1"/>
        <v>0</v>
      </c>
      <c r="X30">
        <f ca="1"/>
        <v>0</v>
      </c>
      <c r="Y30">
        <f ca="1"/>
        <v>0</v>
      </c>
      <c r="Z30">
        <f ca="1"/>
        <v>0</v>
      </c>
      <c r="AA30">
        <f ca="1"/>
        <v>0</v>
      </c>
      <c r="AB30">
        <f ca="1"/>
        <v>0</v>
      </c>
      <c r="AC30">
        <f ca="1"/>
        <v>0</v>
      </c>
      <c r="AD30">
        <f ca="1"/>
        <v>0</v>
      </c>
    </row>
    <row r="31" spans="3:30" x14ac:dyDescent="0.5">
      <c r="E31" s="39" t="str">
        <f ca="1"/>
        <v>1.1.10: Component procurement and inventory management</v>
      </c>
      <c r="F31" s="39">
        <f ca="1"/>
        <v>0</v>
      </c>
      <c r="G31" s="39">
        <f ca="1"/>
        <v>0</v>
      </c>
      <c r="H31">
        <f ca="1"/>
        <v>0</v>
      </c>
      <c r="I31">
        <f ca="1"/>
        <v>0</v>
      </c>
      <c r="J31">
        <f ca="1"/>
        <v>0</v>
      </c>
      <c r="K31">
        <f ca="1"/>
        <v>0</v>
      </c>
      <c r="L31">
        <f ca="1"/>
        <v>0</v>
      </c>
      <c r="M31">
        <f ca="1"/>
        <v>0</v>
      </c>
      <c r="N31">
        <f ca="1"/>
        <v>0</v>
      </c>
      <c r="O31">
        <f ca="1"/>
        <v>0</v>
      </c>
      <c r="P31">
        <f ca="1"/>
        <v>0</v>
      </c>
      <c r="Q31">
        <f ca="1"/>
        <v>0</v>
      </c>
      <c r="R31">
        <f ca="1"/>
        <v>0</v>
      </c>
      <c r="S31">
        <f ca="1"/>
        <v>0</v>
      </c>
      <c r="T31">
        <f ca="1"/>
        <v>0</v>
      </c>
      <c r="U31">
        <f ca="1"/>
        <v>0</v>
      </c>
      <c r="V31">
        <f ca="1"/>
        <v>0</v>
      </c>
      <c r="W31">
        <f ca="1"/>
        <v>0</v>
      </c>
      <c r="X31">
        <f ca="1"/>
        <v>0</v>
      </c>
      <c r="Y31">
        <f ca="1"/>
        <v>0</v>
      </c>
      <c r="Z31">
        <f ca="1"/>
        <v>0</v>
      </c>
      <c r="AA31">
        <f ca="1"/>
        <v>0</v>
      </c>
      <c r="AB31">
        <f ca="1"/>
        <v>0</v>
      </c>
      <c r="AC31">
        <f ca="1"/>
        <v>0</v>
      </c>
      <c r="AD31">
        <f ca="1"/>
        <v>0</v>
      </c>
    </row>
    <row r="32" spans="3:30" x14ac:dyDescent="0.5">
      <c r="E32" s="39" t="str">
        <f ca="1"/>
        <v>1.1.11: Assembly and packaging</v>
      </c>
      <c r="F32" s="39">
        <f ca="1"/>
        <v>0</v>
      </c>
      <c r="G32" s="39">
        <f ca="1"/>
        <v>0</v>
      </c>
      <c r="H32">
        <f ca="1"/>
        <v>0</v>
      </c>
      <c r="I32">
        <f ca="1"/>
        <v>0</v>
      </c>
      <c r="J32">
        <f ca="1"/>
        <v>0</v>
      </c>
      <c r="K32">
        <f ca="1"/>
        <v>0</v>
      </c>
      <c r="L32">
        <f ca="1"/>
        <v>0</v>
      </c>
      <c r="M32">
        <f ca="1"/>
        <v>0</v>
      </c>
      <c r="N32">
        <f ca="1"/>
        <v>0</v>
      </c>
      <c r="O32">
        <f ca="1"/>
        <v>0</v>
      </c>
      <c r="P32">
        <f ca="1"/>
        <v>0</v>
      </c>
      <c r="Q32">
        <f ca="1"/>
        <v>0</v>
      </c>
      <c r="R32">
        <f ca="1"/>
        <v>0</v>
      </c>
      <c r="S32">
        <f ca="1"/>
        <v>0</v>
      </c>
      <c r="T32">
        <f ca="1"/>
        <v>0</v>
      </c>
      <c r="U32">
        <f ca="1"/>
        <v>0</v>
      </c>
      <c r="V32">
        <f ca="1"/>
        <v>0</v>
      </c>
      <c r="W32">
        <f ca="1"/>
        <v>0</v>
      </c>
      <c r="X32">
        <f ca="1"/>
        <v>0</v>
      </c>
      <c r="Y32">
        <f ca="1"/>
        <v>0</v>
      </c>
      <c r="Z32">
        <f ca="1"/>
        <v>0</v>
      </c>
      <c r="AA32">
        <f ca="1"/>
        <v>0</v>
      </c>
      <c r="AB32">
        <f ca="1"/>
        <v>0</v>
      </c>
      <c r="AC32">
        <f ca="1"/>
        <v>0</v>
      </c>
      <c r="AD32">
        <f ca="1"/>
        <v>0</v>
      </c>
    </row>
    <row r="33" spans="5:30" x14ac:dyDescent="0.5">
      <c r="E33" s="39" t="str">
        <f ca="1"/>
        <v>1.1.12: Supplier contract negotiations</v>
      </c>
      <c r="F33" s="39">
        <f ca="1"/>
        <v>0</v>
      </c>
      <c r="G33" s="39">
        <f ca="1"/>
        <v>0</v>
      </c>
      <c r="H33">
        <f ca="1"/>
        <v>0</v>
      </c>
      <c r="I33">
        <f ca="1"/>
        <v>0</v>
      </c>
      <c r="J33">
        <f ca="1"/>
        <v>0</v>
      </c>
      <c r="K33">
        <f ca="1"/>
        <v>0</v>
      </c>
      <c r="L33">
        <f ca="1"/>
        <v>0</v>
      </c>
      <c r="M33">
        <f ca="1"/>
        <v>0</v>
      </c>
      <c r="N33">
        <f ca="1"/>
        <v>0</v>
      </c>
      <c r="O33">
        <f ca="1"/>
        <v>0</v>
      </c>
      <c r="P33">
        <f ca="1"/>
        <v>0</v>
      </c>
      <c r="Q33">
        <f ca="1"/>
        <v>0</v>
      </c>
      <c r="R33">
        <f ca="1"/>
        <v>0</v>
      </c>
      <c r="S33">
        <f ca="1"/>
        <v>0</v>
      </c>
      <c r="T33">
        <f ca="1"/>
        <v>0</v>
      </c>
      <c r="U33">
        <f ca="1"/>
        <v>0</v>
      </c>
      <c r="V33">
        <f ca="1"/>
        <v>0</v>
      </c>
      <c r="W33">
        <f ca="1"/>
        <v>0</v>
      </c>
      <c r="X33">
        <f ca="1"/>
        <v>0</v>
      </c>
      <c r="Y33">
        <f ca="1"/>
        <v>0</v>
      </c>
      <c r="Z33">
        <f ca="1"/>
        <v>0</v>
      </c>
      <c r="AA33">
        <f ca="1"/>
        <v>0</v>
      </c>
      <c r="AB33">
        <f ca="1"/>
        <v>0</v>
      </c>
      <c r="AC33">
        <f ca="1"/>
        <v>0</v>
      </c>
      <c r="AD33">
        <f ca="1"/>
        <v>0</v>
      </c>
    </row>
    <row r="34" spans="5:30" x14ac:dyDescent="0.5">
      <c r="E34" s="39">
        <f ca="1"/>
        <v>0</v>
      </c>
      <c r="F34" s="39">
        <f ca="1"/>
        <v>0</v>
      </c>
      <c r="G34" s="39">
        <f ca="1"/>
        <v>0</v>
      </c>
      <c r="H34">
        <f ca="1"/>
        <v>0</v>
      </c>
      <c r="I34">
        <f ca="1"/>
        <v>0</v>
      </c>
      <c r="J34">
        <f ca="1"/>
        <v>0</v>
      </c>
      <c r="K34">
        <f ca="1"/>
        <v>0</v>
      </c>
      <c r="L34">
        <f ca="1"/>
        <v>0</v>
      </c>
      <c r="M34">
        <f ca="1"/>
        <v>0</v>
      </c>
      <c r="N34">
        <f ca="1"/>
        <v>0</v>
      </c>
      <c r="O34">
        <f ca="1"/>
        <v>0</v>
      </c>
      <c r="P34">
        <f ca="1"/>
        <v>0</v>
      </c>
      <c r="Q34">
        <f ca="1"/>
        <v>0</v>
      </c>
      <c r="R34">
        <f ca="1"/>
        <v>0</v>
      </c>
      <c r="S34">
        <f ca="1"/>
        <v>0</v>
      </c>
      <c r="T34">
        <f ca="1"/>
        <v>0</v>
      </c>
      <c r="U34">
        <f ca="1"/>
        <v>0</v>
      </c>
      <c r="V34">
        <f ca="1"/>
        <v>0</v>
      </c>
      <c r="W34">
        <f ca="1"/>
        <v>0</v>
      </c>
      <c r="X34">
        <f ca="1"/>
        <v>0</v>
      </c>
      <c r="Y34">
        <f ca="1"/>
        <v>0</v>
      </c>
      <c r="Z34">
        <f ca="1"/>
        <v>0</v>
      </c>
      <c r="AA34">
        <f ca="1"/>
        <v>0</v>
      </c>
      <c r="AB34">
        <f ca="1"/>
        <v>0</v>
      </c>
      <c r="AC34">
        <f ca="1"/>
        <v>0</v>
      </c>
      <c r="AD34">
        <f ca="1"/>
        <v>0</v>
      </c>
    </row>
    <row r="35" spans="5:30" x14ac:dyDescent="0.5">
      <c r="E35" s="39">
        <f ca="1"/>
        <v>0</v>
      </c>
      <c r="F35" s="39">
        <f ca="1"/>
        <v>0</v>
      </c>
      <c r="G35" s="39">
        <f ca="1"/>
        <v>0</v>
      </c>
      <c r="H35">
        <f ca="1"/>
        <v>0</v>
      </c>
      <c r="I35">
        <f ca="1"/>
        <v>0</v>
      </c>
      <c r="J35">
        <f ca="1"/>
        <v>0</v>
      </c>
      <c r="K35">
        <f ca="1"/>
        <v>0</v>
      </c>
      <c r="L35">
        <f ca="1"/>
        <v>0</v>
      </c>
      <c r="M35">
        <f ca="1"/>
        <v>0</v>
      </c>
      <c r="N35">
        <f ca="1"/>
        <v>0</v>
      </c>
      <c r="O35">
        <f ca="1"/>
        <v>0</v>
      </c>
      <c r="P35">
        <f ca="1"/>
        <v>0</v>
      </c>
      <c r="Q35">
        <f ca="1"/>
        <v>0</v>
      </c>
      <c r="R35">
        <f ca="1"/>
        <v>0</v>
      </c>
      <c r="S35">
        <f ca="1"/>
        <v>0</v>
      </c>
      <c r="T35">
        <f ca="1"/>
        <v>0</v>
      </c>
      <c r="U35">
        <f ca="1"/>
        <v>0</v>
      </c>
      <c r="V35">
        <f ca="1"/>
        <v>0</v>
      </c>
      <c r="W35">
        <f ca="1"/>
        <v>0</v>
      </c>
      <c r="X35">
        <f ca="1"/>
        <v>0</v>
      </c>
      <c r="Y35">
        <f ca="1"/>
        <v>0</v>
      </c>
      <c r="Z35">
        <f ca="1"/>
        <v>0</v>
      </c>
      <c r="AA35">
        <f ca="1"/>
        <v>0</v>
      </c>
      <c r="AB35">
        <f ca="1"/>
        <v>0</v>
      </c>
      <c r="AC35">
        <f ca="1"/>
        <v>0</v>
      </c>
      <c r="AD35">
        <f ca="1"/>
        <v>0</v>
      </c>
    </row>
    <row r="36" spans="5:30" x14ac:dyDescent="0.5">
      <c r="E36" s="39">
        <f ca="1"/>
        <v>0</v>
      </c>
      <c r="F36" s="39">
        <f ca="1"/>
        <v>0</v>
      </c>
      <c r="G36" s="39">
        <f ca="1"/>
        <v>0</v>
      </c>
      <c r="H36">
        <f ca="1"/>
        <v>0</v>
      </c>
      <c r="I36">
        <f ca="1"/>
        <v>0</v>
      </c>
      <c r="J36">
        <f ca="1"/>
        <v>0</v>
      </c>
      <c r="K36">
        <f ca="1"/>
        <v>0</v>
      </c>
      <c r="L36">
        <f ca="1"/>
        <v>0</v>
      </c>
      <c r="M36">
        <f ca="1"/>
        <v>0</v>
      </c>
      <c r="N36">
        <f ca="1"/>
        <v>0</v>
      </c>
      <c r="O36">
        <f ca="1"/>
        <v>0</v>
      </c>
      <c r="P36">
        <f ca="1"/>
        <v>0</v>
      </c>
      <c r="Q36">
        <f ca="1"/>
        <v>0</v>
      </c>
      <c r="R36">
        <f ca="1"/>
        <v>0</v>
      </c>
      <c r="S36">
        <f ca="1"/>
        <v>0</v>
      </c>
      <c r="T36">
        <f ca="1"/>
        <v>0</v>
      </c>
      <c r="U36">
        <f ca="1"/>
        <v>0</v>
      </c>
      <c r="V36">
        <f ca="1"/>
        <v>0</v>
      </c>
      <c r="W36">
        <f ca="1"/>
        <v>0</v>
      </c>
      <c r="X36">
        <f ca="1"/>
        <v>0</v>
      </c>
      <c r="Y36">
        <f ca="1"/>
        <v>0</v>
      </c>
      <c r="Z36">
        <f ca="1"/>
        <v>0</v>
      </c>
      <c r="AA36">
        <f ca="1"/>
        <v>0</v>
      </c>
      <c r="AB36">
        <f ca="1"/>
        <v>0</v>
      </c>
      <c r="AC36">
        <f ca="1"/>
        <v>0</v>
      </c>
      <c r="AD36">
        <f ca="1"/>
        <v>0</v>
      </c>
    </row>
    <row r="37" spans="5:30" x14ac:dyDescent="0.5">
      <c r="E37" s="39">
        <f ca="1"/>
        <v>0</v>
      </c>
      <c r="F37" s="39">
        <f ca="1"/>
        <v>0</v>
      </c>
      <c r="G37" s="39">
        <f ca="1"/>
        <v>0</v>
      </c>
      <c r="H37">
        <f ca="1"/>
        <v>0</v>
      </c>
      <c r="I37">
        <f ca="1"/>
        <v>0</v>
      </c>
      <c r="J37">
        <f ca="1"/>
        <v>0</v>
      </c>
      <c r="K37">
        <f ca="1"/>
        <v>0</v>
      </c>
      <c r="L37">
        <f ca="1"/>
        <v>0</v>
      </c>
      <c r="M37">
        <f ca="1"/>
        <v>0</v>
      </c>
      <c r="N37">
        <f ca="1"/>
        <v>0</v>
      </c>
      <c r="O37">
        <f ca="1"/>
        <v>0</v>
      </c>
      <c r="P37">
        <f ca="1"/>
        <v>0</v>
      </c>
      <c r="Q37">
        <f ca="1"/>
        <v>0</v>
      </c>
      <c r="R37">
        <f ca="1"/>
        <v>0</v>
      </c>
      <c r="S37">
        <f ca="1"/>
        <v>0</v>
      </c>
      <c r="T37">
        <f ca="1"/>
        <v>0</v>
      </c>
      <c r="U37">
        <f ca="1"/>
        <v>0</v>
      </c>
      <c r="V37">
        <f ca="1"/>
        <v>0</v>
      </c>
      <c r="W37">
        <f ca="1"/>
        <v>0</v>
      </c>
      <c r="X37">
        <f ca="1"/>
        <v>0</v>
      </c>
      <c r="Y37">
        <f ca="1"/>
        <v>0</v>
      </c>
      <c r="Z37">
        <f ca="1"/>
        <v>0</v>
      </c>
      <c r="AA37">
        <f ca="1"/>
        <v>0</v>
      </c>
      <c r="AB37">
        <f ca="1"/>
        <v>0</v>
      </c>
      <c r="AC37">
        <f ca="1"/>
        <v>0</v>
      </c>
      <c r="AD37">
        <f ca="1"/>
        <v>0</v>
      </c>
    </row>
    <row r="38" spans="5:30" x14ac:dyDescent="0.5">
      <c r="E38" s="39">
        <f ca="1"/>
        <v>0</v>
      </c>
      <c r="F38" s="39">
        <f ca="1"/>
        <v>0</v>
      </c>
      <c r="G38" s="39">
        <f ca="1"/>
        <v>0</v>
      </c>
      <c r="H38">
        <f ca="1"/>
        <v>0</v>
      </c>
      <c r="I38">
        <f ca="1"/>
        <v>0</v>
      </c>
      <c r="J38">
        <f ca="1"/>
        <v>0</v>
      </c>
      <c r="K38">
        <f ca="1"/>
        <v>0</v>
      </c>
      <c r="L38">
        <f ca="1"/>
        <v>0</v>
      </c>
      <c r="M38">
        <f ca="1"/>
        <v>0</v>
      </c>
      <c r="N38">
        <f ca="1"/>
        <v>0</v>
      </c>
      <c r="O38">
        <f ca="1"/>
        <v>0</v>
      </c>
      <c r="P38">
        <f ca="1"/>
        <v>0</v>
      </c>
      <c r="Q38">
        <f ca="1"/>
        <v>0</v>
      </c>
      <c r="R38">
        <f ca="1"/>
        <v>0</v>
      </c>
      <c r="S38">
        <f ca="1"/>
        <v>0</v>
      </c>
      <c r="T38">
        <f ca="1"/>
        <v>0</v>
      </c>
      <c r="U38">
        <f ca="1"/>
        <v>0</v>
      </c>
      <c r="V38">
        <f ca="1"/>
        <v>0</v>
      </c>
      <c r="W38">
        <f ca="1"/>
        <v>0</v>
      </c>
      <c r="X38">
        <f ca="1"/>
        <v>0</v>
      </c>
      <c r="Y38">
        <f ca="1"/>
        <v>0</v>
      </c>
      <c r="Z38">
        <f ca="1"/>
        <v>0</v>
      </c>
      <c r="AA38">
        <f ca="1"/>
        <v>0</v>
      </c>
      <c r="AB38">
        <f ca="1"/>
        <v>0</v>
      </c>
      <c r="AC38">
        <f ca="1"/>
        <v>0</v>
      </c>
      <c r="AD38">
        <f ca="1"/>
        <v>0</v>
      </c>
    </row>
    <row r="39" spans="5:30" x14ac:dyDescent="0.5">
      <c r="E39" s="39">
        <f ca="1"/>
        <v>0</v>
      </c>
      <c r="F39" s="39">
        <f ca="1"/>
        <v>0</v>
      </c>
      <c r="G39" s="39">
        <f ca="1"/>
        <v>0</v>
      </c>
      <c r="H39">
        <f ca="1"/>
        <v>0</v>
      </c>
      <c r="I39">
        <f ca="1"/>
        <v>0</v>
      </c>
      <c r="J39">
        <f ca="1"/>
        <v>0</v>
      </c>
      <c r="K39">
        <f ca="1"/>
        <v>0</v>
      </c>
      <c r="L39">
        <f ca="1"/>
        <v>0</v>
      </c>
      <c r="M39">
        <f ca="1"/>
        <v>0</v>
      </c>
      <c r="N39">
        <f ca="1"/>
        <v>0</v>
      </c>
      <c r="O39">
        <f ca="1"/>
        <v>0</v>
      </c>
      <c r="P39">
        <f ca="1"/>
        <v>0</v>
      </c>
      <c r="Q39">
        <f ca="1"/>
        <v>0</v>
      </c>
      <c r="R39">
        <f ca="1"/>
        <v>0</v>
      </c>
      <c r="S39">
        <f ca="1"/>
        <v>0</v>
      </c>
      <c r="T39">
        <f ca="1"/>
        <v>0</v>
      </c>
      <c r="U39">
        <f ca="1"/>
        <v>0</v>
      </c>
      <c r="V39">
        <f ca="1"/>
        <v>0</v>
      </c>
      <c r="W39">
        <f ca="1"/>
        <v>0</v>
      </c>
      <c r="X39">
        <f ca="1"/>
        <v>0</v>
      </c>
      <c r="Y39">
        <f ca="1"/>
        <v>0</v>
      </c>
      <c r="Z39">
        <f ca="1"/>
        <v>0</v>
      </c>
      <c r="AA39">
        <f ca="1"/>
        <v>0</v>
      </c>
      <c r="AB39">
        <f ca="1"/>
        <v>0</v>
      </c>
      <c r="AC39">
        <f ca="1"/>
        <v>0</v>
      </c>
      <c r="AD39">
        <f ca="1"/>
        <v>0</v>
      </c>
    </row>
    <row r="40" spans="5:30" x14ac:dyDescent="0.5">
      <c r="E40" s="39">
        <f ca="1"/>
        <v>0</v>
      </c>
      <c r="F40" s="39">
        <f ca="1"/>
        <v>0</v>
      </c>
      <c r="G40" s="39">
        <f ca="1"/>
        <v>0</v>
      </c>
      <c r="H40">
        <f ca="1"/>
        <v>0</v>
      </c>
      <c r="I40">
        <f ca="1"/>
        <v>0</v>
      </c>
      <c r="J40">
        <f ca="1"/>
        <v>0</v>
      </c>
      <c r="K40">
        <f ca="1"/>
        <v>0</v>
      </c>
      <c r="L40">
        <f ca="1"/>
        <v>0</v>
      </c>
      <c r="M40">
        <f ca="1"/>
        <v>0</v>
      </c>
      <c r="N40">
        <f ca="1"/>
        <v>0</v>
      </c>
      <c r="O40">
        <f ca="1"/>
        <v>0</v>
      </c>
      <c r="P40">
        <f ca="1"/>
        <v>0</v>
      </c>
      <c r="Q40">
        <f ca="1"/>
        <v>0</v>
      </c>
      <c r="R40">
        <f ca="1"/>
        <v>0</v>
      </c>
      <c r="S40">
        <f ca="1"/>
        <v>0</v>
      </c>
      <c r="T40">
        <f ca="1"/>
        <v>0</v>
      </c>
      <c r="U40">
        <f ca="1"/>
        <v>0</v>
      </c>
      <c r="V40">
        <f ca="1"/>
        <v>0</v>
      </c>
      <c r="W40">
        <f ca="1"/>
        <v>0</v>
      </c>
      <c r="X40">
        <f ca="1"/>
        <v>0</v>
      </c>
      <c r="Y40">
        <f ca="1"/>
        <v>0</v>
      </c>
      <c r="Z40">
        <f ca="1"/>
        <v>0</v>
      </c>
      <c r="AA40">
        <f ca="1"/>
        <v>0</v>
      </c>
      <c r="AB40">
        <f ca="1"/>
        <v>0</v>
      </c>
      <c r="AC40">
        <f ca="1"/>
        <v>0</v>
      </c>
      <c r="AD40">
        <f ca="1"/>
        <v>0</v>
      </c>
    </row>
    <row r="41" spans="5:30" x14ac:dyDescent="0.5">
      <c r="E41" s="39">
        <f ca="1"/>
        <v>0</v>
      </c>
      <c r="F41" s="39">
        <f ca="1"/>
        <v>0</v>
      </c>
      <c r="G41" s="39">
        <f ca="1"/>
        <v>0</v>
      </c>
      <c r="H41">
        <f ca="1"/>
        <v>0</v>
      </c>
      <c r="I41">
        <f ca="1"/>
        <v>0</v>
      </c>
      <c r="J41">
        <f ca="1"/>
        <v>0</v>
      </c>
      <c r="K41">
        <f ca="1"/>
        <v>0</v>
      </c>
      <c r="L41">
        <f ca="1"/>
        <v>0</v>
      </c>
      <c r="M41">
        <f ca="1"/>
        <v>0</v>
      </c>
      <c r="N41">
        <f ca="1"/>
        <v>0</v>
      </c>
      <c r="O41">
        <f ca="1"/>
        <v>0</v>
      </c>
      <c r="P41">
        <f ca="1"/>
        <v>0</v>
      </c>
      <c r="Q41">
        <f ca="1"/>
        <v>0</v>
      </c>
      <c r="R41">
        <f ca="1"/>
        <v>0</v>
      </c>
      <c r="S41">
        <f ca="1"/>
        <v>0</v>
      </c>
      <c r="T41">
        <f ca="1"/>
        <v>0</v>
      </c>
      <c r="U41">
        <f ca="1"/>
        <v>0</v>
      </c>
      <c r="V41">
        <f ca="1"/>
        <v>0</v>
      </c>
      <c r="W41">
        <f ca="1"/>
        <v>0</v>
      </c>
      <c r="X41">
        <f ca="1"/>
        <v>0</v>
      </c>
      <c r="Y41">
        <f ca="1"/>
        <v>0</v>
      </c>
      <c r="Z41">
        <f ca="1"/>
        <v>0</v>
      </c>
      <c r="AA41">
        <f ca="1"/>
        <v>0</v>
      </c>
      <c r="AB41">
        <f ca="1"/>
        <v>0</v>
      </c>
      <c r="AC41">
        <f ca="1"/>
        <v>0</v>
      </c>
      <c r="AD41">
        <f ca="1"/>
        <v>0</v>
      </c>
    </row>
    <row r="42" spans="5:30" x14ac:dyDescent="0.5">
      <c r="E42" s="39">
        <f ca="1"/>
        <v>0</v>
      </c>
      <c r="F42" s="39">
        <f ca="1"/>
        <v>0</v>
      </c>
      <c r="G42" s="39">
        <f ca="1"/>
        <v>0</v>
      </c>
      <c r="H42">
        <f ca="1"/>
        <v>0</v>
      </c>
      <c r="I42">
        <f ca="1"/>
        <v>0</v>
      </c>
      <c r="J42">
        <f ca="1"/>
        <v>0</v>
      </c>
      <c r="K42">
        <f ca="1"/>
        <v>0</v>
      </c>
      <c r="L42">
        <f ca="1"/>
        <v>0</v>
      </c>
      <c r="M42">
        <f ca="1"/>
        <v>0</v>
      </c>
      <c r="N42">
        <f ca="1"/>
        <v>0</v>
      </c>
      <c r="O42">
        <f ca="1"/>
        <v>0</v>
      </c>
      <c r="P42">
        <f ca="1"/>
        <v>0</v>
      </c>
      <c r="Q42">
        <f ca="1"/>
        <v>0</v>
      </c>
      <c r="R42">
        <f ca="1"/>
        <v>0</v>
      </c>
      <c r="S42">
        <f ca="1"/>
        <v>0</v>
      </c>
      <c r="T42">
        <f ca="1"/>
        <v>0</v>
      </c>
      <c r="U42">
        <f ca="1"/>
        <v>0</v>
      </c>
      <c r="V42">
        <f ca="1"/>
        <v>0</v>
      </c>
      <c r="W42">
        <f ca="1"/>
        <v>0</v>
      </c>
      <c r="X42">
        <f ca="1"/>
        <v>0</v>
      </c>
      <c r="Y42">
        <f ca="1"/>
        <v>0</v>
      </c>
      <c r="Z42">
        <f ca="1"/>
        <v>0</v>
      </c>
      <c r="AA42">
        <f ca="1"/>
        <v>0</v>
      </c>
      <c r="AB42">
        <f ca="1"/>
        <v>0</v>
      </c>
      <c r="AC42">
        <f ca="1"/>
        <v>0</v>
      </c>
      <c r="AD42">
        <f ca="1"/>
        <v>0</v>
      </c>
    </row>
    <row r="43" spans="5:30" x14ac:dyDescent="0.5">
      <c r="E43" s="39">
        <f ca="1"/>
        <v>0</v>
      </c>
      <c r="F43" s="39">
        <f ca="1"/>
        <v>0</v>
      </c>
      <c r="G43" s="39">
        <f ca="1"/>
        <v>0</v>
      </c>
      <c r="H43">
        <f ca="1"/>
        <v>0</v>
      </c>
      <c r="I43">
        <f ca="1"/>
        <v>0</v>
      </c>
      <c r="J43">
        <f ca="1"/>
        <v>0</v>
      </c>
      <c r="K43">
        <f ca="1"/>
        <v>0</v>
      </c>
      <c r="L43">
        <f ca="1"/>
        <v>0</v>
      </c>
      <c r="M43">
        <f ca="1"/>
        <v>0</v>
      </c>
      <c r="N43">
        <f ca="1"/>
        <v>0</v>
      </c>
      <c r="O43">
        <f ca="1"/>
        <v>0</v>
      </c>
      <c r="P43">
        <f ca="1"/>
        <v>0</v>
      </c>
      <c r="Q43">
        <f ca="1"/>
        <v>0</v>
      </c>
      <c r="R43">
        <f ca="1"/>
        <v>0</v>
      </c>
      <c r="S43">
        <f ca="1"/>
        <v>0</v>
      </c>
      <c r="T43">
        <f ca="1"/>
        <v>0</v>
      </c>
      <c r="U43">
        <f ca="1"/>
        <v>0</v>
      </c>
      <c r="V43">
        <f ca="1"/>
        <v>0</v>
      </c>
      <c r="W43">
        <f ca="1"/>
        <v>0</v>
      </c>
      <c r="X43">
        <f ca="1"/>
        <v>0</v>
      </c>
      <c r="Y43">
        <f ca="1"/>
        <v>0</v>
      </c>
      <c r="Z43">
        <f ca="1"/>
        <v>0</v>
      </c>
      <c r="AA43">
        <f ca="1"/>
        <v>0</v>
      </c>
      <c r="AB43">
        <f ca="1"/>
        <v>0</v>
      </c>
      <c r="AC43">
        <f ca="1"/>
        <v>0</v>
      </c>
      <c r="AD43">
        <f ca="1"/>
        <v>0</v>
      </c>
    </row>
    <row r="44" spans="5:30" x14ac:dyDescent="0.5">
      <c r="E44" s="39">
        <f ca="1"/>
        <v>0</v>
      </c>
      <c r="F44" s="39">
        <f ca="1"/>
        <v>0</v>
      </c>
      <c r="G44" s="39">
        <f ca="1"/>
        <v>0</v>
      </c>
      <c r="H44">
        <f ca="1"/>
        <v>0</v>
      </c>
      <c r="I44">
        <f ca="1"/>
        <v>0</v>
      </c>
      <c r="J44">
        <f ca="1"/>
        <v>0</v>
      </c>
      <c r="K44">
        <f ca="1"/>
        <v>0</v>
      </c>
      <c r="L44">
        <f ca="1"/>
        <v>0</v>
      </c>
      <c r="M44">
        <f ca="1"/>
        <v>0</v>
      </c>
      <c r="N44">
        <f ca="1"/>
        <v>0</v>
      </c>
      <c r="O44">
        <f ca="1"/>
        <v>0</v>
      </c>
      <c r="P44">
        <f ca="1"/>
        <v>0</v>
      </c>
      <c r="Q44">
        <f ca="1"/>
        <v>0</v>
      </c>
      <c r="R44">
        <f ca="1"/>
        <v>0</v>
      </c>
      <c r="S44">
        <f ca="1"/>
        <v>0</v>
      </c>
      <c r="T44">
        <f ca="1"/>
        <v>0</v>
      </c>
      <c r="U44">
        <f ca="1"/>
        <v>0</v>
      </c>
      <c r="V44">
        <f ca="1"/>
        <v>0</v>
      </c>
      <c r="W44">
        <f ca="1"/>
        <v>0</v>
      </c>
      <c r="X44">
        <f ca="1"/>
        <v>0</v>
      </c>
      <c r="Y44">
        <f ca="1"/>
        <v>0</v>
      </c>
      <c r="Z44">
        <f ca="1"/>
        <v>0</v>
      </c>
      <c r="AA44">
        <f ca="1"/>
        <v>0</v>
      </c>
      <c r="AB44">
        <f ca="1"/>
        <v>0</v>
      </c>
      <c r="AC44">
        <f ca="1"/>
        <v>0</v>
      </c>
      <c r="AD44">
        <f ca="1"/>
        <v>0</v>
      </c>
    </row>
    <row r="45" spans="5:30" x14ac:dyDescent="0.5">
      <c r="E45" s="39">
        <f ca="1"/>
        <v>0</v>
      </c>
      <c r="F45" s="39">
        <f ca="1"/>
        <v>0</v>
      </c>
      <c r="G45" s="39">
        <f ca="1"/>
        <v>0</v>
      </c>
      <c r="H45">
        <f ca="1"/>
        <v>0</v>
      </c>
      <c r="I45">
        <f ca="1"/>
        <v>0</v>
      </c>
      <c r="J45">
        <f ca="1"/>
        <v>0</v>
      </c>
      <c r="K45">
        <f ca="1"/>
        <v>0</v>
      </c>
      <c r="L45">
        <f ca="1"/>
        <v>0</v>
      </c>
      <c r="M45">
        <f ca="1"/>
        <v>0</v>
      </c>
      <c r="N45">
        <f ca="1"/>
        <v>0</v>
      </c>
      <c r="O45">
        <f ca="1"/>
        <v>0</v>
      </c>
      <c r="P45">
        <f ca="1"/>
        <v>0</v>
      </c>
      <c r="Q45">
        <f ca="1"/>
        <v>0</v>
      </c>
      <c r="R45">
        <f ca="1"/>
        <v>0</v>
      </c>
      <c r="S45">
        <f ca="1"/>
        <v>0</v>
      </c>
      <c r="T45">
        <f ca="1"/>
        <v>0</v>
      </c>
      <c r="U45">
        <f ca="1"/>
        <v>0</v>
      </c>
      <c r="V45">
        <f ca="1"/>
        <v>0</v>
      </c>
      <c r="W45">
        <f ca="1"/>
        <v>0</v>
      </c>
      <c r="X45">
        <f ca="1"/>
        <v>0</v>
      </c>
      <c r="Y45">
        <f ca="1"/>
        <v>0</v>
      </c>
      <c r="Z45">
        <f ca="1"/>
        <v>0</v>
      </c>
      <c r="AA45">
        <f ca="1"/>
        <v>0</v>
      </c>
      <c r="AB45">
        <f ca="1"/>
        <v>0</v>
      </c>
      <c r="AC45">
        <f ca="1"/>
        <v>0</v>
      </c>
      <c r="AD45">
        <f ca="1"/>
        <v>0</v>
      </c>
    </row>
    <row r="46" spans="5:30" x14ac:dyDescent="0.5">
      <c r="E46" s="39">
        <f ca="1"/>
        <v>0</v>
      </c>
      <c r="F46" s="39">
        <f ca="1"/>
        <v>0</v>
      </c>
      <c r="G46" s="39">
        <f ca="1"/>
        <v>0</v>
      </c>
      <c r="H46">
        <f ca="1"/>
        <v>0</v>
      </c>
      <c r="I46">
        <f ca="1"/>
        <v>0</v>
      </c>
      <c r="J46">
        <f ca="1"/>
        <v>0</v>
      </c>
      <c r="K46">
        <f ca="1"/>
        <v>0</v>
      </c>
      <c r="L46">
        <f ca="1"/>
        <v>0</v>
      </c>
      <c r="M46">
        <f ca="1"/>
        <v>0</v>
      </c>
      <c r="N46">
        <f ca="1"/>
        <v>0</v>
      </c>
      <c r="O46">
        <f ca="1"/>
        <v>0</v>
      </c>
      <c r="P46">
        <f ca="1"/>
        <v>0</v>
      </c>
      <c r="Q46">
        <f ca="1"/>
        <v>0</v>
      </c>
      <c r="R46">
        <f ca="1"/>
        <v>0</v>
      </c>
      <c r="S46">
        <f ca="1"/>
        <v>0</v>
      </c>
      <c r="T46">
        <f ca="1"/>
        <v>0</v>
      </c>
      <c r="U46">
        <f ca="1"/>
        <v>0</v>
      </c>
      <c r="V46">
        <f ca="1"/>
        <v>0</v>
      </c>
      <c r="W46">
        <f ca="1"/>
        <v>0</v>
      </c>
      <c r="X46">
        <f ca="1"/>
        <v>0</v>
      </c>
      <c r="Y46">
        <f ca="1"/>
        <v>0</v>
      </c>
      <c r="Z46">
        <f ca="1"/>
        <v>0</v>
      </c>
      <c r="AA46">
        <f ca="1"/>
        <v>0</v>
      </c>
      <c r="AB46">
        <f ca="1"/>
        <v>0</v>
      </c>
      <c r="AC46">
        <f ca="1"/>
        <v>0</v>
      </c>
      <c r="AD46">
        <f ca="1"/>
        <v>0</v>
      </c>
    </row>
    <row r="47" spans="5:30" x14ac:dyDescent="0.5">
      <c r="E47" s="39">
        <f ca="1"/>
        <v>0</v>
      </c>
      <c r="F47" s="39">
        <f ca="1"/>
        <v>0</v>
      </c>
      <c r="G47" s="39">
        <f ca="1"/>
        <v>0</v>
      </c>
      <c r="H47">
        <f ca="1"/>
        <v>0</v>
      </c>
      <c r="I47">
        <f ca="1"/>
        <v>0</v>
      </c>
      <c r="J47">
        <f ca="1"/>
        <v>0</v>
      </c>
      <c r="K47">
        <f ca="1"/>
        <v>0</v>
      </c>
      <c r="L47">
        <f ca="1"/>
        <v>0</v>
      </c>
      <c r="M47">
        <f ca="1"/>
        <v>0</v>
      </c>
      <c r="N47">
        <f ca="1"/>
        <v>0</v>
      </c>
      <c r="O47">
        <f ca="1"/>
        <v>0</v>
      </c>
      <c r="P47">
        <f ca="1"/>
        <v>0</v>
      </c>
      <c r="Q47">
        <f ca="1"/>
        <v>0</v>
      </c>
      <c r="R47">
        <f ca="1"/>
        <v>0</v>
      </c>
      <c r="S47">
        <f ca="1"/>
        <v>0</v>
      </c>
      <c r="T47">
        <f ca="1"/>
        <v>0</v>
      </c>
      <c r="U47">
        <f ca="1"/>
        <v>0</v>
      </c>
      <c r="V47">
        <f ca="1"/>
        <v>0</v>
      </c>
      <c r="W47">
        <f ca="1"/>
        <v>0</v>
      </c>
      <c r="X47">
        <f ca="1"/>
        <v>0</v>
      </c>
      <c r="Y47">
        <f ca="1"/>
        <v>0</v>
      </c>
      <c r="Z47">
        <f ca="1"/>
        <v>0</v>
      </c>
      <c r="AA47">
        <f ca="1"/>
        <v>0</v>
      </c>
      <c r="AB47">
        <f ca="1"/>
        <v>0</v>
      </c>
      <c r="AC47">
        <f ca="1"/>
        <v>0</v>
      </c>
      <c r="AD47">
        <f ca="1"/>
        <v>0</v>
      </c>
    </row>
    <row r="48" spans="5:30" x14ac:dyDescent="0.5">
      <c r="E48" s="39">
        <f ca="1"/>
        <v>0</v>
      </c>
      <c r="F48" s="39">
        <f ca="1"/>
        <v>0</v>
      </c>
      <c r="G48" s="39">
        <f ca="1"/>
        <v>0</v>
      </c>
      <c r="H48">
        <f ca="1"/>
        <v>0</v>
      </c>
      <c r="I48">
        <f ca="1"/>
        <v>0</v>
      </c>
      <c r="J48">
        <f ca="1"/>
        <v>0</v>
      </c>
      <c r="K48">
        <f ca="1"/>
        <v>0</v>
      </c>
      <c r="L48">
        <f ca="1"/>
        <v>0</v>
      </c>
      <c r="M48">
        <f ca="1"/>
        <v>0</v>
      </c>
      <c r="N48">
        <f ca="1"/>
        <v>0</v>
      </c>
      <c r="O48">
        <f ca="1"/>
        <v>0</v>
      </c>
      <c r="P48">
        <f ca="1"/>
        <v>0</v>
      </c>
      <c r="Q48">
        <f ca="1"/>
        <v>0</v>
      </c>
      <c r="R48">
        <f ca="1"/>
        <v>0</v>
      </c>
      <c r="S48">
        <f ca="1"/>
        <v>0</v>
      </c>
      <c r="T48">
        <f ca="1"/>
        <v>0</v>
      </c>
      <c r="U48">
        <f ca="1"/>
        <v>0</v>
      </c>
      <c r="V48">
        <f ca="1"/>
        <v>0</v>
      </c>
      <c r="W48">
        <f ca="1"/>
        <v>0</v>
      </c>
      <c r="X48">
        <f ca="1"/>
        <v>0</v>
      </c>
      <c r="Y48">
        <f ca="1"/>
        <v>0</v>
      </c>
      <c r="Z48">
        <f ca="1"/>
        <v>0</v>
      </c>
      <c r="AA48">
        <f ca="1"/>
        <v>0</v>
      </c>
      <c r="AB48">
        <f ca="1"/>
        <v>0</v>
      </c>
      <c r="AC48">
        <f ca="1"/>
        <v>0</v>
      </c>
      <c r="AD48">
        <f ca="1"/>
        <v>0</v>
      </c>
    </row>
    <row r="49" spans="5:30" x14ac:dyDescent="0.5">
      <c r="E49" s="39">
        <f ca="1"/>
        <v>0</v>
      </c>
      <c r="F49" s="39">
        <f ca="1"/>
        <v>0</v>
      </c>
      <c r="G49" s="39">
        <f ca="1"/>
        <v>0</v>
      </c>
      <c r="H49">
        <f ca="1"/>
        <v>0</v>
      </c>
      <c r="I49">
        <f ca="1"/>
        <v>0</v>
      </c>
      <c r="J49">
        <f ca="1"/>
        <v>0</v>
      </c>
      <c r="K49">
        <f ca="1"/>
        <v>0</v>
      </c>
      <c r="L49">
        <f ca="1"/>
        <v>0</v>
      </c>
      <c r="M49">
        <f ca="1"/>
        <v>0</v>
      </c>
      <c r="N49">
        <f ca="1"/>
        <v>0</v>
      </c>
      <c r="O49">
        <f ca="1"/>
        <v>0</v>
      </c>
      <c r="P49">
        <f ca="1"/>
        <v>0</v>
      </c>
      <c r="Q49">
        <f ca="1"/>
        <v>0</v>
      </c>
      <c r="R49">
        <f ca="1"/>
        <v>0</v>
      </c>
      <c r="S49">
        <f ca="1"/>
        <v>0</v>
      </c>
      <c r="T49">
        <f ca="1"/>
        <v>0</v>
      </c>
      <c r="U49">
        <f ca="1"/>
        <v>0</v>
      </c>
      <c r="V49">
        <f ca="1"/>
        <v>0</v>
      </c>
      <c r="W49">
        <f ca="1"/>
        <v>0</v>
      </c>
      <c r="X49">
        <f ca="1"/>
        <v>0</v>
      </c>
      <c r="Y49">
        <f ca="1"/>
        <v>0</v>
      </c>
      <c r="Z49">
        <f ca="1"/>
        <v>0</v>
      </c>
      <c r="AA49">
        <f ca="1"/>
        <v>0</v>
      </c>
      <c r="AB49">
        <f ca="1"/>
        <v>0</v>
      </c>
      <c r="AC49">
        <f ca="1"/>
        <v>0</v>
      </c>
      <c r="AD49">
        <f ca="1"/>
        <v>0</v>
      </c>
    </row>
    <row r="50" spans="5:30" x14ac:dyDescent="0.5">
      <c r="E50" s="39">
        <f ca="1"/>
        <v>0</v>
      </c>
      <c r="F50" s="39">
        <f ca="1"/>
        <v>0</v>
      </c>
      <c r="G50" s="39">
        <f ca="1"/>
        <v>0</v>
      </c>
      <c r="H50">
        <f ca="1"/>
        <v>0</v>
      </c>
      <c r="I50">
        <f ca="1"/>
        <v>0</v>
      </c>
      <c r="J50">
        <f ca="1"/>
        <v>0</v>
      </c>
      <c r="K50">
        <f ca="1"/>
        <v>0</v>
      </c>
      <c r="L50">
        <f ca="1"/>
        <v>0</v>
      </c>
      <c r="M50">
        <f ca="1"/>
        <v>0</v>
      </c>
      <c r="N50">
        <f ca="1"/>
        <v>0</v>
      </c>
      <c r="O50">
        <f ca="1"/>
        <v>0</v>
      </c>
      <c r="P50">
        <f ca="1"/>
        <v>0</v>
      </c>
      <c r="Q50">
        <f ca="1"/>
        <v>0</v>
      </c>
      <c r="R50">
        <f ca="1"/>
        <v>0</v>
      </c>
      <c r="S50">
        <f ca="1"/>
        <v>0</v>
      </c>
      <c r="T50">
        <f ca="1"/>
        <v>0</v>
      </c>
      <c r="U50">
        <f ca="1"/>
        <v>0</v>
      </c>
      <c r="V50">
        <f ca="1"/>
        <v>0</v>
      </c>
      <c r="W50">
        <f ca="1"/>
        <v>0</v>
      </c>
      <c r="X50">
        <f ca="1"/>
        <v>0</v>
      </c>
      <c r="Y50">
        <f ca="1"/>
        <v>0</v>
      </c>
      <c r="Z50">
        <f ca="1"/>
        <v>0</v>
      </c>
      <c r="AA50">
        <f ca="1"/>
        <v>0</v>
      </c>
      <c r="AB50">
        <f ca="1"/>
        <v>0</v>
      </c>
      <c r="AC50">
        <f ca="1"/>
        <v>0</v>
      </c>
      <c r="AD50">
        <f ca="1"/>
        <v>0</v>
      </c>
    </row>
    <row r="51" spans="5:30" x14ac:dyDescent="0.5">
      <c r="E51" s="39">
        <f ca="1"/>
        <v>0</v>
      </c>
      <c r="F51" s="39">
        <f ca="1"/>
        <v>0</v>
      </c>
      <c r="G51" s="39">
        <f ca="1"/>
        <v>0</v>
      </c>
      <c r="H51">
        <f ca="1"/>
        <v>0</v>
      </c>
      <c r="I51">
        <f ca="1"/>
        <v>0</v>
      </c>
      <c r="J51">
        <f ca="1"/>
        <v>0</v>
      </c>
      <c r="K51">
        <f ca="1"/>
        <v>0</v>
      </c>
      <c r="L51">
        <f ca="1"/>
        <v>0</v>
      </c>
      <c r="M51">
        <f ca="1"/>
        <v>0</v>
      </c>
      <c r="N51">
        <f ca="1"/>
        <v>0</v>
      </c>
      <c r="O51">
        <f ca="1"/>
        <v>0</v>
      </c>
      <c r="P51">
        <f ca="1"/>
        <v>0</v>
      </c>
      <c r="Q51">
        <f ca="1"/>
        <v>0</v>
      </c>
      <c r="R51">
        <f ca="1"/>
        <v>0</v>
      </c>
      <c r="S51">
        <f ca="1"/>
        <v>0</v>
      </c>
      <c r="T51">
        <f ca="1"/>
        <v>0</v>
      </c>
      <c r="U51">
        <f ca="1"/>
        <v>0</v>
      </c>
      <c r="V51">
        <f ca="1"/>
        <v>0</v>
      </c>
      <c r="W51">
        <f ca="1"/>
        <v>0</v>
      </c>
      <c r="X51">
        <f ca="1"/>
        <v>0</v>
      </c>
      <c r="Y51">
        <f ca="1"/>
        <v>0</v>
      </c>
      <c r="Z51">
        <f ca="1"/>
        <v>0</v>
      </c>
      <c r="AA51">
        <f ca="1"/>
        <v>0</v>
      </c>
      <c r="AB51">
        <f ca="1"/>
        <v>0</v>
      </c>
      <c r="AC51">
        <f ca="1"/>
        <v>0</v>
      </c>
      <c r="AD51">
        <f ca="1"/>
        <v>0</v>
      </c>
    </row>
    <row r="52" spans="5:30" x14ac:dyDescent="0.5">
      <c r="E52" s="39">
        <f ca="1"/>
        <v>0</v>
      </c>
      <c r="F52" s="39">
        <f ca="1"/>
        <v>0</v>
      </c>
      <c r="G52" s="39">
        <f ca="1"/>
        <v>0</v>
      </c>
      <c r="H52">
        <f ca="1"/>
        <v>0</v>
      </c>
      <c r="I52">
        <f ca="1"/>
        <v>0</v>
      </c>
      <c r="J52">
        <f ca="1"/>
        <v>0</v>
      </c>
      <c r="K52">
        <f ca="1"/>
        <v>0</v>
      </c>
      <c r="L52">
        <f ca="1"/>
        <v>0</v>
      </c>
      <c r="M52">
        <f ca="1"/>
        <v>0</v>
      </c>
      <c r="N52">
        <f ca="1"/>
        <v>0</v>
      </c>
      <c r="O52">
        <f ca="1"/>
        <v>0</v>
      </c>
      <c r="P52">
        <f ca="1"/>
        <v>0</v>
      </c>
      <c r="Q52">
        <f ca="1"/>
        <v>0</v>
      </c>
      <c r="R52">
        <f ca="1"/>
        <v>0</v>
      </c>
      <c r="S52">
        <f ca="1"/>
        <v>0</v>
      </c>
      <c r="T52">
        <f ca="1"/>
        <v>0</v>
      </c>
      <c r="U52">
        <f ca="1"/>
        <v>0</v>
      </c>
      <c r="V52">
        <f ca="1"/>
        <v>0</v>
      </c>
      <c r="W52">
        <f ca="1"/>
        <v>0</v>
      </c>
      <c r="X52">
        <f ca="1"/>
        <v>0</v>
      </c>
      <c r="Y52">
        <f ca="1"/>
        <v>0</v>
      </c>
      <c r="Z52">
        <f ca="1"/>
        <v>0</v>
      </c>
      <c r="AA52">
        <f ca="1"/>
        <v>0</v>
      </c>
      <c r="AB52">
        <f ca="1"/>
        <v>0</v>
      </c>
      <c r="AC52">
        <f ca="1"/>
        <v>0</v>
      </c>
      <c r="AD52">
        <f ca="1"/>
        <v>0</v>
      </c>
    </row>
    <row r="53" spans="5:30" x14ac:dyDescent="0.5">
      <c r="E53" s="39">
        <f ca="1"/>
        <v>0</v>
      </c>
      <c r="F53" s="39">
        <f ca="1"/>
        <v>0</v>
      </c>
      <c r="G53" s="39">
        <f ca="1"/>
        <v>0</v>
      </c>
      <c r="H53">
        <f ca="1"/>
        <v>0</v>
      </c>
      <c r="I53">
        <f ca="1"/>
        <v>0</v>
      </c>
      <c r="J53">
        <f ca="1"/>
        <v>0</v>
      </c>
      <c r="K53">
        <f ca="1"/>
        <v>0</v>
      </c>
      <c r="L53">
        <f ca="1"/>
        <v>0</v>
      </c>
      <c r="M53">
        <f ca="1"/>
        <v>0</v>
      </c>
      <c r="N53">
        <f ca="1"/>
        <v>0</v>
      </c>
      <c r="O53">
        <f ca="1"/>
        <v>0</v>
      </c>
      <c r="P53">
        <f ca="1"/>
        <v>0</v>
      </c>
      <c r="Q53">
        <f ca="1"/>
        <v>0</v>
      </c>
      <c r="R53">
        <f ca="1"/>
        <v>0</v>
      </c>
      <c r="S53">
        <f ca="1"/>
        <v>0</v>
      </c>
      <c r="T53">
        <f ca="1"/>
        <v>0</v>
      </c>
      <c r="U53">
        <f ca="1"/>
        <v>0</v>
      </c>
      <c r="V53">
        <f ca="1"/>
        <v>0</v>
      </c>
      <c r="W53">
        <f ca="1"/>
        <v>0</v>
      </c>
      <c r="X53">
        <f ca="1"/>
        <v>0</v>
      </c>
      <c r="Y53">
        <f ca="1"/>
        <v>0</v>
      </c>
      <c r="Z53">
        <f ca="1"/>
        <v>0</v>
      </c>
      <c r="AA53">
        <f ca="1"/>
        <v>0</v>
      </c>
      <c r="AB53">
        <f ca="1"/>
        <v>0</v>
      </c>
      <c r="AC53">
        <f ca="1"/>
        <v>0</v>
      </c>
      <c r="AD53">
        <f ca="1"/>
        <v>0</v>
      </c>
    </row>
    <row r="54" spans="5:30" x14ac:dyDescent="0.5">
      <c r="E54" s="39">
        <f ca="1"/>
        <v>0</v>
      </c>
      <c r="F54" s="39">
        <f ca="1"/>
        <v>0</v>
      </c>
      <c r="G54" s="39">
        <f ca="1"/>
        <v>0</v>
      </c>
      <c r="H54">
        <f ca="1"/>
        <v>0</v>
      </c>
      <c r="I54">
        <f ca="1"/>
        <v>0</v>
      </c>
      <c r="J54">
        <f ca="1"/>
        <v>0</v>
      </c>
      <c r="K54">
        <f ca="1"/>
        <v>0</v>
      </c>
      <c r="L54">
        <f ca="1"/>
        <v>0</v>
      </c>
      <c r="M54">
        <f ca="1"/>
        <v>0</v>
      </c>
      <c r="N54">
        <f ca="1"/>
        <v>0</v>
      </c>
      <c r="O54">
        <f ca="1"/>
        <v>0</v>
      </c>
      <c r="P54">
        <f ca="1"/>
        <v>0</v>
      </c>
      <c r="Q54">
        <f ca="1"/>
        <v>0</v>
      </c>
      <c r="R54">
        <f ca="1"/>
        <v>0</v>
      </c>
      <c r="S54">
        <f ca="1"/>
        <v>0</v>
      </c>
      <c r="T54">
        <f ca="1"/>
        <v>0</v>
      </c>
      <c r="U54">
        <f ca="1"/>
        <v>0</v>
      </c>
      <c r="V54">
        <f ca="1"/>
        <v>0</v>
      </c>
      <c r="W54">
        <f ca="1"/>
        <v>0</v>
      </c>
      <c r="X54">
        <f ca="1"/>
        <v>0</v>
      </c>
      <c r="Y54">
        <f ca="1"/>
        <v>0</v>
      </c>
      <c r="Z54">
        <f ca="1"/>
        <v>0</v>
      </c>
      <c r="AA54">
        <f ca="1"/>
        <v>0</v>
      </c>
      <c r="AB54">
        <f ca="1"/>
        <v>0</v>
      </c>
      <c r="AC54">
        <f ca="1"/>
        <v>0</v>
      </c>
      <c r="AD54">
        <f ca="1"/>
        <v>0</v>
      </c>
    </row>
    <row r="55" spans="5:30" x14ac:dyDescent="0.5">
      <c r="E55" s="39">
        <f ca="1"/>
        <v>0</v>
      </c>
      <c r="F55" s="39">
        <f ca="1"/>
        <v>0</v>
      </c>
      <c r="G55" s="39">
        <f ca="1"/>
        <v>0</v>
      </c>
      <c r="H55">
        <f ca="1"/>
        <v>0</v>
      </c>
      <c r="I55">
        <f ca="1"/>
        <v>0</v>
      </c>
      <c r="J55">
        <f ca="1"/>
        <v>0</v>
      </c>
      <c r="K55">
        <f ca="1"/>
        <v>0</v>
      </c>
      <c r="L55">
        <f ca="1"/>
        <v>0</v>
      </c>
      <c r="M55">
        <f ca="1"/>
        <v>0</v>
      </c>
      <c r="N55">
        <f ca="1"/>
        <v>0</v>
      </c>
      <c r="O55">
        <f ca="1"/>
        <v>0</v>
      </c>
      <c r="P55">
        <f ca="1"/>
        <v>0</v>
      </c>
      <c r="Q55">
        <f ca="1"/>
        <v>0</v>
      </c>
      <c r="R55">
        <f ca="1"/>
        <v>0</v>
      </c>
      <c r="S55">
        <f ca="1"/>
        <v>0</v>
      </c>
      <c r="T55">
        <f ca="1"/>
        <v>0</v>
      </c>
      <c r="U55">
        <f ca="1"/>
        <v>0</v>
      </c>
      <c r="V55">
        <f ca="1"/>
        <v>0</v>
      </c>
      <c r="W55">
        <f ca="1"/>
        <v>0</v>
      </c>
      <c r="X55">
        <f ca="1"/>
        <v>0</v>
      </c>
      <c r="Y55">
        <f ca="1"/>
        <v>0</v>
      </c>
      <c r="Z55">
        <f ca="1"/>
        <v>0</v>
      </c>
      <c r="AA55">
        <f ca="1"/>
        <v>0</v>
      </c>
      <c r="AB55">
        <f ca="1"/>
        <v>0</v>
      </c>
      <c r="AC55">
        <f ca="1"/>
        <v>0</v>
      </c>
      <c r="AD55">
        <f ca="1"/>
        <v>0</v>
      </c>
    </row>
    <row r="56" spans="5:30" x14ac:dyDescent="0.5">
      <c r="E56" s="39">
        <f ca="1"/>
        <v>0</v>
      </c>
      <c r="F56" s="39">
        <f ca="1"/>
        <v>0</v>
      </c>
      <c r="G56" s="39">
        <f ca="1"/>
        <v>0</v>
      </c>
      <c r="H56">
        <f ca="1"/>
        <v>0</v>
      </c>
      <c r="I56">
        <f ca="1"/>
        <v>0</v>
      </c>
      <c r="J56">
        <f ca="1"/>
        <v>0</v>
      </c>
      <c r="K56">
        <f ca="1"/>
        <v>0</v>
      </c>
      <c r="L56">
        <f ca="1"/>
        <v>0</v>
      </c>
      <c r="M56">
        <f ca="1"/>
        <v>0</v>
      </c>
      <c r="N56">
        <f ca="1"/>
        <v>0</v>
      </c>
      <c r="O56">
        <f ca="1"/>
        <v>0</v>
      </c>
      <c r="P56">
        <f ca="1"/>
        <v>0</v>
      </c>
      <c r="Q56">
        <f ca="1"/>
        <v>0</v>
      </c>
      <c r="R56">
        <f ca="1"/>
        <v>0</v>
      </c>
      <c r="S56">
        <f ca="1"/>
        <v>0</v>
      </c>
      <c r="T56">
        <f ca="1"/>
        <v>0</v>
      </c>
      <c r="U56">
        <f ca="1"/>
        <v>0</v>
      </c>
      <c r="V56">
        <f ca="1"/>
        <v>0</v>
      </c>
      <c r="W56">
        <f ca="1"/>
        <v>0</v>
      </c>
      <c r="X56">
        <f ca="1"/>
        <v>0</v>
      </c>
      <c r="Y56">
        <f ca="1"/>
        <v>0</v>
      </c>
      <c r="Z56">
        <f ca="1"/>
        <v>0</v>
      </c>
      <c r="AA56">
        <f ca="1"/>
        <v>0</v>
      </c>
      <c r="AB56">
        <f ca="1"/>
        <v>0</v>
      </c>
      <c r="AC56">
        <f ca="1"/>
        <v>0</v>
      </c>
      <c r="AD56">
        <f ca="1"/>
        <v>0</v>
      </c>
    </row>
    <row r="57" spans="5:30" x14ac:dyDescent="0.5">
      <c r="E57" s="39">
        <f ca="1"/>
        <v>0</v>
      </c>
      <c r="F57" s="39">
        <f ca="1"/>
        <v>0</v>
      </c>
      <c r="G57" s="39">
        <f ca="1"/>
        <v>0</v>
      </c>
      <c r="H57">
        <f ca="1"/>
        <v>0</v>
      </c>
      <c r="I57">
        <f ca="1"/>
        <v>0</v>
      </c>
      <c r="J57">
        <f ca="1"/>
        <v>0</v>
      </c>
      <c r="K57">
        <f ca="1"/>
        <v>0</v>
      </c>
      <c r="L57">
        <f ca="1"/>
        <v>0</v>
      </c>
      <c r="M57">
        <f ca="1"/>
        <v>0</v>
      </c>
      <c r="N57">
        <f ca="1"/>
        <v>0</v>
      </c>
      <c r="O57">
        <f ca="1"/>
        <v>0</v>
      </c>
      <c r="P57">
        <f ca="1"/>
        <v>0</v>
      </c>
      <c r="Q57">
        <f ca="1"/>
        <v>0</v>
      </c>
      <c r="R57">
        <f ca="1"/>
        <v>0</v>
      </c>
      <c r="S57">
        <f ca="1"/>
        <v>0</v>
      </c>
      <c r="T57">
        <f ca="1"/>
        <v>0</v>
      </c>
      <c r="U57">
        <f ca="1"/>
        <v>0</v>
      </c>
      <c r="V57">
        <f ca="1"/>
        <v>0</v>
      </c>
      <c r="W57">
        <f ca="1"/>
        <v>0</v>
      </c>
      <c r="X57">
        <f ca="1"/>
        <v>0</v>
      </c>
      <c r="Y57">
        <f ca="1"/>
        <v>0</v>
      </c>
      <c r="Z57">
        <f ca="1"/>
        <v>0</v>
      </c>
      <c r="AA57">
        <f ca="1"/>
        <v>0</v>
      </c>
      <c r="AB57">
        <f ca="1"/>
        <v>0</v>
      </c>
      <c r="AC57">
        <f ca="1"/>
        <v>0</v>
      </c>
      <c r="AD57">
        <f ca="1"/>
        <v>0</v>
      </c>
    </row>
    <row r="58" spans="5:30" x14ac:dyDescent="0.5">
      <c r="E58" s="39">
        <f ca="1"/>
        <v>0</v>
      </c>
      <c r="F58" s="39">
        <f ca="1"/>
        <v>0</v>
      </c>
      <c r="G58" s="39">
        <f ca="1"/>
        <v>0</v>
      </c>
      <c r="H58">
        <f ca="1"/>
        <v>0</v>
      </c>
      <c r="I58">
        <f ca="1"/>
        <v>0</v>
      </c>
      <c r="J58">
        <f ca="1"/>
        <v>0</v>
      </c>
      <c r="K58">
        <f ca="1"/>
        <v>0</v>
      </c>
      <c r="L58">
        <f ca="1"/>
        <v>0</v>
      </c>
      <c r="M58">
        <f ca="1"/>
        <v>0</v>
      </c>
      <c r="N58">
        <f ca="1"/>
        <v>0</v>
      </c>
      <c r="O58">
        <f ca="1"/>
        <v>0</v>
      </c>
      <c r="P58">
        <f ca="1"/>
        <v>0</v>
      </c>
      <c r="Q58">
        <f ca="1"/>
        <v>0</v>
      </c>
      <c r="R58">
        <f ca="1"/>
        <v>0</v>
      </c>
      <c r="S58">
        <f ca="1"/>
        <v>0</v>
      </c>
      <c r="T58">
        <f ca="1"/>
        <v>0</v>
      </c>
      <c r="U58">
        <f ca="1"/>
        <v>0</v>
      </c>
      <c r="V58">
        <f ca="1"/>
        <v>0</v>
      </c>
      <c r="W58">
        <f ca="1"/>
        <v>0</v>
      </c>
      <c r="X58">
        <f ca="1"/>
        <v>0</v>
      </c>
      <c r="Y58">
        <f ca="1"/>
        <v>0</v>
      </c>
      <c r="Z58">
        <f ca="1"/>
        <v>0</v>
      </c>
      <c r="AA58">
        <f ca="1"/>
        <v>0</v>
      </c>
      <c r="AB58">
        <f ca="1"/>
        <v>0</v>
      </c>
      <c r="AC58">
        <f ca="1"/>
        <v>0</v>
      </c>
      <c r="AD58">
        <f ca="1"/>
        <v>0</v>
      </c>
    </row>
    <row r="59" spans="5:30" x14ac:dyDescent="0.5">
      <c r="E59" s="39">
        <f ca="1"/>
        <v>0</v>
      </c>
      <c r="F59" s="39">
        <f ca="1"/>
        <v>0</v>
      </c>
      <c r="G59" s="39">
        <f ca="1"/>
        <v>0</v>
      </c>
      <c r="H59">
        <f ca="1"/>
        <v>0</v>
      </c>
      <c r="I59">
        <f ca="1"/>
        <v>0</v>
      </c>
      <c r="J59">
        <f ca="1"/>
        <v>0</v>
      </c>
      <c r="K59">
        <f ca="1"/>
        <v>0</v>
      </c>
      <c r="L59">
        <f ca="1"/>
        <v>0</v>
      </c>
      <c r="M59">
        <f ca="1"/>
        <v>0</v>
      </c>
      <c r="N59">
        <f ca="1"/>
        <v>0</v>
      </c>
      <c r="O59">
        <f ca="1"/>
        <v>0</v>
      </c>
      <c r="P59">
        <f ca="1"/>
        <v>0</v>
      </c>
      <c r="Q59">
        <f ca="1"/>
        <v>0</v>
      </c>
      <c r="R59">
        <f ca="1"/>
        <v>0</v>
      </c>
      <c r="S59">
        <f ca="1"/>
        <v>0</v>
      </c>
      <c r="T59">
        <f ca="1"/>
        <v>0</v>
      </c>
      <c r="U59">
        <f ca="1"/>
        <v>0</v>
      </c>
      <c r="V59">
        <f ca="1"/>
        <v>0</v>
      </c>
      <c r="W59">
        <f ca="1"/>
        <v>0</v>
      </c>
      <c r="X59">
        <f ca="1"/>
        <v>0</v>
      </c>
      <c r="Y59">
        <f ca="1"/>
        <v>0</v>
      </c>
      <c r="Z59">
        <f ca="1"/>
        <v>0</v>
      </c>
      <c r="AA59">
        <f ca="1"/>
        <v>0</v>
      </c>
      <c r="AB59">
        <f ca="1"/>
        <v>0</v>
      </c>
      <c r="AC59">
        <f ca="1"/>
        <v>0</v>
      </c>
      <c r="AD59">
        <f ca="1"/>
        <v>0</v>
      </c>
    </row>
    <row r="60" spans="5:30" x14ac:dyDescent="0.5">
      <c r="E60" s="39">
        <f ca="1"/>
        <v>0</v>
      </c>
      <c r="F60" s="39">
        <f ca="1"/>
        <v>0</v>
      </c>
      <c r="G60" s="39">
        <f ca="1"/>
        <v>0</v>
      </c>
      <c r="H60">
        <f ca="1"/>
        <v>0</v>
      </c>
      <c r="I60">
        <f ca="1"/>
        <v>0</v>
      </c>
      <c r="J60">
        <f ca="1"/>
        <v>0</v>
      </c>
      <c r="K60">
        <f ca="1"/>
        <v>0</v>
      </c>
      <c r="L60">
        <f ca="1"/>
        <v>0</v>
      </c>
      <c r="M60">
        <f ca="1"/>
        <v>0</v>
      </c>
      <c r="N60">
        <f ca="1"/>
        <v>0</v>
      </c>
      <c r="O60">
        <f ca="1"/>
        <v>0</v>
      </c>
      <c r="P60">
        <f ca="1"/>
        <v>0</v>
      </c>
      <c r="Q60">
        <f ca="1"/>
        <v>0</v>
      </c>
      <c r="R60">
        <f ca="1"/>
        <v>0</v>
      </c>
      <c r="S60">
        <f ca="1"/>
        <v>0</v>
      </c>
      <c r="T60">
        <f ca="1"/>
        <v>0</v>
      </c>
      <c r="U60">
        <f ca="1"/>
        <v>0</v>
      </c>
      <c r="V60">
        <f ca="1"/>
        <v>0</v>
      </c>
      <c r="W60">
        <f ca="1"/>
        <v>0</v>
      </c>
      <c r="X60">
        <f ca="1"/>
        <v>0</v>
      </c>
      <c r="Y60">
        <f ca="1"/>
        <v>0</v>
      </c>
      <c r="Z60">
        <f ca="1"/>
        <v>0</v>
      </c>
      <c r="AA60">
        <f ca="1"/>
        <v>0</v>
      </c>
      <c r="AB60">
        <f ca="1"/>
        <v>0</v>
      </c>
      <c r="AC60">
        <f ca="1"/>
        <v>0</v>
      </c>
      <c r="AD60">
        <f ca="1"/>
        <v>0</v>
      </c>
    </row>
    <row r="61" spans="5:30" x14ac:dyDescent="0.5">
      <c r="E61" s="39">
        <f ca="1"/>
        <v>0</v>
      </c>
      <c r="F61" s="39">
        <f ca="1"/>
        <v>0</v>
      </c>
      <c r="G61" s="39">
        <f ca="1"/>
        <v>0</v>
      </c>
      <c r="H61">
        <f ca="1"/>
        <v>0</v>
      </c>
      <c r="I61">
        <f ca="1"/>
        <v>0</v>
      </c>
      <c r="J61">
        <f ca="1"/>
        <v>0</v>
      </c>
      <c r="K61">
        <f ca="1"/>
        <v>0</v>
      </c>
      <c r="L61">
        <f ca="1"/>
        <v>0</v>
      </c>
      <c r="M61">
        <f ca="1"/>
        <v>0</v>
      </c>
      <c r="N61">
        <f ca="1"/>
        <v>0</v>
      </c>
      <c r="O61">
        <f ca="1"/>
        <v>0</v>
      </c>
      <c r="P61">
        <f ca="1"/>
        <v>0</v>
      </c>
      <c r="Q61">
        <f ca="1"/>
        <v>0</v>
      </c>
      <c r="R61">
        <f ca="1"/>
        <v>0</v>
      </c>
      <c r="S61">
        <f ca="1"/>
        <v>0</v>
      </c>
      <c r="T61">
        <f ca="1"/>
        <v>0</v>
      </c>
      <c r="U61">
        <f ca="1"/>
        <v>0</v>
      </c>
      <c r="V61">
        <f ca="1"/>
        <v>0</v>
      </c>
      <c r="W61">
        <f ca="1"/>
        <v>0</v>
      </c>
      <c r="X61">
        <f ca="1"/>
        <v>0</v>
      </c>
      <c r="Y61">
        <f ca="1"/>
        <v>0</v>
      </c>
      <c r="Z61">
        <f ca="1"/>
        <v>0</v>
      </c>
      <c r="AA61">
        <f ca="1"/>
        <v>0</v>
      </c>
      <c r="AB61">
        <f ca="1"/>
        <v>0</v>
      </c>
      <c r="AC61">
        <f ca="1"/>
        <v>0</v>
      </c>
      <c r="AD61">
        <f ca="1"/>
        <v>0</v>
      </c>
    </row>
    <row r="62" spans="5:30" x14ac:dyDescent="0.5">
      <c r="E62" s="39">
        <f ca="1"/>
        <v>0</v>
      </c>
      <c r="F62" s="39">
        <f ca="1"/>
        <v>0</v>
      </c>
      <c r="G62" s="39">
        <f ca="1"/>
        <v>0</v>
      </c>
      <c r="H62">
        <f ca="1"/>
        <v>0</v>
      </c>
      <c r="I62">
        <f ca="1"/>
        <v>0</v>
      </c>
      <c r="J62">
        <f ca="1"/>
        <v>0</v>
      </c>
      <c r="K62">
        <f ca="1"/>
        <v>0</v>
      </c>
      <c r="L62">
        <f ca="1"/>
        <v>0</v>
      </c>
      <c r="M62">
        <f ca="1"/>
        <v>0</v>
      </c>
      <c r="N62">
        <f ca="1"/>
        <v>0</v>
      </c>
      <c r="O62">
        <f ca="1"/>
        <v>0</v>
      </c>
      <c r="P62">
        <f ca="1"/>
        <v>0</v>
      </c>
      <c r="Q62">
        <f ca="1"/>
        <v>0</v>
      </c>
      <c r="R62">
        <f ca="1"/>
        <v>0</v>
      </c>
      <c r="S62">
        <f ca="1"/>
        <v>0</v>
      </c>
      <c r="T62">
        <f ca="1"/>
        <v>0</v>
      </c>
      <c r="U62">
        <f ca="1"/>
        <v>0</v>
      </c>
      <c r="V62">
        <f ca="1"/>
        <v>0</v>
      </c>
      <c r="W62">
        <f ca="1"/>
        <v>0</v>
      </c>
      <c r="X62">
        <f ca="1"/>
        <v>0</v>
      </c>
      <c r="Y62">
        <f ca="1"/>
        <v>0</v>
      </c>
      <c r="Z62">
        <f ca="1"/>
        <v>0</v>
      </c>
      <c r="AA62">
        <f ca="1"/>
        <v>0</v>
      </c>
      <c r="AB62">
        <f ca="1"/>
        <v>0</v>
      </c>
      <c r="AC62">
        <f ca="1"/>
        <v>0</v>
      </c>
      <c r="AD62">
        <f ca="1"/>
        <v>0</v>
      </c>
    </row>
    <row r="63" spans="5:30" x14ac:dyDescent="0.5">
      <c r="E63" s="39">
        <f ca="1"/>
        <v>0</v>
      </c>
      <c r="F63" s="39">
        <f ca="1"/>
        <v>0</v>
      </c>
      <c r="G63" s="39">
        <f ca="1"/>
        <v>0</v>
      </c>
      <c r="H63">
        <f ca="1"/>
        <v>0</v>
      </c>
      <c r="I63">
        <f ca="1"/>
        <v>0</v>
      </c>
      <c r="J63">
        <f ca="1"/>
        <v>0</v>
      </c>
      <c r="K63">
        <f ca="1"/>
        <v>0</v>
      </c>
      <c r="L63">
        <f ca="1"/>
        <v>0</v>
      </c>
      <c r="M63">
        <f ca="1"/>
        <v>0</v>
      </c>
      <c r="N63">
        <f ca="1"/>
        <v>0</v>
      </c>
      <c r="O63">
        <f ca="1"/>
        <v>0</v>
      </c>
      <c r="P63">
        <f ca="1"/>
        <v>0</v>
      </c>
      <c r="Q63">
        <f ca="1"/>
        <v>0</v>
      </c>
      <c r="R63">
        <f ca="1"/>
        <v>0</v>
      </c>
      <c r="S63">
        <f ca="1"/>
        <v>0</v>
      </c>
      <c r="T63">
        <f ca="1"/>
        <v>0</v>
      </c>
      <c r="U63">
        <f ca="1"/>
        <v>0</v>
      </c>
      <c r="V63">
        <f ca="1"/>
        <v>0</v>
      </c>
      <c r="W63">
        <f ca="1"/>
        <v>0</v>
      </c>
      <c r="X63">
        <f ca="1"/>
        <v>0</v>
      </c>
      <c r="Y63">
        <f ca="1"/>
        <v>0</v>
      </c>
      <c r="Z63">
        <f ca="1"/>
        <v>0</v>
      </c>
      <c r="AA63">
        <f ca="1"/>
        <v>0</v>
      </c>
      <c r="AB63">
        <f ca="1"/>
        <v>0</v>
      </c>
      <c r="AC63">
        <f ca="1"/>
        <v>0</v>
      </c>
      <c r="AD63">
        <f ca="1"/>
        <v>0</v>
      </c>
    </row>
    <row r="64" spans="5:30" x14ac:dyDescent="0.5">
      <c r="E64" s="39">
        <f ca="1"/>
        <v>0</v>
      </c>
      <c r="F64" s="39">
        <f ca="1"/>
        <v>0</v>
      </c>
      <c r="G64" s="39">
        <f ca="1"/>
        <v>0</v>
      </c>
      <c r="H64">
        <f ca="1"/>
        <v>0</v>
      </c>
      <c r="I64">
        <f ca="1"/>
        <v>0</v>
      </c>
      <c r="J64">
        <f ca="1"/>
        <v>0</v>
      </c>
      <c r="K64">
        <f ca="1"/>
        <v>0</v>
      </c>
      <c r="L64">
        <f ca="1"/>
        <v>0</v>
      </c>
      <c r="M64">
        <f ca="1"/>
        <v>0</v>
      </c>
      <c r="N64">
        <f ca="1"/>
        <v>0</v>
      </c>
      <c r="O64">
        <f ca="1"/>
        <v>0</v>
      </c>
      <c r="P64">
        <f ca="1"/>
        <v>0</v>
      </c>
      <c r="Q64">
        <f ca="1"/>
        <v>0</v>
      </c>
      <c r="R64">
        <f ca="1"/>
        <v>0</v>
      </c>
      <c r="S64">
        <f ca="1"/>
        <v>0</v>
      </c>
      <c r="T64">
        <f ca="1"/>
        <v>0</v>
      </c>
      <c r="U64">
        <f ca="1"/>
        <v>0</v>
      </c>
      <c r="V64">
        <f ca="1"/>
        <v>0</v>
      </c>
      <c r="W64">
        <f ca="1"/>
        <v>0</v>
      </c>
      <c r="X64">
        <f ca="1"/>
        <v>0</v>
      </c>
      <c r="Y64">
        <f ca="1"/>
        <v>0</v>
      </c>
      <c r="Z64">
        <f ca="1"/>
        <v>0</v>
      </c>
      <c r="AA64">
        <f ca="1"/>
        <v>0</v>
      </c>
      <c r="AB64">
        <f ca="1"/>
        <v>0</v>
      </c>
      <c r="AC64">
        <f ca="1"/>
        <v>0</v>
      </c>
      <c r="AD64">
        <f ca="1"/>
        <v>0</v>
      </c>
    </row>
    <row r="65" spans="5:30" x14ac:dyDescent="0.5">
      <c r="E65" s="39">
        <f ca="1"/>
        <v>0</v>
      </c>
      <c r="F65" s="39">
        <f ca="1"/>
        <v>0</v>
      </c>
      <c r="G65" s="39">
        <f ca="1"/>
        <v>0</v>
      </c>
      <c r="H65">
        <f ca="1"/>
        <v>0</v>
      </c>
      <c r="I65">
        <f ca="1"/>
        <v>0</v>
      </c>
      <c r="J65">
        <f ca="1"/>
        <v>0</v>
      </c>
      <c r="K65">
        <f ca="1"/>
        <v>0</v>
      </c>
      <c r="L65">
        <f ca="1"/>
        <v>0</v>
      </c>
      <c r="M65">
        <f ca="1"/>
        <v>0</v>
      </c>
      <c r="N65">
        <f ca="1"/>
        <v>0</v>
      </c>
      <c r="O65">
        <f ca="1"/>
        <v>0</v>
      </c>
      <c r="P65">
        <f ca="1"/>
        <v>0</v>
      </c>
      <c r="Q65">
        <f ca="1"/>
        <v>0</v>
      </c>
      <c r="R65">
        <f ca="1"/>
        <v>0</v>
      </c>
      <c r="S65">
        <f ca="1"/>
        <v>0</v>
      </c>
      <c r="T65">
        <f ca="1"/>
        <v>0</v>
      </c>
      <c r="U65">
        <f ca="1"/>
        <v>0</v>
      </c>
      <c r="V65">
        <f ca="1"/>
        <v>0</v>
      </c>
      <c r="W65">
        <f ca="1"/>
        <v>0</v>
      </c>
      <c r="X65">
        <f ca="1"/>
        <v>0</v>
      </c>
      <c r="Y65">
        <f ca="1"/>
        <v>0</v>
      </c>
      <c r="Z65">
        <f ca="1"/>
        <v>0</v>
      </c>
      <c r="AA65">
        <f ca="1"/>
        <v>0</v>
      </c>
      <c r="AB65">
        <f ca="1"/>
        <v>0</v>
      </c>
      <c r="AC65">
        <f ca="1"/>
        <v>0</v>
      </c>
      <c r="AD65">
        <f ca="1"/>
        <v>0</v>
      </c>
    </row>
    <row r="66" spans="5:30" x14ac:dyDescent="0.5">
      <c r="E66" s="39">
        <f ca="1"/>
        <v>0</v>
      </c>
      <c r="F66" s="39">
        <f ca="1"/>
        <v>0</v>
      </c>
      <c r="G66" s="39">
        <f ca="1"/>
        <v>0</v>
      </c>
      <c r="H66">
        <f ca="1"/>
        <v>0</v>
      </c>
      <c r="I66">
        <f ca="1"/>
        <v>0</v>
      </c>
      <c r="J66">
        <f ca="1"/>
        <v>0</v>
      </c>
      <c r="K66">
        <f ca="1"/>
        <v>0</v>
      </c>
      <c r="L66">
        <f ca="1"/>
        <v>0</v>
      </c>
      <c r="M66">
        <f ca="1"/>
        <v>0</v>
      </c>
      <c r="N66">
        <f ca="1"/>
        <v>0</v>
      </c>
      <c r="O66">
        <f ca="1"/>
        <v>0</v>
      </c>
      <c r="P66">
        <f ca="1"/>
        <v>0</v>
      </c>
      <c r="Q66">
        <f ca="1"/>
        <v>0</v>
      </c>
      <c r="R66">
        <f ca="1"/>
        <v>0</v>
      </c>
      <c r="S66">
        <f ca="1"/>
        <v>0</v>
      </c>
      <c r="T66">
        <f ca="1"/>
        <v>0</v>
      </c>
      <c r="U66">
        <f ca="1"/>
        <v>0</v>
      </c>
      <c r="V66">
        <f ca="1"/>
        <v>0</v>
      </c>
      <c r="W66">
        <f ca="1"/>
        <v>0</v>
      </c>
      <c r="X66">
        <f ca="1"/>
        <v>0</v>
      </c>
      <c r="Y66">
        <f ca="1"/>
        <v>0</v>
      </c>
      <c r="Z66">
        <f ca="1"/>
        <v>0</v>
      </c>
      <c r="AA66">
        <f ca="1"/>
        <v>0</v>
      </c>
      <c r="AB66">
        <f ca="1"/>
        <v>0</v>
      </c>
      <c r="AC66">
        <f ca="1"/>
        <v>0</v>
      </c>
      <c r="AD66">
        <f ca="1"/>
        <v>0</v>
      </c>
    </row>
    <row r="67" spans="5:30" x14ac:dyDescent="0.5">
      <c r="E67" s="39">
        <f ca="1"/>
        <v>0</v>
      </c>
      <c r="F67" s="39">
        <f ca="1"/>
        <v>0</v>
      </c>
      <c r="G67" s="39">
        <f ca="1"/>
        <v>0</v>
      </c>
      <c r="H67">
        <f ca="1"/>
        <v>0</v>
      </c>
      <c r="I67">
        <f ca="1"/>
        <v>0</v>
      </c>
      <c r="J67">
        <f ca="1"/>
        <v>0</v>
      </c>
      <c r="K67">
        <f ca="1"/>
        <v>0</v>
      </c>
      <c r="L67">
        <f ca="1"/>
        <v>0</v>
      </c>
      <c r="M67">
        <f ca="1"/>
        <v>0</v>
      </c>
      <c r="N67">
        <f ca="1"/>
        <v>0</v>
      </c>
      <c r="O67">
        <f ca="1"/>
        <v>0</v>
      </c>
      <c r="P67">
        <f ca="1"/>
        <v>0</v>
      </c>
      <c r="Q67">
        <f ca="1"/>
        <v>0</v>
      </c>
      <c r="R67">
        <f ca="1"/>
        <v>0</v>
      </c>
      <c r="S67">
        <f ca="1"/>
        <v>0</v>
      </c>
      <c r="T67">
        <f ca="1"/>
        <v>0</v>
      </c>
      <c r="U67">
        <f ca="1"/>
        <v>0</v>
      </c>
      <c r="V67">
        <f ca="1"/>
        <v>0</v>
      </c>
      <c r="W67">
        <f ca="1"/>
        <v>0</v>
      </c>
      <c r="X67">
        <f ca="1"/>
        <v>0</v>
      </c>
      <c r="Y67">
        <f ca="1"/>
        <v>0</v>
      </c>
      <c r="Z67">
        <f ca="1"/>
        <v>0</v>
      </c>
      <c r="AA67">
        <f ca="1"/>
        <v>0</v>
      </c>
      <c r="AB67">
        <f ca="1"/>
        <v>0</v>
      </c>
      <c r="AC67">
        <f ca="1"/>
        <v>0</v>
      </c>
      <c r="AD67">
        <f ca="1"/>
        <v>0</v>
      </c>
    </row>
    <row r="68" spans="5:30" x14ac:dyDescent="0.5">
      <c r="E68" s="39">
        <f ca="1"/>
        <v>0</v>
      </c>
      <c r="F68" s="39">
        <f ca="1"/>
        <v>0</v>
      </c>
      <c r="G68" s="39">
        <f ca="1"/>
        <v>0</v>
      </c>
      <c r="H68">
        <f ca="1"/>
        <v>0</v>
      </c>
      <c r="I68">
        <f ca="1"/>
        <v>0</v>
      </c>
      <c r="J68">
        <f ca="1"/>
        <v>0</v>
      </c>
      <c r="K68">
        <f ca="1"/>
        <v>0</v>
      </c>
      <c r="L68">
        <f ca="1"/>
        <v>0</v>
      </c>
      <c r="M68">
        <f ca="1"/>
        <v>0</v>
      </c>
      <c r="N68">
        <f ca="1"/>
        <v>0</v>
      </c>
      <c r="O68">
        <f ca="1"/>
        <v>0</v>
      </c>
      <c r="P68">
        <f ca="1"/>
        <v>0</v>
      </c>
      <c r="Q68">
        <f ca="1"/>
        <v>0</v>
      </c>
      <c r="R68">
        <f ca="1"/>
        <v>0</v>
      </c>
      <c r="S68">
        <f ca="1"/>
        <v>0</v>
      </c>
      <c r="T68">
        <f ca="1"/>
        <v>0</v>
      </c>
      <c r="U68">
        <f ca="1"/>
        <v>0</v>
      </c>
      <c r="V68">
        <f ca="1"/>
        <v>0</v>
      </c>
      <c r="W68">
        <f ca="1"/>
        <v>0</v>
      </c>
      <c r="X68">
        <f ca="1"/>
        <v>0</v>
      </c>
      <c r="Y68">
        <f ca="1"/>
        <v>0</v>
      </c>
      <c r="Z68">
        <f ca="1"/>
        <v>0</v>
      </c>
      <c r="AA68">
        <f ca="1"/>
        <v>0</v>
      </c>
      <c r="AB68">
        <f ca="1"/>
        <v>0</v>
      </c>
      <c r="AC68">
        <f ca="1"/>
        <v>0</v>
      </c>
      <c r="AD68">
        <f ca="1"/>
        <v>0</v>
      </c>
    </row>
    <row r="69" spans="5:30" x14ac:dyDescent="0.5">
      <c r="E69" s="39">
        <f ca="1"/>
        <v>0</v>
      </c>
      <c r="F69" s="39">
        <f ca="1"/>
        <v>0</v>
      </c>
      <c r="G69" s="39">
        <f ca="1"/>
        <v>0</v>
      </c>
      <c r="H69">
        <f ca="1"/>
        <v>0</v>
      </c>
      <c r="I69">
        <f ca="1"/>
        <v>0</v>
      </c>
      <c r="J69">
        <f ca="1"/>
        <v>0</v>
      </c>
      <c r="K69">
        <f ca="1"/>
        <v>0</v>
      </c>
      <c r="L69">
        <f ca="1"/>
        <v>0</v>
      </c>
      <c r="M69">
        <f ca="1"/>
        <v>0</v>
      </c>
      <c r="N69">
        <f ca="1"/>
        <v>0</v>
      </c>
      <c r="O69">
        <f ca="1"/>
        <v>0</v>
      </c>
      <c r="P69">
        <f ca="1"/>
        <v>0</v>
      </c>
      <c r="Q69">
        <f ca="1"/>
        <v>0</v>
      </c>
      <c r="R69">
        <f ca="1"/>
        <v>0</v>
      </c>
      <c r="S69">
        <f ca="1"/>
        <v>0</v>
      </c>
      <c r="T69">
        <f ca="1"/>
        <v>0</v>
      </c>
      <c r="U69">
        <f ca="1"/>
        <v>0</v>
      </c>
      <c r="V69">
        <f ca="1"/>
        <v>0</v>
      </c>
      <c r="W69">
        <f ca="1"/>
        <v>0</v>
      </c>
      <c r="X69">
        <f ca="1"/>
        <v>0</v>
      </c>
      <c r="Y69">
        <f ca="1"/>
        <v>0</v>
      </c>
      <c r="Z69">
        <f ca="1"/>
        <v>0</v>
      </c>
      <c r="AA69">
        <f ca="1"/>
        <v>0</v>
      </c>
      <c r="AB69">
        <f ca="1"/>
        <v>0</v>
      </c>
      <c r="AC69">
        <f ca="1"/>
        <v>0</v>
      </c>
      <c r="AD69">
        <f ca="1"/>
        <v>0</v>
      </c>
    </row>
    <row r="70" spans="5:30" x14ac:dyDescent="0.5">
      <c r="E70" s="39">
        <f ca="1"/>
        <v>0</v>
      </c>
      <c r="F70" s="39">
        <f ca="1"/>
        <v>0</v>
      </c>
      <c r="G70" s="39">
        <f ca="1"/>
        <v>0</v>
      </c>
      <c r="H70">
        <f ca="1"/>
        <v>0</v>
      </c>
      <c r="I70">
        <f ca="1"/>
        <v>0</v>
      </c>
      <c r="J70">
        <f ca="1"/>
        <v>0</v>
      </c>
      <c r="K70">
        <f ca="1"/>
        <v>0</v>
      </c>
      <c r="L70">
        <f ca="1"/>
        <v>0</v>
      </c>
      <c r="M70">
        <f ca="1"/>
        <v>0</v>
      </c>
      <c r="N70">
        <f ca="1"/>
        <v>0</v>
      </c>
      <c r="O70">
        <f ca="1"/>
        <v>0</v>
      </c>
      <c r="P70">
        <f ca="1"/>
        <v>0</v>
      </c>
      <c r="Q70">
        <f ca="1"/>
        <v>0</v>
      </c>
      <c r="R70">
        <f ca="1"/>
        <v>0</v>
      </c>
      <c r="S70">
        <f ca="1"/>
        <v>0</v>
      </c>
      <c r="T70">
        <f ca="1"/>
        <v>0</v>
      </c>
      <c r="U70">
        <f ca="1"/>
        <v>0</v>
      </c>
      <c r="V70">
        <f ca="1"/>
        <v>0</v>
      </c>
      <c r="W70">
        <f ca="1"/>
        <v>0</v>
      </c>
      <c r="X70">
        <f ca="1"/>
        <v>0</v>
      </c>
      <c r="Y70">
        <f ca="1"/>
        <v>0</v>
      </c>
      <c r="Z70">
        <f ca="1"/>
        <v>0</v>
      </c>
      <c r="AA70">
        <f ca="1"/>
        <v>0</v>
      </c>
      <c r="AB70">
        <f ca="1"/>
        <v>0</v>
      </c>
      <c r="AC70">
        <f ca="1"/>
        <v>0</v>
      </c>
      <c r="AD70">
        <f ca="1"/>
        <v>0</v>
      </c>
    </row>
    <row r="71" spans="5:30" x14ac:dyDescent="0.5">
      <c r="E71" s="39">
        <f ca="1"/>
        <v>0</v>
      </c>
      <c r="F71" s="39">
        <f ca="1"/>
        <v>0</v>
      </c>
      <c r="G71" s="39">
        <f ca="1"/>
        <v>0</v>
      </c>
      <c r="H71">
        <f ca="1"/>
        <v>0</v>
      </c>
      <c r="I71">
        <f ca="1"/>
        <v>0</v>
      </c>
      <c r="J71">
        <f ca="1"/>
        <v>0</v>
      </c>
      <c r="K71">
        <f ca="1"/>
        <v>0</v>
      </c>
      <c r="L71">
        <f ca="1"/>
        <v>0</v>
      </c>
      <c r="M71">
        <f ca="1"/>
        <v>0</v>
      </c>
      <c r="N71">
        <f ca="1"/>
        <v>0</v>
      </c>
      <c r="O71">
        <f ca="1"/>
        <v>0</v>
      </c>
      <c r="P71">
        <f ca="1"/>
        <v>0</v>
      </c>
      <c r="Q71">
        <f ca="1"/>
        <v>0</v>
      </c>
      <c r="R71">
        <f ca="1"/>
        <v>0</v>
      </c>
      <c r="S71">
        <f ca="1"/>
        <v>0</v>
      </c>
      <c r="T71">
        <f ca="1"/>
        <v>0</v>
      </c>
      <c r="U71">
        <f ca="1"/>
        <v>0</v>
      </c>
      <c r="V71">
        <f ca="1"/>
        <v>0</v>
      </c>
      <c r="W71">
        <f ca="1"/>
        <v>0</v>
      </c>
      <c r="X71">
        <f ca="1"/>
        <v>0</v>
      </c>
      <c r="Y71">
        <f ca="1"/>
        <v>0</v>
      </c>
      <c r="Z71">
        <f ca="1"/>
        <v>0</v>
      </c>
      <c r="AA71">
        <f ca="1"/>
        <v>0</v>
      </c>
      <c r="AB71">
        <f ca="1"/>
        <v>0</v>
      </c>
      <c r="AC71">
        <f ca="1"/>
        <v>0</v>
      </c>
      <c r="AD71">
        <f ca="1"/>
        <v>0</v>
      </c>
    </row>
    <row r="72" spans="5:30" x14ac:dyDescent="0.5">
      <c r="E72" s="39">
        <f ca="1"/>
        <v>0</v>
      </c>
      <c r="F72" s="39">
        <f ca="1"/>
        <v>0</v>
      </c>
      <c r="G72" s="39">
        <f ca="1"/>
        <v>0</v>
      </c>
      <c r="H72">
        <f ca="1"/>
        <v>0</v>
      </c>
      <c r="I72">
        <f ca="1"/>
        <v>0</v>
      </c>
      <c r="J72">
        <f ca="1"/>
        <v>0</v>
      </c>
      <c r="K72">
        <f ca="1"/>
        <v>0</v>
      </c>
      <c r="L72">
        <f ca="1"/>
        <v>0</v>
      </c>
      <c r="M72">
        <f ca="1"/>
        <v>0</v>
      </c>
      <c r="N72">
        <f ca="1"/>
        <v>0</v>
      </c>
      <c r="O72">
        <f ca="1"/>
        <v>0</v>
      </c>
      <c r="P72">
        <f ca="1"/>
        <v>0</v>
      </c>
      <c r="Q72">
        <f ca="1"/>
        <v>0</v>
      </c>
      <c r="R72">
        <f ca="1"/>
        <v>0</v>
      </c>
      <c r="S72">
        <f ca="1"/>
        <v>0</v>
      </c>
      <c r="T72">
        <f ca="1"/>
        <v>0</v>
      </c>
      <c r="U72">
        <f ca="1"/>
        <v>0</v>
      </c>
      <c r="V72">
        <f ca="1"/>
        <v>0</v>
      </c>
      <c r="W72">
        <f ca="1"/>
        <v>0</v>
      </c>
      <c r="X72">
        <f ca="1"/>
        <v>0</v>
      </c>
      <c r="Y72">
        <f ca="1"/>
        <v>0</v>
      </c>
      <c r="Z72">
        <f ca="1"/>
        <v>0</v>
      </c>
      <c r="AA72">
        <f ca="1"/>
        <v>0</v>
      </c>
      <c r="AB72">
        <f ca="1"/>
        <v>0</v>
      </c>
      <c r="AC72">
        <f ca="1"/>
        <v>0</v>
      </c>
      <c r="AD72">
        <f ca="1"/>
        <v>0</v>
      </c>
    </row>
    <row r="73" spans="5:30" x14ac:dyDescent="0.5">
      <c r="E73" s="39">
        <f ca="1"/>
        <v>0</v>
      </c>
      <c r="F73" s="39">
        <f ca="1"/>
        <v>0</v>
      </c>
      <c r="G73" s="39">
        <f ca="1"/>
        <v>0</v>
      </c>
      <c r="H73">
        <f ca="1"/>
        <v>0</v>
      </c>
      <c r="I73">
        <f ca="1"/>
        <v>0</v>
      </c>
      <c r="J73">
        <f ca="1"/>
        <v>0</v>
      </c>
      <c r="K73">
        <f ca="1"/>
        <v>0</v>
      </c>
      <c r="L73">
        <f ca="1"/>
        <v>0</v>
      </c>
      <c r="M73">
        <f ca="1"/>
        <v>0</v>
      </c>
      <c r="N73">
        <f ca="1"/>
        <v>0</v>
      </c>
      <c r="O73">
        <f ca="1"/>
        <v>0</v>
      </c>
      <c r="P73">
        <f ca="1"/>
        <v>0</v>
      </c>
      <c r="Q73">
        <f ca="1"/>
        <v>0</v>
      </c>
      <c r="R73">
        <f ca="1"/>
        <v>0</v>
      </c>
      <c r="S73">
        <f ca="1"/>
        <v>0</v>
      </c>
      <c r="T73">
        <f ca="1"/>
        <v>0</v>
      </c>
      <c r="U73">
        <f ca="1"/>
        <v>0</v>
      </c>
      <c r="V73">
        <f ca="1"/>
        <v>0</v>
      </c>
      <c r="W73">
        <f ca="1"/>
        <v>0</v>
      </c>
      <c r="X73">
        <f ca="1"/>
        <v>0</v>
      </c>
      <c r="Y73">
        <f ca="1"/>
        <v>0</v>
      </c>
      <c r="Z73">
        <f ca="1"/>
        <v>0</v>
      </c>
      <c r="AA73">
        <f ca="1"/>
        <v>0</v>
      </c>
      <c r="AB73">
        <f ca="1"/>
        <v>0</v>
      </c>
      <c r="AC73">
        <f ca="1"/>
        <v>0</v>
      </c>
      <c r="AD73">
        <f ca="1"/>
        <v>0</v>
      </c>
    </row>
    <row r="74" spans="5:30" x14ac:dyDescent="0.5">
      <c r="E74" s="39">
        <f ca="1"/>
        <v>0</v>
      </c>
      <c r="F74" s="39">
        <f ca="1"/>
        <v>0</v>
      </c>
      <c r="G74" s="39">
        <f ca="1"/>
        <v>0</v>
      </c>
      <c r="H74">
        <f ca="1"/>
        <v>0</v>
      </c>
      <c r="I74">
        <f ca="1"/>
        <v>0</v>
      </c>
      <c r="J74">
        <f ca="1"/>
        <v>0</v>
      </c>
      <c r="K74">
        <f ca="1"/>
        <v>0</v>
      </c>
      <c r="L74">
        <f ca="1"/>
        <v>0</v>
      </c>
      <c r="M74">
        <f ca="1"/>
        <v>0</v>
      </c>
      <c r="N74">
        <f ca="1"/>
        <v>0</v>
      </c>
      <c r="O74">
        <f ca="1"/>
        <v>0</v>
      </c>
      <c r="P74">
        <f ca="1"/>
        <v>0</v>
      </c>
      <c r="Q74">
        <f ca="1"/>
        <v>0</v>
      </c>
      <c r="R74">
        <f ca="1"/>
        <v>0</v>
      </c>
      <c r="S74">
        <f ca="1"/>
        <v>0</v>
      </c>
      <c r="T74">
        <f ca="1"/>
        <v>0</v>
      </c>
      <c r="U74">
        <f ca="1"/>
        <v>0</v>
      </c>
      <c r="V74">
        <f ca="1"/>
        <v>0</v>
      </c>
      <c r="W74">
        <f ca="1"/>
        <v>0</v>
      </c>
      <c r="X74">
        <f ca="1"/>
        <v>0</v>
      </c>
      <c r="Y74">
        <f ca="1"/>
        <v>0</v>
      </c>
      <c r="Z74">
        <f ca="1"/>
        <v>0</v>
      </c>
      <c r="AA74">
        <f ca="1"/>
        <v>0</v>
      </c>
      <c r="AB74">
        <f ca="1"/>
        <v>0</v>
      </c>
      <c r="AC74">
        <f ca="1"/>
        <v>0</v>
      </c>
      <c r="AD74">
        <f ca="1"/>
        <v>0</v>
      </c>
    </row>
    <row r="75" spans="5:30" x14ac:dyDescent="0.5">
      <c r="E75" s="39">
        <f ca="1"/>
        <v>0</v>
      </c>
      <c r="F75" s="39">
        <f ca="1"/>
        <v>0</v>
      </c>
      <c r="G75" s="39">
        <f ca="1"/>
        <v>0</v>
      </c>
      <c r="H75">
        <f ca="1"/>
        <v>0</v>
      </c>
      <c r="I75">
        <f ca="1"/>
        <v>0</v>
      </c>
      <c r="J75">
        <f ca="1"/>
        <v>0</v>
      </c>
      <c r="K75">
        <f ca="1"/>
        <v>0</v>
      </c>
      <c r="L75">
        <f ca="1"/>
        <v>0</v>
      </c>
      <c r="M75">
        <f ca="1"/>
        <v>0</v>
      </c>
      <c r="N75">
        <f ca="1"/>
        <v>0</v>
      </c>
      <c r="O75">
        <f ca="1"/>
        <v>0</v>
      </c>
      <c r="P75">
        <f ca="1"/>
        <v>0</v>
      </c>
      <c r="Q75">
        <f ca="1"/>
        <v>0</v>
      </c>
      <c r="R75">
        <f ca="1"/>
        <v>0</v>
      </c>
      <c r="S75">
        <f ca="1"/>
        <v>0</v>
      </c>
      <c r="T75">
        <f ca="1"/>
        <v>0</v>
      </c>
      <c r="U75">
        <f ca="1"/>
        <v>0</v>
      </c>
      <c r="V75">
        <f ca="1"/>
        <v>0</v>
      </c>
      <c r="W75">
        <f ca="1"/>
        <v>0</v>
      </c>
      <c r="X75">
        <f ca="1"/>
        <v>0</v>
      </c>
      <c r="Y75">
        <f ca="1"/>
        <v>0</v>
      </c>
      <c r="Z75">
        <f ca="1"/>
        <v>0</v>
      </c>
      <c r="AA75">
        <f ca="1"/>
        <v>0</v>
      </c>
      <c r="AB75">
        <f ca="1"/>
        <v>0</v>
      </c>
      <c r="AC75">
        <f ca="1"/>
        <v>0</v>
      </c>
      <c r="AD75">
        <f ca="1"/>
        <v>0</v>
      </c>
    </row>
    <row r="76" spans="5:30" x14ac:dyDescent="0.5">
      <c r="E76" s="39">
        <f ca="1"/>
        <v>0</v>
      </c>
      <c r="F76" s="39">
        <f ca="1"/>
        <v>0</v>
      </c>
      <c r="G76" s="39">
        <f ca="1"/>
        <v>0</v>
      </c>
      <c r="H76">
        <f ca="1"/>
        <v>0</v>
      </c>
      <c r="I76">
        <f ca="1"/>
        <v>0</v>
      </c>
      <c r="J76">
        <f ca="1"/>
        <v>0</v>
      </c>
      <c r="K76">
        <f ca="1"/>
        <v>0</v>
      </c>
      <c r="L76">
        <f ca="1"/>
        <v>0</v>
      </c>
      <c r="M76">
        <f ca="1"/>
        <v>0</v>
      </c>
      <c r="N76">
        <f ca="1"/>
        <v>0</v>
      </c>
      <c r="O76">
        <f ca="1"/>
        <v>0</v>
      </c>
      <c r="P76">
        <f ca="1"/>
        <v>0</v>
      </c>
      <c r="Q76">
        <f ca="1"/>
        <v>0</v>
      </c>
      <c r="R76">
        <f ca="1"/>
        <v>0</v>
      </c>
      <c r="S76">
        <f ca="1"/>
        <v>0</v>
      </c>
      <c r="T76">
        <f ca="1"/>
        <v>0</v>
      </c>
      <c r="U76">
        <f ca="1"/>
        <v>0</v>
      </c>
      <c r="V76">
        <f ca="1"/>
        <v>0</v>
      </c>
      <c r="W76">
        <f ca="1"/>
        <v>0</v>
      </c>
      <c r="X76">
        <f ca="1"/>
        <v>0</v>
      </c>
      <c r="Y76">
        <f ca="1"/>
        <v>0</v>
      </c>
      <c r="Z76">
        <f ca="1"/>
        <v>0</v>
      </c>
      <c r="AA76">
        <f ca="1"/>
        <v>0</v>
      </c>
      <c r="AB76">
        <f ca="1"/>
        <v>0</v>
      </c>
      <c r="AC76">
        <f ca="1"/>
        <v>0</v>
      </c>
      <c r="AD76">
        <f ca="1"/>
        <v>0</v>
      </c>
    </row>
    <row r="77" spans="5:30" x14ac:dyDescent="0.5">
      <c r="E77" s="39">
        <f ca="1"/>
        <v>0</v>
      </c>
      <c r="F77" s="39">
        <f ca="1"/>
        <v>0</v>
      </c>
      <c r="G77" s="39">
        <f ca="1"/>
        <v>0</v>
      </c>
      <c r="H77">
        <f ca="1"/>
        <v>0</v>
      </c>
      <c r="I77">
        <f ca="1"/>
        <v>0</v>
      </c>
      <c r="J77">
        <f ca="1"/>
        <v>0</v>
      </c>
      <c r="K77">
        <f ca="1"/>
        <v>0</v>
      </c>
      <c r="L77">
        <f ca="1"/>
        <v>0</v>
      </c>
      <c r="M77">
        <f ca="1"/>
        <v>0</v>
      </c>
      <c r="N77">
        <f ca="1"/>
        <v>0</v>
      </c>
      <c r="O77">
        <f ca="1"/>
        <v>0</v>
      </c>
      <c r="P77">
        <f ca="1"/>
        <v>0</v>
      </c>
      <c r="Q77">
        <f ca="1"/>
        <v>0</v>
      </c>
      <c r="R77">
        <f ca="1"/>
        <v>0</v>
      </c>
      <c r="S77">
        <f ca="1"/>
        <v>0</v>
      </c>
      <c r="T77">
        <f ca="1"/>
        <v>0</v>
      </c>
      <c r="U77">
        <f ca="1"/>
        <v>0</v>
      </c>
      <c r="V77">
        <f ca="1"/>
        <v>0</v>
      </c>
      <c r="W77">
        <f ca="1"/>
        <v>0</v>
      </c>
      <c r="X77">
        <f ca="1"/>
        <v>0</v>
      </c>
      <c r="Y77">
        <f ca="1"/>
        <v>0</v>
      </c>
      <c r="Z77">
        <f ca="1"/>
        <v>0</v>
      </c>
      <c r="AA77">
        <f ca="1"/>
        <v>0</v>
      </c>
      <c r="AB77">
        <f ca="1"/>
        <v>0</v>
      </c>
      <c r="AC77">
        <f ca="1"/>
        <v>0</v>
      </c>
      <c r="AD77">
        <f ca="1"/>
        <v>0</v>
      </c>
    </row>
    <row r="78" spans="5:30" x14ac:dyDescent="0.5">
      <c r="E78" s="39">
        <f ca="1"/>
        <v>0</v>
      </c>
      <c r="F78" s="39">
        <f ca="1"/>
        <v>0</v>
      </c>
      <c r="G78" s="39">
        <f ca="1"/>
        <v>0</v>
      </c>
      <c r="H78">
        <f ca="1"/>
        <v>0</v>
      </c>
      <c r="I78">
        <f ca="1"/>
        <v>0</v>
      </c>
      <c r="J78">
        <f ca="1"/>
        <v>0</v>
      </c>
      <c r="K78">
        <f ca="1"/>
        <v>0</v>
      </c>
      <c r="L78">
        <f ca="1"/>
        <v>0</v>
      </c>
      <c r="M78">
        <f ca="1"/>
        <v>0</v>
      </c>
      <c r="N78">
        <f ca="1"/>
        <v>0</v>
      </c>
      <c r="O78">
        <f ca="1"/>
        <v>0</v>
      </c>
      <c r="P78">
        <f ca="1"/>
        <v>0</v>
      </c>
      <c r="Q78">
        <f ca="1"/>
        <v>0</v>
      </c>
      <c r="R78">
        <f ca="1"/>
        <v>0</v>
      </c>
      <c r="S78">
        <f ca="1"/>
        <v>0</v>
      </c>
      <c r="T78">
        <f ca="1"/>
        <v>0</v>
      </c>
      <c r="U78">
        <f ca="1"/>
        <v>0</v>
      </c>
      <c r="V78">
        <f ca="1"/>
        <v>0</v>
      </c>
      <c r="W78">
        <f ca="1"/>
        <v>0</v>
      </c>
      <c r="X78">
        <f ca="1"/>
        <v>0</v>
      </c>
      <c r="Y78">
        <f ca="1"/>
        <v>0</v>
      </c>
      <c r="Z78">
        <f ca="1"/>
        <v>0</v>
      </c>
      <c r="AA78">
        <f ca="1"/>
        <v>0</v>
      </c>
      <c r="AB78">
        <f ca="1"/>
        <v>0</v>
      </c>
      <c r="AC78">
        <f ca="1"/>
        <v>0</v>
      </c>
      <c r="AD78">
        <f ca="1"/>
        <v>0</v>
      </c>
    </row>
    <row r="79" spans="5:30" x14ac:dyDescent="0.5">
      <c r="E79" s="39">
        <f ca="1"/>
        <v>0</v>
      </c>
      <c r="F79" s="39">
        <f ca="1"/>
        <v>0</v>
      </c>
      <c r="G79" s="39">
        <f ca="1"/>
        <v>0</v>
      </c>
      <c r="H79">
        <f ca="1"/>
        <v>0</v>
      </c>
      <c r="I79">
        <f ca="1"/>
        <v>0</v>
      </c>
      <c r="J79">
        <f ca="1"/>
        <v>0</v>
      </c>
      <c r="K79">
        <f ca="1"/>
        <v>0</v>
      </c>
      <c r="L79">
        <f ca="1"/>
        <v>0</v>
      </c>
      <c r="M79">
        <f ca="1"/>
        <v>0</v>
      </c>
      <c r="N79">
        <f ca="1"/>
        <v>0</v>
      </c>
      <c r="O79">
        <f ca="1"/>
        <v>0</v>
      </c>
      <c r="P79">
        <f ca="1"/>
        <v>0</v>
      </c>
      <c r="Q79">
        <f ca="1"/>
        <v>0</v>
      </c>
      <c r="R79">
        <f ca="1"/>
        <v>0</v>
      </c>
      <c r="S79">
        <f ca="1"/>
        <v>0</v>
      </c>
      <c r="T79">
        <f ca="1"/>
        <v>0</v>
      </c>
      <c r="U79">
        <f ca="1"/>
        <v>0</v>
      </c>
      <c r="V79">
        <f ca="1"/>
        <v>0</v>
      </c>
      <c r="W79">
        <f ca="1"/>
        <v>0</v>
      </c>
      <c r="X79">
        <f ca="1"/>
        <v>0</v>
      </c>
      <c r="Y79">
        <f ca="1"/>
        <v>0</v>
      </c>
      <c r="Z79">
        <f ca="1"/>
        <v>0</v>
      </c>
      <c r="AA79">
        <f ca="1"/>
        <v>0</v>
      </c>
      <c r="AB79">
        <f ca="1"/>
        <v>0</v>
      </c>
      <c r="AC79">
        <f ca="1"/>
        <v>0</v>
      </c>
      <c r="AD79">
        <f ca="1"/>
        <v>0</v>
      </c>
    </row>
    <row r="80" spans="5:30" x14ac:dyDescent="0.5">
      <c r="E80" s="39">
        <f ca="1"/>
        <v>0</v>
      </c>
      <c r="F80" s="39">
        <f ca="1"/>
        <v>0</v>
      </c>
      <c r="G80" s="39">
        <f ca="1"/>
        <v>0</v>
      </c>
      <c r="H80">
        <f ca="1"/>
        <v>0</v>
      </c>
      <c r="I80">
        <f ca="1"/>
        <v>0</v>
      </c>
      <c r="J80">
        <f ca="1"/>
        <v>0</v>
      </c>
      <c r="K80">
        <f ca="1"/>
        <v>0</v>
      </c>
      <c r="L80">
        <f ca="1"/>
        <v>0</v>
      </c>
      <c r="M80">
        <f ca="1"/>
        <v>0</v>
      </c>
      <c r="N80">
        <f ca="1"/>
        <v>0</v>
      </c>
      <c r="O80">
        <f ca="1"/>
        <v>0</v>
      </c>
      <c r="P80">
        <f ca="1"/>
        <v>0</v>
      </c>
      <c r="Q80">
        <f ca="1"/>
        <v>0</v>
      </c>
      <c r="R80">
        <f ca="1"/>
        <v>0</v>
      </c>
      <c r="S80">
        <f ca="1"/>
        <v>0</v>
      </c>
      <c r="T80">
        <f ca="1"/>
        <v>0</v>
      </c>
      <c r="U80">
        <f ca="1"/>
        <v>0</v>
      </c>
      <c r="V80">
        <f ca="1"/>
        <v>0</v>
      </c>
      <c r="W80">
        <f ca="1"/>
        <v>0</v>
      </c>
      <c r="X80">
        <f ca="1"/>
        <v>0</v>
      </c>
      <c r="Y80">
        <f ca="1"/>
        <v>0</v>
      </c>
      <c r="Z80">
        <f ca="1"/>
        <v>0</v>
      </c>
      <c r="AA80">
        <f ca="1"/>
        <v>0</v>
      </c>
      <c r="AB80">
        <f ca="1"/>
        <v>0</v>
      </c>
      <c r="AC80">
        <f ca="1"/>
        <v>0</v>
      </c>
      <c r="AD80">
        <f ca="1"/>
        <v>0</v>
      </c>
    </row>
    <row r="81" spans="5:30" x14ac:dyDescent="0.5">
      <c r="E81" s="39">
        <f ca="1"/>
        <v>0</v>
      </c>
      <c r="F81" s="39">
        <f ca="1"/>
        <v>0</v>
      </c>
      <c r="G81" s="39">
        <f ca="1"/>
        <v>0</v>
      </c>
      <c r="H81">
        <f ca="1"/>
        <v>0</v>
      </c>
      <c r="I81">
        <f ca="1"/>
        <v>0</v>
      </c>
      <c r="J81">
        <f ca="1"/>
        <v>0</v>
      </c>
      <c r="K81">
        <f ca="1"/>
        <v>0</v>
      </c>
      <c r="L81">
        <f ca="1"/>
        <v>0</v>
      </c>
      <c r="M81">
        <f ca="1"/>
        <v>0</v>
      </c>
      <c r="N81">
        <f ca="1"/>
        <v>0</v>
      </c>
      <c r="O81">
        <f ca="1"/>
        <v>0</v>
      </c>
      <c r="P81">
        <f ca="1"/>
        <v>0</v>
      </c>
      <c r="Q81">
        <f ca="1"/>
        <v>0</v>
      </c>
      <c r="R81">
        <f ca="1"/>
        <v>0</v>
      </c>
      <c r="S81">
        <f ca="1"/>
        <v>0</v>
      </c>
      <c r="T81">
        <f ca="1"/>
        <v>0</v>
      </c>
      <c r="U81">
        <f ca="1"/>
        <v>0</v>
      </c>
      <c r="V81">
        <f ca="1"/>
        <v>0</v>
      </c>
      <c r="W81">
        <f ca="1"/>
        <v>0</v>
      </c>
      <c r="X81">
        <f ca="1"/>
        <v>0</v>
      </c>
      <c r="Y81">
        <f ca="1"/>
        <v>0</v>
      </c>
      <c r="Z81">
        <f ca="1"/>
        <v>0</v>
      </c>
      <c r="AA81">
        <f ca="1"/>
        <v>0</v>
      </c>
      <c r="AB81">
        <f ca="1"/>
        <v>0</v>
      </c>
      <c r="AC81">
        <f ca="1"/>
        <v>0</v>
      </c>
      <c r="AD81">
        <f ca="1"/>
        <v>0</v>
      </c>
    </row>
    <row r="82" spans="5:30" x14ac:dyDescent="0.5">
      <c r="E82" s="39">
        <f ca="1"/>
        <v>0</v>
      </c>
      <c r="F82" s="39">
        <f ca="1"/>
        <v>0</v>
      </c>
      <c r="G82" s="39">
        <f ca="1"/>
        <v>0</v>
      </c>
      <c r="H82">
        <f ca="1"/>
        <v>0</v>
      </c>
      <c r="I82">
        <f ca="1"/>
        <v>0</v>
      </c>
      <c r="J82">
        <f ca="1"/>
        <v>0</v>
      </c>
      <c r="K82">
        <f ca="1"/>
        <v>0</v>
      </c>
      <c r="L82">
        <f ca="1"/>
        <v>0</v>
      </c>
      <c r="M82">
        <f ca="1"/>
        <v>0</v>
      </c>
      <c r="N82">
        <f ca="1"/>
        <v>0</v>
      </c>
      <c r="O82">
        <f ca="1"/>
        <v>0</v>
      </c>
      <c r="P82">
        <f ca="1"/>
        <v>0</v>
      </c>
      <c r="Q82">
        <f ca="1"/>
        <v>0</v>
      </c>
      <c r="R82">
        <f ca="1"/>
        <v>0</v>
      </c>
      <c r="S82">
        <f ca="1"/>
        <v>0</v>
      </c>
      <c r="T82">
        <f ca="1"/>
        <v>0</v>
      </c>
      <c r="U82">
        <f ca="1"/>
        <v>0</v>
      </c>
      <c r="V82">
        <f ca="1"/>
        <v>0</v>
      </c>
      <c r="W82">
        <f ca="1"/>
        <v>0</v>
      </c>
      <c r="X82">
        <f ca="1"/>
        <v>0</v>
      </c>
      <c r="Y82">
        <f ca="1"/>
        <v>0</v>
      </c>
      <c r="Z82">
        <f ca="1"/>
        <v>0</v>
      </c>
      <c r="AA82">
        <f ca="1"/>
        <v>0</v>
      </c>
      <c r="AB82">
        <f ca="1"/>
        <v>0</v>
      </c>
      <c r="AC82">
        <f ca="1"/>
        <v>0</v>
      </c>
      <c r="AD82">
        <f ca="1"/>
        <v>0</v>
      </c>
    </row>
    <row r="83" spans="5:30" x14ac:dyDescent="0.5">
      <c r="E83" s="39">
        <f ca="1"/>
        <v>0</v>
      </c>
      <c r="F83" s="39">
        <f ca="1"/>
        <v>0</v>
      </c>
      <c r="G83" s="39">
        <f ca="1"/>
        <v>0</v>
      </c>
      <c r="H83">
        <f ca="1"/>
        <v>0</v>
      </c>
      <c r="I83">
        <f ca="1"/>
        <v>0</v>
      </c>
      <c r="J83">
        <f ca="1"/>
        <v>0</v>
      </c>
      <c r="K83">
        <f ca="1"/>
        <v>0</v>
      </c>
      <c r="L83">
        <f ca="1"/>
        <v>0</v>
      </c>
      <c r="M83">
        <f ca="1"/>
        <v>0</v>
      </c>
      <c r="N83">
        <f ca="1"/>
        <v>0</v>
      </c>
      <c r="O83">
        <f ca="1"/>
        <v>0</v>
      </c>
      <c r="P83">
        <f ca="1"/>
        <v>0</v>
      </c>
      <c r="Q83">
        <f ca="1"/>
        <v>0</v>
      </c>
      <c r="R83">
        <f ca="1"/>
        <v>0</v>
      </c>
      <c r="S83">
        <f ca="1"/>
        <v>0</v>
      </c>
      <c r="T83">
        <f ca="1"/>
        <v>0</v>
      </c>
      <c r="U83">
        <f ca="1"/>
        <v>0</v>
      </c>
      <c r="V83">
        <f ca="1"/>
        <v>0</v>
      </c>
      <c r="W83">
        <f ca="1"/>
        <v>0</v>
      </c>
      <c r="X83">
        <f ca="1"/>
        <v>0</v>
      </c>
      <c r="Y83">
        <f ca="1"/>
        <v>0</v>
      </c>
      <c r="Z83">
        <f ca="1"/>
        <v>0</v>
      </c>
      <c r="AA83">
        <f ca="1"/>
        <v>0</v>
      </c>
      <c r="AB83">
        <f ca="1"/>
        <v>0</v>
      </c>
      <c r="AC83">
        <f ca="1"/>
        <v>0</v>
      </c>
      <c r="AD83">
        <f ca="1"/>
        <v>0</v>
      </c>
    </row>
    <row r="84" spans="5:30" x14ac:dyDescent="0.5">
      <c r="E84" s="39">
        <f ca="1"/>
        <v>0</v>
      </c>
      <c r="F84" s="39">
        <f ca="1"/>
        <v>0</v>
      </c>
      <c r="G84" s="39">
        <f ca="1"/>
        <v>0</v>
      </c>
      <c r="H84">
        <f ca="1"/>
        <v>0</v>
      </c>
      <c r="I84">
        <f ca="1"/>
        <v>0</v>
      </c>
      <c r="J84">
        <f ca="1"/>
        <v>0</v>
      </c>
      <c r="K84">
        <f ca="1"/>
        <v>0</v>
      </c>
      <c r="L84">
        <f ca="1"/>
        <v>0</v>
      </c>
      <c r="M84">
        <f ca="1"/>
        <v>0</v>
      </c>
      <c r="N84">
        <f ca="1"/>
        <v>0</v>
      </c>
      <c r="O84">
        <f ca="1"/>
        <v>0</v>
      </c>
      <c r="P84">
        <f ca="1"/>
        <v>0</v>
      </c>
      <c r="Q84">
        <f ca="1"/>
        <v>0</v>
      </c>
      <c r="R84">
        <f ca="1"/>
        <v>0</v>
      </c>
      <c r="S84">
        <f ca="1"/>
        <v>0</v>
      </c>
      <c r="T84">
        <f ca="1"/>
        <v>0</v>
      </c>
      <c r="U84">
        <f ca="1"/>
        <v>0</v>
      </c>
      <c r="V84">
        <f ca="1"/>
        <v>0</v>
      </c>
      <c r="W84">
        <f ca="1"/>
        <v>0</v>
      </c>
      <c r="X84">
        <f ca="1"/>
        <v>0</v>
      </c>
      <c r="Y84">
        <f ca="1"/>
        <v>0</v>
      </c>
      <c r="Z84">
        <f ca="1"/>
        <v>0</v>
      </c>
      <c r="AA84">
        <f ca="1"/>
        <v>0</v>
      </c>
      <c r="AB84">
        <f ca="1"/>
        <v>0</v>
      </c>
      <c r="AC84">
        <f ca="1"/>
        <v>0</v>
      </c>
      <c r="AD84">
        <f ca="1"/>
        <v>0</v>
      </c>
    </row>
    <row r="85" spans="5:30" x14ac:dyDescent="0.5">
      <c r="E85" s="39">
        <f ca="1"/>
        <v>0</v>
      </c>
      <c r="F85" s="39">
        <f ca="1"/>
        <v>0</v>
      </c>
      <c r="G85" s="39">
        <f ca="1"/>
        <v>0</v>
      </c>
      <c r="H85">
        <f ca="1"/>
        <v>0</v>
      </c>
      <c r="I85">
        <f ca="1"/>
        <v>0</v>
      </c>
      <c r="J85">
        <f ca="1"/>
        <v>0</v>
      </c>
      <c r="K85">
        <f ca="1"/>
        <v>0</v>
      </c>
      <c r="L85">
        <f ca="1"/>
        <v>0</v>
      </c>
      <c r="M85">
        <f ca="1"/>
        <v>0</v>
      </c>
      <c r="N85">
        <f ca="1"/>
        <v>0</v>
      </c>
      <c r="O85">
        <f ca="1"/>
        <v>0</v>
      </c>
      <c r="P85">
        <f ca="1"/>
        <v>0</v>
      </c>
      <c r="Q85">
        <f ca="1"/>
        <v>0</v>
      </c>
      <c r="R85">
        <f ca="1"/>
        <v>0</v>
      </c>
      <c r="S85">
        <f ca="1"/>
        <v>0</v>
      </c>
      <c r="T85">
        <f ca="1"/>
        <v>0</v>
      </c>
      <c r="U85">
        <f ca="1"/>
        <v>0</v>
      </c>
      <c r="V85">
        <f ca="1"/>
        <v>0</v>
      </c>
      <c r="W85">
        <f ca="1"/>
        <v>0</v>
      </c>
      <c r="X85">
        <f ca="1"/>
        <v>0</v>
      </c>
      <c r="Y85">
        <f ca="1"/>
        <v>0</v>
      </c>
      <c r="Z85">
        <f ca="1"/>
        <v>0</v>
      </c>
      <c r="AA85">
        <f ca="1"/>
        <v>0</v>
      </c>
      <c r="AB85">
        <f ca="1"/>
        <v>0</v>
      </c>
      <c r="AC85">
        <f ca="1"/>
        <v>0</v>
      </c>
      <c r="AD85">
        <f ca="1"/>
        <v>0</v>
      </c>
    </row>
    <row r="86" spans="5:30" x14ac:dyDescent="0.5">
      <c r="E86" s="39">
        <f ca="1"/>
        <v>0</v>
      </c>
      <c r="F86" s="39">
        <f ca="1"/>
        <v>0</v>
      </c>
      <c r="G86" s="39">
        <f ca="1"/>
        <v>0</v>
      </c>
      <c r="H86">
        <f ca="1"/>
        <v>0</v>
      </c>
      <c r="I86">
        <f ca="1"/>
        <v>0</v>
      </c>
      <c r="J86">
        <f ca="1"/>
        <v>0</v>
      </c>
      <c r="K86">
        <f ca="1"/>
        <v>0</v>
      </c>
      <c r="L86">
        <f ca="1"/>
        <v>0</v>
      </c>
      <c r="M86">
        <f ca="1"/>
        <v>0</v>
      </c>
      <c r="N86">
        <f ca="1"/>
        <v>0</v>
      </c>
      <c r="O86">
        <f ca="1"/>
        <v>0</v>
      </c>
      <c r="P86">
        <f ca="1"/>
        <v>0</v>
      </c>
      <c r="Q86">
        <f ca="1"/>
        <v>0</v>
      </c>
      <c r="R86">
        <f ca="1"/>
        <v>0</v>
      </c>
      <c r="S86">
        <f ca="1"/>
        <v>0</v>
      </c>
      <c r="T86">
        <f ca="1"/>
        <v>0</v>
      </c>
      <c r="U86">
        <f ca="1"/>
        <v>0</v>
      </c>
      <c r="V86">
        <f ca="1"/>
        <v>0</v>
      </c>
      <c r="W86">
        <f ca="1"/>
        <v>0</v>
      </c>
      <c r="X86">
        <f ca="1"/>
        <v>0</v>
      </c>
      <c r="Y86">
        <f ca="1"/>
        <v>0</v>
      </c>
      <c r="Z86">
        <f ca="1"/>
        <v>0</v>
      </c>
      <c r="AA86">
        <f ca="1"/>
        <v>0</v>
      </c>
      <c r="AB86">
        <f ca="1"/>
        <v>0</v>
      </c>
      <c r="AC86">
        <f ca="1"/>
        <v>0</v>
      </c>
      <c r="AD86">
        <f ca="1"/>
        <v>0</v>
      </c>
    </row>
    <row r="87" spans="5:30" x14ac:dyDescent="0.5">
      <c r="E87" s="39">
        <f ca="1"/>
        <v>0</v>
      </c>
      <c r="F87" s="39">
        <f ca="1"/>
        <v>0</v>
      </c>
      <c r="G87" s="39">
        <f ca="1"/>
        <v>0</v>
      </c>
      <c r="H87">
        <f ca="1"/>
        <v>0</v>
      </c>
      <c r="I87">
        <f ca="1"/>
        <v>0</v>
      </c>
      <c r="J87">
        <f ca="1"/>
        <v>0</v>
      </c>
      <c r="K87">
        <f ca="1"/>
        <v>0</v>
      </c>
      <c r="L87">
        <f ca="1"/>
        <v>0</v>
      </c>
      <c r="M87">
        <f ca="1"/>
        <v>0</v>
      </c>
      <c r="N87">
        <f ca="1"/>
        <v>0</v>
      </c>
      <c r="O87">
        <f ca="1"/>
        <v>0</v>
      </c>
      <c r="P87">
        <f ca="1"/>
        <v>0</v>
      </c>
      <c r="Q87">
        <f ca="1"/>
        <v>0</v>
      </c>
      <c r="R87">
        <f ca="1"/>
        <v>0</v>
      </c>
      <c r="S87">
        <f ca="1"/>
        <v>0</v>
      </c>
      <c r="T87">
        <f ca="1"/>
        <v>0</v>
      </c>
      <c r="U87">
        <f ca="1"/>
        <v>0</v>
      </c>
      <c r="V87">
        <f ca="1"/>
        <v>0</v>
      </c>
      <c r="W87">
        <f ca="1"/>
        <v>0</v>
      </c>
      <c r="X87">
        <f ca="1"/>
        <v>0</v>
      </c>
      <c r="Y87">
        <f ca="1"/>
        <v>0</v>
      </c>
      <c r="Z87">
        <f ca="1"/>
        <v>0</v>
      </c>
      <c r="AA87">
        <f ca="1"/>
        <v>0</v>
      </c>
      <c r="AB87">
        <f ca="1"/>
        <v>0</v>
      </c>
      <c r="AC87">
        <f ca="1"/>
        <v>0</v>
      </c>
      <c r="AD87">
        <f ca="1"/>
        <v>0</v>
      </c>
    </row>
    <row r="88" spans="5:30" x14ac:dyDescent="0.5">
      <c r="E88" s="39">
        <f ca="1"/>
        <v>0</v>
      </c>
      <c r="F88" s="39">
        <f ca="1"/>
        <v>0</v>
      </c>
      <c r="G88" s="39">
        <f ca="1"/>
        <v>0</v>
      </c>
      <c r="H88">
        <f ca="1"/>
        <v>0</v>
      </c>
      <c r="I88">
        <f ca="1"/>
        <v>0</v>
      </c>
      <c r="J88">
        <f ca="1"/>
        <v>0</v>
      </c>
      <c r="K88">
        <f ca="1"/>
        <v>0</v>
      </c>
      <c r="L88">
        <f ca="1"/>
        <v>0</v>
      </c>
      <c r="M88">
        <f ca="1"/>
        <v>0</v>
      </c>
      <c r="N88">
        <f ca="1"/>
        <v>0</v>
      </c>
      <c r="O88">
        <f ca="1"/>
        <v>0</v>
      </c>
      <c r="P88">
        <f ca="1"/>
        <v>0</v>
      </c>
      <c r="Q88">
        <f ca="1"/>
        <v>0</v>
      </c>
      <c r="R88">
        <f ca="1"/>
        <v>0</v>
      </c>
      <c r="S88">
        <f ca="1"/>
        <v>0</v>
      </c>
      <c r="T88">
        <f ca="1"/>
        <v>0</v>
      </c>
      <c r="U88">
        <f ca="1"/>
        <v>0</v>
      </c>
      <c r="V88">
        <f ca="1"/>
        <v>0</v>
      </c>
      <c r="W88">
        <f ca="1"/>
        <v>0</v>
      </c>
      <c r="X88">
        <f ca="1"/>
        <v>0</v>
      </c>
      <c r="Y88">
        <f ca="1"/>
        <v>0</v>
      </c>
      <c r="Z88">
        <f ca="1"/>
        <v>0</v>
      </c>
      <c r="AA88">
        <f ca="1"/>
        <v>0</v>
      </c>
      <c r="AB88">
        <f ca="1"/>
        <v>0</v>
      </c>
      <c r="AC88">
        <f ca="1"/>
        <v>0</v>
      </c>
      <c r="AD88">
        <f ca="1"/>
        <v>0</v>
      </c>
    </row>
    <row r="89" spans="5:30" x14ac:dyDescent="0.5">
      <c r="E89" s="39">
        <f ca="1"/>
        <v>0</v>
      </c>
      <c r="F89" s="39">
        <f ca="1"/>
        <v>0</v>
      </c>
      <c r="G89" s="39">
        <f ca="1"/>
        <v>0</v>
      </c>
      <c r="H89">
        <f ca="1"/>
        <v>0</v>
      </c>
      <c r="I89">
        <f ca="1"/>
        <v>0</v>
      </c>
      <c r="J89">
        <f ca="1"/>
        <v>0</v>
      </c>
      <c r="K89">
        <f ca="1"/>
        <v>0</v>
      </c>
      <c r="L89">
        <f ca="1"/>
        <v>0</v>
      </c>
      <c r="M89">
        <f ca="1"/>
        <v>0</v>
      </c>
      <c r="N89">
        <f ca="1"/>
        <v>0</v>
      </c>
      <c r="O89">
        <f ca="1"/>
        <v>0</v>
      </c>
      <c r="P89">
        <f ca="1"/>
        <v>0</v>
      </c>
      <c r="Q89">
        <f ca="1"/>
        <v>0</v>
      </c>
      <c r="R89">
        <f ca="1"/>
        <v>0</v>
      </c>
      <c r="S89">
        <f ca="1"/>
        <v>0</v>
      </c>
      <c r="T89">
        <f ca="1"/>
        <v>0</v>
      </c>
      <c r="U89">
        <f ca="1"/>
        <v>0</v>
      </c>
      <c r="V89">
        <f ca="1"/>
        <v>0</v>
      </c>
      <c r="W89">
        <f ca="1"/>
        <v>0</v>
      </c>
      <c r="X89">
        <f ca="1"/>
        <v>0</v>
      </c>
      <c r="Y89">
        <f ca="1"/>
        <v>0</v>
      </c>
      <c r="Z89">
        <f ca="1"/>
        <v>0</v>
      </c>
      <c r="AA89">
        <f ca="1"/>
        <v>0</v>
      </c>
      <c r="AB89">
        <f ca="1"/>
        <v>0</v>
      </c>
      <c r="AC89">
        <f ca="1"/>
        <v>0</v>
      </c>
      <c r="AD89">
        <f ca="1"/>
        <v>0</v>
      </c>
    </row>
    <row r="90" spans="5:30" x14ac:dyDescent="0.5">
      <c r="E90" s="39">
        <f ca="1"/>
        <v>0</v>
      </c>
      <c r="F90" s="39">
        <f ca="1"/>
        <v>0</v>
      </c>
      <c r="G90" s="39">
        <f ca="1"/>
        <v>0</v>
      </c>
      <c r="H90">
        <f ca="1"/>
        <v>0</v>
      </c>
      <c r="I90">
        <f ca="1"/>
        <v>0</v>
      </c>
      <c r="J90">
        <f ca="1"/>
        <v>0</v>
      </c>
      <c r="K90">
        <f ca="1"/>
        <v>0</v>
      </c>
      <c r="L90">
        <f ca="1"/>
        <v>0</v>
      </c>
      <c r="M90">
        <f ca="1"/>
        <v>0</v>
      </c>
      <c r="N90">
        <f ca="1"/>
        <v>0</v>
      </c>
      <c r="O90">
        <f ca="1"/>
        <v>0</v>
      </c>
      <c r="P90">
        <f ca="1"/>
        <v>0</v>
      </c>
      <c r="Q90">
        <f ca="1"/>
        <v>0</v>
      </c>
      <c r="R90">
        <f ca="1"/>
        <v>0</v>
      </c>
      <c r="S90">
        <f ca="1"/>
        <v>0</v>
      </c>
      <c r="T90">
        <f ca="1"/>
        <v>0</v>
      </c>
      <c r="U90">
        <f ca="1"/>
        <v>0</v>
      </c>
      <c r="V90">
        <f ca="1"/>
        <v>0</v>
      </c>
      <c r="W90">
        <f ca="1"/>
        <v>0</v>
      </c>
      <c r="X90">
        <f ca="1"/>
        <v>0</v>
      </c>
      <c r="Y90">
        <f ca="1"/>
        <v>0</v>
      </c>
      <c r="Z90">
        <f ca="1"/>
        <v>0</v>
      </c>
      <c r="AA90">
        <f ca="1"/>
        <v>0</v>
      </c>
      <c r="AB90">
        <f ca="1"/>
        <v>0</v>
      </c>
      <c r="AC90">
        <f ca="1"/>
        <v>0</v>
      </c>
      <c r="AD90">
        <f ca="1"/>
        <v>0</v>
      </c>
    </row>
    <row r="91" spans="5:30" x14ac:dyDescent="0.5">
      <c r="E91" s="39">
        <f ca="1"/>
        <v>0</v>
      </c>
      <c r="F91" s="39">
        <f ca="1"/>
        <v>0</v>
      </c>
      <c r="G91" s="39">
        <f ca="1"/>
        <v>0</v>
      </c>
      <c r="H91">
        <f ca="1"/>
        <v>0</v>
      </c>
      <c r="I91">
        <f ca="1"/>
        <v>0</v>
      </c>
      <c r="J91">
        <f ca="1"/>
        <v>0</v>
      </c>
      <c r="K91">
        <f ca="1"/>
        <v>0</v>
      </c>
      <c r="L91">
        <f ca="1"/>
        <v>0</v>
      </c>
      <c r="M91">
        <f ca="1"/>
        <v>0</v>
      </c>
      <c r="N91">
        <f ca="1"/>
        <v>0</v>
      </c>
      <c r="O91">
        <f ca="1"/>
        <v>0</v>
      </c>
      <c r="P91">
        <f ca="1"/>
        <v>0</v>
      </c>
      <c r="Q91">
        <f ca="1"/>
        <v>0</v>
      </c>
      <c r="R91">
        <f ca="1"/>
        <v>0</v>
      </c>
      <c r="S91">
        <f ca="1"/>
        <v>0</v>
      </c>
      <c r="T91">
        <f ca="1"/>
        <v>0</v>
      </c>
      <c r="U91">
        <f ca="1"/>
        <v>0</v>
      </c>
      <c r="V91">
        <f ca="1"/>
        <v>0</v>
      </c>
      <c r="W91">
        <f ca="1"/>
        <v>0</v>
      </c>
      <c r="X91">
        <f ca="1"/>
        <v>0</v>
      </c>
      <c r="Y91">
        <f ca="1"/>
        <v>0</v>
      </c>
      <c r="Z91">
        <f ca="1"/>
        <v>0</v>
      </c>
      <c r="AA91">
        <f ca="1"/>
        <v>0</v>
      </c>
      <c r="AB91">
        <f ca="1"/>
        <v>0</v>
      </c>
      <c r="AC91">
        <f ca="1"/>
        <v>0</v>
      </c>
      <c r="AD91">
        <f ca="1"/>
        <v>0</v>
      </c>
    </row>
    <row r="92" spans="5:30" x14ac:dyDescent="0.5">
      <c r="E92" s="39">
        <f ca="1"/>
        <v>0</v>
      </c>
      <c r="F92" s="39">
        <f ca="1"/>
        <v>0</v>
      </c>
      <c r="G92" s="39">
        <f ca="1"/>
        <v>0</v>
      </c>
      <c r="H92">
        <f ca="1"/>
        <v>0</v>
      </c>
      <c r="I92">
        <f ca="1"/>
        <v>0</v>
      </c>
      <c r="J92">
        <f ca="1"/>
        <v>0</v>
      </c>
      <c r="K92">
        <f ca="1"/>
        <v>0</v>
      </c>
      <c r="L92">
        <f ca="1"/>
        <v>0</v>
      </c>
      <c r="M92">
        <f ca="1"/>
        <v>0</v>
      </c>
      <c r="N92">
        <f ca="1"/>
        <v>0</v>
      </c>
      <c r="O92">
        <f ca="1"/>
        <v>0</v>
      </c>
      <c r="P92">
        <f ca="1"/>
        <v>0</v>
      </c>
      <c r="Q92">
        <f ca="1"/>
        <v>0</v>
      </c>
      <c r="R92">
        <f ca="1"/>
        <v>0</v>
      </c>
      <c r="S92">
        <f ca="1"/>
        <v>0</v>
      </c>
      <c r="T92">
        <f ca="1"/>
        <v>0</v>
      </c>
      <c r="U92">
        <f ca="1"/>
        <v>0</v>
      </c>
      <c r="V92">
        <f ca="1"/>
        <v>0</v>
      </c>
      <c r="W92">
        <f ca="1"/>
        <v>0</v>
      </c>
      <c r="X92">
        <f ca="1"/>
        <v>0</v>
      </c>
      <c r="Y92">
        <f ca="1"/>
        <v>0</v>
      </c>
      <c r="Z92">
        <f ca="1"/>
        <v>0</v>
      </c>
      <c r="AA92">
        <f ca="1"/>
        <v>0</v>
      </c>
      <c r="AB92">
        <f ca="1"/>
        <v>0</v>
      </c>
      <c r="AC92">
        <f ca="1"/>
        <v>0</v>
      </c>
      <c r="AD92">
        <f ca="1"/>
        <v>0</v>
      </c>
    </row>
    <row r="93" spans="5:30" x14ac:dyDescent="0.5">
      <c r="E93" s="39">
        <f ca="1"/>
        <v>0</v>
      </c>
      <c r="F93" s="39">
        <f ca="1"/>
        <v>0</v>
      </c>
      <c r="G93" s="39">
        <f ca="1"/>
        <v>0</v>
      </c>
      <c r="H93">
        <f ca="1"/>
        <v>0</v>
      </c>
      <c r="I93">
        <f ca="1"/>
        <v>0</v>
      </c>
      <c r="J93">
        <f ca="1"/>
        <v>0</v>
      </c>
      <c r="K93">
        <f ca="1"/>
        <v>0</v>
      </c>
      <c r="L93">
        <f ca="1"/>
        <v>0</v>
      </c>
      <c r="M93">
        <f ca="1"/>
        <v>0</v>
      </c>
      <c r="N93">
        <f ca="1"/>
        <v>0</v>
      </c>
      <c r="O93">
        <f ca="1"/>
        <v>0</v>
      </c>
      <c r="P93">
        <f ca="1"/>
        <v>0</v>
      </c>
      <c r="Q93">
        <f ca="1"/>
        <v>0</v>
      </c>
      <c r="R93">
        <f ca="1"/>
        <v>0</v>
      </c>
      <c r="S93">
        <f ca="1"/>
        <v>0</v>
      </c>
      <c r="T93">
        <f ca="1"/>
        <v>0</v>
      </c>
      <c r="U93">
        <f ca="1"/>
        <v>0</v>
      </c>
      <c r="V93">
        <f ca="1"/>
        <v>0</v>
      </c>
      <c r="W93">
        <f ca="1"/>
        <v>0</v>
      </c>
      <c r="X93">
        <f ca="1"/>
        <v>0</v>
      </c>
      <c r="Y93">
        <f ca="1"/>
        <v>0</v>
      </c>
      <c r="Z93">
        <f ca="1"/>
        <v>0</v>
      </c>
      <c r="AA93">
        <f ca="1"/>
        <v>0</v>
      </c>
      <c r="AB93">
        <f ca="1"/>
        <v>0</v>
      </c>
      <c r="AC93">
        <f ca="1"/>
        <v>0</v>
      </c>
      <c r="AD93">
        <f ca="1"/>
        <v>0</v>
      </c>
    </row>
    <row r="94" spans="5:30" x14ac:dyDescent="0.5">
      <c r="E94" s="39">
        <f ca="1"/>
        <v>0</v>
      </c>
      <c r="F94" s="39">
        <f ca="1"/>
        <v>0</v>
      </c>
      <c r="G94" s="39">
        <f ca="1"/>
        <v>0</v>
      </c>
      <c r="H94">
        <f ca="1"/>
        <v>0</v>
      </c>
      <c r="I94">
        <f ca="1"/>
        <v>0</v>
      </c>
      <c r="J94">
        <f ca="1"/>
        <v>0</v>
      </c>
      <c r="K94">
        <f ca="1"/>
        <v>0</v>
      </c>
      <c r="L94">
        <f ca="1"/>
        <v>0</v>
      </c>
      <c r="M94">
        <f ca="1"/>
        <v>0</v>
      </c>
      <c r="N94">
        <f ca="1"/>
        <v>0</v>
      </c>
      <c r="O94">
        <f ca="1"/>
        <v>0</v>
      </c>
      <c r="P94">
        <f ca="1"/>
        <v>0</v>
      </c>
      <c r="Q94">
        <f ca="1"/>
        <v>0</v>
      </c>
      <c r="R94">
        <f ca="1"/>
        <v>0</v>
      </c>
      <c r="S94">
        <f ca="1"/>
        <v>0</v>
      </c>
      <c r="T94">
        <f ca="1"/>
        <v>0</v>
      </c>
      <c r="U94">
        <f ca="1"/>
        <v>0</v>
      </c>
      <c r="V94">
        <f ca="1"/>
        <v>0</v>
      </c>
      <c r="W94">
        <f ca="1"/>
        <v>0</v>
      </c>
      <c r="X94">
        <f ca="1"/>
        <v>0</v>
      </c>
      <c r="Y94">
        <f ca="1"/>
        <v>0</v>
      </c>
      <c r="Z94">
        <f ca="1"/>
        <v>0</v>
      </c>
      <c r="AA94">
        <f ca="1"/>
        <v>0</v>
      </c>
      <c r="AB94">
        <f ca="1"/>
        <v>0</v>
      </c>
      <c r="AC94">
        <f ca="1"/>
        <v>0</v>
      </c>
      <c r="AD94">
        <f ca="1"/>
        <v>0</v>
      </c>
    </row>
    <row r="95" spans="5:30" x14ac:dyDescent="0.5">
      <c r="E95" s="39">
        <f ca="1"/>
        <v>0</v>
      </c>
      <c r="F95" s="39">
        <f ca="1"/>
        <v>0</v>
      </c>
      <c r="G95" s="39">
        <f ca="1"/>
        <v>0</v>
      </c>
      <c r="H95">
        <f ca="1"/>
        <v>0</v>
      </c>
      <c r="I95">
        <f ca="1"/>
        <v>0</v>
      </c>
      <c r="J95">
        <f ca="1"/>
        <v>0</v>
      </c>
      <c r="K95">
        <f ca="1"/>
        <v>0</v>
      </c>
      <c r="L95">
        <f ca="1"/>
        <v>0</v>
      </c>
      <c r="M95">
        <f ca="1"/>
        <v>0</v>
      </c>
      <c r="N95">
        <f ca="1"/>
        <v>0</v>
      </c>
      <c r="O95">
        <f ca="1"/>
        <v>0</v>
      </c>
      <c r="P95">
        <f ca="1"/>
        <v>0</v>
      </c>
      <c r="Q95">
        <f ca="1"/>
        <v>0</v>
      </c>
      <c r="R95">
        <f ca="1"/>
        <v>0</v>
      </c>
      <c r="S95">
        <f ca="1"/>
        <v>0</v>
      </c>
      <c r="T95">
        <f ca="1"/>
        <v>0</v>
      </c>
      <c r="U95">
        <f ca="1"/>
        <v>0</v>
      </c>
      <c r="V95">
        <f ca="1"/>
        <v>0</v>
      </c>
      <c r="W95">
        <f ca="1"/>
        <v>0</v>
      </c>
      <c r="X95">
        <f ca="1"/>
        <v>0</v>
      </c>
      <c r="Y95">
        <f ca="1"/>
        <v>0</v>
      </c>
      <c r="Z95">
        <f ca="1"/>
        <v>0</v>
      </c>
      <c r="AA95">
        <f ca="1"/>
        <v>0</v>
      </c>
      <c r="AB95">
        <f ca="1"/>
        <v>0</v>
      </c>
      <c r="AC95">
        <f ca="1"/>
        <v>0</v>
      </c>
      <c r="AD95">
        <f ca="1"/>
        <v>0</v>
      </c>
    </row>
    <row r="96" spans="5:30" x14ac:dyDescent="0.5">
      <c r="E96" s="39">
        <f ca="1"/>
        <v>0</v>
      </c>
      <c r="F96" s="39">
        <f ca="1"/>
        <v>0</v>
      </c>
      <c r="G96" s="39">
        <f ca="1"/>
        <v>0</v>
      </c>
      <c r="H96">
        <f ca="1"/>
        <v>0</v>
      </c>
      <c r="I96">
        <f ca="1"/>
        <v>0</v>
      </c>
      <c r="J96">
        <f ca="1"/>
        <v>0</v>
      </c>
      <c r="K96">
        <f ca="1"/>
        <v>0</v>
      </c>
      <c r="L96">
        <f ca="1"/>
        <v>0</v>
      </c>
      <c r="M96">
        <f ca="1"/>
        <v>0</v>
      </c>
      <c r="N96">
        <f ca="1"/>
        <v>0</v>
      </c>
      <c r="O96">
        <f ca="1"/>
        <v>0</v>
      </c>
      <c r="P96">
        <f ca="1"/>
        <v>0</v>
      </c>
      <c r="Q96">
        <f ca="1"/>
        <v>0</v>
      </c>
      <c r="R96">
        <f ca="1"/>
        <v>0</v>
      </c>
      <c r="S96">
        <f ca="1"/>
        <v>0</v>
      </c>
      <c r="T96">
        <f ca="1"/>
        <v>0</v>
      </c>
      <c r="U96">
        <f ca="1"/>
        <v>0</v>
      </c>
      <c r="V96">
        <f ca="1"/>
        <v>0</v>
      </c>
      <c r="W96">
        <f ca="1"/>
        <v>0</v>
      </c>
      <c r="X96">
        <f ca="1"/>
        <v>0</v>
      </c>
      <c r="Y96">
        <f ca="1"/>
        <v>0</v>
      </c>
      <c r="Z96">
        <f ca="1"/>
        <v>0</v>
      </c>
      <c r="AA96">
        <f ca="1"/>
        <v>0</v>
      </c>
      <c r="AB96">
        <f ca="1"/>
        <v>0</v>
      </c>
      <c r="AC96">
        <f ca="1"/>
        <v>0</v>
      </c>
      <c r="AD96">
        <f ca="1"/>
        <v>0</v>
      </c>
    </row>
    <row r="97" spans="5:30" x14ac:dyDescent="0.5">
      <c r="E97" s="39">
        <f ca="1"/>
        <v>0</v>
      </c>
      <c r="F97" s="39">
        <f ca="1"/>
        <v>0</v>
      </c>
      <c r="G97" s="39">
        <f ca="1"/>
        <v>0</v>
      </c>
      <c r="H97">
        <f ca="1"/>
        <v>0</v>
      </c>
      <c r="I97">
        <f ca="1"/>
        <v>0</v>
      </c>
      <c r="J97">
        <f ca="1"/>
        <v>0</v>
      </c>
      <c r="K97">
        <f ca="1"/>
        <v>0</v>
      </c>
      <c r="L97">
        <f ca="1"/>
        <v>0</v>
      </c>
      <c r="M97">
        <f ca="1"/>
        <v>0</v>
      </c>
      <c r="N97">
        <f ca="1"/>
        <v>0</v>
      </c>
      <c r="O97">
        <f ca="1"/>
        <v>0</v>
      </c>
      <c r="P97">
        <f ca="1"/>
        <v>0</v>
      </c>
      <c r="Q97">
        <f ca="1"/>
        <v>0</v>
      </c>
      <c r="R97">
        <f ca="1"/>
        <v>0</v>
      </c>
      <c r="S97">
        <f ca="1"/>
        <v>0</v>
      </c>
      <c r="T97">
        <f ca="1"/>
        <v>0</v>
      </c>
      <c r="U97">
        <f ca="1"/>
        <v>0</v>
      </c>
      <c r="V97">
        <f ca="1"/>
        <v>0</v>
      </c>
      <c r="W97">
        <f ca="1"/>
        <v>0</v>
      </c>
      <c r="X97">
        <f ca="1"/>
        <v>0</v>
      </c>
      <c r="Y97">
        <f ca="1"/>
        <v>0</v>
      </c>
      <c r="Z97">
        <f ca="1"/>
        <v>0</v>
      </c>
      <c r="AA97">
        <f ca="1"/>
        <v>0</v>
      </c>
      <c r="AB97">
        <f ca="1"/>
        <v>0</v>
      </c>
      <c r="AC97">
        <f ca="1"/>
        <v>0</v>
      </c>
      <c r="AD97">
        <f ca="1"/>
        <v>0</v>
      </c>
    </row>
    <row r="98" spans="5:30" x14ac:dyDescent="0.5">
      <c r="E98" s="39">
        <f ca="1"/>
        <v>0</v>
      </c>
      <c r="F98" s="39">
        <f ca="1"/>
        <v>0</v>
      </c>
      <c r="G98" s="39">
        <f ca="1"/>
        <v>0</v>
      </c>
      <c r="H98">
        <f ca="1"/>
        <v>0</v>
      </c>
      <c r="I98">
        <f ca="1"/>
        <v>0</v>
      </c>
      <c r="J98">
        <f ca="1"/>
        <v>0</v>
      </c>
      <c r="K98">
        <f ca="1"/>
        <v>0</v>
      </c>
      <c r="L98">
        <f ca="1"/>
        <v>0</v>
      </c>
      <c r="M98">
        <f ca="1"/>
        <v>0</v>
      </c>
      <c r="N98">
        <f ca="1"/>
        <v>0</v>
      </c>
      <c r="O98">
        <f ca="1"/>
        <v>0</v>
      </c>
      <c r="P98">
        <f ca="1"/>
        <v>0</v>
      </c>
      <c r="Q98">
        <f ca="1"/>
        <v>0</v>
      </c>
      <c r="R98">
        <f ca="1"/>
        <v>0</v>
      </c>
      <c r="S98">
        <f ca="1"/>
        <v>0</v>
      </c>
      <c r="T98">
        <f ca="1"/>
        <v>0</v>
      </c>
      <c r="U98">
        <f ca="1"/>
        <v>0</v>
      </c>
      <c r="V98">
        <f ca="1"/>
        <v>0</v>
      </c>
      <c r="W98">
        <f ca="1"/>
        <v>0</v>
      </c>
      <c r="X98">
        <f ca="1"/>
        <v>0</v>
      </c>
      <c r="Y98">
        <f ca="1"/>
        <v>0</v>
      </c>
      <c r="Z98">
        <f ca="1"/>
        <v>0</v>
      </c>
      <c r="AA98">
        <f ca="1"/>
        <v>0</v>
      </c>
      <c r="AB98">
        <f ca="1"/>
        <v>0</v>
      </c>
      <c r="AC98">
        <f ca="1"/>
        <v>0</v>
      </c>
      <c r="AD98">
        <f ca="1"/>
        <v>0</v>
      </c>
    </row>
    <row r="99" spans="5:30" x14ac:dyDescent="0.5">
      <c r="E99" s="39">
        <f ca="1"/>
        <v>0</v>
      </c>
      <c r="F99" s="39">
        <f ca="1"/>
        <v>0</v>
      </c>
      <c r="G99" s="39">
        <f ca="1"/>
        <v>0</v>
      </c>
      <c r="H99">
        <f ca="1"/>
        <v>0</v>
      </c>
      <c r="I99">
        <f ca="1"/>
        <v>0</v>
      </c>
      <c r="J99">
        <f ca="1"/>
        <v>0</v>
      </c>
      <c r="K99">
        <f ca="1"/>
        <v>0</v>
      </c>
      <c r="L99">
        <f ca="1"/>
        <v>0</v>
      </c>
      <c r="M99">
        <f ca="1"/>
        <v>0</v>
      </c>
      <c r="N99">
        <f ca="1"/>
        <v>0</v>
      </c>
      <c r="O99">
        <f ca="1"/>
        <v>0</v>
      </c>
      <c r="P99">
        <f ca="1"/>
        <v>0</v>
      </c>
      <c r="Q99">
        <f ca="1"/>
        <v>0</v>
      </c>
      <c r="R99">
        <f ca="1"/>
        <v>0</v>
      </c>
      <c r="S99">
        <f ca="1"/>
        <v>0</v>
      </c>
      <c r="T99">
        <f ca="1"/>
        <v>0</v>
      </c>
      <c r="U99">
        <f ca="1"/>
        <v>0</v>
      </c>
      <c r="V99">
        <f ca="1"/>
        <v>0</v>
      </c>
      <c r="W99">
        <f ca="1"/>
        <v>0</v>
      </c>
      <c r="X99">
        <f ca="1"/>
        <v>0</v>
      </c>
      <c r="Y99">
        <f ca="1"/>
        <v>0</v>
      </c>
      <c r="Z99">
        <f ca="1"/>
        <v>0</v>
      </c>
      <c r="AA99">
        <f ca="1"/>
        <v>0</v>
      </c>
      <c r="AB99">
        <f ca="1"/>
        <v>0</v>
      </c>
      <c r="AC99">
        <f ca="1"/>
        <v>0</v>
      </c>
      <c r="AD99">
        <f ca="1"/>
        <v>0</v>
      </c>
    </row>
    <row r="100" spans="5:30" x14ac:dyDescent="0.5">
      <c r="E100" s="39">
        <f ca="1"/>
        <v>0</v>
      </c>
      <c r="F100" s="39">
        <f ca="1"/>
        <v>0</v>
      </c>
      <c r="G100" s="39">
        <f ca="1"/>
        <v>0</v>
      </c>
      <c r="H100">
        <f ca="1"/>
        <v>0</v>
      </c>
      <c r="I100">
        <f ca="1"/>
        <v>0</v>
      </c>
      <c r="J100">
        <f ca="1"/>
        <v>0</v>
      </c>
      <c r="K100">
        <f ca="1"/>
        <v>0</v>
      </c>
      <c r="L100">
        <f ca="1"/>
        <v>0</v>
      </c>
      <c r="M100">
        <f ca="1"/>
        <v>0</v>
      </c>
      <c r="N100">
        <f ca="1"/>
        <v>0</v>
      </c>
      <c r="O100">
        <f ca="1"/>
        <v>0</v>
      </c>
      <c r="P100">
        <f ca="1"/>
        <v>0</v>
      </c>
      <c r="Q100">
        <f ca="1"/>
        <v>0</v>
      </c>
      <c r="R100">
        <f ca="1"/>
        <v>0</v>
      </c>
      <c r="S100">
        <f ca="1"/>
        <v>0</v>
      </c>
      <c r="T100">
        <f ca="1"/>
        <v>0</v>
      </c>
      <c r="U100">
        <f ca="1"/>
        <v>0</v>
      </c>
      <c r="V100">
        <f ca="1"/>
        <v>0</v>
      </c>
      <c r="W100">
        <f ca="1"/>
        <v>0</v>
      </c>
      <c r="X100">
        <f ca="1"/>
        <v>0</v>
      </c>
      <c r="Y100">
        <f ca="1"/>
        <v>0</v>
      </c>
      <c r="Z100">
        <f ca="1"/>
        <v>0</v>
      </c>
      <c r="AA100">
        <f ca="1"/>
        <v>0</v>
      </c>
      <c r="AB100">
        <f ca="1"/>
        <v>0</v>
      </c>
      <c r="AC100">
        <f ca="1"/>
        <v>0</v>
      </c>
      <c r="AD100">
        <f ca="1"/>
        <v>0</v>
      </c>
    </row>
    <row r="101" spans="5:30" x14ac:dyDescent="0.5">
      <c r="E101" s="39">
        <f ca="1"/>
        <v>0</v>
      </c>
      <c r="F101" s="39">
        <f ca="1"/>
        <v>0</v>
      </c>
      <c r="G101" s="39">
        <f ca="1"/>
        <v>0</v>
      </c>
      <c r="H101">
        <f ca="1"/>
        <v>0</v>
      </c>
      <c r="I101">
        <f ca="1"/>
        <v>0</v>
      </c>
      <c r="J101">
        <f ca="1"/>
        <v>0</v>
      </c>
      <c r="K101">
        <f ca="1"/>
        <v>0</v>
      </c>
      <c r="L101">
        <f ca="1"/>
        <v>0</v>
      </c>
      <c r="M101">
        <f ca="1"/>
        <v>0</v>
      </c>
      <c r="N101">
        <f ca="1"/>
        <v>0</v>
      </c>
      <c r="O101">
        <f ca="1"/>
        <v>0</v>
      </c>
      <c r="P101">
        <f ca="1"/>
        <v>0</v>
      </c>
      <c r="Q101">
        <f ca="1"/>
        <v>0</v>
      </c>
      <c r="R101">
        <f ca="1"/>
        <v>0</v>
      </c>
      <c r="S101">
        <f ca="1"/>
        <v>0</v>
      </c>
      <c r="T101">
        <f ca="1"/>
        <v>0</v>
      </c>
      <c r="U101">
        <f ca="1"/>
        <v>0</v>
      </c>
      <c r="V101">
        <f ca="1"/>
        <v>0</v>
      </c>
      <c r="W101">
        <f ca="1"/>
        <v>0</v>
      </c>
      <c r="X101">
        <f ca="1"/>
        <v>0</v>
      </c>
      <c r="Y101">
        <f ca="1"/>
        <v>0</v>
      </c>
      <c r="Z101">
        <f ca="1"/>
        <v>0</v>
      </c>
      <c r="AA101">
        <f ca="1"/>
        <v>0</v>
      </c>
      <c r="AB101">
        <f ca="1"/>
        <v>0</v>
      </c>
      <c r="AC101">
        <f ca="1"/>
        <v>0</v>
      </c>
      <c r="AD101">
        <f ca="1"/>
        <v>0</v>
      </c>
    </row>
    <row r="102" spans="5:30" x14ac:dyDescent="0.5">
      <c r="E102" s="39">
        <f ca="1"/>
        <v>0</v>
      </c>
      <c r="F102" s="39">
        <f ca="1"/>
        <v>0</v>
      </c>
      <c r="G102" s="39">
        <f ca="1"/>
        <v>0</v>
      </c>
      <c r="H102">
        <f ca="1"/>
        <v>0</v>
      </c>
      <c r="I102">
        <f ca="1"/>
        <v>0</v>
      </c>
      <c r="J102">
        <f ca="1"/>
        <v>0</v>
      </c>
      <c r="K102">
        <f ca="1"/>
        <v>0</v>
      </c>
      <c r="L102">
        <f ca="1"/>
        <v>0</v>
      </c>
      <c r="M102">
        <f ca="1"/>
        <v>0</v>
      </c>
      <c r="N102">
        <f ca="1"/>
        <v>0</v>
      </c>
      <c r="O102">
        <f ca="1"/>
        <v>0</v>
      </c>
      <c r="P102">
        <f ca="1"/>
        <v>0</v>
      </c>
      <c r="Q102">
        <f ca="1"/>
        <v>0</v>
      </c>
      <c r="R102">
        <f ca="1"/>
        <v>0</v>
      </c>
      <c r="S102">
        <f ca="1"/>
        <v>0</v>
      </c>
      <c r="T102">
        <f ca="1"/>
        <v>0</v>
      </c>
      <c r="U102">
        <f ca="1"/>
        <v>0</v>
      </c>
      <c r="V102">
        <f ca="1"/>
        <v>0</v>
      </c>
      <c r="W102">
        <f ca="1"/>
        <v>0</v>
      </c>
      <c r="X102">
        <f ca="1"/>
        <v>0</v>
      </c>
      <c r="Y102">
        <f ca="1"/>
        <v>0</v>
      </c>
      <c r="Z102">
        <f ca="1"/>
        <v>0</v>
      </c>
      <c r="AA102">
        <f ca="1"/>
        <v>0</v>
      </c>
      <c r="AB102">
        <f ca="1"/>
        <v>0</v>
      </c>
      <c r="AC102">
        <f ca="1"/>
        <v>0</v>
      </c>
      <c r="AD102">
        <f ca="1"/>
        <v>0</v>
      </c>
    </row>
    <row r="103" spans="5:30" x14ac:dyDescent="0.5">
      <c r="E103" s="39">
        <f ca="1"/>
        <v>0</v>
      </c>
      <c r="F103" s="39">
        <f ca="1"/>
        <v>0</v>
      </c>
      <c r="G103" s="39">
        <f ca="1"/>
        <v>0</v>
      </c>
      <c r="H103">
        <f ca="1"/>
        <v>0</v>
      </c>
      <c r="I103">
        <f ca="1"/>
        <v>0</v>
      </c>
      <c r="J103">
        <f ca="1"/>
        <v>0</v>
      </c>
      <c r="K103">
        <f ca="1"/>
        <v>0</v>
      </c>
      <c r="L103">
        <f ca="1"/>
        <v>0</v>
      </c>
      <c r="M103">
        <f ca="1"/>
        <v>0</v>
      </c>
      <c r="N103">
        <f ca="1"/>
        <v>0</v>
      </c>
      <c r="O103">
        <f ca="1"/>
        <v>0</v>
      </c>
      <c r="P103">
        <f ca="1"/>
        <v>0</v>
      </c>
      <c r="Q103">
        <f ca="1"/>
        <v>0</v>
      </c>
      <c r="R103">
        <f ca="1"/>
        <v>0</v>
      </c>
      <c r="S103">
        <f ca="1"/>
        <v>0</v>
      </c>
      <c r="T103">
        <f ca="1"/>
        <v>0</v>
      </c>
      <c r="U103">
        <f ca="1"/>
        <v>0</v>
      </c>
      <c r="V103">
        <f ca="1"/>
        <v>0</v>
      </c>
      <c r="W103">
        <f ca="1"/>
        <v>0</v>
      </c>
      <c r="X103">
        <f ca="1"/>
        <v>0</v>
      </c>
      <c r="Y103">
        <f ca="1"/>
        <v>0</v>
      </c>
      <c r="Z103">
        <f ca="1"/>
        <v>0</v>
      </c>
      <c r="AA103">
        <f ca="1"/>
        <v>0</v>
      </c>
      <c r="AB103">
        <f ca="1"/>
        <v>0</v>
      </c>
      <c r="AC103">
        <f ca="1"/>
        <v>0</v>
      </c>
      <c r="AD103">
        <f ca="1"/>
        <v>0</v>
      </c>
    </row>
    <row r="104" spans="5:30" x14ac:dyDescent="0.5">
      <c r="E104" s="39">
        <f ca="1"/>
        <v>0</v>
      </c>
      <c r="F104" s="39">
        <f ca="1"/>
        <v>0</v>
      </c>
      <c r="G104" s="39">
        <f ca="1"/>
        <v>0</v>
      </c>
      <c r="H104">
        <f ca="1"/>
        <v>0</v>
      </c>
      <c r="I104">
        <f ca="1"/>
        <v>0</v>
      </c>
      <c r="J104">
        <f ca="1"/>
        <v>0</v>
      </c>
      <c r="K104">
        <f ca="1"/>
        <v>0</v>
      </c>
      <c r="L104">
        <f ca="1"/>
        <v>0</v>
      </c>
      <c r="M104">
        <f ca="1"/>
        <v>0</v>
      </c>
      <c r="N104">
        <f ca="1"/>
        <v>0</v>
      </c>
      <c r="O104">
        <f ca="1"/>
        <v>0</v>
      </c>
      <c r="P104">
        <f ca="1"/>
        <v>0</v>
      </c>
      <c r="Q104">
        <f ca="1"/>
        <v>0</v>
      </c>
      <c r="R104">
        <f ca="1"/>
        <v>0</v>
      </c>
      <c r="S104">
        <f ca="1"/>
        <v>0</v>
      </c>
      <c r="T104">
        <f ca="1"/>
        <v>0</v>
      </c>
      <c r="U104">
        <f ca="1"/>
        <v>0</v>
      </c>
      <c r="V104">
        <f ca="1"/>
        <v>0</v>
      </c>
      <c r="W104">
        <f ca="1"/>
        <v>0</v>
      </c>
      <c r="X104">
        <f ca="1"/>
        <v>0</v>
      </c>
      <c r="Y104">
        <f ca="1"/>
        <v>0</v>
      </c>
      <c r="Z104">
        <f ca="1"/>
        <v>0</v>
      </c>
      <c r="AA104">
        <f ca="1"/>
        <v>0</v>
      </c>
      <c r="AB104">
        <f ca="1"/>
        <v>0</v>
      </c>
      <c r="AC104">
        <f ca="1"/>
        <v>0</v>
      </c>
      <c r="AD104">
        <f ca="1"/>
        <v>0</v>
      </c>
    </row>
    <row r="105" spans="5:30" x14ac:dyDescent="0.5">
      <c r="E105" s="39">
        <f ca="1"/>
        <v>0</v>
      </c>
      <c r="F105" s="39">
        <f ca="1"/>
        <v>0</v>
      </c>
      <c r="G105" s="39">
        <f ca="1"/>
        <v>0</v>
      </c>
      <c r="H105">
        <f ca="1"/>
        <v>0</v>
      </c>
      <c r="I105">
        <f ca="1"/>
        <v>0</v>
      </c>
      <c r="J105">
        <f ca="1"/>
        <v>0</v>
      </c>
      <c r="K105">
        <f ca="1"/>
        <v>0</v>
      </c>
      <c r="L105">
        <f ca="1"/>
        <v>0</v>
      </c>
      <c r="M105">
        <f ca="1"/>
        <v>0</v>
      </c>
      <c r="N105">
        <f ca="1"/>
        <v>0</v>
      </c>
      <c r="O105">
        <f ca="1"/>
        <v>0</v>
      </c>
      <c r="P105">
        <f ca="1"/>
        <v>0</v>
      </c>
      <c r="Q105">
        <f ca="1"/>
        <v>0</v>
      </c>
      <c r="R105">
        <f ca="1"/>
        <v>0</v>
      </c>
      <c r="S105">
        <f ca="1"/>
        <v>0</v>
      </c>
      <c r="T105">
        <f ca="1"/>
        <v>0</v>
      </c>
      <c r="U105">
        <f ca="1"/>
        <v>0</v>
      </c>
      <c r="V105">
        <f ca="1"/>
        <v>0</v>
      </c>
      <c r="W105">
        <f ca="1"/>
        <v>0</v>
      </c>
      <c r="X105">
        <f ca="1"/>
        <v>0</v>
      </c>
      <c r="Y105">
        <f ca="1"/>
        <v>0</v>
      </c>
      <c r="Z105">
        <f ca="1"/>
        <v>0</v>
      </c>
      <c r="AA105">
        <f ca="1"/>
        <v>0</v>
      </c>
      <c r="AB105">
        <f ca="1"/>
        <v>0</v>
      </c>
      <c r="AC105">
        <f ca="1"/>
        <v>0</v>
      </c>
      <c r="AD105">
        <f ca="1"/>
        <v>0</v>
      </c>
    </row>
    <row r="106" spans="5:30" x14ac:dyDescent="0.5">
      <c r="E106" s="39">
        <f ca="1"/>
        <v>0</v>
      </c>
      <c r="F106" s="39">
        <f ca="1"/>
        <v>0</v>
      </c>
      <c r="G106" s="39">
        <f ca="1"/>
        <v>0</v>
      </c>
      <c r="H106">
        <f ca="1"/>
        <v>0</v>
      </c>
      <c r="I106">
        <f ca="1"/>
        <v>0</v>
      </c>
      <c r="J106">
        <f ca="1"/>
        <v>0</v>
      </c>
      <c r="K106">
        <f ca="1"/>
        <v>0</v>
      </c>
      <c r="L106">
        <f ca="1"/>
        <v>0</v>
      </c>
      <c r="M106">
        <f ca="1"/>
        <v>0</v>
      </c>
      <c r="N106">
        <f ca="1"/>
        <v>0</v>
      </c>
      <c r="O106">
        <f ca="1"/>
        <v>0</v>
      </c>
      <c r="P106">
        <f ca="1"/>
        <v>0</v>
      </c>
      <c r="Q106">
        <f ca="1"/>
        <v>0</v>
      </c>
      <c r="R106">
        <f ca="1"/>
        <v>0</v>
      </c>
      <c r="S106">
        <f ca="1"/>
        <v>0</v>
      </c>
      <c r="T106">
        <f ca="1"/>
        <v>0</v>
      </c>
      <c r="U106">
        <f ca="1"/>
        <v>0</v>
      </c>
      <c r="V106">
        <f ca="1"/>
        <v>0</v>
      </c>
      <c r="W106">
        <f ca="1"/>
        <v>0</v>
      </c>
      <c r="X106">
        <f ca="1"/>
        <v>0</v>
      </c>
      <c r="Y106">
        <f ca="1"/>
        <v>0</v>
      </c>
      <c r="Z106">
        <f ca="1"/>
        <v>0</v>
      </c>
      <c r="AA106">
        <f ca="1"/>
        <v>0</v>
      </c>
      <c r="AB106">
        <f ca="1"/>
        <v>0</v>
      </c>
      <c r="AC106">
        <f ca="1"/>
        <v>0</v>
      </c>
      <c r="AD106">
        <f ca="1"/>
        <v>0</v>
      </c>
    </row>
    <row r="107" spans="5:30" x14ac:dyDescent="0.5">
      <c r="E107" s="39">
        <f ca="1"/>
        <v>0</v>
      </c>
      <c r="F107" s="39">
        <f ca="1"/>
        <v>0</v>
      </c>
      <c r="G107" s="39">
        <f ca="1"/>
        <v>0</v>
      </c>
      <c r="H107">
        <f ca="1"/>
        <v>0</v>
      </c>
      <c r="I107">
        <f ca="1"/>
        <v>0</v>
      </c>
      <c r="J107">
        <f ca="1"/>
        <v>0</v>
      </c>
      <c r="K107">
        <f ca="1"/>
        <v>0</v>
      </c>
      <c r="L107">
        <f ca="1"/>
        <v>0</v>
      </c>
      <c r="M107">
        <f ca="1"/>
        <v>0</v>
      </c>
      <c r="N107">
        <f ca="1"/>
        <v>0</v>
      </c>
      <c r="O107">
        <f ca="1"/>
        <v>0</v>
      </c>
      <c r="P107">
        <f ca="1"/>
        <v>0</v>
      </c>
      <c r="Q107">
        <f ca="1"/>
        <v>0</v>
      </c>
      <c r="R107">
        <f ca="1"/>
        <v>0</v>
      </c>
      <c r="S107">
        <f ca="1"/>
        <v>0</v>
      </c>
      <c r="T107">
        <f ca="1"/>
        <v>0</v>
      </c>
      <c r="U107">
        <f ca="1"/>
        <v>0</v>
      </c>
      <c r="V107">
        <f ca="1"/>
        <v>0</v>
      </c>
      <c r="W107">
        <f ca="1"/>
        <v>0</v>
      </c>
      <c r="X107">
        <f ca="1"/>
        <v>0</v>
      </c>
      <c r="Y107">
        <f ca="1"/>
        <v>0</v>
      </c>
      <c r="Z107">
        <f ca="1"/>
        <v>0</v>
      </c>
      <c r="AA107">
        <f ca="1"/>
        <v>0</v>
      </c>
      <c r="AB107">
        <f ca="1"/>
        <v>0</v>
      </c>
      <c r="AC107">
        <f ca="1"/>
        <v>0</v>
      </c>
      <c r="AD107">
        <f ca="1"/>
        <v>0</v>
      </c>
    </row>
    <row r="108" spans="5:30" x14ac:dyDescent="0.5">
      <c r="E108" s="39">
        <f ca="1"/>
        <v>0</v>
      </c>
      <c r="F108" s="39">
        <f ca="1"/>
        <v>0</v>
      </c>
      <c r="G108" s="39">
        <f ca="1"/>
        <v>0</v>
      </c>
      <c r="H108">
        <f ca="1"/>
        <v>0</v>
      </c>
      <c r="I108">
        <f ca="1"/>
        <v>0</v>
      </c>
      <c r="J108">
        <f ca="1"/>
        <v>0</v>
      </c>
      <c r="K108">
        <f ca="1"/>
        <v>0</v>
      </c>
      <c r="L108">
        <f ca="1"/>
        <v>0</v>
      </c>
      <c r="M108">
        <f ca="1"/>
        <v>0</v>
      </c>
      <c r="N108">
        <f ca="1"/>
        <v>0</v>
      </c>
      <c r="O108">
        <f ca="1"/>
        <v>0</v>
      </c>
      <c r="P108">
        <f ca="1"/>
        <v>0</v>
      </c>
      <c r="Q108">
        <f ca="1"/>
        <v>0</v>
      </c>
      <c r="R108">
        <f ca="1"/>
        <v>0</v>
      </c>
      <c r="S108">
        <f ca="1"/>
        <v>0</v>
      </c>
      <c r="T108">
        <f ca="1"/>
        <v>0</v>
      </c>
      <c r="U108">
        <f ca="1"/>
        <v>0</v>
      </c>
      <c r="V108">
        <f ca="1"/>
        <v>0</v>
      </c>
      <c r="W108">
        <f ca="1"/>
        <v>0</v>
      </c>
      <c r="X108">
        <f ca="1"/>
        <v>0</v>
      </c>
      <c r="Y108">
        <f ca="1"/>
        <v>0</v>
      </c>
      <c r="Z108">
        <f ca="1"/>
        <v>0</v>
      </c>
      <c r="AA108">
        <f ca="1"/>
        <v>0</v>
      </c>
      <c r="AB108">
        <f ca="1"/>
        <v>0</v>
      </c>
      <c r="AC108">
        <f ca="1"/>
        <v>0</v>
      </c>
      <c r="AD108">
        <f ca="1"/>
        <v>0</v>
      </c>
    </row>
    <row r="109" spans="5:30" x14ac:dyDescent="0.5">
      <c r="E109" s="39">
        <f ca="1"/>
        <v>0</v>
      </c>
      <c r="F109" s="39">
        <f ca="1"/>
        <v>0</v>
      </c>
      <c r="G109" s="39">
        <f ca="1"/>
        <v>0</v>
      </c>
      <c r="H109">
        <f ca="1"/>
        <v>0</v>
      </c>
      <c r="I109">
        <f ca="1"/>
        <v>0</v>
      </c>
      <c r="J109">
        <f ca="1"/>
        <v>0</v>
      </c>
      <c r="K109">
        <f ca="1"/>
        <v>0</v>
      </c>
      <c r="L109">
        <f ca="1"/>
        <v>0</v>
      </c>
      <c r="M109">
        <f ca="1"/>
        <v>0</v>
      </c>
      <c r="N109">
        <f ca="1"/>
        <v>0</v>
      </c>
      <c r="O109">
        <f ca="1"/>
        <v>0</v>
      </c>
      <c r="P109">
        <f ca="1"/>
        <v>0</v>
      </c>
      <c r="Q109">
        <f ca="1"/>
        <v>0</v>
      </c>
      <c r="R109">
        <f ca="1"/>
        <v>0</v>
      </c>
      <c r="S109">
        <f ca="1"/>
        <v>0</v>
      </c>
      <c r="T109">
        <f ca="1"/>
        <v>0</v>
      </c>
      <c r="U109">
        <f ca="1"/>
        <v>0</v>
      </c>
      <c r="V109">
        <f ca="1"/>
        <v>0</v>
      </c>
      <c r="W109">
        <f ca="1"/>
        <v>0</v>
      </c>
      <c r="X109">
        <f ca="1"/>
        <v>0</v>
      </c>
      <c r="Y109">
        <f ca="1"/>
        <v>0</v>
      </c>
      <c r="Z109">
        <f ca="1"/>
        <v>0</v>
      </c>
      <c r="AA109">
        <f ca="1"/>
        <v>0</v>
      </c>
      <c r="AB109">
        <f ca="1"/>
        <v>0</v>
      </c>
      <c r="AC109">
        <f ca="1"/>
        <v>0</v>
      </c>
      <c r="AD109">
        <f ca="1"/>
        <v>0</v>
      </c>
    </row>
    <row r="110" spans="5:30" x14ac:dyDescent="0.5">
      <c r="E110" s="39">
        <f ca="1"/>
        <v>0</v>
      </c>
      <c r="F110" s="39">
        <f ca="1"/>
        <v>0</v>
      </c>
      <c r="G110" s="39">
        <f ca="1"/>
        <v>0</v>
      </c>
      <c r="H110">
        <f ca="1"/>
        <v>0</v>
      </c>
      <c r="I110">
        <f ca="1"/>
        <v>0</v>
      </c>
      <c r="J110">
        <f ca="1"/>
        <v>0</v>
      </c>
      <c r="K110">
        <f ca="1"/>
        <v>0</v>
      </c>
      <c r="L110">
        <f ca="1"/>
        <v>0</v>
      </c>
      <c r="M110">
        <f ca="1"/>
        <v>0</v>
      </c>
      <c r="N110">
        <f ca="1"/>
        <v>0</v>
      </c>
      <c r="O110">
        <f ca="1"/>
        <v>0</v>
      </c>
      <c r="P110">
        <f ca="1"/>
        <v>0</v>
      </c>
      <c r="Q110">
        <f ca="1"/>
        <v>0</v>
      </c>
      <c r="R110">
        <f ca="1"/>
        <v>0</v>
      </c>
      <c r="S110">
        <f ca="1"/>
        <v>0</v>
      </c>
      <c r="T110">
        <f ca="1"/>
        <v>0</v>
      </c>
      <c r="U110">
        <f ca="1"/>
        <v>0</v>
      </c>
      <c r="V110">
        <f ca="1"/>
        <v>0</v>
      </c>
      <c r="W110">
        <f ca="1"/>
        <v>0</v>
      </c>
      <c r="X110">
        <f ca="1"/>
        <v>0</v>
      </c>
      <c r="Y110">
        <f ca="1"/>
        <v>0</v>
      </c>
      <c r="Z110">
        <f ca="1"/>
        <v>0</v>
      </c>
      <c r="AA110">
        <f ca="1"/>
        <v>0</v>
      </c>
      <c r="AB110">
        <f ca="1"/>
        <v>0</v>
      </c>
      <c r="AC110">
        <f ca="1"/>
        <v>0</v>
      </c>
      <c r="AD110">
        <f ca="1"/>
        <v>0</v>
      </c>
    </row>
    <row r="111" spans="5:30" x14ac:dyDescent="0.5">
      <c r="E111" s="39">
        <f ca="1"/>
        <v>0</v>
      </c>
      <c r="F111" s="39">
        <f ca="1"/>
        <v>0</v>
      </c>
      <c r="G111" s="39">
        <f ca="1"/>
        <v>0</v>
      </c>
      <c r="H111">
        <f ca="1"/>
        <v>0</v>
      </c>
      <c r="I111">
        <f ca="1"/>
        <v>0</v>
      </c>
      <c r="J111">
        <f ca="1"/>
        <v>0</v>
      </c>
      <c r="K111">
        <f ca="1"/>
        <v>0</v>
      </c>
      <c r="L111">
        <f ca="1"/>
        <v>0</v>
      </c>
      <c r="M111">
        <f ca="1"/>
        <v>0</v>
      </c>
      <c r="N111">
        <f ca="1"/>
        <v>0</v>
      </c>
      <c r="O111">
        <f ca="1"/>
        <v>0</v>
      </c>
      <c r="P111">
        <f ca="1"/>
        <v>0</v>
      </c>
      <c r="Q111">
        <f ca="1"/>
        <v>0</v>
      </c>
      <c r="R111">
        <f ca="1"/>
        <v>0</v>
      </c>
      <c r="S111">
        <f ca="1"/>
        <v>0</v>
      </c>
      <c r="T111">
        <f ca="1"/>
        <v>0</v>
      </c>
      <c r="U111">
        <f ca="1"/>
        <v>0</v>
      </c>
      <c r="V111">
        <f ca="1"/>
        <v>0</v>
      </c>
      <c r="W111">
        <f ca="1"/>
        <v>0</v>
      </c>
      <c r="X111">
        <f ca="1"/>
        <v>0</v>
      </c>
      <c r="Y111">
        <f ca="1"/>
        <v>0</v>
      </c>
      <c r="Z111">
        <f ca="1"/>
        <v>0</v>
      </c>
      <c r="AA111">
        <f ca="1"/>
        <v>0</v>
      </c>
      <c r="AB111">
        <f ca="1"/>
        <v>0</v>
      </c>
      <c r="AC111">
        <f ca="1"/>
        <v>0</v>
      </c>
      <c r="AD111">
        <f ca="1"/>
        <v>0</v>
      </c>
    </row>
    <row r="112" spans="5:30" x14ac:dyDescent="0.5">
      <c r="E112" s="39">
        <f ca="1"/>
        <v>0</v>
      </c>
      <c r="F112" s="39">
        <f ca="1"/>
        <v>0</v>
      </c>
      <c r="G112" s="39">
        <f ca="1"/>
        <v>0</v>
      </c>
      <c r="H112">
        <f ca="1"/>
        <v>0</v>
      </c>
      <c r="I112">
        <f ca="1"/>
        <v>0</v>
      </c>
      <c r="J112">
        <f ca="1"/>
        <v>0</v>
      </c>
      <c r="K112">
        <f ca="1"/>
        <v>0</v>
      </c>
      <c r="L112">
        <f ca="1"/>
        <v>0</v>
      </c>
      <c r="M112">
        <f ca="1"/>
        <v>0</v>
      </c>
      <c r="N112">
        <f ca="1"/>
        <v>0</v>
      </c>
      <c r="O112">
        <f ca="1"/>
        <v>0</v>
      </c>
      <c r="P112">
        <f ca="1"/>
        <v>0</v>
      </c>
      <c r="Q112">
        <f ca="1"/>
        <v>0</v>
      </c>
      <c r="R112">
        <f ca="1"/>
        <v>0</v>
      </c>
      <c r="S112">
        <f ca="1"/>
        <v>0</v>
      </c>
      <c r="T112">
        <f ca="1"/>
        <v>0</v>
      </c>
      <c r="U112">
        <f ca="1"/>
        <v>0</v>
      </c>
      <c r="V112">
        <f ca="1"/>
        <v>0</v>
      </c>
      <c r="W112">
        <f ca="1"/>
        <v>0</v>
      </c>
      <c r="X112">
        <f ca="1"/>
        <v>0</v>
      </c>
      <c r="Y112">
        <f ca="1"/>
        <v>0</v>
      </c>
      <c r="Z112">
        <f ca="1"/>
        <v>0</v>
      </c>
      <c r="AA112">
        <f ca="1"/>
        <v>0</v>
      </c>
      <c r="AB112">
        <f ca="1"/>
        <v>0</v>
      </c>
      <c r="AC112">
        <f ca="1"/>
        <v>0</v>
      </c>
      <c r="AD112">
        <f ca="1"/>
        <v>0</v>
      </c>
    </row>
    <row r="113" spans="5:30" x14ac:dyDescent="0.5">
      <c r="E113" s="39">
        <f ca="1"/>
        <v>0</v>
      </c>
      <c r="F113" s="39">
        <f ca="1"/>
        <v>0</v>
      </c>
      <c r="G113" s="39">
        <f ca="1"/>
        <v>0</v>
      </c>
      <c r="H113">
        <f ca="1"/>
        <v>0</v>
      </c>
      <c r="I113">
        <f ca="1"/>
        <v>0</v>
      </c>
      <c r="J113">
        <f ca="1"/>
        <v>0</v>
      </c>
      <c r="K113">
        <f ca="1"/>
        <v>0</v>
      </c>
      <c r="L113">
        <f ca="1"/>
        <v>0</v>
      </c>
      <c r="M113">
        <f ca="1"/>
        <v>0</v>
      </c>
      <c r="N113">
        <f ca="1"/>
        <v>0</v>
      </c>
      <c r="O113">
        <f ca="1"/>
        <v>0</v>
      </c>
      <c r="P113">
        <f ca="1"/>
        <v>0</v>
      </c>
      <c r="Q113">
        <f ca="1"/>
        <v>0</v>
      </c>
      <c r="R113">
        <f ca="1"/>
        <v>0</v>
      </c>
      <c r="S113">
        <f ca="1"/>
        <v>0</v>
      </c>
      <c r="T113">
        <f ca="1"/>
        <v>0</v>
      </c>
      <c r="U113">
        <f ca="1"/>
        <v>0</v>
      </c>
      <c r="V113">
        <f ca="1"/>
        <v>0</v>
      </c>
      <c r="W113">
        <f ca="1"/>
        <v>0</v>
      </c>
      <c r="X113">
        <f ca="1"/>
        <v>0</v>
      </c>
      <c r="Y113">
        <f ca="1"/>
        <v>0</v>
      </c>
      <c r="Z113">
        <f ca="1"/>
        <v>0</v>
      </c>
      <c r="AA113">
        <f ca="1"/>
        <v>0</v>
      </c>
      <c r="AB113">
        <f ca="1"/>
        <v>0</v>
      </c>
      <c r="AC113">
        <f ca="1"/>
        <v>0</v>
      </c>
      <c r="AD113">
        <f ca="1"/>
        <v>0</v>
      </c>
    </row>
    <row r="114" spans="5:30" x14ac:dyDescent="0.5">
      <c r="E114" s="39">
        <f ca="1"/>
        <v>0</v>
      </c>
      <c r="F114" s="39">
        <f ca="1"/>
        <v>0</v>
      </c>
      <c r="G114" s="39">
        <f ca="1"/>
        <v>0</v>
      </c>
      <c r="H114">
        <f ca="1"/>
        <v>0</v>
      </c>
      <c r="I114">
        <f ca="1"/>
        <v>0</v>
      </c>
      <c r="J114">
        <f ca="1"/>
        <v>0</v>
      </c>
      <c r="K114">
        <f ca="1"/>
        <v>0</v>
      </c>
      <c r="L114">
        <f ca="1"/>
        <v>0</v>
      </c>
      <c r="M114">
        <f ca="1"/>
        <v>0</v>
      </c>
      <c r="N114">
        <f ca="1"/>
        <v>0</v>
      </c>
      <c r="O114">
        <f ca="1"/>
        <v>0</v>
      </c>
      <c r="P114">
        <f ca="1"/>
        <v>0</v>
      </c>
      <c r="Q114">
        <f ca="1"/>
        <v>0</v>
      </c>
      <c r="R114">
        <f ca="1"/>
        <v>0</v>
      </c>
      <c r="S114">
        <f ca="1"/>
        <v>0</v>
      </c>
      <c r="T114">
        <f ca="1"/>
        <v>0</v>
      </c>
      <c r="U114">
        <f ca="1"/>
        <v>0</v>
      </c>
      <c r="V114">
        <f ca="1"/>
        <v>0</v>
      </c>
      <c r="W114">
        <f ca="1"/>
        <v>0</v>
      </c>
      <c r="X114">
        <f ca="1"/>
        <v>0</v>
      </c>
      <c r="Y114">
        <f ca="1"/>
        <v>0</v>
      </c>
      <c r="Z114">
        <f ca="1"/>
        <v>0</v>
      </c>
      <c r="AA114">
        <f ca="1"/>
        <v>0</v>
      </c>
      <c r="AB114">
        <f ca="1"/>
        <v>0</v>
      </c>
      <c r="AC114">
        <f ca="1"/>
        <v>0</v>
      </c>
      <c r="AD114">
        <f ca="1"/>
        <v>0</v>
      </c>
    </row>
    <row r="115" spans="5:30" x14ac:dyDescent="0.5">
      <c r="E115" s="39">
        <f ca="1"/>
        <v>0</v>
      </c>
      <c r="F115" s="39">
        <f ca="1"/>
        <v>0</v>
      </c>
      <c r="G115" s="39">
        <f ca="1"/>
        <v>0</v>
      </c>
      <c r="H115">
        <f ca="1"/>
        <v>0</v>
      </c>
      <c r="I115">
        <f ca="1"/>
        <v>0</v>
      </c>
      <c r="J115">
        <f ca="1"/>
        <v>0</v>
      </c>
      <c r="K115">
        <f ca="1"/>
        <v>0</v>
      </c>
      <c r="L115">
        <f ca="1"/>
        <v>0</v>
      </c>
      <c r="M115">
        <f ca="1"/>
        <v>0</v>
      </c>
      <c r="N115">
        <f ca="1"/>
        <v>0</v>
      </c>
      <c r="O115">
        <f ca="1"/>
        <v>0</v>
      </c>
      <c r="P115">
        <f ca="1"/>
        <v>0</v>
      </c>
      <c r="Q115">
        <f ca="1"/>
        <v>0</v>
      </c>
      <c r="R115">
        <f ca="1"/>
        <v>0</v>
      </c>
      <c r="S115">
        <f ca="1"/>
        <v>0</v>
      </c>
      <c r="T115">
        <f ca="1"/>
        <v>0</v>
      </c>
      <c r="U115">
        <f ca="1"/>
        <v>0</v>
      </c>
      <c r="V115">
        <f ca="1"/>
        <v>0</v>
      </c>
      <c r="W115">
        <f ca="1"/>
        <v>0</v>
      </c>
      <c r="X115">
        <f ca="1"/>
        <v>0</v>
      </c>
      <c r="Y115">
        <f ca="1"/>
        <v>0</v>
      </c>
      <c r="Z115">
        <f ca="1"/>
        <v>0</v>
      </c>
      <c r="AA115">
        <f ca="1"/>
        <v>0</v>
      </c>
      <c r="AB115">
        <f ca="1"/>
        <v>0</v>
      </c>
      <c r="AC115">
        <f ca="1"/>
        <v>0</v>
      </c>
      <c r="AD115">
        <f ca="1"/>
        <v>0</v>
      </c>
    </row>
    <row r="116" spans="5:30" x14ac:dyDescent="0.5">
      <c r="E116" s="39">
        <f ca="1"/>
        <v>0</v>
      </c>
      <c r="F116" s="39">
        <f ca="1"/>
        <v>0</v>
      </c>
      <c r="G116" s="39">
        <f ca="1"/>
        <v>0</v>
      </c>
      <c r="H116">
        <f ca="1"/>
        <v>0</v>
      </c>
      <c r="I116">
        <f ca="1"/>
        <v>0</v>
      </c>
      <c r="J116">
        <f ca="1"/>
        <v>0</v>
      </c>
      <c r="K116">
        <f ca="1"/>
        <v>0</v>
      </c>
      <c r="L116">
        <f ca="1"/>
        <v>0</v>
      </c>
      <c r="M116">
        <f ca="1"/>
        <v>0</v>
      </c>
      <c r="N116">
        <f ca="1"/>
        <v>0</v>
      </c>
      <c r="O116">
        <f ca="1"/>
        <v>0</v>
      </c>
      <c r="P116">
        <f ca="1"/>
        <v>0</v>
      </c>
      <c r="Q116">
        <f ca="1"/>
        <v>0</v>
      </c>
      <c r="R116">
        <f ca="1"/>
        <v>0</v>
      </c>
      <c r="S116">
        <f ca="1"/>
        <v>0</v>
      </c>
      <c r="T116">
        <f ca="1"/>
        <v>0</v>
      </c>
      <c r="U116">
        <f ca="1"/>
        <v>0</v>
      </c>
      <c r="V116">
        <f ca="1"/>
        <v>0</v>
      </c>
      <c r="W116">
        <f ca="1"/>
        <v>0</v>
      </c>
      <c r="X116">
        <f ca="1"/>
        <v>0</v>
      </c>
      <c r="Y116">
        <f ca="1"/>
        <v>0</v>
      </c>
      <c r="Z116">
        <f ca="1"/>
        <v>0</v>
      </c>
      <c r="AA116">
        <f ca="1"/>
        <v>0</v>
      </c>
      <c r="AB116">
        <f ca="1"/>
        <v>0</v>
      </c>
      <c r="AC116">
        <f ca="1"/>
        <v>0</v>
      </c>
      <c r="AD116">
        <f ca="1"/>
        <v>0</v>
      </c>
    </row>
    <row r="117" spans="5:30" x14ac:dyDescent="0.5">
      <c r="E117" s="39">
        <f ca="1"/>
        <v>0</v>
      </c>
      <c r="F117" s="39">
        <f ca="1"/>
        <v>0</v>
      </c>
      <c r="G117" s="39">
        <f ca="1"/>
        <v>0</v>
      </c>
      <c r="H117">
        <f ca="1"/>
        <v>0</v>
      </c>
      <c r="I117">
        <f ca="1"/>
        <v>0</v>
      </c>
      <c r="J117">
        <f ca="1"/>
        <v>0</v>
      </c>
      <c r="K117">
        <f ca="1"/>
        <v>0</v>
      </c>
      <c r="L117">
        <f ca="1"/>
        <v>0</v>
      </c>
      <c r="M117">
        <f ca="1"/>
        <v>0</v>
      </c>
      <c r="N117">
        <f ca="1"/>
        <v>0</v>
      </c>
      <c r="O117">
        <f ca="1"/>
        <v>0</v>
      </c>
      <c r="P117">
        <f ca="1"/>
        <v>0</v>
      </c>
      <c r="Q117">
        <f ca="1"/>
        <v>0</v>
      </c>
      <c r="R117">
        <f ca="1"/>
        <v>0</v>
      </c>
      <c r="S117">
        <f ca="1"/>
        <v>0</v>
      </c>
      <c r="T117">
        <f ca="1"/>
        <v>0</v>
      </c>
      <c r="U117">
        <f ca="1"/>
        <v>0</v>
      </c>
      <c r="V117">
        <f ca="1"/>
        <v>0</v>
      </c>
      <c r="W117">
        <f ca="1"/>
        <v>0</v>
      </c>
      <c r="X117">
        <f ca="1"/>
        <v>0</v>
      </c>
      <c r="Y117">
        <f ca="1"/>
        <v>0</v>
      </c>
      <c r="Z117">
        <f ca="1"/>
        <v>0</v>
      </c>
      <c r="AA117">
        <f ca="1"/>
        <v>0</v>
      </c>
      <c r="AB117">
        <f ca="1"/>
        <v>0</v>
      </c>
      <c r="AC117">
        <f ca="1"/>
        <v>0</v>
      </c>
      <c r="AD117">
        <f ca="1"/>
        <v>0</v>
      </c>
    </row>
    <row r="118" spans="5:30" x14ac:dyDescent="0.5">
      <c r="E118" s="39">
        <f ca="1"/>
        <v>0</v>
      </c>
      <c r="F118" s="39">
        <f ca="1"/>
        <v>0</v>
      </c>
      <c r="G118" s="39">
        <f ca="1"/>
        <v>0</v>
      </c>
      <c r="H118">
        <f ca="1"/>
        <v>0</v>
      </c>
      <c r="I118">
        <f ca="1"/>
        <v>0</v>
      </c>
      <c r="J118">
        <f ca="1"/>
        <v>0</v>
      </c>
      <c r="K118">
        <f ca="1"/>
        <v>0</v>
      </c>
      <c r="L118">
        <f ca="1"/>
        <v>0</v>
      </c>
      <c r="M118">
        <f ca="1"/>
        <v>0</v>
      </c>
      <c r="N118">
        <f ca="1"/>
        <v>0</v>
      </c>
      <c r="O118">
        <f ca="1"/>
        <v>0</v>
      </c>
      <c r="P118">
        <f ca="1"/>
        <v>0</v>
      </c>
      <c r="Q118">
        <f ca="1"/>
        <v>0</v>
      </c>
      <c r="R118">
        <f ca="1"/>
        <v>0</v>
      </c>
      <c r="S118">
        <f ca="1"/>
        <v>0</v>
      </c>
      <c r="T118">
        <f ca="1"/>
        <v>0</v>
      </c>
      <c r="U118">
        <f ca="1"/>
        <v>0</v>
      </c>
      <c r="V118">
        <f ca="1"/>
        <v>0</v>
      </c>
      <c r="W118">
        <f ca="1"/>
        <v>0</v>
      </c>
      <c r="X118">
        <f ca="1"/>
        <v>0</v>
      </c>
      <c r="Y118">
        <f ca="1"/>
        <v>0</v>
      </c>
      <c r="Z118">
        <f ca="1"/>
        <v>0</v>
      </c>
      <c r="AA118">
        <f ca="1"/>
        <v>0</v>
      </c>
      <c r="AB118">
        <f ca="1"/>
        <v>0</v>
      </c>
      <c r="AC118">
        <f ca="1"/>
        <v>0</v>
      </c>
      <c r="AD118">
        <f ca="1"/>
        <v>0</v>
      </c>
    </row>
    <row r="119" spans="5:30" x14ac:dyDescent="0.5">
      <c r="E119" s="39">
        <f ca="1"/>
        <v>0</v>
      </c>
      <c r="F119" s="39">
        <f ca="1"/>
        <v>0</v>
      </c>
      <c r="G119" s="39">
        <f ca="1"/>
        <v>0</v>
      </c>
      <c r="H119">
        <f ca="1"/>
        <v>0</v>
      </c>
      <c r="I119">
        <f ca="1"/>
        <v>0</v>
      </c>
      <c r="J119">
        <f ca="1"/>
        <v>0</v>
      </c>
      <c r="K119">
        <f ca="1"/>
        <v>0</v>
      </c>
      <c r="L119">
        <f ca="1"/>
        <v>0</v>
      </c>
      <c r="M119">
        <f ca="1"/>
        <v>0</v>
      </c>
      <c r="N119">
        <f ca="1"/>
        <v>0</v>
      </c>
      <c r="O119">
        <f ca="1"/>
        <v>0</v>
      </c>
      <c r="P119">
        <f ca="1"/>
        <v>0</v>
      </c>
      <c r="Q119">
        <f ca="1"/>
        <v>0</v>
      </c>
      <c r="R119">
        <f ca="1"/>
        <v>0</v>
      </c>
      <c r="S119">
        <f ca="1"/>
        <v>0</v>
      </c>
      <c r="T119">
        <f ca="1"/>
        <v>0</v>
      </c>
      <c r="U119">
        <f ca="1"/>
        <v>0</v>
      </c>
      <c r="V119">
        <f ca="1"/>
        <v>0</v>
      </c>
      <c r="W119">
        <f ca="1"/>
        <v>0</v>
      </c>
      <c r="X119">
        <f ca="1"/>
        <v>0</v>
      </c>
      <c r="Y119">
        <f ca="1"/>
        <v>0</v>
      </c>
      <c r="Z119">
        <f ca="1"/>
        <v>0</v>
      </c>
      <c r="AA119">
        <f ca="1"/>
        <v>0</v>
      </c>
      <c r="AB119">
        <f ca="1"/>
        <v>0</v>
      </c>
      <c r="AC119">
        <f ca="1"/>
        <v>0</v>
      </c>
      <c r="AD119">
        <f ca="1"/>
        <v>0</v>
      </c>
    </row>
  </sheetData>
  <conditionalFormatting sqref="A23:Z1048576 A1:Z18 A20:Z20 A19:C19 E19:Z19 A21:C22 E21:Z22">
    <cfRule type="expression" dxfId="21" priority="1" stopIfTrue="1">
      <formula>OR(A1="Measures",A1="Tasks")</formula>
    </cfRule>
    <cfRule type="expression" dxfId="20" priority="5">
      <formula>OR(A1="",A1=0)</formula>
    </cfRule>
    <cfRule type="expression" dxfId="19" priority="6">
      <formula>MOD(COLUMN(),2)=1</formula>
    </cfRule>
    <cfRule type="expression" dxfId="18" priority="7">
      <formula>MOD(COLUMN(),2)=0</formula>
    </cfRule>
  </conditionalFormatting>
  <dataValidations count="1">
    <dataValidation type="list" allowBlank="1" showInputMessage="1" showErrorMessage="1" sqref="D19" xr:uid="{03F7FFFA-C3AC-4C46-A562-AF29E275D8D1}">
      <formula1>_xlfn.ANCHORARRAY($E$2)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F75D-655A-4691-B941-F08B8AB17F5C}">
  <sheetPr>
    <tabColor theme="1" tint="0.499984740745262"/>
  </sheetPr>
  <dimension ref="A1:XFD302"/>
  <sheetViews>
    <sheetView showGridLines="0" tabSelected="1" workbookViewId="0">
      <selection activeCell="L32" sqref="L32"/>
    </sheetView>
  </sheetViews>
  <sheetFormatPr defaultRowHeight="14.35" x14ac:dyDescent="0.5"/>
  <cols>
    <col min="1" max="1" width="18.703125" customWidth="1"/>
    <col min="2" max="2" width="26.9375" customWidth="1"/>
    <col min="3" max="6" width="9.17578125" customWidth="1"/>
    <col min="8" max="8" width="9.29296875" style="26" hidden="1" customWidth="1"/>
    <col min="9" max="9" width="0" hidden="1" customWidth="1"/>
    <col min="10" max="10" width="0" style="26" hidden="1" customWidth="1"/>
    <col min="11" max="11" width="9.52734375" style="17" bestFit="1" customWidth="1"/>
    <col min="12" max="12" width="24.9375" style="4" bestFit="1" customWidth="1"/>
    <col min="13" max="13" width="44.8203125" style="5" bestFit="1" customWidth="1"/>
    <col min="14" max="14" width="24.46875" style="4" bestFit="1" customWidth="1"/>
    <col min="15" max="15" width="9.46875" style="4" bestFit="1" customWidth="1"/>
    <col min="16" max="16" width="11.41015625" style="4" bestFit="1" customWidth="1"/>
    <col min="17" max="17" width="10" style="4" bestFit="1" customWidth="1"/>
    <col min="18" max="18" width="12.8203125" style="4" bestFit="1" customWidth="1"/>
    <col min="31" max="31" width="42.46875" bestFit="1" customWidth="1"/>
    <col min="32" max="34" width="32.76171875" bestFit="1" customWidth="1"/>
    <col min="79" max="81" width="50.76171875" bestFit="1" customWidth="1"/>
  </cols>
  <sheetData>
    <row r="1" spans="1:104 16381:16384" x14ac:dyDescent="0.5">
      <c r="A1" s="21" t="s">
        <v>191</v>
      </c>
      <c r="B1" s="22" t="str">
        <f ca="1">IFERROR(_xlfn.XLOOKUP(B3,colWorkstream,Setup!E:E)&amp;". " &amp;$B$3,"register the sheet on the setup page")</f>
        <v>1. Hardware Engineering</v>
      </c>
      <c r="J1" s="26" t="str" cm="1">
        <f t="array" aca="1" ref="J1:J200" ca="1">IF(L1:L200="","",B1)</f>
        <v>1. Hardware Engineering</v>
      </c>
      <c r="K1" s="17" t="str" cm="1">
        <f t="array" aca="1" ref="K1" ca="1">IF(OR(toggleHash&lt;&gt;"On"),"",_xlfn.LET(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_xlfn.ARRAYTOTEXT(K2:K302),
  IF(ISBLANK(_xlpm.s),
    0,
    DEC2HEX(_xlfn.REDUCE(_xlpm.o,
      ROW(INDIRECT("1:"&amp;LEN(_xlpm.s))),
      _xlfn.LAMBDA(_xlpm.acc,_xlpm.i,_xlpm.mulmod(_xlpm.p, _xlfn.BITXOR(_xlpm.acc, CODE(MID(_xlpm.s,_xlpm.i,1))), _xlpm.m)))))))</f>
        <v/>
      </c>
      <c r="L1" s="36" t="s">
        <v>13</v>
      </c>
      <c r="M1" s="36" t="s">
        <v>14</v>
      </c>
      <c r="N1" s="37" t="s">
        <v>15</v>
      </c>
      <c r="O1" s="36" t="str" cm="1">
        <f t="array" ref="O1:R1">_xlfn.HSTACK(
TRANSPOSE(_xlfn._xlws.FILTER(tblPhase[Phase Name],tblPhase[Show]="Show"))
)</f>
        <v>Ideate</v>
      </c>
      <c r="P1" s="38" t="str">
        <v>Prototype</v>
      </c>
      <c r="Q1" s="36" t="str">
        <v>Develop</v>
      </c>
      <c r="R1" s="36" t="str">
        <v>Sustain</v>
      </c>
      <c r="S1" s="3"/>
      <c r="T1" s="3"/>
      <c r="U1" s="3"/>
      <c r="V1" s="3"/>
      <c r="W1" s="3"/>
      <c r="X1" s="3"/>
      <c r="Y1" s="3"/>
      <c r="Z1" s="3"/>
      <c r="BA1" t="str" cm="1">
        <f t="array" aca="1" ref="BA1:BQ30" ca="1">_xlfn._xlws.FILTER($J:$Z,$L:$L&lt;&gt;"")</f>
        <v>1. Hardware Engineering</v>
      </c>
      <c r="BB1" t="str">
        <f ca="1"/>
        <v/>
      </c>
      <c r="BC1" t="str">
        <f ca="1"/>
        <v>Task</v>
      </c>
      <c r="BD1" t="str">
        <f ca="1"/>
        <v>Subtask</v>
      </c>
      <c r="BE1" t="str">
        <f ca="1"/>
        <v>Resource</v>
      </c>
      <c r="BF1" t="str">
        <f ca="1"/>
        <v>Ideate</v>
      </c>
      <c r="BG1" t="str">
        <f ca="1"/>
        <v>Prototype</v>
      </c>
      <c r="BH1" t="str">
        <f ca="1"/>
        <v>Develop</v>
      </c>
      <c r="BI1" t="str">
        <f ca="1"/>
        <v>Sustain</v>
      </c>
      <c r="BJ1">
        <f ca="1"/>
        <v>0</v>
      </c>
      <c r="BK1">
        <f ca="1"/>
        <v>0</v>
      </c>
      <c r="BL1">
        <f ca="1"/>
        <v>0</v>
      </c>
      <c r="BM1">
        <f ca="1"/>
        <v>0</v>
      </c>
      <c r="BN1">
        <f ca="1"/>
        <v>0</v>
      </c>
      <c r="BO1">
        <f ca="1"/>
        <v>0</v>
      </c>
      <c r="BP1">
        <f ca="1"/>
        <v>0</v>
      </c>
      <c r="BQ1">
        <f ca="1"/>
        <v>0</v>
      </c>
      <c r="CA1" t="str" cm="1">
        <f t="array" ref="CA1:CC1">TRANSPOSE(_xlfn.UNIQUE(_xlfn._xlws.FILTER($L:$L,(L:L&lt;&gt;"")*(L:L&lt;&gt;"Task"))))</f>
        <v>Product Design &amp; Prototyping</v>
      </c>
      <c r="CB1" t="str">
        <v>Supply Chain &amp; Logistics</v>
      </c>
      <c r="CC1" t="str">
        <v>Hardware Testing</v>
      </c>
      <c r="XFA1" t="str" cm="1">
        <f t="array" ref="XFA1:XFA3">_xlfn._xlws.SORT(_xlfn.UNIQUE(_xlfn._xlws.FILTER(L:L,(L:L&lt;&gt;"Task")*(L:L&lt;&gt;""))))</f>
        <v>Hardware Testing</v>
      </c>
      <c r="XFB1" t="str" cm="1">
        <f t="array" ref="XFB1:XFB20">_xlfn._xlws.SORT(_xlfn.UNIQUE(_xlfn._xlws.FILTER(M:M,(M:M&lt;&gt;"Subtask")*(M:M&lt;&gt;""))))</f>
        <v>Assembly and packaging</v>
      </c>
      <c r="XFC1" t="str" cm="1">
        <f t="array" ref="XFC1:XFC99">_xlfn.UNIQUE(_xlfn.VSTACK(
"  --job roles --",_xlfn._xlws.SORT(tblJobRoles[Job Role]),
"  --other expense types --",_xlfn._xlws.SORT(expenseTypes[Other Expense Type]),
"  --undefined --",_xlfn.UNIQUE(_xlfn._xlws.FILTER(N:N,($N:N&lt;&gt;"")*(N:N&lt;&gt;"Resource"),"")
)))</f>
        <v xml:space="preserve">  --job roles --</v>
      </c>
      <c r="XFD1" t="b">
        <v>1</v>
      </c>
    </row>
    <row r="2" spans="1:104 16381:16384" x14ac:dyDescent="0.5">
      <c r="J2" s="26" t="str">
        <f ca="1"/>
        <v>1. Hardware Engineering</v>
      </c>
      <c r="K2" s="17" t="str" cm="1">
        <f t="array" aca="1" ref="K2" ca="1">IF(OR(L2="",toggleHash&lt;&gt;"On"),"",_xlfn.LET(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_xlfn.ARRAYTOTEXT(L2:Z2),
  IF(ISBLANK(_xlpm.s),
    0,
    DEC2HEX(_xlfn.REDUCE(_xlpm.o,
      ROW(INDIRECT("1:"&amp;LEN(_xlpm.s))),
      _xlfn.LAMBDA(_xlpm.acc,_xlpm.i,_xlpm.mulmod(_xlpm.p, _xlfn.BITXOR(_xlpm.acc, CODE(MID(_xlpm.s,_xlpm.i,1))), _xlpm.m)))))))</f>
        <v/>
      </c>
      <c r="L2" s="4" t="str" cm="1">
        <f t="array" ref="L2:R30">sampleHW</f>
        <v>Product Design &amp; Prototyping</v>
      </c>
      <c r="M2" s="4" t="str">
        <v>Industrial design</v>
      </c>
      <c r="N2" s="4" t="str">
        <v>Industrial Designer</v>
      </c>
      <c r="O2" s="4">
        <v>1.5</v>
      </c>
      <c r="P2" s="4">
        <v>1</v>
      </c>
      <c r="Q2" s="4">
        <v>0.5</v>
      </c>
      <c r="R2" s="4">
        <v>0.2</v>
      </c>
      <c r="BA2" t="str">
        <f ca="1"/>
        <v>1. Hardware Engineering</v>
      </c>
      <c r="BB2" t="str">
        <f ca="1"/>
        <v/>
      </c>
      <c r="BC2" t="str">
        <f ca="1"/>
        <v>Product Design &amp; Prototyping</v>
      </c>
      <c r="BD2" t="str">
        <f ca="1"/>
        <v>Industrial design</v>
      </c>
      <c r="BE2" t="str">
        <f ca="1"/>
        <v>Industrial Designer</v>
      </c>
      <c r="BF2">
        <f ca="1"/>
        <v>1.5</v>
      </c>
      <c r="BG2">
        <f ca="1"/>
        <v>1</v>
      </c>
      <c r="BH2">
        <f ca="1"/>
        <v>0.5</v>
      </c>
      <c r="BI2">
        <f ca="1"/>
        <v>0.2</v>
      </c>
      <c r="BJ2">
        <f ca="1"/>
        <v>0</v>
      </c>
      <c r="BK2">
        <f ca="1"/>
        <v>0</v>
      </c>
      <c r="BL2">
        <f ca="1"/>
        <v>0</v>
      </c>
      <c r="BM2">
        <f ca="1"/>
        <v>0</v>
      </c>
      <c r="BN2">
        <f ca="1"/>
        <v>0</v>
      </c>
      <c r="BO2">
        <f ca="1"/>
        <v>0</v>
      </c>
      <c r="BP2">
        <f ca="1"/>
        <v>0</v>
      </c>
      <c r="BQ2">
        <f ca="1"/>
        <v>0</v>
      </c>
      <c r="CA2" t="str" cm="1">
        <f t="array" aca="1" ref="CA2:CC2" ca="1">TRANSPOSE(_xlfn._xlws.FILTER(_xlfn.ANCHORARRAY(B6),_xlfn.ANCHORARRAY(B6)&lt;&gt;""))</f>
        <v xml:space="preserve">1.1: Product Design &amp; Prototyping
</v>
      </c>
      <c r="CB2" t="str">
        <f ca="1"/>
        <v xml:space="preserve">1.2: Supply Chain &amp; Logistics
</v>
      </c>
      <c r="CC2" t="str">
        <f ca="1"/>
        <v xml:space="preserve">1.3: Hardware Testing
</v>
      </c>
      <c r="XFA2" t="str">
        <v>Product Design &amp; Prototyping</v>
      </c>
      <c r="XFB2" t="str">
        <v>Assembly line setup</v>
      </c>
      <c r="XFC2" t="str">
        <v>Assembly Technician</v>
      </c>
    </row>
    <row r="3" spans="1:104 16381:16384" x14ac:dyDescent="0.5">
      <c r="A3" s="1" t="s">
        <v>19</v>
      </c>
      <c r="B3" s="7" t="s">
        <v>23</v>
      </c>
      <c r="J3" s="26" t="str">
        <f ca="1"/>
        <v>1. Hardware Engineering</v>
      </c>
      <c r="K3" s="17" t="str" cm="1">
        <f t="array" aca="1" ref="K3" ca="1">IF(OR(L3="",toggleHash&lt;&gt;"On"),"",_xlfn.LET(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_xlfn.ARRAYTOTEXT(L3:Z3),
  IF(ISBLANK(_xlpm.s),
    0,
    DEC2HEX(_xlfn.REDUCE(_xlpm.o,
      ROW(INDIRECT("1:"&amp;LEN(_xlpm.s))),
      _xlfn.LAMBDA(_xlpm.acc,_xlpm.i,_xlpm.mulmod(_xlpm.p, _xlfn.BITXOR(_xlpm.acc, CODE(MID(_xlpm.s,_xlpm.i,1))), _xlpm.m)))))))</f>
        <v/>
      </c>
      <c r="L3" s="4" t="str">
        <v>Product Design &amp; Prototyping</v>
      </c>
      <c r="M3" s="4" t="str">
        <v>Prototype development</v>
      </c>
      <c r="N3" s="4" t="str">
        <v>Mechanical Engineer</v>
      </c>
      <c r="O3" s="4">
        <v>0.5</v>
      </c>
      <c r="P3" s="4">
        <v>2</v>
      </c>
      <c r="Q3" s="4">
        <v>1</v>
      </c>
      <c r="R3" s="4">
        <v>0.5</v>
      </c>
      <c r="BA3" t="str">
        <f ca="1"/>
        <v>1. Hardware Engineering</v>
      </c>
      <c r="BB3" t="str">
        <f ca="1"/>
        <v/>
      </c>
      <c r="BC3" t="str">
        <f ca="1"/>
        <v>Product Design &amp; Prototyping</v>
      </c>
      <c r="BD3" t="str">
        <f ca="1"/>
        <v>Prototype development</v>
      </c>
      <c r="BE3" t="str">
        <f ca="1"/>
        <v>Mechanical Engineer</v>
      </c>
      <c r="BF3">
        <f ca="1"/>
        <v>0.5</v>
      </c>
      <c r="BG3">
        <f ca="1"/>
        <v>2</v>
      </c>
      <c r="BH3">
        <f ca="1"/>
        <v>1</v>
      </c>
      <c r="BI3">
        <f ca="1"/>
        <v>0.5</v>
      </c>
      <c r="BJ3">
        <f ca="1"/>
        <v>0</v>
      </c>
      <c r="BK3">
        <f ca="1"/>
        <v>0</v>
      </c>
      <c r="BL3">
        <f ca="1"/>
        <v>0</v>
      </c>
      <c r="BM3">
        <f ca="1"/>
        <v>0</v>
      </c>
      <c r="BN3">
        <f ca="1"/>
        <v>0</v>
      </c>
      <c r="BO3">
        <f ca="1"/>
        <v>0</v>
      </c>
      <c r="BP3">
        <f ca="1"/>
        <v>0</v>
      </c>
      <c r="BQ3">
        <f ca="1"/>
        <v>0</v>
      </c>
      <c r="CA3" t="str" cm="1">
        <f t="array" aca="1" ref="CA3:CA14" ca="1">IF(CA$1="","",_xlfn.CHOOSECOLS(_xlfn.TEXTSPLIT(CA$2,":"),1)&amp;"."&amp;_xlfn.SEQUENCE(COUNTA(_xlfn.UNIQUE(_xlfn._xlws.FILTER($M:$M,CA$1=$L:$L))))&amp;": "&amp;_xlfn.UNIQUE(_xlfn._xlws.FILTER($M:$M,CA$1=$L:$L)))</f>
        <v>1.1.1: Industrial design</v>
      </c>
      <c r="CB3" t="str" cm="1">
        <f t="array" aca="1" ref="CB3:CB10" ca="1">IF(CB$1="","",_xlfn.CHOOSECOLS(_xlfn.TEXTSPLIT(CB$2,":"),1)&amp;"."&amp;_xlfn.SEQUENCE(COUNTA(_xlfn.UNIQUE(_xlfn._xlws.FILTER($M:$M,CB$1=$L:$L))))&amp;": "&amp;_xlfn.UNIQUE(_xlfn._xlws.FILTER($M:$M,CB$1=$L:$L)))</f>
        <v>1.2.1: Component selection</v>
      </c>
      <c r="CC3" t="str" cm="1">
        <f t="array" aca="1" ref="CC3:CC6" ca="1">IF(CC$1="","",_xlfn.CHOOSECOLS(_xlfn.TEXTSPLIT(CC$2,":"),1)&amp;"."&amp;_xlfn.SEQUENCE(COUNTA(_xlfn.UNIQUE(_xlfn._xlws.FILTER($M:$M,CC$1=$L:$L))))&amp;": "&amp;_xlfn.UNIQUE(_xlfn._xlws.FILTER($M:$M,CC$1=$L:$L)))</f>
        <v>1.3.1: Thermal and durability testing</v>
      </c>
      <c r="CD3" t="str" cm="1">
        <f t="array" ref="CD3">IF(CD$1="","",_xlfn.CHOOSECOLS(_xlfn.TEXTSPLIT(CD$2,":"),1)&amp;"."&amp;_xlfn.SEQUENCE(COUNTA(_xlfn.UNIQUE(_xlfn._xlws.FILTER($M:$M,CD$1=$L:$L))))&amp;": "&amp;_xlfn.UNIQUE(_xlfn._xlws.FILTER($M:$M,CD$1=$L:$L)))</f>
        <v/>
      </c>
      <c r="CE3" t="str" cm="1">
        <f t="array" ref="CE3">IF(CE$1="","",_xlfn.CHOOSECOLS(_xlfn.TEXTSPLIT(CE$2,":"),1)&amp;"."&amp;_xlfn.SEQUENCE(COUNTA(_xlfn.UNIQUE(_xlfn._xlws.FILTER($M:$M,CE$1=$L:$L))))&amp;": "&amp;_xlfn.UNIQUE(_xlfn._xlws.FILTER($M:$M,CE$1=$L:$L)))</f>
        <v/>
      </c>
      <c r="CF3" t="str" cm="1">
        <f t="array" ref="CF3">IF(CF$1="","",_xlfn.CHOOSECOLS(_xlfn.TEXTSPLIT(CF$2,":"),1)&amp;"."&amp;_xlfn.SEQUENCE(COUNTA(_xlfn.UNIQUE(_xlfn._xlws.FILTER($M:$M,CF$1=$L:$L))))&amp;": "&amp;_xlfn.UNIQUE(_xlfn._xlws.FILTER($M:$M,CF$1=$L:$L)))</f>
        <v/>
      </c>
      <c r="CG3" t="str" cm="1">
        <f t="array" ref="CG3">IF(CG$1="","",_xlfn.CHOOSECOLS(_xlfn.TEXTSPLIT(CG$2,":"),1)&amp;"."&amp;_xlfn.SEQUENCE(COUNTA(_xlfn.UNIQUE(_xlfn._xlws.FILTER($M:$M,CG$1=$L:$L))))&amp;": "&amp;_xlfn.UNIQUE(_xlfn._xlws.FILTER($M:$M,CG$1=$L:$L)))</f>
        <v/>
      </c>
      <c r="CH3" t="str" cm="1">
        <f t="array" ref="CH3">IF(CH$1="","",_xlfn.CHOOSECOLS(_xlfn.TEXTSPLIT(CH$2,":"),1)&amp;"."&amp;_xlfn.SEQUENCE(COUNTA(_xlfn.UNIQUE(_xlfn._xlws.FILTER($M:$M,CH$1=$L:$L))))&amp;": "&amp;_xlfn.UNIQUE(_xlfn._xlws.FILTER($M:$M,CH$1=$L:$L)))</f>
        <v/>
      </c>
      <c r="CI3" t="str" cm="1">
        <f t="array" ref="CI3">IF(CI$1="","",_xlfn.CHOOSECOLS(_xlfn.TEXTSPLIT(CI$2,":"),1)&amp;"."&amp;_xlfn.SEQUENCE(COUNTA(_xlfn.UNIQUE(_xlfn._xlws.FILTER($M:$M,CI$1=$L:$L))))&amp;": "&amp;_xlfn.UNIQUE(_xlfn._xlws.FILTER($M:$M,CI$1=$L:$L)))</f>
        <v/>
      </c>
      <c r="CJ3" t="str" cm="1">
        <f t="array" ref="CJ3">IF(CJ$1="","",_xlfn.CHOOSECOLS(_xlfn.TEXTSPLIT(CJ$2,":"),1)&amp;"."&amp;_xlfn.SEQUENCE(COUNTA(_xlfn.UNIQUE(_xlfn._xlws.FILTER($M:$M,CJ$1=$L:$L))))&amp;": "&amp;_xlfn.UNIQUE(_xlfn._xlws.FILTER($M:$M,CJ$1=$L:$L)))</f>
        <v/>
      </c>
      <c r="CK3" t="str" cm="1">
        <f t="array" ref="CK3">IF(CK$1="","",_xlfn.CHOOSECOLS(_xlfn.TEXTSPLIT(CK$2,":"),1)&amp;"."&amp;_xlfn.SEQUENCE(COUNTA(_xlfn.UNIQUE(_xlfn._xlws.FILTER($M:$M,CK$1=$L:$L))))&amp;": "&amp;_xlfn.UNIQUE(_xlfn._xlws.FILTER($M:$M,CK$1=$L:$L)))</f>
        <v/>
      </c>
      <c r="CL3" t="str" cm="1">
        <f t="array" ref="CL3">IF(CL$1="","",_xlfn.CHOOSECOLS(_xlfn.TEXTSPLIT(CL$2,":"),1)&amp;"."&amp;_xlfn.SEQUENCE(COUNTA(_xlfn.UNIQUE(_xlfn._xlws.FILTER($M:$M,CL$1=$L:$L))))&amp;": "&amp;_xlfn.UNIQUE(_xlfn._xlws.FILTER($M:$M,CL$1=$L:$L)))</f>
        <v/>
      </c>
      <c r="CM3" t="str" cm="1">
        <f t="array" ref="CM3">IF(CM$1="","",_xlfn.CHOOSECOLS(_xlfn.TEXTSPLIT(CM$2,":"),1)&amp;"."&amp;_xlfn.SEQUENCE(COUNTA(_xlfn.UNIQUE(_xlfn._xlws.FILTER($M:$M,CM$1=$L:$L))))&amp;": "&amp;_xlfn.UNIQUE(_xlfn._xlws.FILTER($M:$M,CM$1=$L:$L)))</f>
        <v/>
      </c>
      <c r="CN3" t="str" cm="1">
        <f t="array" ref="CN3">IF(CN$1="","",_xlfn.CHOOSECOLS(_xlfn.TEXTSPLIT(CN$2,":"),1)&amp;"."&amp;_xlfn.SEQUENCE(COUNTA(_xlfn.UNIQUE(_xlfn._xlws.FILTER($M:$M,CN$1=$L:$L))))&amp;": "&amp;_xlfn.UNIQUE(_xlfn._xlws.FILTER($M:$M,CN$1=$L:$L)))</f>
        <v/>
      </c>
      <c r="CO3" t="str" cm="1">
        <f t="array" ref="CO3">IF(CO$1="","",_xlfn.CHOOSECOLS(_xlfn.TEXTSPLIT(CO$2,":"),1)&amp;"."&amp;_xlfn.SEQUENCE(COUNTA(_xlfn.UNIQUE(_xlfn._xlws.FILTER($M:$M,CO$1=$L:$L))))&amp;": "&amp;_xlfn.UNIQUE(_xlfn._xlws.FILTER($M:$M,CO$1=$L:$L)))</f>
        <v/>
      </c>
      <c r="CP3" t="str" cm="1">
        <f t="array" ref="CP3">IF(CP$1="","",_xlfn.CHOOSECOLS(_xlfn.TEXTSPLIT(CP$2,":"),1)&amp;"."&amp;_xlfn.SEQUENCE(COUNTA(_xlfn.UNIQUE(_xlfn._xlws.FILTER($M:$M,CP$1=$L:$L))))&amp;": "&amp;_xlfn.UNIQUE(_xlfn._xlws.FILTER($M:$M,CP$1=$L:$L)))</f>
        <v/>
      </c>
      <c r="CQ3" t="str" cm="1">
        <f t="array" ref="CQ3">IF(CQ$1="","",_xlfn.CHOOSECOLS(_xlfn.TEXTSPLIT(CQ$2,":"),1)&amp;"."&amp;_xlfn.SEQUENCE(COUNTA(_xlfn.UNIQUE(_xlfn._xlws.FILTER($M:$M,CQ$1=$L:$L))))&amp;": "&amp;_xlfn.UNIQUE(_xlfn._xlws.FILTER($M:$M,CQ$1=$L:$L)))</f>
        <v/>
      </c>
      <c r="CR3" t="str" cm="1">
        <f t="array" ref="CR3">IF(CR$1="","",_xlfn.CHOOSECOLS(_xlfn.TEXTSPLIT(CR$2,":"),1)&amp;"."&amp;_xlfn.SEQUENCE(COUNTA(_xlfn.UNIQUE(_xlfn._xlws.FILTER($M:$M,CR$1=$L:$L))))&amp;": "&amp;_xlfn.UNIQUE(_xlfn._xlws.FILTER($M:$M,CR$1=$L:$L)))</f>
        <v/>
      </c>
      <c r="CS3" t="str" cm="1">
        <f t="array" ref="CS3">IF(CS$1="","",_xlfn.CHOOSECOLS(_xlfn.TEXTSPLIT(CS$2,":"),1)&amp;"."&amp;_xlfn.SEQUENCE(COUNTA(_xlfn.UNIQUE(_xlfn._xlws.FILTER($M:$M,CS$1=$L:$L))))&amp;": "&amp;_xlfn.UNIQUE(_xlfn._xlws.FILTER($M:$M,CS$1=$L:$L)))</f>
        <v/>
      </c>
      <c r="CT3" t="str" cm="1">
        <f t="array" ref="CT3">IF(CT$1="","",_xlfn.CHOOSECOLS(_xlfn.TEXTSPLIT(CT$2,":"),1)&amp;"."&amp;_xlfn.SEQUENCE(COUNTA(_xlfn.UNIQUE(_xlfn._xlws.FILTER($M:$M,CT$1=$L:$L))))&amp;": "&amp;_xlfn.UNIQUE(_xlfn._xlws.FILTER($M:$M,CT$1=$L:$L)))</f>
        <v/>
      </c>
      <c r="CU3" t="str" cm="1">
        <f t="array" ref="CU3">IF(CU$1="","",_xlfn.CHOOSECOLS(_xlfn.TEXTSPLIT(CU$2,":"),1)&amp;"."&amp;_xlfn.SEQUENCE(COUNTA(_xlfn.UNIQUE(_xlfn._xlws.FILTER($M:$M,CU$1=$L:$L))))&amp;": "&amp;_xlfn.UNIQUE(_xlfn._xlws.FILTER($M:$M,CU$1=$L:$L)))</f>
        <v/>
      </c>
      <c r="CV3" t="str" cm="1">
        <f t="array" ref="CV3">IF(CV$1="","",_xlfn.CHOOSECOLS(_xlfn.TEXTSPLIT(CV$2,":"),1)&amp;"."&amp;_xlfn.SEQUENCE(COUNTA(_xlfn.UNIQUE(_xlfn._xlws.FILTER($M:$M,CV$1=$L:$L))))&amp;": "&amp;_xlfn.UNIQUE(_xlfn._xlws.FILTER($M:$M,CV$1=$L:$L)))</f>
        <v/>
      </c>
      <c r="CW3" t="str" cm="1">
        <f t="array" ref="CW3">IF(CW$1="","",_xlfn.CHOOSECOLS(_xlfn.TEXTSPLIT(CW$2,":"),1)&amp;"."&amp;_xlfn.SEQUENCE(COUNTA(_xlfn.UNIQUE(_xlfn._xlws.FILTER($M:$M,CW$1=$L:$L))))&amp;": "&amp;_xlfn.UNIQUE(_xlfn._xlws.FILTER($M:$M,CW$1=$L:$L)))</f>
        <v/>
      </c>
      <c r="CX3" t="str" cm="1">
        <f t="array" ref="CX3">IF(CX$1="","",_xlfn.CHOOSECOLS(_xlfn.TEXTSPLIT(CX$2,":"),1)&amp;"."&amp;_xlfn.SEQUENCE(COUNTA(_xlfn.UNIQUE(_xlfn._xlws.FILTER($M:$M,CX$1=$L:$L))))&amp;": "&amp;_xlfn.UNIQUE(_xlfn._xlws.FILTER($M:$M,CX$1=$L:$L)))</f>
        <v/>
      </c>
      <c r="CY3" t="str" cm="1">
        <f t="array" ref="CY3">IF(CY$1="","",_xlfn.CHOOSECOLS(_xlfn.TEXTSPLIT(CY$2,":"),1)&amp;"."&amp;_xlfn.SEQUENCE(COUNTA(_xlfn.UNIQUE(_xlfn._xlws.FILTER($M:$M,CY$1=$L:$L))))&amp;": "&amp;_xlfn.UNIQUE(_xlfn._xlws.FILTER($M:$M,CY$1=$L:$L)))</f>
        <v/>
      </c>
      <c r="CZ3" t="str" cm="1">
        <f t="array" ref="CZ3">IF(CZ$1="","",_xlfn.CHOOSECOLS(_xlfn.TEXTSPLIT(CZ$2,":"),1)&amp;"."&amp;_xlfn.SEQUENCE(COUNTA(_xlfn.UNIQUE(_xlfn._xlws.FILTER($M:$M,CZ$1=$L:$L))))&amp;": "&amp;_xlfn.UNIQUE(_xlfn._xlws.FILTER($M:$M,CZ$1=$L:$L)))</f>
        <v/>
      </c>
      <c r="XFA3" t="str">
        <v>Supply Chain &amp; Logistics</v>
      </c>
      <c r="XFB3" t="str">
        <v>Certification</v>
      </c>
      <c r="XFC3" t="str">
        <v>Battery Test Engineer</v>
      </c>
    </row>
    <row r="4" spans="1:104 16381:16384" x14ac:dyDescent="0.5">
      <c r="C4" s="23"/>
      <c r="D4" s="23"/>
      <c r="E4" s="23"/>
      <c r="F4" s="23"/>
      <c r="J4" s="26" t="str">
        <f ca="1"/>
        <v>1. Hardware Engineering</v>
      </c>
      <c r="K4" s="17" t="str" cm="1">
        <f t="array" aca="1" ref="K4" ca="1">IF(OR(L4="",toggleHash&lt;&gt;"On"),"",_xlfn.LET(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_xlfn.ARRAYTOTEXT(L4:Z4),
  IF(ISBLANK(_xlpm.s),
    0,
    DEC2HEX(_xlfn.REDUCE(_xlpm.o,
      ROW(INDIRECT("1:"&amp;LEN(_xlpm.s))),
      _xlfn.LAMBDA(_xlpm.acc,_xlpm.i,_xlpm.mulmod(_xlpm.p, _xlfn.BITXOR(_xlpm.acc, CODE(MID(_xlpm.s,_xlpm.i,1))), _xlpm.m)))))))</f>
        <v/>
      </c>
      <c r="L4" s="4" t="str">
        <v>Product Design &amp; Prototyping</v>
      </c>
      <c r="M4" s="4" t="str">
        <v>Prototype development</v>
      </c>
      <c r="N4" s="4" t="str">
        <v>Product Designer</v>
      </c>
      <c r="O4" s="4">
        <v>0.5</v>
      </c>
      <c r="P4" s="4">
        <v>1.5</v>
      </c>
      <c r="Q4" s="4">
        <v>1</v>
      </c>
      <c r="R4" s="4">
        <v>0.5</v>
      </c>
      <c r="BA4" t="str">
        <f ca="1"/>
        <v>1. Hardware Engineering</v>
      </c>
      <c r="BB4" t="str">
        <f ca="1"/>
        <v/>
      </c>
      <c r="BC4" t="str">
        <f ca="1"/>
        <v>Product Design &amp; Prototyping</v>
      </c>
      <c r="BD4" t="str">
        <f ca="1"/>
        <v>Prototype development</v>
      </c>
      <c r="BE4" t="str">
        <f ca="1"/>
        <v>Product Designer</v>
      </c>
      <c r="BF4">
        <f ca="1"/>
        <v>0.5</v>
      </c>
      <c r="BG4">
        <f ca="1"/>
        <v>1.5</v>
      </c>
      <c r="BH4">
        <f ca="1"/>
        <v>1</v>
      </c>
      <c r="BI4">
        <f ca="1"/>
        <v>0.5</v>
      </c>
      <c r="BJ4">
        <f ca="1"/>
        <v>0</v>
      </c>
      <c r="BK4">
        <f ca="1"/>
        <v>0</v>
      </c>
      <c r="BL4">
        <f ca="1"/>
        <v>0</v>
      </c>
      <c r="BM4">
        <f ca="1"/>
        <v>0</v>
      </c>
      <c r="BN4">
        <f ca="1"/>
        <v>0</v>
      </c>
      <c r="BO4">
        <f ca="1"/>
        <v>0</v>
      </c>
      <c r="BP4">
        <f ca="1"/>
        <v>0</v>
      </c>
      <c r="BQ4">
        <f ca="1"/>
        <v>0</v>
      </c>
      <c r="CA4" t="str">
        <f ca="1"/>
        <v>1.1.2: Prototype development</v>
      </c>
      <c r="CB4" t="str">
        <f ca="1"/>
        <v>1.2.2: Component sourcing</v>
      </c>
      <c r="CC4" t="str">
        <f ca="1"/>
        <v>1.3.2: PCB schematic design</v>
      </c>
      <c r="XFB4" t="str">
        <v>Component procurement and inventory management</v>
      </c>
      <c r="XFC4" t="str">
        <v>Business Development Manager</v>
      </c>
    </row>
    <row r="5" spans="1:104 16381:16384" x14ac:dyDescent="0.5">
      <c r="C5" s="20" t="s">
        <v>186</v>
      </c>
      <c r="D5" s="20" t="s">
        <v>187</v>
      </c>
      <c r="E5" s="20" t="s">
        <v>188</v>
      </c>
      <c r="F5" s="20" t="s">
        <v>189</v>
      </c>
      <c r="J5" s="26" t="str">
        <f ca="1"/>
        <v>1. Hardware Engineering</v>
      </c>
      <c r="K5" s="17" t="str" cm="1">
        <f t="array" aca="1" ref="K5" ca="1">IF(OR(L5="",toggleHash&lt;&gt;"On"),"",_xlfn.LET(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_xlfn.ARRAYTOTEXT(L5:Z5),
  IF(ISBLANK(_xlpm.s),
    0,
    DEC2HEX(_xlfn.REDUCE(_xlpm.o,
      ROW(INDIRECT("1:"&amp;LEN(_xlpm.s))),
      _xlfn.LAMBDA(_xlpm.acc,_xlpm.i,_xlpm.mulmod(_xlpm.p, _xlfn.BITXOR(_xlpm.acc, CODE(MID(_xlpm.s,_xlpm.i,1))), _xlpm.m)))))))</f>
        <v/>
      </c>
      <c r="L5" s="4" t="str">
        <v>Supply Chain &amp; Logistics</v>
      </c>
      <c r="M5" s="4" t="str">
        <v>Component selection</v>
      </c>
      <c r="N5" s="4" t="str">
        <v>Hardware Engineer</v>
      </c>
      <c r="O5" s="4">
        <v>1</v>
      </c>
      <c r="P5" s="4">
        <v>1</v>
      </c>
      <c r="Q5" s="4">
        <v>1.5</v>
      </c>
      <c r="R5" s="4">
        <v>0.5</v>
      </c>
      <c r="BA5" t="str">
        <f ca="1"/>
        <v>1. Hardware Engineering</v>
      </c>
      <c r="BB5" t="str">
        <f ca="1"/>
        <v/>
      </c>
      <c r="BC5" t="str">
        <f ca="1"/>
        <v>Supply Chain &amp; Logistics</v>
      </c>
      <c r="BD5" t="str">
        <f ca="1"/>
        <v>Component selection</v>
      </c>
      <c r="BE5" t="str">
        <f ca="1"/>
        <v>Hardware Engineer</v>
      </c>
      <c r="BF5">
        <f ca="1"/>
        <v>1</v>
      </c>
      <c r="BG5">
        <f ca="1"/>
        <v>1</v>
      </c>
      <c r="BH5">
        <f ca="1"/>
        <v>1.5</v>
      </c>
      <c r="BI5">
        <f ca="1"/>
        <v>0.5</v>
      </c>
      <c r="BJ5">
        <f ca="1"/>
        <v>0</v>
      </c>
      <c r="BK5">
        <f ca="1"/>
        <v>0</v>
      </c>
      <c r="BL5">
        <f ca="1"/>
        <v>0</v>
      </c>
      <c r="BM5">
        <f ca="1"/>
        <v>0</v>
      </c>
      <c r="BN5">
        <f ca="1"/>
        <v>0</v>
      </c>
      <c r="BO5">
        <f ca="1"/>
        <v>0</v>
      </c>
      <c r="BP5">
        <f ca="1"/>
        <v>0</v>
      </c>
      <c r="BQ5">
        <f ca="1"/>
        <v>0</v>
      </c>
      <c r="CA5" t="str">
        <f ca="1"/>
        <v>1.1.3: PCB schematic design</v>
      </c>
      <c r="CB5" t="str">
        <f ca="1"/>
        <v>1.2.3: PCB layout design</v>
      </c>
      <c r="CC5" t="str">
        <f ca="1"/>
        <v>1.3.3: Functional testing</v>
      </c>
      <c r="XFB5" t="str">
        <v>Component selection</v>
      </c>
      <c r="XFC5" t="str">
        <v>Call Center Manager</v>
      </c>
    </row>
    <row r="6" spans="1:104 16381:16384" x14ac:dyDescent="0.5">
      <c r="A6" s="26" t="str" cm="1">
        <f t="array" ref="A6:A8">_xlfn.UNIQUE(_xlfn._xlws.FILTER($L:$L,(L:L&lt;&gt;"")*(L:L&lt;&gt;"Task")))</f>
        <v>Product Design &amp; Prototyping</v>
      </c>
      <c r="B6" s="27" t="str" cm="1">
        <f t="array" aca="1" ref="B6:B20" ca="1">IFERROR(LEFT(B1,1)&amp;"."&amp;_xlfn.SEQUENCE(COUNTA(_xlfn._xlws.FILTER(A6:A20,A6:A20&lt;&gt;"")))&amp;": "&amp;A6:A20&amp;CHAR(10),"")</f>
        <v xml:space="preserve">1.1: Product Design &amp; Prototyping
</v>
      </c>
      <c r="C6">
        <f t="shared" ref="C6:C20" si="0">IF(A:A="","",COUNTIF(L:L,A:A))</f>
        <v>15</v>
      </c>
      <c r="D6" cm="1">
        <f t="array" ref="D6">IF(_xlfn.SINGLE(A:A)="","",COUNTA(_xlfn.UNIQUE(_xlfn._xlws.FILTER(M:M,L:L=A6))))</f>
        <v>12</v>
      </c>
      <c r="E6" cm="1">
        <f t="array" ref="E6">IF(_xlfn.SINGLE(A:A)="","",COUNTA(_xlfn.UNIQUE(_xlfn._xlws.FILTER(N:N,L:L=A6))))</f>
        <v>15</v>
      </c>
      <c r="F6" s="41">
        <f t="shared" ref="F6:F20" si="1">IF(A:A="","",SUMIFS(O:O,L:L,A:A))</f>
        <v>8.6</v>
      </c>
      <c r="H6" s="26" t="str" cm="1">
        <f t="array" aca="1" ref="H6:H20" ca="1">IF(B6:B20="","",B6:B20&amp;"  "&amp;CHAR(149)&amp;" "&amp;C6:C20&amp;" resources, "&amp;D6:D20&amp;" subtasks, "&amp;E6:E20&amp;" roles, "&amp;TEXT(F6:F20,"0.0")&amp;" fte")</f>
        <v>1.1: Product Design &amp; Prototyping
  • 15 resources, 12 subtasks, 15 roles, 8.6 fte</v>
      </c>
      <c r="J6" s="26" t="str">
        <f ca="1"/>
        <v>1. Hardware Engineering</v>
      </c>
      <c r="K6" s="17" t="str" cm="1">
        <f t="array" aca="1" ref="K6" ca="1">IF(OR(L6="",toggleHash&lt;&gt;"On"),"",_xlfn.LET(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_xlfn.ARRAYTOTEXT(L6:Z6),
  IF(ISBLANK(_xlpm.s),
    0,
    DEC2HEX(_xlfn.REDUCE(_xlpm.o,
      ROW(INDIRECT("1:"&amp;LEN(_xlpm.s))),
      _xlfn.LAMBDA(_xlpm.acc,_xlpm.i,_xlpm.mulmod(_xlpm.p, _xlfn.BITXOR(_xlpm.acc, CODE(MID(_xlpm.s,_xlpm.i,1))), _xlpm.m)))))))</f>
        <v/>
      </c>
      <c r="L6" s="4" t="str">
        <v>Supply Chain &amp; Logistics</v>
      </c>
      <c r="M6" s="4" t="str">
        <v>Component selection</v>
      </c>
      <c r="N6" s="4" t="str">
        <v>Electrical Engineer</v>
      </c>
      <c r="O6" s="4">
        <v>1</v>
      </c>
      <c r="P6" s="4">
        <v>1.5</v>
      </c>
      <c r="Q6" s="4">
        <v>2</v>
      </c>
      <c r="R6" s="4">
        <v>0.5</v>
      </c>
      <c r="BA6" t="str">
        <f ca="1"/>
        <v>1. Hardware Engineering</v>
      </c>
      <c r="BB6" t="str">
        <f ca="1"/>
        <v/>
      </c>
      <c r="BC6" t="str">
        <f ca="1"/>
        <v>Supply Chain &amp; Logistics</v>
      </c>
      <c r="BD6" t="str">
        <f ca="1"/>
        <v>Component selection</v>
      </c>
      <c r="BE6" t="str">
        <f ca="1"/>
        <v>Electrical Engineer</v>
      </c>
      <c r="BF6">
        <f ca="1"/>
        <v>1</v>
      </c>
      <c r="BG6">
        <f ca="1"/>
        <v>1.5</v>
      </c>
      <c r="BH6">
        <f ca="1"/>
        <v>2</v>
      </c>
      <c r="BI6">
        <f ca="1"/>
        <v>0.5</v>
      </c>
      <c r="BJ6">
        <f ca="1"/>
        <v>0</v>
      </c>
      <c r="BK6">
        <f ca="1"/>
        <v>0</v>
      </c>
      <c r="BL6">
        <f ca="1"/>
        <v>0</v>
      </c>
      <c r="BM6">
        <f ca="1"/>
        <v>0</v>
      </c>
      <c r="BN6">
        <f ca="1"/>
        <v>0</v>
      </c>
      <c r="BO6">
        <f ca="1"/>
        <v>0</v>
      </c>
      <c r="BP6">
        <f ca="1"/>
        <v>0</v>
      </c>
      <c r="BQ6">
        <f ca="1"/>
        <v>0</v>
      </c>
      <c r="CA6" t="str">
        <f ca="1"/>
        <v>1.1.4: Component sourcing</v>
      </c>
      <c r="CB6" t="str">
        <f ca="1"/>
        <v>1.2.4: Selection of manufacturing partners</v>
      </c>
      <c r="CC6" t="str">
        <f ca="1"/>
        <v>1.3.4: Reliability testing</v>
      </c>
      <c r="XFB6" t="str">
        <v>Component sourcing</v>
      </c>
      <c r="XFC6" t="str">
        <v>Channel Sales Manager</v>
      </c>
    </row>
    <row r="7" spans="1:104 16381:16384" x14ac:dyDescent="0.5">
      <c r="A7" s="26" t="str">
        <v>Supply Chain &amp; Logistics</v>
      </c>
      <c r="B7" s="27" t="str">
        <f ca="1"/>
        <v xml:space="preserve">1.2: Supply Chain &amp; Logistics
</v>
      </c>
      <c r="C7">
        <f t="shared" si="0"/>
        <v>10</v>
      </c>
      <c r="D7" cm="1">
        <f t="array" ref="D7">IF(_xlfn.SINGLE(A:A)="","",COUNTA(_xlfn.UNIQUE(_xlfn._xlws.FILTER(M:M,L:L=A7))))</f>
        <v>8</v>
      </c>
      <c r="E7" cm="1">
        <f t="array" ref="E7">IF(_xlfn.SINGLE(A:A)="","",COUNTA(_xlfn.UNIQUE(_xlfn._xlws.FILTER(N:N,L:L=A7))))</f>
        <v>10</v>
      </c>
      <c r="F7" s="41">
        <f t="shared" si="1"/>
        <v>7</v>
      </c>
      <c r="H7" s="26" t="str">
        <f ca="1"/>
        <v>1.2: Supply Chain &amp; Logistics
  • 10 resources, 8 subtasks, 10 roles, 7.0 fte</v>
      </c>
      <c r="J7" s="26" t="str">
        <f ca="1"/>
        <v>1. Hardware Engineering</v>
      </c>
      <c r="K7" s="17" t="str" cm="1">
        <f t="array" aca="1" ref="K7" ca="1">IF(OR(L7="",toggleHash&lt;&gt;"On"),"",_xlfn.LET(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_xlfn.ARRAYTOTEXT(L7:Z7),
  IF(ISBLANK(_xlpm.s),
    0,
    DEC2HEX(_xlfn.REDUCE(_xlpm.o,
      ROW(INDIRECT("1:"&amp;LEN(_xlpm.s))),
      _xlfn.LAMBDA(_xlpm.acc,_xlpm.i,_xlpm.mulmod(_xlpm.p, _xlfn.BITXOR(_xlpm.acc, CODE(MID(_xlpm.s,_xlpm.i,1))), _xlpm.m)))))))</f>
        <v/>
      </c>
      <c r="L7" s="4" t="str">
        <v>Hardware Testing</v>
      </c>
      <c r="M7" s="4" t="str">
        <v>Thermal and durability testing</v>
      </c>
      <c r="N7" s="4" t="str">
        <v>Reliability Engineer</v>
      </c>
      <c r="O7" s="4">
        <v>0.5</v>
      </c>
      <c r="P7" s="4">
        <v>2</v>
      </c>
      <c r="Q7" s="4">
        <v>1.5</v>
      </c>
      <c r="R7" s="4">
        <v>1</v>
      </c>
      <c r="BA7" t="str">
        <f ca="1"/>
        <v>1. Hardware Engineering</v>
      </c>
      <c r="BB7" t="str">
        <f ca="1"/>
        <v/>
      </c>
      <c r="BC7" t="str">
        <f ca="1"/>
        <v>Hardware Testing</v>
      </c>
      <c r="BD7" t="str">
        <f ca="1"/>
        <v>Thermal and durability testing</v>
      </c>
      <c r="BE7" t="str">
        <f ca="1"/>
        <v>Reliability Engineer</v>
      </c>
      <c r="BF7">
        <f ca="1"/>
        <v>0.5</v>
      </c>
      <c r="BG7">
        <f ca="1"/>
        <v>2</v>
      </c>
      <c r="BH7">
        <f ca="1"/>
        <v>1.5</v>
      </c>
      <c r="BI7">
        <f ca="1"/>
        <v>1</v>
      </c>
      <c r="BJ7">
        <f ca="1"/>
        <v>0</v>
      </c>
      <c r="BK7">
        <f ca="1"/>
        <v>0</v>
      </c>
      <c r="BL7">
        <f ca="1"/>
        <v>0</v>
      </c>
      <c r="BM7">
        <f ca="1"/>
        <v>0</v>
      </c>
      <c r="BN7">
        <f ca="1"/>
        <v>0</v>
      </c>
      <c r="BO7">
        <f ca="1"/>
        <v>0</v>
      </c>
      <c r="BP7">
        <f ca="1"/>
        <v>0</v>
      </c>
      <c r="BQ7">
        <f ca="1"/>
        <v>0</v>
      </c>
      <c r="CA7" t="str">
        <f ca="1"/>
        <v>1.1.5: Signal integrity and power management testing</v>
      </c>
      <c r="CB7" t="str">
        <f ca="1"/>
        <v>1.2.5: Manufacturing test plan creation</v>
      </c>
      <c r="XFB7" t="str">
        <v>Functional testing</v>
      </c>
      <c r="XFC7" t="str">
        <v>Cloud Architect</v>
      </c>
    </row>
    <row r="8" spans="1:104 16381:16384" x14ac:dyDescent="0.5">
      <c r="A8" s="26" t="str">
        <v>Hardware Testing</v>
      </c>
      <c r="B8" s="27" t="str">
        <f ca="1"/>
        <v xml:space="preserve">1.3: Hardware Testing
</v>
      </c>
      <c r="C8">
        <f t="shared" si="0"/>
        <v>4</v>
      </c>
      <c r="D8" cm="1">
        <f t="array" ref="D8">IF(_xlfn.SINGLE(A:A)="","",COUNTA(_xlfn.UNIQUE(_xlfn._xlws.FILTER(M:M,L:L=A8))))</f>
        <v>4</v>
      </c>
      <c r="E8" cm="1">
        <f t="array" ref="E8">IF(_xlfn.SINGLE(A:A)="","",COUNTA(_xlfn.UNIQUE(_xlfn._xlws.FILTER(N:N,L:L=A8))))</f>
        <v>3</v>
      </c>
      <c r="F8" s="41">
        <f t="shared" si="1"/>
        <v>2</v>
      </c>
      <c r="H8" s="26" t="str">
        <f ca="1"/>
        <v>1.3: Hardware Testing
  • 4 resources, 4 subtasks, 3 roles, 2.0 fte</v>
      </c>
      <c r="J8" s="26" t="str">
        <f ca="1"/>
        <v>1. Hardware Engineering</v>
      </c>
      <c r="K8" s="17" t="str" cm="1">
        <f t="array" aca="1" ref="K8" ca="1">IF(OR(L8="",toggleHash&lt;&gt;"On"),"",_xlfn.LET(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_xlfn.ARRAYTOTEXT(L8:Z8),
  IF(ISBLANK(_xlpm.s),
    0,
    DEC2HEX(_xlfn.REDUCE(_xlpm.o,
      ROW(INDIRECT("1:"&amp;LEN(_xlpm.s))),
      _xlfn.LAMBDA(_xlpm.acc,_xlpm.i,_xlpm.mulmod(_xlpm.p, _xlfn.BITXOR(_xlpm.acc, CODE(MID(_xlpm.s,_xlpm.i,1))), _xlpm.m)))))))</f>
        <v/>
      </c>
      <c r="L8" s="4" t="str">
        <v>Hardware Testing</v>
      </c>
      <c r="M8" s="4" t="str">
        <v>PCB schematic design</v>
      </c>
      <c r="N8" s="4" t="str">
        <v>PCB Designer</v>
      </c>
      <c r="O8" s="4">
        <v>0.5</v>
      </c>
      <c r="P8" s="4">
        <v>1.5</v>
      </c>
      <c r="Q8" s="4">
        <v>2</v>
      </c>
      <c r="R8" s="4">
        <v>0.5</v>
      </c>
      <c r="BA8" t="str">
        <f ca="1"/>
        <v>1. Hardware Engineering</v>
      </c>
      <c r="BB8" t="str">
        <f ca="1"/>
        <v/>
      </c>
      <c r="BC8" t="str">
        <f ca="1"/>
        <v>Hardware Testing</v>
      </c>
      <c r="BD8" t="str">
        <f ca="1"/>
        <v>PCB schematic design</v>
      </c>
      <c r="BE8" t="str">
        <f ca="1"/>
        <v>PCB Designer</v>
      </c>
      <c r="BF8">
        <f ca="1"/>
        <v>0.5</v>
      </c>
      <c r="BG8">
        <f ca="1"/>
        <v>1.5</v>
      </c>
      <c r="BH8">
        <f ca="1"/>
        <v>2</v>
      </c>
      <c r="BI8">
        <f ca="1"/>
        <v>0.5</v>
      </c>
      <c r="BJ8">
        <f ca="1"/>
        <v>0</v>
      </c>
      <c r="BK8">
        <f ca="1"/>
        <v>0</v>
      </c>
      <c r="BL8">
        <f ca="1"/>
        <v>0</v>
      </c>
      <c r="BM8">
        <f ca="1"/>
        <v>0</v>
      </c>
      <c r="BN8">
        <f ca="1"/>
        <v>0</v>
      </c>
      <c r="BO8">
        <f ca="1"/>
        <v>0</v>
      </c>
      <c r="BP8">
        <f ca="1"/>
        <v>0</v>
      </c>
      <c r="BQ8">
        <f ca="1"/>
        <v>0</v>
      </c>
      <c r="CA8" t="str">
        <f ca="1"/>
        <v>1.1.6: Certification</v>
      </c>
      <c r="CB8" t="str">
        <f ca="1"/>
        <v>1.2.6: Supplier contract negotiations</v>
      </c>
      <c r="XFB8" t="str">
        <v>Industrial design</v>
      </c>
      <c r="XFC8" t="str">
        <v>Cloud Engineer</v>
      </c>
    </row>
    <row r="9" spans="1:104 16381:16384" x14ac:dyDescent="0.5">
      <c r="A9" s="26"/>
      <c r="B9" s="27" t="str">
        <f ca="1"/>
        <v/>
      </c>
      <c r="C9" t="str">
        <f t="shared" si="0"/>
        <v/>
      </c>
      <c r="D9" t="str" cm="1">
        <f t="array" ref="D9">IF(_xlfn.SINGLE(A:A)="","",COUNTA(_xlfn.UNIQUE(_xlfn._xlws.FILTER(M:M,L:L=A9))))</f>
        <v/>
      </c>
      <c r="E9" t="str" cm="1">
        <f t="array" ref="E9">IF(_xlfn.SINGLE(A:A)="","",COUNTA(_xlfn.UNIQUE(_xlfn._xlws.FILTER(N:N,L:L=A9))))</f>
        <v/>
      </c>
      <c r="F9" s="41" t="str">
        <f t="shared" si="1"/>
        <v/>
      </c>
      <c r="H9" s="26" t="str">
        <f ca="1"/>
        <v/>
      </c>
      <c r="J9" s="26" t="str">
        <f ca="1"/>
        <v>1. Hardware Engineering</v>
      </c>
      <c r="K9" s="17" t="str" cm="1">
        <f t="array" aca="1" ref="K9" ca="1">IF(OR(L9="",toggleHash&lt;&gt;"On"),"",_xlfn.LET(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_xlfn.ARRAYTOTEXT(L9:Z9),
  IF(ISBLANK(_xlpm.s),
    0,
    DEC2HEX(_xlfn.REDUCE(_xlpm.o,
      ROW(INDIRECT("1:"&amp;LEN(_xlpm.s))),
      _xlfn.LAMBDA(_xlpm.acc,_xlpm.i,_xlpm.mulmod(_xlpm.p, _xlfn.BITXOR(_xlpm.acc, CODE(MID(_xlpm.s,_xlpm.i,1))), _xlpm.m)))))))</f>
        <v/>
      </c>
      <c r="L9" s="4" t="str">
        <v>Product Design &amp; Prototyping</v>
      </c>
      <c r="M9" s="4" t="str">
        <v>PCB schematic design</v>
      </c>
      <c r="N9" s="4" t="str">
        <v>Electrical Engineer</v>
      </c>
      <c r="O9" s="4">
        <v>0.5</v>
      </c>
      <c r="P9" s="4">
        <v>1.5</v>
      </c>
      <c r="Q9" s="4">
        <v>2</v>
      </c>
      <c r="R9" s="4">
        <v>0.5</v>
      </c>
      <c r="BA9" t="str">
        <f ca="1"/>
        <v>1. Hardware Engineering</v>
      </c>
      <c r="BB9" t="str">
        <f ca="1"/>
        <v/>
      </c>
      <c r="BC9" t="str">
        <f ca="1"/>
        <v>Product Design &amp; Prototyping</v>
      </c>
      <c r="BD9" t="str">
        <f ca="1"/>
        <v>PCB schematic design</v>
      </c>
      <c r="BE9" t="str">
        <f ca="1"/>
        <v>Electrical Engineer</v>
      </c>
      <c r="BF9">
        <f ca="1"/>
        <v>0.5</v>
      </c>
      <c r="BG9">
        <f ca="1"/>
        <v>1.5</v>
      </c>
      <c r="BH9">
        <f ca="1"/>
        <v>2</v>
      </c>
      <c r="BI9">
        <f ca="1"/>
        <v>0.5</v>
      </c>
      <c r="BJ9">
        <f ca="1"/>
        <v>0</v>
      </c>
      <c r="BK9">
        <f ca="1"/>
        <v>0</v>
      </c>
      <c r="BL9">
        <f ca="1"/>
        <v>0</v>
      </c>
      <c r="BM9">
        <f ca="1"/>
        <v>0</v>
      </c>
      <c r="BN9">
        <f ca="1"/>
        <v>0</v>
      </c>
      <c r="BO9">
        <f ca="1"/>
        <v>0</v>
      </c>
      <c r="BP9">
        <f ca="1"/>
        <v>0</v>
      </c>
      <c r="BQ9">
        <f ca="1"/>
        <v>0</v>
      </c>
      <c r="CA9" t="str">
        <f ca="1"/>
        <v>1.1.7: Performance benchmarking</v>
      </c>
      <c r="CB9" t="str">
        <f ca="1"/>
        <v>1.2.7: Shipping logistics</v>
      </c>
      <c r="XFB9" t="str">
        <v>Manufacturing test plan creation</v>
      </c>
      <c r="XFC9" t="str">
        <v>Communications Specialist</v>
      </c>
    </row>
    <row r="10" spans="1:104 16381:16384" x14ac:dyDescent="0.5">
      <c r="A10" s="26"/>
      <c r="B10" s="27" t="str">
        <f ca="1"/>
        <v/>
      </c>
      <c r="C10" t="str">
        <f t="shared" si="0"/>
        <v/>
      </c>
      <c r="D10" t="str" cm="1">
        <f t="array" ref="D10">IF(_xlfn.SINGLE(A:A)="","",COUNTA(_xlfn.UNIQUE(_xlfn._xlws.FILTER(M:M,L:L=A10))))</f>
        <v/>
      </c>
      <c r="E10" t="str" cm="1">
        <f t="array" ref="E10">IF(_xlfn.SINGLE(A:A)="","",COUNTA(_xlfn.UNIQUE(_xlfn._xlws.FILTER(N:N,L:L=A10))))</f>
        <v/>
      </c>
      <c r="F10" s="41" t="str">
        <f t="shared" si="1"/>
        <v/>
      </c>
      <c r="H10" s="26" t="str">
        <f ca="1"/>
        <v/>
      </c>
      <c r="J10" s="26" t="str">
        <f ca="1"/>
        <v>1. Hardware Engineering</v>
      </c>
      <c r="K10" s="17" t="str" cm="1">
        <f t="array" aca="1" ref="K10" ca="1">IF(OR(L10="",toggleHash&lt;&gt;"On"),"",_xlfn.LET(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_xlfn.ARRAYTOTEXT(L10:Z10),
  IF(ISBLANK(_xlpm.s),
    0,
    DEC2HEX(_xlfn.REDUCE(_xlpm.o,
      ROW(INDIRECT("1:"&amp;LEN(_xlpm.s))),
      _xlfn.LAMBDA(_xlpm.acc,_xlpm.i,_xlpm.mulmod(_xlpm.p, _xlfn.BITXOR(_xlpm.acc, CODE(MID(_xlpm.s,_xlpm.i,1))), _xlpm.m)))))))</f>
        <v/>
      </c>
      <c r="L10" s="4" t="str">
        <v>Product Design &amp; Prototyping</v>
      </c>
      <c r="M10" s="4" t="str">
        <v>Component sourcing</v>
      </c>
      <c r="N10" s="4" t="str">
        <v>Procurement Engineer</v>
      </c>
      <c r="O10" s="4">
        <v>1</v>
      </c>
      <c r="P10" s="4">
        <v>1</v>
      </c>
      <c r="Q10" s="4">
        <v>1</v>
      </c>
      <c r="R10" s="4">
        <v>0.5</v>
      </c>
      <c r="BA10" t="str">
        <f ca="1"/>
        <v>1. Hardware Engineering</v>
      </c>
      <c r="BB10" t="str">
        <f ca="1"/>
        <v/>
      </c>
      <c r="BC10" t="str">
        <f ca="1"/>
        <v>Product Design &amp; Prototyping</v>
      </c>
      <c r="BD10" t="str">
        <f ca="1"/>
        <v>Component sourcing</v>
      </c>
      <c r="BE10" t="str">
        <f ca="1"/>
        <v>Procurement Engineer</v>
      </c>
      <c r="BF10">
        <f ca="1"/>
        <v>1</v>
      </c>
      <c r="BG10">
        <f ca="1"/>
        <v>1</v>
      </c>
      <c r="BH10">
        <f ca="1"/>
        <v>1</v>
      </c>
      <c r="BI10">
        <f ca="1"/>
        <v>0.5</v>
      </c>
      <c r="BJ10">
        <f ca="1"/>
        <v>0</v>
      </c>
      <c r="BK10">
        <f ca="1"/>
        <v>0</v>
      </c>
      <c r="BL10">
        <f ca="1"/>
        <v>0</v>
      </c>
      <c r="BM10">
        <f ca="1"/>
        <v>0</v>
      </c>
      <c r="BN10">
        <f ca="1"/>
        <v>0</v>
      </c>
      <c r="BO10">
        <f ca="1"/>
        <v>0</v>
      </c>
      <c r="BP10">
        <f ca="1"/>
        <v>0</v>
      </c>
      <c r="BQ10">
        <f ca="1"/>
        <v>0</v>
      </c>
      <c r="CA10" t="str">
        <f ca="1"/>
        <v>1.1.8: Selection of manufacturing partners</v>
      </c>
      <c r="CB10" t="str">
        <f ca="1"/>
        <v>1.2.8: Warehousing and inventory management</v>
      </c>
      <c r="XFB10" t="str">
        <v>PCB layout design</v>
      </c>
      <c r="XFC10" t="str">
        <v>Compliance Engineer</v>
      </c>
    </row>
    <row r="11" spans="1:104 16381:16384" x14ac:dyDescent="0.5">
      <c r="A11" s="26"/>
      <c r="B11" s="27" t="str">
        <f ca="1"/>
        <v/>
      </c>
      <c r="C11" t="str">
        <f t="shared" si="0"/>
        <v/>
      </c>
      <c r="D11" t="str" cm="1">
        <f t="array" ref="D11">IF(_xlfn.SINGLE(A:A)="","",COUNTA(_xlfn.UNIQUE(_xlfn._xlws.FILTER(M:M,L:L=A11))))</f>
        <v/>
      </c>
      <c r="E11" t="str" cm="1">
        <f t="array" ref="E11">IF(_xlfn.SINGLE(A:A)="","",COUNTA(_xlfn.UNIQUE(_xlfn._xlws.FILTER(N:N,L:L=A11))))</f>
        <v/>
      </c>
      <c r="F11" s="41" t="str">
        <f t="shared" si="1"/>
        <v/>
      </c>
      <c r="H11" s="26" t="str">
        <f ca="1"/>
        <v/>
      </c>
      <c r="J11" s="26" t="str">
        <f ca="1"/>
        <v>1. Hardware Engineering</v>
      </c>
      <c r="K11" s="17" t="str" cm="1">
        <f t="array" aca="1" ref="K11" ca="1">IF(OR(L11="",toggleHash&lt;&gt;"On"),"",_xlfn.LET(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_xlfn.ARRAYTOTEXT(L11:Z11),
  IF(ISBLANK(_xlpm.s),
    0,
    DEC2HEX(_xlfn.REDUCE(_xlpm.o,
      ROW(INDIRECT("1:"&amp;LEN(_xlpm.s))),
      _xlfn.LAMBDA(_xlpm.acc,_xlpm.i,_xlpm.mulmod(_xlpm.p, _xlfn.BITXOR(_xlpm.acc, CODE(MID(_xlpm.s,_xlpm.i,1))), _xlpm.m)))))))</f>
        <v/>
      </c>
      <c r="L11" s="4" t="str">
        <v>Supply Chain &amp; Logistics</v>
      </c>
      <c r="M11" s="4" t="str">
        <v>Component sourcing</v>
      </c>
      <c r="N11" s="4" t="str">
        <v>Supply Chain Manager</v>
      </c>
      <c r="O11" s="4">
        <v>1</v>
      </c>
      <c r="P11" s="4">
        <v>1.5</v>
      </c>
      <c r="Q11" s="4">
        <v>1.5</v>
      </c>
      <c r="R11" s="4">
        <v>0.5</v>
      </c>
      <c r="BA11" t="str">
        <f ca="1"/>
        <v>1. Hardware Engineering</v>
      </c>
      <c r="BB11" t="str">
        <f ca="1"/>
        <v/>
      </c>
      <c r="BC11" t="str">
        <f ca="1"/>
        <v>Supply Chain &amp; Logistics</v>
      </c>
      <c r="BD11" t="str">
        <f ca="1"/>
        <v>Component sourcing</v>
      </c>
      <c r="BE11" t="str">
        <f ca="1"/>
        <v>Supply Chain Manager</v>
      </c>
      <c r="BF11">
        <f ca="1"/>
        <v>1</v>
      </c>
      <c r="BG11">
        <f ca="1"/>
        <v>1.5</v>
      </c>
      <c r="BH11">
        <f ca="1"/>
        <v>1.5</v>
      </c>
      <c r="BI11">
        <f ca="1"/>
        <v>0.5</v>
      </c>
      <c r="BJ11">
        <f ca="1"/>
        <v>0</v>
      </c>
      <c r="BK11">
        <f ca="1"/>
        <v>0</v>
      </c>
      <c r="BL11">
        <f ca="1"/>
        <v>0</v>
      </c>
      <c r="BM11">
        <f ca="1"/>
        <v>0</v>
      </c>
      <c r="BN11">
        <f ca="1"/>
        <v>0</v>
      </c>
      <c r="BO11">
        <f ca="1"/>
        <v>0</v>
      </c>
      <c r="BP11">
        <f ca="1"/>
        <v>0</v>
      </c>
      <c r="BQ11">
        <f ca="1"/>
        <v>0</v>
      </c>
      <c r="CA11" t="str">
        <f ca="1"/>
        <v>1.1.9: Assembly line setup</v>
      </c>
      <c r="XFB11" t="str">
        <v>PCB schematic design</v>
      </c>
      <c r="XFC11" t="str">
        <v>Customer Experience Analyst</v>
      </c>
    </row>
    <row r="12" spans="1:104 16381:16384" x14ac:dyDescent="0.5">
      <c r="A12" s="26"/>
      <c r="B12" s="27" t="str">
        <f ca="1"/>
        <v/>
      </c>
      <c r="C12" t="str">
        <f t="shared" si="0"/>
        <v/>
      </c>
      <c r="D12" t="str" cm="1">
        <f t="array" ref="D12">IF(_xlfn.SINGLE(A:A)="","",COUNTA(_xlfn.UNIQUE(_xlfn._xlws.FILTER(M:M,L:L=A12))))</f>
        <v/>
      </c>
      <c r="E12" t="str" cm="1">
        <f t="array" ref="E12">IF(_xlfn.SINGLE(A:A)="","",COUNTA(_xlfn.UNIQUE(_xlfn._xlws.FILTER(N:N,L:L=A12))))</f>
        <v/>
      </c>
      <c r="F12" s="41" t="str">
        <f t="shared" si="1"/>
        <v/>
      </c>
      <c r="H12" s="26" t="str">
        <f ca="1"/>
        <v/>
      </c>
      <c r="J12" s="26" t="str">
        <f ca="1"/>
        <v>1. Hardware Engineering</v>
      </c>
      <c r="K12" s="17" t="str" cm="1">
        <f t="array" aca="1" ref="K12" ca="1">IF(OR(L12="",toggleHash&lt;&gt;"On"),"",_xlfn.LET(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_xlfn.ARRAYTOTEXT(L12:Z12),
  IF(ISBLANK(_xlpm.s),
    0,
    DEC2HEX(_xlfn.REDUCE(_xlpm.o,
      ROW(INDIRECT("1:"&amp;LEN(_xlpm.s))),
      _xlfn.LAMBDA(_xlpm.acc,_xlpm.i,_xlpm.mulmod(_xlpm.p, _xlfn.BITXOR(_xlpm.acc, CODE(MID(_xlpm.s,_xlpm.i,1))), _xlpm.m)))))))</f>
        <v/>
      </c>
      <c r="L12" s="4" t="str">
        <v>Supply Chain &amp; Logistics</v>
      </c>
      <c r="M12" s="4" t="str">
        <v>PCB layout design</v>
      </c>
      <c r="N12" s="4" t="str">
        <v>PCB Layout Engineer</v>
      </c>
      <c r="O12" s="4">
        <v>0.5</v>
      </c>
      <c r="P12" s="4">
        <v>2</v>
      </c>
      <c r="Q12" s="4">
        <v>2.5</v>
      </c>
      <c r="R12" s="4">
        <v>0.5</v>
      </c>
      <c r="BA12" t="str">
        <f ca="1"/>
        <v>1. Hardware Engineering</v>
      </c>
      <c r="BB12" t="str">
        <f ca="1"/>
        <v/>
      </c>
      <c r="BC12" t="str">
        <f ca="1"/>
        <v>Supply Chain &amp; Logistics</v>
      </c>
      <c r="BD12" t="str">
        <f ca="1"/>
        <v>PCB layout design</v>
      </c>
      <c r="BE12" t="str">
        <f ca="1"/>
        <v>PCB Layout Engineer</v>
      </c>
      <c r="BF12">
        <f ca="1"/>
        <v>0.5</v>
      </c>
      <c r="BG12">
        <f ca="1"/>
        <v>2</v>
      </c>
      <c r="BH12">
        <f ca="1"/>
        <v>2.5</v>
      </c>
      <c r="BI12">
        <f ca="1"/>
        <v>0.5</v>
      </c>
      <c r="BJ12">
        <f ca="1"/>
        <v>0</v>
      </c>
      <c r="BK12">
        <f ca="1"/>
        <v>0</v>
      </c>
      <c r="BL12">
        <f ca="1"/>
        <v>0</v>
      </c>
      <c r="BM12">
        <f ca="1"/>
        <v>0</v>
      </c>
      <c r="BN12">
        <f ca="1"/>
        <v>0</v>
      </c>
      <c r="BO12">
        <f ca="1"/>
        <v>0</v>
      </c>
      <c r="BP12">
        <f ca="1"/>
        <v>0</v>
      </c>
      <c r="BQ12">
        <f ca="1"/>
        <v>0</v>
      </c>
      <c r="CA12" t="str">
        <f ca="1"/>
        <v>1.1.10: Component procurement and inventory management</v>
      </c>
      <c r="XFB12" t="str">
        <v>Performance benchmarking</v>
      </c>
      <c r="XFC12" t="str">
        <v>Customer Service Manager</v>
      </c>
    </row>
    <row r="13" spans="1:104 16381:16384" x14ac:dyDescent="0.5">
      <c r="A13" s="26"/>
      <c r="B13" s="27" t="str">
        <f ca="1"/>
        <v/>
      </c>
      <c r="C13" t="str">
        <f t="shared" si="0"/>
        <v/>
      </c>
      <c r="D13" t="str" cm="1">
        <f t="array" ref="D13">IF(_xlfn.SINGLE(A:A)="","",COUNTA(_xlfn.UNIQUE(_xlfn._xlws.FILTER(M:M,L:L=A13))))</f>
        <v/>
      </c>
      <c r="E13" t="str" cm="1">
        <f t="array" ref="E13">IF(_xlfn.SINGLE(A:A)="","",COUNTA(_xlfn.UNIQUE(_xlfn._xlws.FILTER(N:N,L:L=A13))))</f>
        <v/>
      </c>
      <c r="F13" s="41" t="str">
        <f t="shared" si="1"/>
        <v/>
      </c>
      <c r="H13" s="26" t="str">
        <f ca="1"/>
        <v/>
      </c>
      <c r="J13" s="26" t="str">
        <f ca="1"/>
        <v>1. Hardware Engineering</v>
      </c>
      <c r="K13" s="17" t="str" cm="1">
        <f t="array" aca="1" ref="K13" ca="1">IF(OR(L13="",toggleHash&lt;&gt;"On"),"",_xlfn.LET(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_xlfn.ARRAYTOTEXT(L13:Z13),
  IF(ISBLANK(_xlpm.s),
    0,
    DEC2HEX(_xlfn.REDUCE(_xlpm.o,
      ROW(INDIRECT("1:"&amp;LEN(_xlpm.s))),
      _xlfn.LAMBDA(_xlpm.acc,_xlpm.i,_xlpm.mulmod(_xlpm.p, _xlfn.BITXOR(_xlpm.acc, CODE(MID(_xlpm.s,_xlpm.i,1))), _xlpm.m)))))))</f>
        <v/>
      </c>
      <c r="L13" s="4" t="str">
        <v>Product Design &amp; Prototyping</v>
      </c>
      <c r="M13" s="4" t="str">
        <v>Signal integrity and power management testing</v>
      </c>
      <c r="N13" s="4" t="str">
        <v>Signal Integrity Engineer</v>
      </c>
      <c r="O13" s="4">
        <v>0.5</v>
      </c>
      <c r="P13" s="4">
        <v>1.5</v>
      </c>
      <c r="Q13" s="4">
        <v>2</v>
      </c>
      <c r="R13" s="4">
        <v>1</v>
      </c>
      <c r="BA13" t="str">
        <f ca="1"/>
        <v>1. Hardware Engineering</v>
      </c>
      <c r="BB13" t="str">
        <f ca="1"/>
        <v/>
      </c>
      <c r="BC13" t="str">
        <f ca="1"/>
        <v>Product Design &amp; Prototyping</v>
      </c>
      <c r="BD13" t="str">
        <f ca="1"/>
        <v>Signal integrity and power management testing</v>
      </c>
      <c r="BE13" t="str">
        <f ca="1"/>
        <v>Signal Integrity Engineer</v>
      </c>
      <c r="BF13">
        <f ca="1"/>
        <v>0.5</v>
      </c>
      <c r="BG13">
        <f ca="1"/>
        <v>1.5</v>
      </c>
      <c r="BH13">
        <f ca="1"/>
        <v>2</v>
      </c>
      <c r="BI13">
        <f ca="1"/>
        <v>1</v>
      </c>
      <c r="BJ13">
        <f ca="1"/>
        <v>0</v>
      </c>
      <c r="BK13">
        <f ca="1"/>
        <v>0</v>
      </c>
      <c r="BL13">
        <f ca="1"/>
        <v>0</v>
      </c>
      <c r="BM13">
        <f ca="1"/>
        <v>0</v>
      </c>
      <c r="BN13">
        <f ca="1"/>
        <v>0</v>
      </c>
      <c r="BO13">
        <f ca="1"/>
        <v>0</v>
      </c>
      <c r="BP13">
        <f ca="1"/>
        <v>0</v>
      </c>
      <c r="BQ13">
        <f ca="1"/>
        <v>0</v>
      </c>
      <c r="CA13" t="str">
        <f ca="1"/>
        <v>1.1.11: Assembly and packaging</v>
      </c>
      <c r="XFB13" t="str">
        <v>Prototype development</v>
      </c>
      <c r="XFC13" t="str">
        <v>Customer Support Specialist</v>
      </c>
    </row>
    <row r="14" spans="1:104 16381:16384" x14ac:dyDescent="0.5">
      <c r="A14" s="26"/>
      <c r="B14" s="27" t="str">
        <f ca="1"/>
        <v/>
      </c>
      <c r="C14" t="str">
        <f t="shared" si="0"/>
        <v/>
      </c>
      <c r="D14" t="str" cm="1">
        <f t="array" ref="D14">IF(_xlfn.SINGLE(A:A)="","",COUNTA(_xlfn.UNIQUE(_xlfn._xlws.FILTER(M:M,L:L=A14))))</f>
        <v/>
      </c>
      <c r="E14" t="str" cm="1">
        <f t="array" ref="E14">IF(_xlfn.SINGLE(A:A)="","",COUNTA(_xlfn.UNIQUE(_xlfn._xlws.FILTER(N:N,L:L=A14))))</f>
        <v/>
      </c>
      <c r="F14" s="41" t="str">
        <f t="shared" si="1"/>
        <v/>
      </c>
      <c r="H14" s="26" t="str">
        <f ca="1"/>
        <v/>
      </c>
      <c r="J14" s="26" t="str">
        <f ca="1"/>
        <v>1. Hardware Engineering</v>
      </c>
      <c r="K14" s="17" t="str" cm="1">
        <f t="array" aca="1" ref="K14" ca="1">IF(OR(L14="",toggleHash&lt;&gt;"On"),"",_xlfn.LET(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_xlfn.ARRAYTOTEXT(L14:Z14),
  IF(ISBLANK(_xlpm.s),
    0,
    DEC2HEX(_xlfn.REDUCE(_xlpm.o,
      ROW(INDIRECT("1:"&amp;LEN(_xlpm.s))),
      _xlfn.LAMBDA(_xlpm.acc,_xlpm.i,_xlpm.mulmod(_xlpm.p, _xlfn.BITXOR(_xlpm.acc, CODE(MID(_xlpm.s,_xlpm.i,1))), _xlpm.m)))))))</f>
        <v/>
      </c>
      <c r="L14" s="4" t="str">
        <v>Hardware Testing</v>
      </c>
      <c r="M14" s="4" t="str">
        <v>Functional testing</v>
      </c>
      <c r="N14" s="4" t="str">
        <v>Hardware Test Engineer</v>
      </c>
      <c r="O14" s="4">
        <v>0.5</v>
      </c>
      <c r="P14" s="4">
        <v>1.5</v>
      </c>
      <c r="Q14" s="4">
        <v>2</v>
      </c>
      <c r="R14" s="4">
        <v>1</v>
      </c>
      <c r="BA14" t="str">
        <f ca="1"/>
        <v>1. Hardware Engineering</v>
      </c>
      <c r="BB14" t="str">
        <f ca="1"/>
        <v/>
      </c>
      <c r="BC14" t="str">
        <f ca="1"/>
        <v>Hardware Testing</v>
      </c>
      <c r="BD14" t="str">
        <f ca="1"/>
        <v>Functional testing</v>
      </c>
      <c r="BE14" t="str">
        <f ca="1"/>
        <v>Hardware Test Engineer</v>
      </c>
      <c r="BF14">
        <f ca="1"/>
        <v>0.5</v>
      </c>
      <c r="BG14">
        <f ca="1"/>
        <v>1.5</v>
      </c>
      <c r="BH14">
        <f ca="1"/>
        <v>2</v>
      </c>
      <c r="BI14">
        <f ca="1"/>
        <v>1</v>
      </c>
      <c r="BJ14">
        <f ca="1"/>
        <v>0</v>
      </c>
      <c r="BK14">
        <f ca="1"/>
        <v>0</v>
      </c>
      <c r="BL14">
        <f ca="1"/>
        <v>0</v>
      </c>
      <c r="BM14">
        <f ca="1"/>
        <v>0</v>
      </c>
      <c r="BN14">
        <f ca="1"/>
        <v>0</v>
      </c>
      <c r="BO14">
        <f ca="1"/>
        <v>0</v>
      </c>
      <c r="BP14">
        <f ca="1"/>
        <v>0</v>
      </c>
      <c r="BQ14">
        <f ca="1"/>
        <v>0</v>
      </c>
      <c r="CA14" t="str">
        <f ca="1"/>
        <v>1.1.12: Supplier contract negotiations</v>
      </c>
      <c r="XFB14" t="str">
        <v>Reliability testing</v>
      </c>
      <c r="XFC14" t="str">
        <v>Data Privacy Engineer</v>
      </c>
    </row>
    <row r="15" spans="1:104 16381:16384" x14ac:dyDescent="0.5">
      <c r="A15" s="26"/>
      <c r="B15" s="27" t="str">
        <f ca="1"/>
        <v/>
      </c>
      <c r="C15" t="str">
        <f t="shared" si="0"/>
        <v/>
      </c>
      <c r="D15" t="str" cm="1">
        <f t="array" ref="D15">IF(_xlfn.SINGLE(A:A)="","",COUNTA(_xlfn.UNIQUE(_xlfn._xlws.FILTER(M:M,L:L=A15))))</f>
        <v/>
      </c>
      <c r="E15" t="str" cm="1">
        <f t="array" ref="E15">IF(_xlfn.SINGLE(A:A)="","",COUNTA(_xlfn.UNIQUE(_xlfn._xlws.FILTER(N:N,L:L=A15))))</f>
        <v/>
      </c>
      <c r="F15" s="41" t="str">
        <f t="shared" si="1"/>
        <v/>
      </c>
      <c r="H15" s="26" t="str">
        <f ca="1"/>
        <v/>
      </c>
      <c r="J15" s="26" t="str">
        <f ca="1"/>
        <v>1. Hardware Engineering</v>
      </c>
      <c r="K15" s="17" t="str" cm="1">
        <f t="array" aca="1" ref="K15" ca="1">IF(OR(L15="",toggleHash&lt;&gt;"On"),"",_xlfn.LET(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_xlfn.ARRAYTOTEXT(L15:Z15),
  IF(ISBLANK(_xlpm.s),
    0,
    DEC2HEX(_xlfn.REDUCE(_xlpm.o,
      ROW(INDIRECT("1:"&amp;LEN(_xlpm.s))),
      _xlfn.LAMBDA(_xlpm.acc,_xlpm.i,_xlpm.mulmod(_xlpm.p, _xlfn.BITXOR(_xlpm.acc, CODE(MID(_xlpm.s,_xlpm.i,1))), _xlpm.m)))))))</f>
        <v/>
      </c>
      <c r="L15" s="4" t="str">
        <v>Hardware Testing</v>
      </c>
      <c r="M15" s="4" t="str">
        <v>Reliability testing</v>
      </c>
      <c r="N15" s="4" t="str">
        <v>Reliability Engineer</v>
      </c>
      <c r="O15" s="4">
        <v>0.5</v>
      </c>
      <c r="P15" s="4">
        <v>1.5</v>
      </c>
      <c r="Q15" s="4">
        <v>2</v>
      </c>
      <c r="R15" s="4">
        <v>1</v>
      </c>
      <c r="BA15" t="str">
        <f ca="1"/>
        <v>1. Hardware Engineering</v>
      </c>
      <c r="BB15" t="str">
        <f ca="1"/>
        <v/>
      </c>
      <c r="BC15" t="str">
        <f ca="1"/>
        <v>Hardware Testing</v>
      </c>
      <c r="BD15" t="str">
        <f ca="1"/>
        <v>Reliability testing</v>
      </c>
      <c r="BE15" t="str">
        <f ca="1"/>
        <v>Reliability Engineer</v>
      </c>
      <c r="BF15">
        <f ca="1"/>
        <v>0.5</v>
      </c>
      <c r="BG15">
        <f ca="1"/>
        <v>1.5</v>
      </c>
      <c r="BH15">
        <f ca="1"/>
        <v>2</v>
      </c>
      <c r="BI15">
        <f ca="1"/>
        <v>1</v>
      </c>
      <c r="BJ15">
        <f ca="1"/>
        <v>0</v>
      </c>
      <c r="BK15">
        <f ca="1"/>
        <v>0</v>
      </c>
      <c r="BL15">
        <f ca="1"/>
        <v>0</v>
      </c>
      <c r="BM15">
        <f ca="1"/>
        <v>0</v>
      </c>
      <c r="BN15">
        <f ca="1"/>
        <v>0</v>
      </c>
      <c r="BO15">
        <f ca="1"/>
        <v>0</v>
      </c>
      <c r="BP15">
        <f ca="1"/>
        <v>0</v>
      </c>
      <c r="BQ15">
        <f ca="1"/>
        <v>0</v>
      </c>
      <c r="XFB15" t="str">
        <v>Selection of manufacturing partners</v>
      </c>
      <c r="XFC15" t="str">
        <v>Digital Marketer</v>
      </c>
    </row>
    <row r="16" spans="1:104 16381:16384" x14ac:dyDescent="0.5">
      <c r="A16" s="26"/>
      <c r="B16" s="27" t="str">
        <f ca="1"/>
        <v/>
      </c>
      <c r="C16" t="str">
        <f t="shared" si="0"/>
        <v/>
      </c>
      <c r="D16" t="str" cm="1">
        <f t="array" ref="D16">IF(_xlfn.SINGLE(A:A)="","",COUNTA(_xlfn.UNIQUE(_xlfn._xlws.FILTER(M:M,L:L=A16))))</f>
        <v/>
      </c>
      <c r="E16" t="str" cm="1">
        <f t="array" ref="E16">IF(_xlfn.SINGLE(A:A)="","",COUNTA(_xlfn.UNIQUE(_xlfn._xlws.FILTER(N:N,L:L=A16))))</f>
        <v/>
      </c>
      <c r="F16" s="41" t="str">
        <f t="shared" si="1"/>
        <v/>
      </c>
      <c r="H16" s="26" t="str">
        <f ca="1"/>
        <v/>
      </c>
      <c r="J16" s="26" t="str">
        <f ca="1"/>
        <v>1. Hardware Engineering</v>
      </c>
      <c r="K16" s="17" t="str" cm="1">
        <f t="array" aca="1" ref="K16" ca="1">IF(OR(L16="",toggleHash&lt;&gt;"On"),"",_xlfn.LET(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_xlfn.ARRAYTOTEXT(L16:Z16),
  IF(ISBLANK(_xlpm.s),
    0,
    DEC2HEX(_xlfn.REDUCE(_xlpm.o,
      ROW(INDIRECT("1:"&amp;LEN(_xlpm.s))),
      _xlfn.LAMBDA(_xlpm.acc,_xlpm.i,_xlpm.mulmod(_xlpm.p, _xlfn.BITXOR(_xlpm.acc, CODE(MID(_xlpm.s,_xlpm.i,1))), _xlpm.m)))))))</f>
        <v/>
      </c>
      <c r="L16" s="4" t="str">
        <v>Product Design &amp; Prototyping</v>
      </c>
      <c r="M16" s="4" t="str">
        <v>Certification</v>
      </c>
      <c r="N16" s="4" t="str">
        <v>Compliance Engineer</v>
      </c>
      <c r="O16" s="4">
        <v>0.2</v>
      </c>
      <c r="P16" s="4">
        <v>0.5</v>
      </c>
      <c r="Q16" s="4">
        <v>1</v>
      </c>
      <c r="R16" s="4">
        <v>0.5</v>
      </c>
      <c r="BA16" t="str">
        <f ca="1"/>
        <v>1. Hardware Engineering</v>
      </c>
      <c r="BB16" t="str">
        <f ca="1"/>
        <v/>
      </c>
      <c r="BC16" t="str">
        <f ca="1"/>
        <v>Product Design &amp; Prototyping</v>
      </c>
      <c r="BD16" t="str">
        <f ca="1"/>
        <v>Certification</v>
      </c>
      <c r="BE16" t="str">
        <f ca="1"/>
        <v>Compliance Engineer</v>
      </c>
      <c r="BF16">
        <f ca="1"/>
        <v>0.2</v>
      </c>
      <c r="BG16">
        <f ca="1"/>
        <v>0.5</v>
      </c>
      <c r="BH16">
        <f ca="1"/>
        <v>1</v>
      </c>
      <c r="BI16">
        <f ca="1"/>
        <v>0.5</v>
      </c>
      <c r="BJ16">
        <f ca="1"/>
        <v>0</v>
      </c>
      <c r="BK16">
        <f ca="1"/>
        <v>0</v>
      </c>
      <c r="BL16">
        <f ca="1"/>
        <v>0</v>
      </c>
      <c r="BM16">
        <f ca="1"/>
        <v>0</v>
      </c>
      <c r="BN16">
        <f ca="1"/>
        <v>0</v>
      </c>
      <c r="BO16">
        <f ca="1"/>
        <v>0</v>
      </c>
      <c r="BP16">
        <f ca="1"/>
        <v>0</v>
      </c>
      <c r="BQ16">
        <f ca="1"/>
        <v>0</v>
      </c>
      <c r="XFB16" t="str">
        <v>Shipping logistics</v>
      </c>
      <c r="XFC16" t="str">
        <v>DRM Engineer</v>
      </c>
    </row>
    <row r="17" spans="1:69 16382:16383" x14ac:dyDescent="0.5">
      <c r="A17" s="26"/>
      <c r="B17" s="27" t="str">
        <f ca="1"/>
        <v/>
      </c>
      <c r="C17" t="str">
        <f t="shared" si="0"/>
        <v/>
      </c>
      <c r="D17" t="str" cm="1">
        <f t="array" ref="D17">IF(_xlfn.SINGLE(A:A)="","",COUNTA(_xlfn.UNIQUE(_xlfn._xlws.FILTER(M:M,L:L=A17))))</f>
        <v/>
      </c>
      <c r="E17" t="str" cm="1">
        <f t="array" ref="E17">IF(_xlfn.SINGLE(A:A)="","",COUNTA(_xlfn.UNIQUE(_xlfn._xlws.FILTER(N:N,L:L=A17))))</f>
        <v/>
      </c>
      <c r="F17" s="41" t="str">
        <f t="shared" si="1"/>
        <v/>
      </c>
      <c r="H17" s="26" t="str">
        <f ca="1"/>
        <v/>
      </c>
      <c r="J17" s="26" t="str">
        <f ca="1"/>
        <v>1. Hardware Engineering</v>
      </c>
      <c r="K17" s="17" t="str" cm="1">
        <f t="array" aca="1" ref="K17" ca="1">IF(OR(L17="",toggleHash&lt;&gt;"On"),"",_xlfn.LET(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_xlfn.ARRAYTOTEXT(L17:Z17),
  IF(ISBLANK(_xlpm.s),
    0,
    DEC2HEX(_xlfn.REDUCE(_xlpm.o,
      ROW(INDIRECT("1:"&amp;LEN(_xlpm.s))),
      _xlfn.LAMBDA(_xlpm.acc,_xlpm.i,_xlpm.mulmod(_xlpm.p, _xlfn.BITXOR(_xlpm.acc, CODE(MID(_xlpm.s,_xlpm.i,1))), _xlpm.m)))))))</f>
        <v/>
      </c>
      <c r="L17" s="4" t="str">
        <v>Product Design &amp; Prototyping</v>
      </c>
      <c r="M17" s="4" t="str">
        <v>Performance benchmarking</v>
      </c>
      <c r="N17" s="4" t="str">
        <v>Performance Engineer</v>
      </c>
      <c r="O17" s="4">
        <v>0.5</v>
      </c>
      <c r="P17" s="4">
        <v>1.5</v>
      </c>
      <c r="Q17" s="4">
        <v>2</v>
      </c>
      <c r="R17" s="4">
        <v>1</v>
      </c>
      <c r="BA17" t="str">
        <f ca="1"/>
        <v>1. Hardware Engineering</v>
      </c>
      <c r="BB17" t="str">
        <f ca="1"/>
        <v/>
      </c>
      <c r="BC17" t="str">
        <f ca="1"/>
        <v>Product Design &amp; Prototyping</v>
      </c>
      <c r="BD17" t="str">
        <f ca="1"/>
        <v>Performance benchmarking</v>
      </c>
      <c r="BE17" t="str">
        <f ca="1"/>
        <v>Performance Engineer</v>
      </c>
      <c r="BF17">
        <f ca="1"/>
        <v>0.5</v>
      </c>
      <c r="BG17">
        <f ca="1"/>
        <v>1.5</v>
      </c>
      <c r="BH17">
        <f ca="1"/>
        <v>2</v>
      </c>
      <c r="BI17">
        <f ca="1"/>
        <v>1</v>
      </c>
      <c r="BJ17">
        <f ca="1"/>
        <v>0</v>
      </c>
      <c r="BK17">
        <f ca="1"/>
        <v>0</v>
      </c>
      <c r="BL17">
        <f ca="1"/>
        <v>0</v>
      </c>
      <c r="BM17">
        <f ca="1"/>
        <v>0</v>
      </c>
      <c r="BN17">
        <f ca="1"/>
        <v>0</v>
      </c>
      <c r="BO17">
        <f ca="1"/>
        <v>0</v>
      </c>
      <c r="BP17">
        <f ca="1"/>
        <v>0</v>
      </c>
      <c r="BQ17">
        <f ca="1"/>
        <v>0</v>
      </c>
      <c r="XFB17" t="str">
        <v>Signal integrity and power management testing</v>
      </c>
      <c r="XFC17" t="str">
        <v>E-Commerce Manager</v>
      </c>
    </row>
    <row r="18" spans="1:69 16382:16383" x14ac:dyDescent="0.5">
      <c r="A18" s="26"/>
      <c r="B18" s="27" t="str">
        <f ca="1"/>
        <v/>
      </c>
      <c r="C18" t="str">
        <f t="shared" si="0"/>
        <v/>
      </c>
      <c r="D18" t="str" cm="1">
        <f t="array" ref="D18">IF(_xlfn.SINGLE(A:A)="","",COUNTA(_xlfn.UNIQUE(_xlfn._xlws.FILTER(M:M,L:L=A18))))</f>
        <v/>
      </c>
      <c r="E18" t="str" cm="1">
        <f t="array" ref="E18">IF(_xlfn.SINGLE(A:A)="","",COUNTA(_xlfn.UNIQUE(_xlfn._xlws.FILTER(N:N,L:L=A18))))</f>
        <v/>
      </c>
      <c r="F18" s="41" t="str">
        <f t="shared" si="1"/>
        <v/>
      </c>
      <c r="H18" s="26" t="str">
        <f ca="1"/>
        <v/>
      </c>
      <c r="J18" s="26" t="str">
        <f ca="1"/>
        <v>1. Hardware Engineering</v>
      </c>
      <c r="K18" s="17" t="str" cm="1">
        <f t="array" aca="1" ref="K18" ca="1">IF(OR(L18="",toggleHash&lt;&gt;"On"),"",_xlfn.LET(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_xlfn.ARRAYTOTEXT(L18:Z18),
  IF(ISBLANK(_xlpm.s),
    0,
    DEC2HEX(_xlfn.REDUCE(_xlpm.o,
      ROW(INDIRECT("1:"&amp;LEN(_xlpm.s))),
      _xlfn.LAMBDA(_xlpm.acc,_xlpm.i,_xlpm.mulmod(_xlpm.p, _xlfn.BITXOR(_xlpm.acc, CODE(MID(_xlpm.s,_xlpm.i,1))), _xlpm.m)))))))</f>
        <v/>
      </c>
      <c r="L18" s="4" t="str">
        <v>Product Design &amp; Prototyping</v>
      </c>
      <c r="M18" s="4" t="str">
        <v>Selection of manufacturing partners</v>
      </c>
      <c r="N18" s="4" t="str">
        <v>Supply Chain Manager</v>
      </c>
      <c r="O18" s="4">
        <v>1</v>
      </c>
      <c r="P18" s="4">
        <v>1.5</v>
      </c>
      <c r="Q18" s="4">
        <v>1</v>
      </c>
      <c r="R18" s="4">
        <v>0.5</v>
      </c>
      <c r="BA18" t="str">
        <f ca="1"/>
        <v>1. Hardware Engineering</v>
      </c>
      <c r="BB18" t="str">
        <f ca="1"/>
        <v/>
      </c>
      <c r="BC18" t="str">
        <f ca="1"/>
        <v>Product Design &amp; Prototyping</v>
      </c>
      <c r="BD18" t="str">
        <f ca="1"/>
        <v>Selection of manufacturing partners</v>
      </c>
      <c r="BE18" t="str">
        <f ca="1"/>
        <v>Supply Chain Manager</v>
      </c>
      <c r="BF18">
        <f ca="1"/>
        <v>1</v>
      </c>
      <c r="BG18">
        <f ca="1"/>
        <v>1.5</v>
      </c>
      <c r="BH18">
        <f ca="1"/>
        <v>1</v>
      </c>
      <c r="BI18">
        <f ca="1"/>
        <v>0.5</v>
      </c>
      <c r="BJ18">
        <f ca="1"/>
        <v>0</v>
      </c>
      <c r="BK18">
        <f ca="1"/>
        <v>0</v>
      </c>
      <c r="BL18">
        <f ca="1"/>
        <v>0</v>
      </c>
      <c r="BM18">
        <f ca="1"/>
        <v>0</v>
      </c>
      <c r="BN18">
        <f ca="1"/>
        <v>0</v>
      </c>
      <c r="BO18">
        <f ca="1"/>
        <v>0</v>
      </c>
      <c r="BP18">
        <f ca="1"/>
        <v>0</v>
      </c>
      <c r="BQ18">
        <f ca="1"/>
        <v>0</v>
      </c>
      <c r="XFB18" t="str">
        <v>Supplier contract negotiations</v>
      </c>
      <c r="XFC18" t="str">
        <v>Electrical Engineer</v>
      </c>
    </row>
    <row r="19" spans="1:69 16382:16383" x14ac:dyDescent="0.5">
      <c r="A19" s="26"/>
      <c r="B19" s="27" t="str">
        <f ca="1"/>
        <v/>
      </c>
      <c r="C19" t="str">
        <f t="shared" si="0"/>
        <v/>
      </c>
      <c r="D19" t="str" cm="1">
        <f t="array" ref="D19">IF(_xlfn.SINGLE(A:A)="","",COUNTA(_xlfn.UNIQUE(_xlfn._xlws.FILTER(M:M,L:L=A19))))</f>
        <v/>
      </c>
      <c r="E19" t="str" cm="1">
        <f t="array" ref="E19">IF(_xlfn.SINGLE(A:A)="","",COUNTA(_xlfn.UNIQUE(_xlfn._xlws.FILTER(N:N,L:L=A19))))</f>
        <v/>
      </c>
      <c r="F19" s="41" t="str">
        <f t="shared" si="1"/>
        <v/>
      </c>
      <c r="H19" s="26" t="str">
        <f ca="1"/>
        <v/>
      </c>
      <c r="J19" s="26" t="str">
        <f ca="1"/>
        <v>1. Hardware Engineering</v>
      </c>
      <c r="K19" s="17" t="str" cm="1">
        <f t="array" aca="1" ref="K19" ca="1">IF(OR(L19="",toggleHash&lt;&gt;"On"),"",_xlfn.LET(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_xlfn.ARRAYTOTEXT(L19:Z19),
  IF(ISBLANK(_xlpm.s),
    0,
    DEC2HEX(_xlfn.REDUCE(_xlpm.o,
      ROW(INDIRECT("1:"&amp;LEN(_xlpm.s))),
      _xlfn.LAMBDA(_xlpm.acc,_xlpm.i,_xlpm.mulmod(_xlpm.p, _xlfn.BITXOR(_xlpm.acc, CODE(MID(_xlpm.s,_xlpm.i,1))), _xlpm.m)))))))</f>
        <v/>
      </c>
      <c r="L19" s="4" t="str">
        <v>Supply Chain &amp; Logistics</v>
      </c>
      <c r="M19" s="4" t="str">
        <v>Selection of manufacturing partners</v>
      </c>
      <c r="N19" s="4" t="str">
        <v>Manufacturing Engineer</v>
      </c>
      <c r="O19" s="4">
        <v>1</v>
      </c>
      <c r="P19" s="4">
        <v>1.5</v>
      </c>
      <c r="Q19" s="4">
        <v>1</v>
      </c>
      <c r="R19" s="4">
        <v>0.5</v>
      </c>
      <c r="BA19" t="str">
        <f ca="1"/>
        <v>1. Hardware Engineering</v>
      </c>
      <c r="BB19" t="str">
        <f ca="1"/>
        <v/>
      </c>
      <c r="BC19" t="str">
        <f ca="1"/>
        <v>Supply Chain &amp; Logistics</v>
      </c>
      <c r="BD19" t="str">
        <f ca="1"/>
        <v>Selection of manufacturing partners</v>
      </c>
      <c r="BE19" t="str">
        <f ca="1"/>
        <v>Manufacturing Engineer</v>
      </c>
      <c r="BF19">
        <f ca="1"/>
        <v>1</v>
      </c>
      <c r="BG19">
        <f ca="1"/>
        <v>1.5</v>
      </c>
      <c r="BH19">
        <f ca="1"/>
        <v>1</v>
      </c>
      <c r="BI19">
        <f ca="1"/>
        <v>0.5</v>
      </c>
      <c r="BJ19">
        <f ca="1"/>
        <v>0</v>
      </c>
      <c r="BK19">
        <f ca="1"/>
        <v>0</v>
      </c>
      <c r="BL19">
        <f ca="1"/>
        <v>0</v>
      </c>
      <c r="BM19">
        <f ca="1"/>
        <v>0</v>
      </c>
      <c r="BN19">
        <f ca="1"/>
        <v>0</v>
      </c>
      <c r="BO19">
        <f ca="1"/>
        <v>0</v>
      </c>
      <c r="BP19">
        <f ca="1"/>
        <v>0</v>
      </c>
      <c r="BQ19">
        <f ca="1"/>
        <v>0</v>
      </c>
      <c r="XFB19" t="str">
        <v>Thermal and durability testing</v>
      </c>
      <c r="XFC19" t="str">
        <v>Embedded Software Engineer</v>
      </c>
    </row>
    <row r="20" spans="1:69 16382:16383" x14ac:dyDescent="0.5">
      <c r="A20" s="26"/>
      <c r="B20" s="27" t="str">
        <f ca="1"/>
        <v/>
      </c>
      <c r="C20" t="str">
        <f t="shared" si="0"/>
        <v/>
      </c>
      <c r="D20" t="str" cm="1">
        <f t="array" ref="D20">IF(_xlfn.SINGLE(A:A)="","",COUNTA(_xlfn.UNIQUE(_xlfn._xlws.FILTER(M:M,L:L=A20))))</f>
        <v/>
      </c>
      <c r="E20" t="str" cm="1">
        <f t="array" ref="E20">IF(_xlfn.SINGLE(A:A)="","",COUNTA(_xlfn.UNIQUE(_xlfn._xlws.FILTER(N:N,L:L=A20))))</f>
        <v/>
      </c>
      <c r="F20" s="41" t="str">
        <f t="shared" si="1"/>
        <v/>
      </c>
      <c r="H20" s="26" t="str">
        <f ca="1"/>
        <v/>
      </c>
      <c r="J20" s="26" t="str">
        <f ca="1"/>
        <v>1. Hardware Engineering</v>
      </c>
      <c r="K20" s="17" t="str" cm="1">
        <f t="array" aca="1" ref="K20" ca="1">IF(OR(L20="",toggleHash&lt;&gt;"On"),"",_xlfn.LET(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_xlfn.ARRAYTOTEXT(L20:Z20),
  IF(ISBLANK(_xlpm.s),
    0,
    DEC2HEX(_xlfn.REDUCE(_xlpm.o,
      ROW(INDIRECT("1:"&amp;LEN(_xlpm.s))),
      _xlfn.LAMBDA(_xlpm.acc,_xlpm.i,_xlpm.mulmod(_xlpm.p, _xlfn.BITXOR(_xlpm.acc, CODE(MID(_xlpm.s,_xlpm.i,1))), _xlpm.m)))))))</f>
        <v/>
      </c>
      <c r="L20" s="4" t="str">
        <v>Supply Chain &amp; Logistics</v>
      </c>
      <c r="M20" s="4" t="str">
        <v>Manufacturing test plan creation</v>
      </c>
      <c r="N20" s="4" t="str">
        <v>Quality Engineer</v>
      </c>
      <c r="O20" s="4">
        <v>0.5</v>
      </c>
      <c r="P20" s="4">
        <v>1.5</v>
      </c>
      <c r="Q20" s="4">
        <v>2</v>
      </c>
      <c r="R20" s="4">
        <v>1</v>
      </c>
      <c r="BA20" t="str">
        <f ca="1"/>
        <v>1. Hardware Engineering</v>
      </c>
      <c r="BB20" t="str">
        <f ca="1"/>
        <v/>
      </c>
      <c r="BC20" t="str">
        <f ca="1"/>
        <v>Supply Chain &amp; Logistics</v>
      </c>
      <c r="BD20" t="str">
        <f ca="1"/>
        <v>Manufacturing test plan creation</v>
      </c>
      <c r="BE20" t="str">
        <f ca="1"/>
        <v>Quality Engineer</v>
      </c>
      <c r="BF20">
        <f ca="1"/>
        <v>0.5</v>
      </c>
      <c r="BG20">
        <f ca="1"/>
        <v>1.5</v>
      </c>
      <c r="BH20">
        <f ca="1"/>
        <v>2</v>
      </c>
      <c r="BI20">
        <f ca="1"/>
        <v>1</v>
      </c>
      <c r="BJ20">
        <f ca="1"/>
        <v>0</v>
      </c>
      <c r="BK20">
        <f ca="1"/>
        <v>0</v>
      </c>
      <c r="BL20">
        <f ca="1"/>
        <v>0</v>
      </c>
      <c r="BM20">
        <f ca="1"/>
        <v>0</v>
      </c>
      <c r="BN20">
        <f ca="1"/>
        <v>0</v>
      </c>
      <c r="BO20">
        <f ca="1"/>
        <v>0</v>
      </c>
      <c r="BP20">
        <f ca="1"/>
        <v>0</v>
      </c>
      <c r="BQ20">
        <f ca="1"/>
        <v>0</v>
      </c>
      <c r="XFB20" t="str">
        <v>Warehousing and inventory management</v>
      </c>
      <c r="XFC20" t="str">
        <v>Embedded Systems Engineer</v>
      </c>
    </row>
    <row r="21" spans="1:69 16382:16383" x14ac:dyDescent="0.5">
      <c r="A21" s="26"/>
      <c r="J21" s="26" t="str">
        <f ca="1"/>
        <v>1. Hardware Engineering</v>
      </c>
      <c r="K21" s="17" t="str" cm="1">
        <f t="array" aca="1" ref="K21" ca="1">IF(OR(L21="",toggleHash&lt;&gt;"On"),"",_xlfn.LET(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_xlfn.ARRAYTOTEXT(L21:Z21),
  IF(ISBLANK(_xlpm.s),
    0,
    DEC2HEX(_xlfn.REDUCE(_xlpm.o,
      ROW(INDIRECT("1:"&amp;LEN(_xlpm.s))),
      _xlfn.LAMBDA(_xlpm.acc,_xlpm.i,_xlpm.mulmod(_xlpm.p, _xlfn.BITXOR(_xlpm.acc, CODE(MID(_xlpm.s,_xlpm.i,1))), _xlpm.m)))))))</f>
        <v/>
      </c>
      <c r="L21" s="4" t="str">
        <v>Product Design &amp; Prototyping</v>
      </c>
      <c r="M21" s="4" t="str">
        <v>Assembly line setup</v>
      </c>
      <c r="N21" s="4" t="str">
        <v>Manufacturing Engineer</v>
      </c>
      <c r="O21" s="4">
        <v>0.5</v>
      </c>
      <c r="P21" s="4">
        <v>2</v>
      </c>
      <c r="Q21" s="4">
        <v>1</v>
      </c>
      <c r="R21" s="4">
        <v>0.5</v>
      </c>
      <c r="BA21" t="str">
        <f ca="1"/>
        <v>1. Hardware Engineering</v>
      </c>
      <c r="BB21" t="str">
        <f ca="1"/>
        <v/>
      </c>
      <c r="BC21" t="str">
        <f ca="1"/>
        <v>Product Design &amp; Prototyping</v>
      </c>
      <c r="BD21" t="str">
        <f ca="1"/>
        <v>Assembly line setup</v>
      </c>
      <c r="BE21" t="str">
        <f ca="1"/>
        <v>Manufacturing Engineer</v>
      </c>
      <c r="BF21">
        <f ca="1"/>
        <v>0.5</v>
      </c>
      <c r="BG21">
        <f ca="1"/>
        <v>2</v>
      </c>
      <c r="BH21">
        <f ca="1"/>
        <v>1</v>
      </c>
      <c r="BI21">
        <f ca="1"/>
        <v>0.5</v>
      </c>
      <c r="BJ21">
        <f ca="1"/>
        <v>0</v>
      </c>
      <c r="BK21">
        <f ca="1"/>
        <v>0</v>
      </c>
      <c r="BL21">
        <f ca="1"/>
        <v>0</v>
      </c>
      <c r="BM21">
        <f ca="1"/>
        <v>0</v>
      </c>
      <c r="BN21">
        <f ca="1"/>
        <v>0</v>
      </c>
      <c r="BO21">
        <f ca="1"/>
        <v>0</v>
      </c>
      <c r="BP21">
        <f ca="1"/>
        <v>0</v>
      </c>
      <c r="BQ21">
        <f ca="1"/>
        <v>0</v>
      </c>
      <c r="XFC21" t="str">
        <v>Environmental Test Engineer</v>
      </c>
    </row>
    <row r="22" spans="1:69 16382:16383" x14ac:dyDescent="0.5">
      <c r="A22" s="26"/>
      <c r="J22" s="26" t="str">
        <f ca="1"/>
        <v>1. Hardware Engineering</v>
      </c>
      <c r="K22" s="17" t="str" cm="1">
        <f t="array" aca="1" ref="K22" ca="1">IF(OR(L22="",toggleHash&lt;&gt;"On"),"",_xlfn.LET(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_xlfn.ARRAYTOTEXT(L22:Z22),
  IF(ISBLANK(_xlpm.s),
    0,
    DEC2HEX(_xlfn.REDUCE(_xlpm.o,
      ROW(INDIRECT("1:"&amp;LEN(_xlpm.s))),
      _xlfn.LAMBDA(_xlpm.acc,_xlpm.i,_xlpm.mulmod(_xlpm.p, _xlfn.BITXOR(_xlpm.acc, CODE(MID(_xlpm.s,_xlpm.i,1))), _xlpm.m)))))))</f>
        <v/>
      </c>
      <c r="L22" s="4" t="str">
        <v>Product Design &amp; Prototyping</v>
      </c>
      <c r="M22" s="4" t="str">
        <v>Component procurement and inventory management</v>
      </c>
      <c r="N22" s="4" t="str">
        <v>Procurement Manager</v>
      </c>
      <c r="O22" s="4">
        <v>0.5</v>
      </c>
      <c r="P22" s="4">
        <v>1</v>
      </c>
      <c r="Q22" s="4">
        <v>1.5</v>
      </c>
      <c r="R22" s="4">
        <v>1</v>
      </c>
      <c r="BA22" t="str">
        <f ca="1"/>
        <v>1. Hardware Engineering</v>
      </c>
      <c r="BB22" t="str">
        <f ca="1"/>
        <v/>
      </c>
      <c r="BC22" t="str">
        <f ca="1"/>
        <v>Product Design &amp; Prototyping</v>
      </c>
      <c r="BD22" t="str">
        <f ca="1"/>
        <v>Component procurement and inventory management</v>
      </c>
      <c r="BE22" t="str">
        <f ca="1"/>
        <v>Procurement Manager</v>
      </c>
      <c r="BF22">
        <f ca="1"/>
        <v>0.5</v>
      </c>
      <c r="BG22">
        <f ca="1"/>
        <v>1</v>
      </c>
      <c r="BH22">
        <f ca="1"/>
        <v>1.5</v>
      </c>
      <c r="BI22">
        <f ca="1"/>
        <v>1</v>
      </c>
      <c r="BJ22">
        <f ca="1"/>
        <v>0</v>
      </c>
      <c r="BK22">
        <f ca="1"/>
        <v>0</v>
      </c>
      <c r="BL22">
        <f ca="1"/>
        <v>0</v>
      </c>
      <c r="BM22">
        <f ca="1"/>
        <v>0</v>
      </c>
      <c r="BN22">
        <f ca="1"/>
        <v>0</v>
      </c>
      <c r="BO22">
        <f ca="1"/>
        <v>0</v>
      </c>
      <c r="BP22">
        <f ca="1"/>
        <v>0</v>
      </c>
      <c r="BQ22">
        <f ca="1"/>
        <v>0</v>
      </c>
      <c r="XFC22" t="str">
        <v>Firmware Engineer</v>
      </c>
    </row>
    <row r="23" spans="1:69 16382:16383" x14ac:dyDescent="0.5">
      <c r="A23" s="26"/>
      <c r="J23" s="26" t="str">
        <f ca="1"/>
        <v>1. Hardware Engineering</v>
      </c>
      <c r="K23" s="17" t="str" cm="1">
        <f t="array" aca="1" ref="K23" ca="1">IF(OR(L23="",toggleHash&lt;&gt;"On"),"",_xlfn.LET(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_xlfn.ARRAYTOTEXT(L23:Z23),
  IF(ISBLANK(_xlpm.s),
    0,
    DEC2HEX(_xlfn.REDUCE(_xlpm.o,
      ROW(INDIRECT("1:"&amp;LEN(_xlpm.s))),
      _xlfn.LAMBDA(_xlpm.acc,_xlpm.i,_xlpm.mulmod(_xlpm.p, _xlfn.BITXOR(_xlpm.acc, CODE(MID(_xlpm.s,_xlpm.i,1))), _xlpm.m)))))))</f>
        <v/>
      </c>
      <c r="L23" s="4" t="str">
        <v>Product Design &amp; Prototyping</v>
      </c>
      <c r="M23" s="4" t="str">
        <v>Component procurement and inventory management</v>
      </c>
      <c r="N23" s="4" t="str">
        <v>Quality Engineer</v>
      </c>
      <c r="O23" s="4">
        <v>0.5</v>
      </c>
      <c r="P23" s="4">
        <v>1</v>
      </c>
      <c r="Q23" s="4">
        <v>1.5</v>
      </c>
      <c r="R23" s="4">
        <v>1</v>
      </c>
      <c r="BA23" t="str">
        <f ca="1"/>
        <v>1. Hardware Engineering</v>
      </c>
      <c r="BB23" t="str">
        <f ca="1"/>
        <v/>
      </c>
      <c r="BC23" t="str">
        <f ca="1"/>
        <v>Product Design &amp; Prototyping</v>
      </c>
      <c r="BD23" t="str">
        <f ca="1"/>
        <v>Component procurement and inventory management</v>
      </c>
      <c r="BE23" t="str">
        <f ca="1"/>
        <v>Quality Engineer</v>
      </c>
      <c r="BF23">
        <f ca="1"/>
        <v>0.5</v>
      </c>
      <c r="BG23">
        <f ca="1"/>
        <v>1</v>
      </c>
      <c r="BH23">
        <f ca="1"/>
        <v>1.5</v>
      </c>
      <c r="BI23">
        <f ca="1"/>
        <v>1</v>
      </c>
      <c r="BJ23">
        <f ca="1"/>
        <v>0</v>
      </c>
      <c r="BK23">
        <f ca="1"/>
        <v>0</v>
      </c>
      <c r="BL23">
        <f ca="1"/>
        <v>0</v>
      </c>
      <c r="BM23">
        <f ca="1"/>
        <v>0</v>
      </c>
      <c r="BN23">
        <f ca="1"/>
        <v>0</v>
      </c>
      <c r="BO23">
        <f ca="1"/>
        <v>0</v>
      </c>
      <c r="BP23">
        <f ca="1"/>
        <v>0</v>
      </c>
      <c r="BQ23">
        <f ca="1"/>
        <v>0</v>
      </c>
      <c r="XFC23" t="str">
        <v>Graphic Designer</v>
      </c>
    </row>
    <row r="24" spans="1:69 16382:16383" x14ac:dyDescent="0.5">
      <c r="A24" s="26"/>
      <c r="J24" s="26" t="str">
        <f ca="1"/>
        <v>1. Hardware Engineering</v>
      </c>
      <c r="K24" s="17" t="str" cm="1">
        <f t="array" aca="1" ref="K24" ca="1">IF(OR(L24="",toggleHash&lt;&gt;"On"),"",_xlfn.LET(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_xlfn.ARRAYTOTEXT(L24:Z24),
  IF(ISBLANK(_xlpm.s),
    0,
    DEC2HEX(_xlfn.REDUCE(_xlpm.o,
      ROW(INDIRECT("1:"&amp;LEN(_xlpm.s))),
      _xlfn.LAMBDA(_xlpm.acc,_xlpm.i,_xlpm.mulmod(_xlpm.p, _xlfn.BITXOR(_xlpm.acc, CODE(MID(_xlpm.s,_xlpm.i,1))), _xlpm.m)))))))</f>
        <v/>
      </c>
      <c r="L24" s="4" t="str">
        <v>Product Design &amp; Prototyping</v>
      </c>
      <c r="M24" s="4" t="str">
        <v>Assembly and packaging</v>
      </c>
      <c r="N24" s="4" t="str">
        <v>Assembly Technician</v>
      </c>
      <c r="O24" s="4">
        <v>0.2</v>
      </c>
      <c r="P24" s="4">
        <v>2</v>
      </c>
      <c r="Q24" s="4">
        <v>2.5</v>
      </c>
      <c r="R24" s="4">
        <v>1</v>
      </c>
      <c r="BA24" t="str">
        <f ca="1"/>
        <v>1. Hardware Engineering</v>
      </c>
      <c r="BB24" t="str">
        <f ca="1"/>
        <v/>
      </c>
      <c r="BC24" t="str">
        <f ca="1"/>
        <v>Product Design &amp; Prototyping</v>
      </c>
      <c r="BD24" t="str">
        <f ca="1"/>
        <v>Assembly and packaging</v>
      </c>
      <c r="BE24" t="str">
        <f ca="1"/>
        <v>Assembly Technician</v>
      </c>
      <c r="BF24">
        <f ca="1"/>
        <v>0.2</v>
      </c>
      <c r="BG24">
        <f ca="1"/>
        <v>2</v>
      </c>
      <c r="BH24">
        <f ca="1"/>
        <v>2.5</v>
      </c>
      <c r="BI24">
        <f ca="1"/>
        <v>1</v>
      </c>
      <c r="BJ24">
        <f ca="1"/>
        <v>0</v>
      </c>
      <c r="BK24">
        <f ca="1"/>
        <v>0</v>
      </c>
      <c r="BL24">
        <f ca="1"/>
        <v>0</v>
      </c>
      <c r="BM24">
        <f ca="1"/>
        <v>0</v>
      </c>
      <c r="BN24">
        <f ca="1"/>
        <v>0</v>
      </c>
      <c r="BO24">
        <f ca="1"/>
        <v>0</v>
      </c>
      <c r="BP24">
        <f ca="1"/>
        <v>0</v>
      </c>
      <c r="BQ24">
        <f ca="1"/>
        <v>0</v>
      </c>
      <c r="XFC24" t="str">
        <v>Hardware Engineer</v>
      </c>
    </row>
    <row r="25" spans="1:69 16382:16383" x14ac:dyDescent="0.5">
      <c r="A25" s="26"/>
      <c r="J25" s="26" t="str">
        <f ca="1"/>
        <v>1. Hardware Engineering</v>
      </c>
      <c r="K25" s="17" t="str" cm="1">
        <f t="array" aca="1" ref="K25" ca="1">IF(OR(L25="",toggleHash&lt;&gt;"On"),"",_xlfn.LET(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_xlfn.ARRAYTOTEXT(L25:Z25),
  IF(ISBLANK(_xlpm.s),
    0,
    DEC2HEX(_xlfn.REDUCE(_xlpm.o,
      ROW(INDIRECT("1:"&amp;LEN(_xlpm.s))),
      _xlfn.LAMBDA(_xlpm.acc,_xlpm.i,_xlpm.mulmod(_xlpm.p, _xlfn.BITXOR(_xlpm.acc, CODE(MID(_xlpm.s,_xlpm.i,1))), _xlpm.m)))))))</f>
        <v/>
      </c>
      <c r="L25" s="4" t="str">
        <v>Product Design &amp; Prototyping</v>
      </c>
      <c r="M25" s="4" t="str">
        <v>Assembly and packaging</v>
      </c>
      <c r="N25" s="4" t="str">
        <v>Manufacturing Operator</v>
      </c>
      <c r="O25" s="4">
        <v>0.2</v>
      </c>
      <c r="P25" s="4">
        <v>2</v>
      </c>
      <c r="Q25" s="4">
        <v>2.5</v>
      </c>
      <c r="R25" s="4">
        <v>1</v>
      </c>
      <c r="BA25" t="str">
        <f ca="1"/>
        <v>1. Hardware Engineering</v>
      </c>
      <c r="BB25" t="str">
        <f ca="1"/>
        <v/>
      </c>
      <c r="BC25" t="str">
        <f ca="1"/>
        <v>Product Design &amp; Prototyping</v>
      </c>
      <c r="BD25" t="str">
        <f ca="1"/>
        <v>Assembly and packaging</v>
      </c>
      <c r="BE25" t="str">
        <f ca="1"/>
        <v>Manufacturing Operator</v>
      </c>
      <c r="BF25">
        <f ca="1"/>
        <v>0.2</v>
      </c>
      <c r="BG25">
        <f ca="1"/>
        <v>2</v>
      </c>
      <c r="BH25">
        <f ca="1"/>
        <v>2.5</v>
      </c>
      <c r="BI25">
        <f ca="1"/>
        <v>1</v>
      </c>
      <c r="BJ25">
        <f ca="1"/>
        <v>0</v>
      </c>
      <c r="BK25">
        <f ca="1"/>
        <v>0</v>
      </c>
      <c r="BL25">
        <f ca="1"/>
        <v>0</v>
      </c>
      <c r="BM25">
        <f ca="1"/>
        <v>0</v>
      </c>
      <c r="BN25">
        <f ca="1"/>
        <v>0</v>
      </c>
      <c r="BO25">
        <f ca="1"/>
        <v>0</v>
      </c>
      <c r="BP25">
        <f ca="1"/>
        <v>0</v>
      </c>
      <c r="BQ25">
        <f ca="1"/>
        <v>0</v>
      </c>
      <c r="XFC25" t="str">
        <v>Hardware Test Engineer</v>
      </c>
    </row>
    <row r="26" spans="1:69 16382:16383" x14ac:dyDescent="0.5">
      <c r="A26" s="26"/>
      <c r="J26" s="26" t="str">
        <f ca="1"/>
        <v>1. Hardware Engineering</v>
      </c>
      <c r="K26" s="17" t="str" cm="1">
        <f t="array" aca="1" ref="K26" ca="1">IF(OR(L26="",toggleHash&lt;&gt;"On"),"",_xlfn.LET(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_xlfn.ARRAYTOTEXT(L26:Z26),
  IF(ISBLANK(_xlpm.s),
    0,
    DEC2HEX(_xlfn.REDUCE(_xlpm.o,
      ROW(INDIRECT("1:"&amp;LEN(_xlpm.s))),
      _xlfn.LAMBDA(_xlpm.acc,_xlpm.i,_xlpm.mulmod(_xlpm.p, _xlfn.BITXOR(_xlpm.acc, CODE(MID(_xlpm.s,_xlpm.i,1))), _xlpm.m)))))))</f>
        <v/>
      </c>
      <c r="L26" s="4" t="str">
        <v>Product Design &amp; Prototyping</v>
      </c>
      <c r="M26" s="4" t="str">
        <v>Supplier contract negotiations</v>
      </c>
      <c r="N26" s="4" t="str">
        <v>Supplier Relationship Manager</v>
      </c>
      <c r="O26" s="4">
        <v>0.5</v>
      </c>
      <c r="P26" s="4">
        <v>1.5</v>
      </c>
      <c r="Q26" s="4">
        <v>1</v>
      </c>
      <c r="R26" s="4">
        <v>0.5</v>
      </c>
      <c r="BA26" t="str">
        <f ca="1"/>
        <v>1. Hardware Engineering</v>
      </c>
      <c r="BB26" t="str">
        <f ca="1"/>
        <v/>
      </c>
      <c r="BC26" t="str">
        <f ca="1"/>
        <v>Product Design &amp; Prototyping</v>
      </c>
      <c r="BD26" t="str">
        <f ca="1"/>
        <v>Supplier contract negotiations</v>
      </c>
      <c r="BE26" t="str">
        <f ca="1"/>
        <v>Supplier Relationship Manager</v>
      </c>
      <c r="BF26">
        <f ca="1"/>
        <v>0.5</v>
      </c>
      <c r="BG26">
        <f ca="1"/>
        <v>1.5</v>
      </c>
      <c r="BH26">
        <f ca="1"/>
        <v>1</v>
      </c>
      <c r="BI26">
        <f ca="1"/>
        <v>0.5</v>
      </c>
      <c r="BJ26">
        <f ca="1"/>
        <v>0</v>
      </c>
      <c r="BK26">
        <f ca="1"/>
        <v>0</v>
      </c>
      <c r="BL26">
        <f ca="1"/>
        <v>0</v>
      </c>
      <c r="BM26">
        <f ca="1"/>
        <v>0</v>
      </c>
      <c r="BN26">
        <f ca="1"/>
        <v>0</v>
      </c>
      <c r="BO26">
        <f ca="1"/>
        <v>0</v>
      </c>
      <c r="BP26">
        <f ca="1"/>
        <v>0</v>
      </c>
      <c r="BQ26">
        <f ca="1"/>
        <v>0</v>
      </c>
      <c r="XFC26" t="str">
        <v>Industrial Designer</v>
      </c>
    </row>
    <row r="27" spans="1:69 16382:16383" x14ac:dyDescent="0.5">
      <c r="A27" s="26"/>
      <c r="J27" s="26" t="str">
        <f ca="1"/>
        <v>1. Hardware Engineering</v>
      </c>
      <c r="K27" s="17" t="str" cm="1">
        <f t="array" aca="1" ref="K27" ca="1">IF(OR(L27="",toggleHash&lt;&gt;"On"),"",_xlfn.LET(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_xlfn.ARRAYTOTEXT(L27:Z27),
  IF(ISBLANK(_xlpm.s),
    0,
    DEC2HEX(_xlfn.REDUCE(_xlpm.o,
      ROW(INDIRECT("1:"&amp;LEN(_xlpm.s))),
      _xlfn.LAMBDA(_xlpm.acc,_xlpm.i,_xlpm.mulmod(_xlpm.p, _xlfn.BITXOR(_xlpm.acc, CODE(MID(_xlpm.s,_xlpm.i,1))), _xlpm.m)))))))</f>
        <v/>
      </c>
      <c r="L27" s="4" t="str">
        <v>Supply Chain &amp; Logistics</v>
      </c>
      <c r="M27" s="4" t="str">
        <v>Supplier contract negotiations</v>
      </c>
      <c r="N27" s="4" t="str">
        <v>Supply Chain Analyst</v>
      </c>
      <c r="O27" s="4">
        <v>0.5</v>
      </c>
      <c r="P27" s="4">
        <v>1.5</v>
      </c>
      <c r="Q27" s="4">
        <v>1</v>
      </c>
      <c r="R27" s="4">
        <v>0.5</v>
      </c>
      <c r="BA27" t="str">
        <f ca="1"/>
        <v>1. Hardware Engineering</v>
      </c>
      <c r="BB27" t="str">
        <f ca="1"/>
        <v/>
      </c>
      <c r="BC27" t="str">
        <f ca="1"/>
        <v>Supply Chain &amp; Logistics</v>
      </c>
      <c r="BD27" t="str">
        <f ca="1"/>
        <v>Supplier contract negotiations</v>
      </c>
      <c r="BE27" t="str">
        <f ca="1"/>
        <v>Supply Chain Analyst</v>
      </c>
      <c r="BF27">
        <f ca="1"/>
        <v>0.5</v>
      </c>
      <c r="BG27">
        <f ca="1"/>
        <v>1.5</v>
      </c>
      <c r="BH27">
        <f ca="1"/>
        <v>1</v>
      </c>
      <c r="BI27">
        <f ca="1"/>
        <v>0.5</v>
      </c>
      <c r="BJ27">
        <f ca="1"/>
        <v>0</v>
      </c>
      <c r="BK27">
        <f ca="1"/>
        <v>0</v>
      </c>
      <c r="BL27">
        <f ca="1"/>
        <v>0</v>
      </c>
      <c r="BM27">
        <f ca="1"/>
        <v>0</v>
      </c>
      <c r="BN27">
        <f ca="1"/>
        <v>0</v>
      </c>
      <c r="BO27">
        <f ca="1"/>
        <v>0</v>
      </c>
      <c r="BP27">
        <f ca="1"/>
        <v>0</v>
      </c>
      <c r="BQ27">
        <f ca="1"/>
        <v>0</v>
      </c>
      <c r="XFC27" t="str">
        <v>Influencer Marketing Manager</v>
      </c>
    </row>
    <row r="28" spans="1:69 16382:16383" x14ac:dyDescent="0.5">
      <c r="A28" s="26"/>
      <c r="J28" s="26" t="str">
        <f ca="1"/>
        <v>1. Hardware Engineering</v>
      </c>
      <c r="K28" s="17" t="str" cm="1">
        <f t="array" aca="1" ref="K28" ca="1">IF(OR(L28="",toggleHash&lt;&gt;"On"),"",_xlfn.LET(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_xlfn.ARRAYTOTEXT(L28:Z28),
  IF(ISBLANK(_xlpm.s),
    0,
    DEC2HEX(_xlfn.REDUCE(_xlpm.o,
      ROW(INDIRECT("1:"&amp;LEN(_xlpm.s))),
      _xlfn.LAMBDA(_xlpm.acc,_xlpm.i,_xlpm.mulmod(_xlpm.p, _xlfn.BITXOR(_xlpm.acc, CODE(MID(_xlpm.s,_xlpm.i,1))), _xlpm.m)))))))</f>
        <v/>
      </c>
      <c r="L28" s="4" t="str">
        <v>Supply Chain &amp; Logistics</v>
      </c>
      <c r="M28" s="4" t="str">
        <v>Shipping logistics</v>
      </c>
      <c r="N28" s="4" t="str">
        <v>Logistics Coordinator</v>
      </c>
      <c r="O28" s="4">
        <v>0.5</v>
      </c>
      <c r="P28" s="4">
        <v>1</v>
      </c>
      <c r="Q28" s="4">
        <v>1.5</v>
      </c>
      <c r="R28" s="4">
        <v>1</v>
      </c>
      <c r="BA28" t="str">
        <f ca="1"/>
        <v>1. Hardware Engineering</v>
      </c>
      <c r="BB28" t="str">
        <f ca="1"/>
        <v/>
      </c>
      <c r="BC28" t="str">
        <f ca="1"/>
        <v>Supply Chain &amp; Logistics</v>
      </c>
      <c r="BD28" t="str">
        <f ca="1"/>
        <v>Shipping logistics</v>
      </c>
      <c r="BE28" t="str">
        <f ca="1"/>
        <v>Logistics Coordinator</v>
      </c>
      <c r="BF28">
        <f ca="1"/>
        <v>0.5</v>
      </c>
      <c r="BG28">
        <f ca="1"/>
        <v>1</v>
      </c>
      <c r="BH28">
        <f ca="1"/>
        <v>1.5</v>
      </c>
      <c r="BI28">
        <f ca="1"/>
        <v>1</v>
      </c>
      <c r="BJ28">
        <f ca="1"/>
        <v>0</v>
      </c>
      <c r="BK28">
        <f ca="1"/>
        <v>0</v>
      </c>
      <c r="BL28">
        <f ca="1"/>
        <v>0</v>
      </c>
      <c r="BM28">
        <f ca="1"/>
        <v>0</v>
      </c>
      <c r="BN28">
        <f ca="1"/>
        <v>0</v>
      </c>
      <c r="BO28">
        <f ca="1"/>
        <v>0</v>
      </c>
      <c r="BP28">
        <f ca="1"/>
        <v>0</v>
      </c>
      <c r="BQ28">
        <f ca="1"/>
        <v>0</v>
      </c>
      <c r="XFC28" t="str">
        <v>Instructional Designer</v>
      </c>
    </row>
    <row r="29" spans="1:69 16382:16383" x14ac:dyDescent="0.5">
      <c r="A29" s="26"/>
      <c r="J29" s="26" t="str">
        <f ca="1"/>
        <v>1. Hardware Engineering</v>
      </c>
      <c r="K29" s="17" t="str" cm="1">
        <f t="array" aca="1" ref="K29" ca="1">IF(OR(L29="",toggleHash&lt;&gt;"On"),"",_xlfn.LET(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_xlfn.ARRAYTOTEXT(L29:Z29),
  IF(ISBLANK(_xlpm.s),
    0,
    DEC2HEX(_xlfn.REDUCE(_xlpm.o,
      ROW(INDIRECT("1:"&amp;LEN(_xlpm.s))),
      _xlfn.LAMBDA(_xlpm.acc,_xlpm.i,_xlpm.mulmod(_xlpm.p, _xlfn.BITXOR(_xlpm.acc, CODE(MID(_xlpm.s,_xlpm.i,1))), _xlpm.m)))))))</f>
        <v/>
      </c>
      <c r="L29" s="4" t="str">
        <v>Supply Chain &amp; Logistics</v>
      </c>
      <c r="M29" s="4" t="str">
        <v>Warehousing and inventory management</v>
      </c>
      <c r="N29" s="4" t="str">
        <v>Supplier Relationship Manager</v>
      </c>
      <c r="O29" s="4">
        <v>0.5</v>
      </c>
      <c r="P29" s="4">
        <v>1</v>
      </c>
      <c r="Q29" s="4">
        <v>1</v>
      </c>
      <c r="R29" s="4">
        <v>1</v>
      </c>
      <c r="BA29" t="str">
        <f ca="1"/>
        <v>1. Hardware Engineering</v>
      </c>
      <c r="BB29" t="str">
        <f ca="1"/>
        <v/>
      </c>
      <c r="BC29" t="str">
        <f ca="1"/>
        <v>Supply Chain &amp; Logistics</v>
      </c>
      <c r="BD29" t="str">
        <f ca="1"/>
        <v>Warehousing and inventory management</v>
      </c>
      <c r="BE29" t="str">
        <f ca="1"/>
        <v>Supplier Relationship Manager</v>
      </c>
      <c r="BF29">
        <f ca="1"/>
        <v>0.5</v>
      </c>
      <c r="BG29">
        <f ca="1"/>
        <v>1</v>
      </c>
      <c r="BH29">
        <f ca="1"/>
        <v>1</v>
      </c>
      <c r="BI29">
        <f ca="1"/>
        <v>1</v>
      </c>
      <c r="BJ29">
        <f ca="1"/>
        <v>0</v>
      </c>
      <c r="BK29">
        <f ca="1"/>
        <v>0</v>
      </c>
      <c r="BL29">
        <f ca="1"/>
        <v>0</v>
      </c>
      <c r="BM29">
        <f ca="1"/>
        <v>0</v>
      </c>
      <c r="BN29">
        <f ca="1"/>
        <v>0</v>
      </c>
      <c r="BO29">
        <f ca="1"/>
        <v>0</v>
      </c>
      <c r="BP29">
        <f ca="1"/>
        <v>0</v>
      </c>
      <c r="BQ29">
        <f ca="1"/>
        <v>0</v>
      </c>
      <c r="XFC29" t="str">
        <v>Inventory Analyst</v>
      </c>
    </row>
    <row r="30" spans="1:69 16382:16383" x14ac:dyDescent="0.5">
      <c r="J30" s="26" t="str">
        <f ca="1"/>
        <v>1. Hardware Engineering</v>
      </c>
      <c r="K30" s="17" t="str" cm="1">
        <f t="array" aca="1" ref="K30" ca="1">IF(OR(L30="",toggleHash&lt;&gt;"On"),"",_xlfn.LET(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_xlfn.ARRAYTOTEXT(L30:Z30),
  IF(ISBLANK(_xlpm.s),
    0,
    DEC2HEX(_xlfn.REDUCE(_xlpm.o,
      ROW(INDIRECT("1:"&amp;LEN(_xlpm.s))),
      _xlfn.LAMBDA(_xlpm.acc,_xlpm.i,_xlpm.mulmod(_xlpm.p, _xlfn.BITXOR(_xlpm.acc, CODE(MID(_xlpm.s,_xlpm.i,1))), _xlpm.m)))))))</f>
        <v/>
      </c>
      <c r="L30" s="4" t="str">
        <v>Supply Chain &amp; Logistics</v>
      </c>
      <c r="M30" s="4" t="str">
        <v>Warehousing and inventory management</v>
      </c>
      <c r="N30" s="4" t="str">
        <v>Inventory Control Specialist</v>
      </c>
      <c r="O30" s="4">
        <v>0.5</v>
      </c>
      <c r="P30" s="4">
        <v>1</v>
      </c>
      <c r="Q30" s="4">
        <v>1.5</v>
      </c>
      <c r="R30" s="4">
        <v>1</v>
      </c>
      <c r="BA30" t="str">
        <f ca="1"/>
        <v>1. Hardware Engineering</v>
      </c>
      <c r="BB30" t="str">
        <f ca="1"/>
        <v/>
      </c>
      <c r="BC30" t="str">
        <f ca="1"/>
        <v>Supply Chain &amp; Logistics</v>
      </c>
      <c r="BD30" t="str">
        <f ca="1"/>
        <v>Warehousing and inventory management</v>
      </c>
      <c r="BE30" t="str">
        <f ca="1"/>
        <v>Inventory Control Specialist</v>
      </c>
      <c r="BF30">
        <f ca="1"/>
        <v>0.5</v>
      </c>
      <c r="BG30">
        <f ca="1"/>
        <v>1</v>
      </c>
      <c r="BH30">
        <f ca="1"/>
        <v>1.5</v>
      </c>
      <c r="BI30">
        <f ca="1"/>
        <v>1</v>
      </c>
      <c r="BJ30">
        <f ca="1"/>
        <v>0</v>
      </c>
      <c r="BK30">
        <f ca="1"/>
        <v>0</v>
      </c>
      <c r="BL30">
        <f ca="1"/>
        <v>0</v>
      </c>
      <c r="BM30">
        <f ca="1"/>
        <v>0</v>
      </c>
      <c r="BN30">
        <f ca="1"/>
        <v>0</v>
      </c>
      <c r="BO30">
        <f ca="1"/>
        <v>0</v>
      </c>
      <c r="BP30">
        <f ca="1"/>
        <v>0</v>
      </c>
      <c r="BQ30">
        <f ca="1"/>
        <v>0</v>
      </c>
      <c r="XFC30" t="str">
        <v>Inventory Control Specialist</v>
      </c>
    </row>
    <row r="31" spans="1:69 16382:16383" x14ac:dyDescent="0.5">
      <c r="J31" s="26" t="str">
        <f ca="1"/>
        <v/>
      </c>
      <c r="K31" s="17" t="str" cm="1">
        <f t="array" aca="1" ref="K31" ca="1">IF(OR(L31="",toggleHash&lt;&gt;"On"),"",_xlfn.LET(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_xlfn.ARRAYTOTEXT(L31:Z31),
  IF(ISBLANK(_xlpm.s),
    0,
    DEC2HEX(_xlfn.REDUCE(_xlpm.o,
      ROW(INDIRECT("1:"&amp;LEN(_xlpm.s))),
      _xlfn.LAMBDA(_xlpm.acc,_xlpm.i,_xlpm.mulmod(_xlpm.p, _xlfn.BITXOR(_xlpm.acc, CODE(MID(_xlpm.s,_xlpm.i,1))), _xlpm.m)))))))</f>
        <v/>
      </c>
      <c r="M31" s="4"/>
      <c r="XFC31" t="str">
        <v>Logistics Coordinator</v>
      </c>
    </row>
    <row r="32" spans="1:69 16382:16383" x14ac:dyDescent="0.5">
      <c r="J32" s="26" t="str">
        <f ca="1"/>
        <v/>
      </c>
      <c r="K32" s="17" t="str" cm="1">
        <f t="array" aca="1" ref="K32" ca="1">IF(OR(L32="",toggleHash&lt;&gt;"On"),"",_xlfn.LET(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_xlfn.ARRAYTOTEXT(L32:Z32),
  IF(ISBLANK(_xlpm.s),
    0,
    DEC2HEX(_xlfn.REDUCE(_xlpm.o,
      ROW(INDIRECT("1:"&amp;LEN(_xlpm.s))),
      _xlfn.LAMBDA(_xlpm.acc,_xlpm.i,_xlpm.mulmod(_xlpm.p, _xlfn.BITXOR(_xlpm.acc, CODE(MID(_xlpm.s,_xlpm.i,1))), _xlpm.m)))))))</f>
        <v/>
      </c>
      <c r="M32" s="4"/>
      <c r="N32" s="5"/>
      <c r="XFC32" t="str">
        <v>Manufacturing Engineer</v>
      </c>
    </row>
    <row r="33" spans="10:14 16383:16383" x14ac:dyDescent="0.5">
      <c r="J33" s="26" t="str">
        <f ca="1"/>
        <v/>
      </c>
      <c r="K33" s="17" t="str" cm="1">
        <f t="array" aca="1" ref="K33" ca="1">IF(OR(L33="",toggleHash&lt;&gt;"On"),"",_xlfn.LET(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_xlfn.ARRAYTOTEXT(L33:Z33),
  IF(ISBLANK(_xlpm.s),
    0,
    DEC2HEX(_xlfn.REDUCE(_xlpm.o,
      ROW(INDIRECT("1:"&amp;LEN(_xlpm.s))),
      _xlfn.LAMBDA(_xlpm.acc,_xlpm.i,_xlpm.mulmod(_xlpm.p, _xlfn.BITXOR(_xlpm.acc, CODE(MID(_xlpm.s,_xlpm.i,1))), _xlpm.m)))))))</f>
        <v/>
      </c>
      <c r="M33" s="4"/>
      <c r="N33" s="5"/>
      <c r="XFC33" t="str">
        <v>Manufacturing Operator</v>
      </c>
    </row>
    <row r="34" spans="10:14 16383:16383" x14ac:dyDescent="0.5">
      <c r="J34" s="26" t="str">
        <f ca="1"/>
        <v/>
      </c>
      <c r="K34" s="17" t="str" cm="1">
        <f t="array" aca="1" ref="K34" ca="1">IF(OR(L34="",toggleHash&lt;&gt;"On"),"",_xlfn.LET(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_xlfn.ARRAYTOTEXT(L34:Z34),
  IF(ISBLANK(_xlpm.s),
    0,
    DEC2HEX(_xlfn.REDUCE(_xlpm.o,
      ROW(INDIRECT("1:"&amp;LEN(_xlpm.s))),
      _xlfn.LAMBDA(_xlpm.acc,_xlpm.i,_xlpm.mulmod(_xlpm.p, _xlfn.BITXOR(_xlpm.acc, CODE(MID(_xlpm.s,_xlpm.i,1))), _xlpm.m)))))))</f>
        <v/>
      </c>
      <c r="M34" s="4"/>
      <c r="N34" s="5"/>
      <c r="XFC34" t="str">
        <v>Marketing Manager</v>
      </c>
    </row>
    <row r="35" spans="10:14 16383:16383" x14ac:dyDescent="0.5">
      <c r="J35" s="26" t="str">
        <f ca="1"/>
        <v/>
      </c>
      <c r="K35" s="17" t="str" cm="1">
        <f t="array" aca="1" ref="K35" ca="1">IF(OR(L35="",toggleHash&lt;&gt;"On"),"",_xlfn.LET(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_xlfn.ARRAYTOTEXT(L35:Z35),
  IF(ISBLANK(_xlpm.s),
    0,
    DEC2HEX(_xlfn.REDUCE(_xlpm.o,
      ROW(INDIRECT("1:"&amp;LEN(_xlpm.s))),
      _xlfn.LAMBDA(_xlpm.acc,_xlpm.i,_xlpm.mulmod(_xlpm.p, _xlfn.BITXOR(_xlpm.acc, CODE(MID(_xlpm.s,_xlpm.i,1))), _xlpm.m)))))))</f>
        <v/>
      </c>
      <c r="M35" s="4"/>
      <c r="N35" s="5"/>
      <c r="XFC35" t="str">
        <v>Mechanical Engineer</v>
      </c>
    </row>
    <row r="36" spans="10:14 16383:16383" x14ac:dyDescent="0.5">
      <c r="J36" s="26" t="str">
        <f ca="1"/>
        <v/>
      </c>
      <c r="K36" s="17" t="str" cm="1">
        <f t="array" aca="1" ref="K36" ca="1">IF(OR(L36="",toggleHash&lt;&gt;"On"),"",_xlfn.LET(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_xlfn.ARRAYTOTEXT(L36:Z36),
  IF(ISBLANK(_xlpm.s),
    0,
    DEC2HEX(_xlfn.REDUCE(_xlpm.o,
      ROW(INDIRECT("1:"&amp;LEN(_xlpm.s))),
      _xlfn.LAMBDA(_xlpm.acc,_xlpm.i,_xlpm.mulmod(_xlpm.p, _xlfn.BITXOR(_xlpm.acc, CODE(MID(_xlpm.s,_xlpm.i,1))), _xlpm.m)))))))</f>
        <v/>
      </c>
      <c r="M36" s="4"/>
      <c r="N36" s="5"/>
      <c r="XFC36" t="str">
        <v>Network Engineer</v>
      </c>
    </row>
    <row r="37" spans="10:14 16383:16383" x14ac:dyDescent="0.5">
      <c r="J37" s="26" t="str">
        <f ca="1"/>
        <v/>
      </c>
      <c r="K37" s="17" t="str" cm="1">
        <f t="array" aca="1" ref="K37" ca="1">IF(OR(L37="",toggleHash&lt;&gt;"On"),"",_xlfn.LET(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_xlfn.ARRAYTOTEXT(L37:Z37),
  IF(ISBLANK(_xlpm.s),
    0,
    DEC2HEX(_xlfn.REDUCE(_xlpm.o,
      ROW(INDIRECT("1:"&amp;LEN(_xlpm.s))),
      _xlfn.LAMBDA(_xlpm.acc,_xlpm.i,_xlpm.mulmod(_xlpm.p, _xlfn.BITXOR(_xlpm.acc, CODE(MID(_xlpm.s,_xlpm.i,1))), _xlpm.m)))))))</f>
        <v/>
      </c>
      <c r="M37" s="4"/>
      <c r="N37" s="5"/>
      <c r="XFC37" t="str">
        <v>Network Security Engineer</v>
      </c>
    </row>
    <row r="38" spans="10:14 16383:16383" x14ac:dyDescent="0.5">
      <c r="J38" s="26" t="str">
        <f ca="1"/>
        <v/>
      </c>
      <c r="K38" s="17" t="str" cm="1">
        <f t="array" aca="1" ref="K38" ca="1">IF(OR(L38="",toggleHash&lt;&gt;"On"),"",_xlfn.LET(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_xlfn.ARRAYTOTEXT(L38:Z38),
  IF(ISBLANK(_xlpm.s),
    0,
    DEC2HEX(_xlfn.REDUCE(_xlpm.o,
      ROW(INDIRECT("1:"&amp;LEN(_xlpm.s))),
      _xlfn.LAMBDA(_xlpm.acc,_xlpm.i,_xlpm.mulmod(_xlpm.p, _xlfn.BITXOR(_xlpm.acc, CODE(MID(_xlpm.s,_xlpm.i,1))), _xlpm.m)))))))</f>
        <v/>
      </c>
      <c r="M38" s="4"/>
      <c r="N38" s="5"/>
      <c r="XFC38" t="str">
        <v>Network Test Engineer</v>
      </c>
    </row>
    <row r="39" spans="10:14 16383:16383" x14ac:dyDescent="0.5">
      <c r="J39" s="26" t="str">
        <f ca="1"/>
        <v/>
      </c>
      <c r="K39" s="17" t="str" cm="1">
        <f t="array" aca="1" ref="K39" ca="1">IF(OR(L39="",toggleHash&lt;&gt;"On"),"",_xlfn.LET(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_xlfn.ARRAYTOTEXT(L39:Z39),
  IF(ISBLANK(_xlpm.s),
    0,
    DEC2HEX(_xlfn.REDUCE(_xlpm.o,
      ROW(INDIRECT("1:"&amp;LEN(_xlpm.s))),
      _xlfn.LAMBDA(_xlpm.acc,_xlpm.i,_xlpm.mulmod(_xlpm.p, _xlfn.BITXOR(_xlpm.acc, CODE(MID(_xlpm.s,_xlpm.i,1))), _xlpm.m)))))))</f>
        <v/>
      </c>
      <c r="M39" s="4"/>
      <c r="N39" s="5"/>
      <c r="XFC39" t="str">
        <v>Operating System Engineer</v>
      </c>
    </row>
    <row r="40" spans="10:14 16383:16383" x14ac:dyDescent="0.5">
      <c r="J40" s="26" t="str">
        <f ca="1"/>
        <v/>
      </c>
      <c r="K40" s="17" t="str" cm="1">
        <f t="array" aca="1" ref="K40" ca="1">IF(OR(L40="",toggleHash&lt;&gt;"On"),"",_xlfn.LET(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_xlfn.ARRAYTOTEXT(L40:Z40),
  IF(ISBLANK(_xlpm.s),
    0,
    DEC2HEX(_xlfn.REDUCE(_xlpm.o,
      ROW(INDIRECT("1:"&amp;LEN(_xlpm.s))),
      _xlfn.LAMBDA(_xlpm.acc,_xlpm.i,_xlpm.mulmod(_xlpm.p, _xlfn.BITXOR(_xlpm.acc, CODE(MID(_xlpm.s,_xlpm.i,1))), _xlpm.m)))))))</f>
        <v/>
      </c>
      <c r="XFC40" t="str">
        <v>Packaging Designer</v>
      </c>
    </row>
    <row r="41" spans="10:14 16383:16383" x14ac:dyDescent="0.5">
      <c r="J41" s="26" t="str">
        <f ca="1"/>
        <v/>
      </c>
      <c r="K41" s="17" t="str" cm="1">
        <f t="array" aca="1" ref="K41" ca="1">IF(OR(L41="",toggleHash&lt;&gt;"On"),"",_xlfn.LET(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_xlfn.ARRAYTOTEXT(L41:Z41),
  IF(ISBLANK(_xlpm.s),
    0,
    DEC2HEX(_xlfn.REDUCE(_xlpm.o,
      ROW(INDIRECT("1:"&amp;LEN(_xlpm.s))),
      _xlfn.LAMBDA(_xlpm.acc,_xlpm.i,_xlpm.mulmod(_xlpm.p, _xlfn.BITXOR(_xlpm.acc, CODE(MID(_xlpm.s,_xlpm.i,1))), _xlpm.m)))))))</f>
        <v/>
      </c>
      <c r="XFC41" t="str">
        <v>Packaging Engineer</v>
      </c>
    </row>
    <row r="42" spans="10:14 16383:16383" x14ac:dyDescent="0.5">
      <c r="J42" s="26" t="str">
        <f ca="1"/>
        <v/>
      </c>
      <c r="K42" s="17" t="str" cm="1">
        <f t="array" aca="1" ref="K42" ca="1">IF(OR(L42="",toggleHash&lt;&gt;"On"),"",_xlfn.LET(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_xlfn.ARRAYTOTEXT(L42:Z42),
  IF(ISBLANK(_xlpm.s),
    0,
    DEC2HEX(_xlfn.REDUCE(_xlpm.o,
      ROW(INDIRECT("1:"&amp;LEN(_xlpm.s))),
      _xlfn.LAMBDA(_xlpm.acc,_xlpm.i,_xlpm.mulmod(_xlpm.p, _xlfn.BITXOR(_xlpm.acc, CODE(MID(_xlpm.s,_xlpm.i,1))), _xlpm.m)))))))</f>
        <v/>
      </c>
      <c r="XFC42" t="str">
        <v>Packaging Test Engineer</v>
      </c>
    </row>
    <row r="43" spans="10:14 16383:16383" x14ac:dyDescent="0.5">
      <c r="J43" s="26" t="str">
        <f ca="1"/>
        <v/>
      </c>
      <c r="K43" s="17" t="str" cm="1">
        <f t="array" aca="1" ref="K43" ca="1">IF(OR(L43="",toggleHash&lt;&gt;"On"),"",_xlfn.LET(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_xlfn.ARRAYTOTEXT(L43:Z43),
  IF(ISBLANK(_xlpm.s),
    0,
    DEC2HEX(_xlfn.REDUCE(_xlpm.o,
      ROW(INDIRECT("1:"&amp;LEN(_xlpm.s))),
      _xlfn.LAMBDA(_xlpm.acc,_xlpm.i,_xlpm.mulmod(_xlpm.p, _xlfn.BITXOR(_xlpm.acc, CODE(MID(_xlpm.s,_xlpm.i,1))), _xlpm.m)))))))</f>
        <v/>
      </c>
      <c r="XFC43" t="str">
        <v>PCB Designer</v>
      </c>
    </row>
    <row r="44" spans="10:14 16383:16383" x14ac:dyDescent="0.5">
      <c r="J44" s="26" t="str">
        <f ca="1"/>
        <v/>
      </c>
      <c r="K44" s="17" t="str" cm="1">
        <f t="array" aca="1" ref="K44" ca="1">IF(OR(L44="",toggleHash&lt;&gt;"On"),"",_xlfn.LET(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_xlfn.ARRAYTOTEXT(L44:Z44),
  IF(ISBLANK(_xlpm.s),
    0,
    DEC2HEX(_xlfn.REDUCE(_xlpm.o,
      ROW(INDIRECT("1:"&amp;LEN(_xlpm.s))),
      _xlfn.LAMBDA(_xlpm.acc,_xlpm.i,_xlpm.mulmod(_xlpm.p, _xlfn.BITXOR(_xlpm.acc, CODE(MID(_xlpm.s,_xlpm.i,1))), _xlpm.m)))))))</f>
        <v/>
      </c>
      <c r="XFC44" t="str">
        <v>PCB Layout Engineer</v>
      </c>
    </row>
    <row r="45" spans="10:14 16383:16383" x14ac:dyDescent="0.5">
      <c r="J45" s="26" t="str">
        <f ca="1"/>
        <v/>
      </c>
      <c r="K45" s="17" t="str" cm="1">
        <f t="array" aca="1" ref="K45" ca="1">IF(OR(L45="",toggleHash&lt;&gt;"On"),"",_xlfn.LET(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_xlfn.ARRAYTOTEXT(L45:Z45),
  IF(ISBLANK(_xlpm.s),
    0,
    DEC2HEX(_xlfn.REDUCE(_xlpm.o,
      ROW(INDIRECT("1:"&amp;LEN(_xlpm.s))),
      _xlfn.LAMBDA(_xlpm.acc,_xlpm.i,_xlpm.mulmod(_xlpm.p, _xlfn.BITXOR(_xlpm.acc, CODE(MID(_xlpm.s,_xlpm.i,1))), _xlpm.m)))))))</f>
        <v/>
      </c>
      <c r="XFC45" t="str">
        <v>Penetration Tester</v>
      </c>
    </row>
    <row r="46" spans="10:14 16383:16383" x14ac:dyDescent="0.5">
      <c r="J46" s="26" t="str">
        <f ca="1"/>
        <v/>
      </c>
      <c r="K46" s="17" t="str" cm="1">
        <f t="array" aca="1" ref="K46" ca="1">IF(OR(L46="",toggleHash&lt;&gt;"On"),"",_xlfn.LET(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_xlfn.ARRAYTOTEXT(L46:Z46),
  IF(ISBLANK(_xlpm.s),
    0,
    DEC2HEX(_xlfn.REDUCE(_xlpm.o,
      ROW(INDIRECT("1:"&amp;LEN(_xlpm.s))),
      _xlfn.LAMBDA(_xlpm.acc,_xlpm.i,_xlpm.mulmod(_xlpm.p, _xlfn.BITXOR(_xlpm.acc, CODE(MID(_xlpm.s,_xlpm.i,1))), _xlpm.m)))))))</f>
        <v/>
      </c>
      <c r="XFC46" t="str">
        <v>Performance Engineer</v>
      </c>
    </row>
    <row r="47" spans="10:14 16383:16383" x14ac:dyDescent="0.5">
      <c r="J47" s="26" t="str">
        <f ca="1"/>
        <v/>
      </c>
      <c r="K47" s="17" t="str" cm="1">
        <f t="array" aca="1" ref="K47" ca="1">IF(OR(L47="",toggleHash&lt;&gt;"On"),"",_xlfn.LET(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_xlfn.ARRAYTOTEXT(L47:Z47),
  IF(ISBLANK(_xlpm.s),
    0,
    DEC2HEX(_xlfn.REDUCE(_xlpm.o,
      ROW(INDIRECT("1:"&amp;LEN(_xlpm.s))),
      _xlfn.LAMBDA(_xlpm.acc,_xlpm.i,_xlpm.mulmod(_xlpm.p, _xlfn.BITXOR(_xlpm.acc, CODE(MID(_xlpm.s,_xlpm.i,1))), _xlpm.m)))))))</f>
        <v/>
      </c>
      <c r="XFC47" t="str">
        <v>Performance Test Engineer</v>
      </c>
    </row>
    <row r="48" spans="10:14 16383:16383" x14ac:dyDescent="0.5">
      <c r="J48" s="26" t="str">
        <f ca="1"/>
        <v/>
      </c>
      <c r="K48" s="17" t="str" cm="1">
        <f t="array" aca="1" ref="K48" ca="1">IF(OR(L48="",toggleHash&lt;&gt;"On"),"",_xlfn.LET(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_xlfn.ARRAYTOTEXT(L48:Z48),
  IF(ISBLANK(_xlpm.s),
    0,
    DEC2HEX(_xlfn.REDUCE(_xlpm.o,
      ROW(INDIRECT("1:"&amp;LEN(_xlpm.s))),
      _xlfn.LAMBDA(_xlpm.acc,_xlpm.i,_xlpm.mulmod(_xlpm.p, _xlfn.BITXOR(_xlpm.acc, CODE(MID(_xlpm.s,_xlpm.i,1))), _xlpm.m)))))))</f>
        <v/>
      </c>
      <c r="XFC48" t="str">
        <v>PR Manager</v>
      </c>
    </row>
    <row r="49" spans="10:11 16383:16383" x14ac:dyDescent="0.5">
      <c r="J49" s="26" t="str">
        <f ca="1"/>
        <v/>
      </c>
      <c r="K49" s="17" t="str" cm="1">
        <f t="array" aca="1" ref="K49" ca="1">IF(OR(L49="",toggleHash&lt;&gt;"On"),"",_xlfn.LET(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_xlfn.ARRAYTOTEXT(L49:Z49),
  IF(ISBLANK(_xlpm.s),
    0,
    DEC2HEX(_xlfn.REDUCE(_xlpm.o,
      ROW(INDIRECT("1:"&amp;LEN(_xlpm.s))),
      _xlfn.LAMBDA(_xlpm.acc,_xlpm.i,_xlpm.mulmod(_xlpm.p, _xlfn.BITXOR(_xlpm.acc, CODE(MID(_xlpm.s,_xlpm.i,1))), _xlpm.m)))))))</f>
        <v/>
      </c>
      <c r="XFC49" t="str">
        <v>Procurement Engineer</v>
      </c>
    </row>
    <row r="50" spans="10:11 16383:16383" x14ac:dyDescent="0.5">
      <c r="J50" s="26" t="str">
        <f ca="1"/>
        <v/>
      </c>
      <c r="K50" s="17" t="str" cm="1">
        <f t="array" aca="1" ref="K50" ca="1">IF(OR(L50="",toggleHash&lt;&gt;"On"),"",_xlfn.LET(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_xlfn.ARRAYTOTEXT(L50:Z50),
  IF(ISBLANK(_xlpm.s),
    0,
    DEC2HEX(_xlfn.REDUCE(_xlpm.o,
      ROW(INDIRECT("1:"&amp;LEN(_xlpm.s))),
      _xlfn.LAMBDA(_xlpm.acc,_xlpm.i,_xlpm.mulmod(_xlpm.p, _xlfn.BITXOR(_xlpm.acc, CODE(MID(_xlpm.s,_xlpm.i,1))), _xlpm.m)))))))</f>
        <v/>
      </c>
      <c r="XFC50" t="str">
        <v>Procurement Manager</v>
      </c>
    </row>
    <row r="51" spans="10:11 16383:16383" x14ac:dyDescent="0.5">
      <c r="J51" s="26" t="str">
        <f ca="1"/>
        <v/>
      </c>
      <c r="K51" s="17" t="str" cm="1">
        <f t="array" aca="1" ref="K51" ca="1">IF(OR(L51="",toggleHash&lt;&gt;"On"),"",_xlfn.LET(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_xlfn.ARRAYTOTEXT(L51:Z51),
  IF(ISBLANK(_xlpm.s),
    0,
    DEC2HEX(_xlfn.REDUCE(_xlpm.o,
      ROW(INDIRECT("1:"&amp;LEN(_xlpm.s))),
      _xlfn.LAMBDA(_xlpm.acc,_xlpm.i,_xlpm.mulmod(_xlpm.p, _xlfn.BITXOR(_xlpm.acc, CODE(MID(_xlpm.s,_xlpm.i,1))), _xlpm.m)))))))</f>
        <v/>
      </c>
      <c r="XFC51" t="str">
        <v>Product Designer</v>
      </c>
    </row>
    <row r="52" spans="10:11 16383:16383" x14ac:dyDescent="0.5">
      <c r="J52" s="26" t="str">
        <f ca="1"/>
        <v/>
      </c>
      <c r="K52" s="17" t="str" cm="1">
        <f t="array" aca="1" ref="K52" ca="1">IF(OR(L52="",toggleHash&lt;&gt;"On"),"",_xlfn.LET(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_xlfn.ARRAYTOTEXT(L52:Z52),
  IF(ISBLANK(_xlpm.s),
    0,
    DEC2HEX(_xlfn.REDUCE(_xlpm.o,
      ROW(INDIRECT("1:"&amp;LEN(_xlpm.s))),
      _xlfn.LAMBDA(_xlpm.acc,_xlpm.i,_xlpm.mulmod(_xlpm.p, _xlfn.BITXOR(_xlpm.acc, CODE(MID(_xlpm.s,_xlpm.i,1))), _xlpm.m)))))))</f>
        <v/>
      </c>
      <c r="XFC52" t="str">
        <v>QA Engineer</v>
      </c>
    </row>
    <row r="53" spans="10:11 16383:16383" x14ac:dyDescent="0.5">
      <c r="J53" s="26" t="str">
        <f ca="1"/>
        <v/>
      </c>
      <c r="K53" s="17" t="str" cm="1">
        <f t="array" aca="1" ref="K53" ca="1">IF(OR(L53="",toggleHash&lt;&gt;"On"),"",_xlfn.LET(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_xlfn.ARRAYTOTEXT(L53:Z53),
  IF(ISBLANK(_xlpm.s),
    0,
    DEC2HEX(_xlfn.REDUCE(_xlpm.o,
      ROW(INDIRECT("1:"&amp;LEN(_xlpm.s))),
      _xlfn.LAMBDA(_xlpm.acc,_xlpm.i,_xlpm.mulmod(_xlpm.p, _xlfn.BITXOR(_xlpm.acc, CODE(MID(_xlpm.s,_xlpm.i,1))), _xlpm.m)))))))</f>
        <v/>
      </c>
      <c r="XFC53" t="str">
        <v>Quality Engineer</v>
      </c>
    </row>
    <row r="54" spans="10:11 16383:16383" x14ac:dyDescent="0.5">
      <c r="J54" s="26" t="str">
        <f ca="1"/>
        <v/>
      </c>
      <c r="K54" s="17" t="str" cm="1">
        <f t="array" aca="1" ref="K54" ca="1">IF(OR(L54="",toggleHash&lt;&gt;"On"),"",_xlfn.LET(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_xlfn.ARRAYTOTEXT(L54:Z54),
  IF(ISBLANK(_xlpm.s),
    0,
    DEC2HEX(_xlfn.REDUCE(_xlpm.o,
      ROW(INDIRECT("1:"&amp;LEN(_xlpm.s))),
      _xlfn.LAMBDA(_xlpm.acc,_xlpm.i,_xlpm.mulmod(_xlpm.p, _xlfn.BITXOR(_xlpm.acc, CODE(MID(_xlpm.s,_xlpm.i,1))), _xlpm.m)))))))</f>
        <v/>
      </c>
      <c r="XFC54" t="str">
        <v>Reliability Engineer</v>
      </c>
    </row>
    <row r="55" spans="10:11 16383:16383" x14ac:dyDescent="0.5">
      <c r="J55" s="26" t="str">
        <f ca="1"/>
        <v/>
      </c>
      <c r="K55" s="17" t="str" cm="1">
        <f t="array" aca="1" ref="K55" ca="1">IF(OR(L55="",toggleHash&lt;&gt;"On"),"",_xlfn.LET(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_xlfn.ARRAYTOTEXT(L55:Z55),
  IF(ISBLANK(_xlpm.s),
    0,
    DEC2HEX(_xlfn.REDUCE(_xlpm.o,
      ROW(INDIRECT("1:"&amp;LEN(_xlpm.s))),
      _xlfn.LAMBDA(_xlpm.acc,_xlpm.i,_xlpm.mulmod(_xlpm.p, _xlfn.BITXOR(_xlpm.acc, CODE(MID(_xlpm.s,_xlpm.i,1))), _xlpm.m)))))))</f>
        <v/>
      </c>
      <c r="XFC55" t="str">
        <v>Remote Support Engineer</v>
      </c>
    </row>
    <row r="56" spans="10:11 16383:16383" x14ac:dyDescent="0.5">
      <c r="J56" s="26" t="str">
        <f ca="1"/>
        <v/>
      </c>
      <c r="K56" s="17" t="str" cm="1">
        <f t="array" aca="1" ref="K56" ca="1">IF(OR(L56="",toggleHash&lt;&gt;"On"),"",_xlfn.LET(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_xlfn.ARRAYTOTEXT(L56:Z56),
  IF(ISBLANK(_xlpm.s),
    0,
    DEC2HEX(_xlfn.REDUCE(_xlpm.o,
      ROW(INDIRECT("1:"&amp;LEN(_xlpm.s))),
      _xlfn.LAMBDA(_xlpm.acc,_xlpm.i,_xlpm.mulmod(_xlpm.p, _xlfn.BITXOR(_xlpm.acc, CODE(MID(_xlpm.s,_xlpm.i,1))), _xlpm.m)))))))</f>
        <v/>
      </c>
      <c r="XFC56" t="str">
        <v>Returns Specialist</v>
      </c>
    </row>
    <row r="57" spans="10:11 16383:16383" x14ac:dyDescent="0.5">
      <c r="J57" s="26" t="str">
        <f ca="1"/>
        <v/>
      </c>
      <c r="K57" s="17" t="str" cm="1">
        <f t="array" aca="1" ref="K57" ca="1">IF(OR(L57="",toggleHash&lt;&gt;"On"),"",_xlfn.LET(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_xlfn.ARRAYTOTEXT(L57:Z57),
  IF(ISBLANK(_xlpm.s),
    0,
    DEC2HEX(_xlfn.REDUCE(_xlpm.o,
      ROW(INDIRECT("1:"&amp;LEN(_xlpm.s))),
      _xlfn.LAMBDA(_xlpm.acc,_xlpm.i,_xlpm.mulmod(_xlpm.p, _xlfn.BITXOR(_xlpm.acc, CODE(MID(_xlpm.s,_xlpm.i,1))), _xlpm.m)))))))</f>
        <v/>
      </c>
      <c r="XFC57" t="str">
        <v>Sales Manager</v>
      </c>
    </row>
    <row r="58" spans="10:11 16383:16383" x14ac:dyDescent="0.5">
      <c r="J58" s="26" t="str">
        <f ca="1"/>
        <v/>
      </c>
      <c r="K58" s="17" t="str" cm="1">
        <f t="array" aca="1" ref="K58" ca="1">IF(OR(L58="",toggleHash&lt;&gt;"On"),"",_xlfn.LET(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_xlfn.ARRAYTOTEXT(L58:Z58),
  IF(ISBLANK(_xlpm.s),
    0,
    DEC2HEX(_xlfn.REDUCE(_xlpm.o,
      ROW(INDIRECT("1:"&amp;LEN(_xlpm.s))),
      _xlfn.LAMBDA(_xlpm.acc,_xlpm.i,_xlpm.mulmod(_xlpm.p, _xlfn.BITXOR(_xlpm.acc, CODE(MID(_xlpm.s,_xlpm.i,1))), _xlpm.m)))))))</f>
        <v/>
      </c>
      <c r="XFC58" t="str">
        <v>Security Analyst</v>
      </c>
    </row>
    <row r="59" spans="10:11 16383:16383" x14ac:dyDescent="0.5">
      <c r="J59" s="26" t="str">
        <f ca="1"/>
        <v/>
      </c>
      <c r="K59" s="17" t="str" cm="1">
        <f t="array" aca="1" ref="K59" ca="1">IF(OR(L59="",toggleHash&lt;&gt;"On"),"",_xlfn.LET(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_xlfn.ARRAYTOTEXT(L59:Z59),
  IF(ISBLANK(_xlpm.s),
    0,
    DEC2HEX(_xlfn.REDUCE(_xlpm.o,
      ROW(INDIRECT("1:"&amp;LEN(_xlpm.s))),
      _xlfn.LAMBDA(_xlpm.acc,_xlpm.i,_xlpm.mulmod(_xlpm.p, _xlfn.BITXOR(_xlpm.acc, CODE(MID(_xlpm.s,_xlpm.i,1))), _xlpm.m)))))))</f>
        <v/>
      </c>
      <c r="XFC59" t="str">
        <v>Security Engineer</v>
      </c>
    </row>
    <row r="60" spans="10:11 16383:16383" x14ac:dyDescent="0.5">
      <c r="J60" s="26" t="str">
        <f ca="1"/>
        <v/>
      </c>
      <c r="K60" s="17" t="str" cm="1">
        <f t="array" aca="1" ref="K60" ca="1">IF(OR(L60="",toggleHash&lt;&gt;"On"),"",_xlfn.LET(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_xlfn.ARRAYTOTEXT(L60:Z60),
  IF(ISBLANK(_xlpm.s),
    0,
    DEC2HEX(_xlfn.REDUCE(_xlpm.o,
      ROW(INDIRECT("1:"&amp;LEN(_xlpm.s))),
      _xlfn.LAMBDA(_xlpm.acc,_xlpm.i,_xlpm.mulmod(_xlpm.p, _xlfn.BITXOR(_xlpm.acc, CODE(MID(_xlpm.s,_xlpm.i,1))), _xlpm.m)))))))</f>
        <v/>
      </c>
      <c r="XFC60" t="str">
        <v>Security Firmware Engineer</v>
      </c>
    </row>
    <row r="61" spans="10:11 16383:16383" x14ac:dyDescent="0.5">
      <c r="J61" s="26" t="str">
        <f ca="1"/>
        <v/>
      </c>
      <c r="K61" s="17" t="str" cm="1">
        <f t="array" aca="1" ref="K61" ca="1">IF(OR(L61="",toggleHash&lt;&gt;"On"),"",_xlfn.LET(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_xlfn.ARRAYTOTEXT(L61:Z61),
  IF(ISBLANK(_xlpm.s),
    0,
    DEC2HEX(_xlfn.REDUCE(_xlpm.o,
      ROW(INDIRECT("1:"&amp;LEN(_xlpm.s))),
      _xlfn.LAMBDA(_xlpm.acc,_xlpm.i,_xlpm.mulmod(_xlpm.p, _xlfn.BITXOR(_xlpm.acc, CODE(MID(_xlpm.s,_xlpm.i,1))), _xlpm.m)))))))</f>
        <v/>
      </c>
      <c r="XFC61" t="str">
        <v>Signal Integrity Engineer</v>
      </c>
    </row>
    <row r="62" spans="10:11 16383:16383" x14ac:dyDescent="0.5">
      <c r="J62" s="26" t="str">
        <f ca="1"/>
        <v/>
      </c>
      <c r="K62" s="17" t="str" cm="1">
        <f t="array" aca="1" ref="K62" ca="1">IF(OR(L62="",toggleHash&lt;&gt;"On"),"",_xlfn.LET(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_xlfn.ARRAYTOTEXT(L62:Z62),
  IF(ISBLANK(_xlpm.s),
    0,
    DEC2HEX(_xlfn.REDUCE(_xlpm.o,
      ROW(INDIRECT("1:"&amp;LEN(_xlpm.s))),
      _xlfn.LAMBDA(_xlpm.acc,_xlpm.i,_xlpm.mulmod(_xlpm.p, _xlfn.BITXOR(_xlpm.acc, CODE(MID(_xlpm.s,_xlpm.i,1))), _xlpm.m)))))))</f>
        <v/>
      </c>
      <c r="XFC62" t="str">
        <v>Software Compliance Engineer</v>
      </c>
    </row>
    <row r="63" spans="10:11 16383:16383" x14ac:dyDescent="0.5">
      <c r="J63" s="26" t="str">
        <f ca="1"/>
        <v/>
      </c>
      <c r="K63" s="17" t="str" cm="1">
        <f t="array" aca="1" ref="K63" ca="1">IF(OR(L63="",toggleHash&lt;&gt;"On"),"",_xlfn.LET(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_xlfn.ARRAYTOTEXT(L63:Z63),
  IF(ISBLANK(_xlpm.s),
    0,
    DEC2HEX(_xlfn.REDUCE(_xlpm.o,
      ROW(INDIRECT("1:"&amp;LEN(_xlpm.s))),
      _xlfn.LAMBDA(_xlpm.acc,_xlpm.i,_xlpm.mulmod(_xlpm.p, _xlfn.BITXOR(_xlpm.acc, CODE(MID(_xlpm.s,_xlpm.i,1))), _xlpm.m)))))))</f>
        <v/>
      </c>
      <c r="XFC63" t="str">
        <v>Software Developer</v>
      </c>
    </row>
    <row r="64" spans="10:11 16383:16383" x14ac:dyDescent="0.5">
      <c r="J64" s="26" t="str">
        <f ca="1"/>
        <v/>
      </c>
      <c r="K64" s="17" t="str" cm="1">
        <f t="array" aca="1" ref="K64" ca="1">IF(OR(L64="",toggleHash&lt;&gt;"On"),"",_xlfn.LET(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_xlfn.ARRAYTOTEXT(L64:Z64),
  IF(ISBLANK(_xlpm.s),
    0,
    DEC2HEX(_xlfn.REDUCE(_xlpm.o,
      ROW(INDIRECT("1:"&amp;LEN(_xlpm.s))),
      _xlfn.LAMBDA(_xlpm.acc,_xlpm.i,_xlpm.mulmod(_xlpm.p, _xlfn.BITXOR(_xlpm.acc, CODE(MID(_xlpm.s,_xlpm.i,1))), _xlpm.m)))))))</f>
        <v/>
      </c>
      <c r="XFC64" t="str">
        <v>Software Engineer</v>
      </c>
    </row>
    <row r="65" spans="10:11 16383:16383" x14ac:dyDescent="0.5">
      <c r="J65" s="26" t="str">
        <f ca="1"/>
        <v/>
      </c>
      <c r="K65" s="17" t="str" cm="1">
        <f t="array" aca="1" ref="K65" ca="1">IF(OR(L65="",toggleHash&lt;&gt;"On"),"",_xlfn.LET(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_xlfn.ARRAYTOTEXT(L65:Z65),
  IF(ISBLANK(_xlpm.s),
    0,
    DEC2HEX(_xlfn.REDUCE(_xlpm.o,
      ROW(INDIRECT("1:"&amp;LEN(_xlpm.s))),
      _xlfn.LAMBDA(_xlpm.acc,_xlpm.i,_xlpm.mulmod(_xlpm.p, _xlfn.BITXOR(_xlpm.acc, CODE(MID(_xlpm.s,_xlpm.i,1))), _xlpm.m)))))))</f>
        <v/>
      </c>
      <c r="XFC65" t="str">
        <v>Software QA Engineer</v>
      </c>
    </row>
    <row r="66" spans="10:11 16383:16383" x14ac:dyDescent="0.5">
      <c r="J66" s="26" t="str">
        <f ca="1"/>
        <v/>
      </c>
      <c r="K66" s="17" t="str" cm="1">
        <f t="array" aca="1" ref="K66" ca="1">IF(OR(L66="",toggleHash&lt;&gt;"On"),"",_xlfn.LET(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_xlfn.ARRAYTOTEXT(L66:Z66),
  IF(ISBLANK(_xlpm.s),
    0,
    DEC2HEX(_xlfn.REDUCE(_xlpm.o,
      ROW(INDIRECT("1:"&amp;LEN(_xlpm.s))),
      _xlfn.LAMBDA(_xlpm.acc,_xlpm.i,_xlpm.mulmod(_xlpm.p, _xlfn.BITXOR(_xlpm.acc, CODE(MID(_xlpm.s,_xlpm.i,1))), _xlpm.m)))))))</f>
        <v/>
      </c>
      <c r="XFC66" t="str">
        <v>Software Test Engineer</v>
      </c>
    </row>
    <row r="67" spans="10:11 16383:16383" x14ac:dyDescent="0.5">
      <c r="J67" s="26" t="str">
        <f ca="1"/>
        <v/>
      </c>
      <c r="K67" s="17" t="str" cm="1">
        <f t="array" aca="1" ref="K67" ca="1">IF(OR(L67="",toggleHash&lt;&gt;"On"),"",_xlfn.LET(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_xlfn.ARRAYTOTEXT(L67:Z67),
  IF(ISBLANK(_xlpm.s),
    0,
    DEC2HEX(_xlfn.REDUCE(_xlpm.o,
      ROW(INDIRECT("1:"&amp;LEN(_xlpm.s))),
      _xlfn.LAMBDA(_xlpm.acc,_xlpm.i,_xlpm.mulmod(_xlpm.p, _xlfn.BITXOR(_xlpm.acc, CODE(MID(_xlpm.s,_xlpm.i,1))), _xlpm.m)))))))</f>
        <v/>
      </c>
      <c r="XFC67" t="str">
        <v>Streaming Engineer</v>
      </c>
    </row>
    <row r="68" spans="10:11 16383:16383" x14ac:dyDescent="0.5">
      <c r="J68" s="26" t="str">
        <f ca="1"/>
        <v/>
      </c>
      <c r="K68" s="17" t="str" cm="1">
        <f t="array" aca="1" ref="K68" ca="1">IF(OR(L68="",toggleHash&lt;&gt;"On"),"",_xlfn.LET(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_xlfn.ARRAYTOTEXT(L68:Z68),
  IF(ISBLANK(_xlpm.s),
    0,
    DEC2HEX(_xlfn.REDUCE(_xlpm.o,
      ROW(INDIRECT("1:"&amp;LEN(_xlpm.s))),
      _xlfn.LAMBDA(_xlpm.acc,_xlpm.i,_xlpm.mulmod(_xlpm.p, _xlfn.BITXOR(_xlpm.acc, CODE(MID(_xlpm.s,_xlpm.i,1))), _xlpm.m)))))))</f>
        <v/>
      </c>
      <c r="XFC68" t="str">
        <v>Supplier Relationship Manager</v>
      </c>
    </row>
    <row r="69" spans="10:11 16383:16383" x14ac:dyDescent="0.5">
      <c r="J69" s="26" t="str">
        <f ca="1"/>
        <v/>
      </c>
      <c r="K69" s="17" t="str" cm="1">
        <f t="array" aca="1" ref="K69" ca="1">IF(OR(L69="",toggleHash&lt;&gt;"On"),"",_xlfn.LET(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_xlfn.ARRAYTOTEXT(L69:Z69),
  IF(ISBLANK(_xlpm.s),
    0,
    DEC2HEX(_xlfn.REDUCE(_xlpm.o,
      ROW(INDIRECT("1:"&amp;LEN(_xlpm.s))),
      _xlfn.LAMBDA(_xlpm.acc,_xlpm.i,_xlpm.mulmod(_xlpm.p, _xlfn.BITXOR(_xlpm.acc, CODE(MID(_xlpm.s,_xlpm.i,1))), _xlpm.m)))))))</f>
        <v/>
      </c>
      <c r="XFC69" t="str">
        <v>Supply Chain Analyst</v>
      </c>
    </row>
    <row r="70" spans="10:11 16383:16383" x14ac:dyDescent="0.5">
      <c r="J70" s="26" t="str">
        <f ca="1"/>
        <v/>
      </c>
      <c r="K70" s="17" t="str" cm="1">
        <f t="array" aca="1" ref="K70" ca="1">IF(OR(L70="",toggleHash&lt;&gt;"On"),"",_xlfn.LET(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_xlfn.ARRAYTOTEXT(L70:Z70),
  IF(ISBLANK(_xlpm.s),
    0,
    DEC2HEX(_xlfn.REDUCE(_xlpm.o,
      ROW(INDIRECT("1:"&amp;LEN(_xlpm.s))),
      _xlfn.LAMBDA(_xlpm.acc,_xlpm.i,_xlpm.mulmod(_xlpm.p, _xlfn.BITXOR(_xlpm.acc, CODE(MID(_xlpm.s,_xlpm.i,1))), _xlpm.m)))))))</f>
        <v/>
      </c>
      <c r="XFC70" t="str">
        <v>Supply Chain Manager</v>
      </c>
    </row>
    <row r="71" spans="10:11 16383:16383" x14ac:dyDescent="0.5">
      <c r="J71" s="26" t="str">
        <f ca="1"/>
        <v/>
      </c>
      <c r="K71" s="17" t="str" cm="1">
        <f t="array" aca="1" ref="K71" ca="1">IF(OR(L71="",toggleHash&lt;&gt;"On"),"",_xlfn.LET(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_xlfn.ARRAYTOTEXT(L71:Z71),
  IF(ISBLANK(_xlpm.s),
    0,
    DEC2HEX(_xlfn.REDUCE(_xlpm.o,
      ROW(INDIRECT("1:"&amp;LEN(_xlpm.s))),
      _xlfn.LAMBDA(_xlpm.acc,_xlpm.i,_xlpm.mulmod(_xlpm.p, _xlfn.BITXOR(_xlpm.acc, CODE(MID(_xlpm.s,_xlpm.i,1))), _xlpm.m)))))))</f>
        <v/>
      </c>
      <c r="XFC71" t="str">
        <v>Technical Writer</v>
      </c>
    </row>
    <row r="72" spans="10:11 16383:16383" x14ac:dyDescent="0.5">
      <c r="J72" s="26" t="str">
        <f ca="1"/>
        <v/>
      </c>
      <c r="K72" s="17" t="str" cm="1">
        <f t="array" aca="1" ref="K72" ca="1">IF(OR(L72="",toggleHash&lt;&gt;"On"),"",_xlfn.LET(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_xlfn.ARRAYTOTEXT(L72:Z72),
  IF(ISBLANK(_xlpm.s),
    0,
    DEC2HEX(_xlfn.REDUCE(_xlpm.o,
      ROW(INDIRECT("1:"&amp;LEN(_xlpm.s))),
      _xlfn.LAMBDA(_xlpm.acc,_xlpm.i,_xlpm.mulmod(_xlpm.p, _xlfn.BITXOR(_xlpm.acc, CODE(MID(_xlpm.s,_xlpm.i,1))), _xlpm.m)))))))</f>
        <v/>
      </c>
      <c r="XFC72" t="str">
        <v>Test Engineer</v>
      </c>
    </row>
    <row r="73" spans="10:11 16383:16383" x14ac:dyDescent="0.5">
      <c r="J73" s="26" t="str">
        <f ca="1"/>
        <v/>
      </c>
      <c r="K73" s="17" t="str" cm="1">
        <f t="array" aca="1" ref="K73" ca="1">IF(OR(L73="",toggleHash&lt;&gt;"On"),"",_xlfn.LET(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_xlfn.ARRAYTOTEXT(L73:Z73),
  IF(ISBLANK(_xlpm.s),
    0,
    DEC2HEX(_xlfn.REDUCE(_xlpm.o,
      ROW(INDIRECT("1:"&amp;LEN(_xlpm.s))),
      _xlfn.LAMBDA(_xlpm.acc,_xlpm.i,_xlpm.mulmod(_xlpm.p, _xlfn.BITXOR(_xlpm.acc, CODE(MID(_xlpm.s,_xlpm.i,1))), _xlpm.m)))))))</f>
        <v/>
      </c>
      <c r="XFC73" t="str">
        <v>UI/UX Designer</v>
      </c>
    </row>
    <row r="74" spans="10:11 16383:16383" x14ac:dyDescent="0.5">
      <c r="J74" s="26" t="str">
        <f ca="1"/>
        <v/>
      </c>
      <c r="K74" s="17" t="str" cm="1">
        <f t="array" aca="1" ref="K74" ca="1">IF(OR(L74="",toggleHash&lt;&gt;"On"),"",_xlfn.LET(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_xlfn.ARRAYTOTEXT(L74:Z74),
  IF(ISBLANK(_xlpm.s),
    0,
    DEC2HEX(_xlfn.REDUCE(_xlpm.o,
      ROW(INDIRECT("1:"&amp;LEN(_xlpm.s))),
      _xlfn.LAMBDA(_xlpm.acc,_xlpm.i,_xlpm.mulmod(_xlpm.p, _xlfn.BITXOR(_xlpm.acc, CODE(MID(_xlpm.s,_xlpm.i,1))), _xlpm.m)))))))</f>
        <v/>
      </c>
      <c r="XFC74" t="str">
        <v>UX Researcher</v>
      </c>
    </row>
    <row r="75" spans="10:11 16383:16383" x14ac:dyDescent="0.5">
      <c r="J75" s="26" t="str">
        <f ca="1"/>
        <v/>
      </c>
      <c r="K75" s="17" t="str" cm="1">
        <f t="array" aca="1" ref="K75" ca="1">IF(OR(L75="",toggleHash&lt;&gt;"On"),"",_xlfn.LET(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_xlfn.ARRAYTOTEXT(L75:Z75),
  IF(ISBLANK(_xlpm.s),
    0,
    DEC2HEX(_xlfn.REDUCE(_xlpm.o,
      ROW(INDIRECT("1:"&amp;LEN(_xlpm.s))),
      _xlfn.LAMBDA(_xlpm.acc,_xlpm.i,_xlpm.mulmod(_xlpm.p, _xlfn.BITXOR(_xlpm.acc, CODE(MID(_xlpm.s,_xlpm.i,1))), _xlpm.m)))))))</f>
        <v/>
      </c>
      <c r="XFC75" t="str">
        <v>Video Engineer</v>
      </c>
    </row>
    <row r="76" spans="10:11 16383:16383" x14ac:dyDescent="0.5">
      <c r="J76" s="26" t="str">
        <f ca="1"/>
        <v/>
      </c>
      <c r="K76" s="17" t="str" cm="1">
        <f t="array" aca="1" ref="K76" ca="1">IF(OR(L76="",toggleHash&lt;&gt;"On"),"",_xlfn.LET(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_xlfn.ARRAYTOTEXT(L76:Z76),
  IF(ISBLANK(_xlpm.s),
    0,
    DEC2HEX(_xlfn.REDUCE(_xlpm.o,
      ROW(INDIRECT("1:"&amp;LEN(_xlpm.s))),
      _xlfn.LAMBDA(_xlpm.acc,_xlpm.i,_xlpm.mulmod(_xlpm.p, _xlfn.BITXOR(_xlpm.acc, CODE(MID(_xlpm.s,_xlpm.i,1))), _xlpm.m)))))))</f>
        <v/>
      </c>
      <c r="XFC76" t="str">
        <v>Video Playback Engineer</v>
      </c>
    </row>
    <row r="77" spans="10:11 16383:16383" x14ac:dyDescent="0.5">
      <c r="J77" s="26" t="str">
        <f ca="1"/>
        <v/>
      </c>
      <c r="K77" s="17" t="str" cm="1">
        <f t="array" aca="1" ref="K77" ca="1">IF(OR(L77="",toggleHash&lt;&gt;"On"),"",_xlfn.LET(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_xlfn.ARRAYTOTEXT(L77:Z77),
  IF(ISBLANK(_xlpm.s),
    0,
    DEC2HEX(_xlfn.REDUCE(_xlpm.o,
      ROW(INDIRECT("1:"&amp;LEN(_xlpm.s))),
      _xlfn.LAMBDA(_xlpm.acc,_xlpm.i,_xlpm.mulmod(_xlpm.p, _xlfn.BITXOR(_xlpm.acc, CODE(MID(_xlpm.s,_xlpm.i,1))), _xlpm.m)))))))</f>
        <v/>
      </c>
      <c r="XFC77" t="str">
        <v xml:space="preserve">  --other expense types --</v>
      </c>
    </row>
    <row r="78" spans="10:11 16383:16383" x14ac:dyDescent="0.5">
      <c r="J78" s="26" t="str">
        <f ca="1"/>
        <v/>
      </c>
      <c r="K78" s="17" t="str" cm="1">
        <f t="array" aca="1" ref="K78" ca="1">IF(OR(L78="",toggleHash&lt;&gt;"On"),"",_xlfn.LET(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_xlfn.ARRAYTOTEXT(L78:Z78),
  IF(ISBLANK(_xlpm.s),
    0,
    DEC2HEX(_xlfn.REDUCE(_xlpm.o,
      ROW(INDIRECT("1:"&amp;LEN(_xlpm.s))),
      _xlfn.LAMBDA(_xlpm.acc,_xlpm.i,_xlpm.mulmod(_xlpm.p, _xlfn.BITXOR(_xlpm.acc, CODE(MID(_xlpm.s,_xlpm.i,1))), _xlpm.m)))))))</f>
        <v/>
      </c>
      <c r="XFC78" t="str">
        <v>Capital Investments</v>
      </c>
    </row>
    <row r="79" spans="10:11 16383:16383" x14ac:dyDescent="0.5">
      <c r="J79" s="26" t="str">
        <f ca="1"/>
        <v/>
      </c>
      <c r="K79" s="17" t="str" cm="1">
        <f t="array" aca="1" ref="K79" ca="1">IF(OR(L79="",toggleHash&lt;&gt;"On"),"",_xlfn.LET(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_xlfn.ARRAYTOTEXT(L79:Z79),
  IF(ISBLANK(_xlpm.s),
    0,
    DEC2HEX(_xlfn.REDUCE(_xlpm.o,
      ROW(INDIRECT("1:"&amp;LEN(_xlpm.s))),
      _xlfn.LAMBDA(_xlpm.acc,_xlpm.i,_xlpm.mulmod(_xlpm.p, _xlfn.BITXOR(_xlpm.acc, CODE(MID(_xlpm.s,_xlpm.i,1))), _xlpm.m)))))))</f>
        <v/>
      </c>
      <c r="XFC79" t="str">
        <v>Consulting and Professional Services</v>
      </c>
    </row>
    <row r="80" spans="10:11 16383:16383" x14ac:dyDescent="0.5">
      <c r="J80" s="26" t="str">
        <f ca="1"/>
        <v/>
      </c>
      <c r="K80" s="17" t="str" cm="1">
        <f t="array" aca="1" ref="K80" ca="1">IF(OR(L80="",toggleHash&lt;&gt;"On"),"",_xlfn.LET(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_xlfn.ARRAYTOTEXT(L80:Z80),
  IF(ISBLANK(_xlpm.s),
    0,
    DEC2HEX(_xlfn.REDUCE(_xlpm.o,
      ROW(INDIRECT("1:"&amp;LEN(_xlpm.s))),
      _xlfn.LAMBDA(_xlpm.acc,_xlpm.i,_xlpm.mulmod(_xlpm.p, _xlfn.BITXOR(_xlpm.acc, CODE(MID(_xlpm.s,_xlpm.i,1))), _xlpm.m)))))))</f>
        <v/>
      </c>
      <c r="XFC80" t="str">
        <v>Corporate Taxes</v>
      </c>
    </row>
    <row r="81" spans="10:11 16383:16383" x14ac:dyDescent="0.5">
      <c r="J81" s="26" t="str">
        <f ca="1"/>
        <v/>
      </c>
      <c r="K81" s="17" t="str" cm="1">
        <f t="array" aca="1" ref="K81" ca="1">IF(OR(L81="",toggleHash&lt;&gt;"On"),"",_xlfn.LET(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_xlfn.ARRAYTOTEXT(L81:Z81),
  IF(ISBLANK(_xlpm.s),
    0,
    DEC2HEX(_xlfn.REDUCE(_xlpm.o,
      ROW(INDIRECT("1:"&amp;LEN(_xlpm.s))),
      _xlfn.LAMBDA(_xlpm.acc,_xlpm.i,_xlpm.mulmod(_xlpm.p, _xlfn.BITXOR(_xlpm.acc, CODE(MID(_xlpm.s,_xlpm.i,1))), _xlpm.m)))))))</f>
        <v/>
      </c>
      <c r="XFC81" t="str">
        <v>Depreciation and Amortization</v>
      </c>
    </row>
    <row r="82" spans="10:11 16383:16383" x14ac:dyDescent="0.5">
      <c r="J82" s="26" t="str">
        <f ca="1"/>
        <v/>
      </c>
      <c r="K82" s="17" t="str" cm="1">
        <f t="array" aca="1" ref="K82" ca="1">IF(OR(L82="",toggleHash&lt;&gt;"On"),"",_xlfn.LET(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_xlfn.ARRAYTOTEXT(L82:Z82),
  IF(ISBLANK(_xlpm.s),
    0,
    DEC2HEX(_xlfn.REDUCE(_xlpm.o,
      ROW(INDIRECT("1:"&amp;LEN(_xlpm.s))),
      _xlfn.LAMBDA(_xlpm.acc,_xlpm.i,_xlpm.mulmod(_xlpm.p, _xlfn.BITXOR(_xlpm.acc, CODE(MID(_xlpm.s,_xlpm.i,1))), _xlpm.m)))))))</f>
        <v/>
      </c>
      <c r="XFC82" t="str">
        <v>Employee Benefits</v>
      </c>
    </row>
    <row r="83" spans="10:11 16383:16383" x14ac:dyDescent="0.5">
      <c r="J83" s="26" t="str">
        <f ca="1"/>
        <v/>
      </c>
      <c r="K83" s="17" t="str" cm="1">
        <f t="array" aca="1" ref="K83" ca="1">IF(OR(L83="",toggleHash&lt;&gt;"On"),"",_xlfn.LET(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_xlfn.ARRAYTOTEXT(L83:Z83),
  IF(ISBLANK(_xlpm.s),
    0,
    DEC2HEX(_xlfn.REDUCE(_xlpm.o,
      ROW(INDIRECT("1:"&amp;LEN(_xlpm.s))),
      _xlfn.LAMBDA(_xlpm.acc,_xlpm.i,_xlpm.mulmod(_xlpm.p, _xlfn.BITXOR(_xlpm.acc, CODE(MID(_xlpm.s,_xlpm.i,1))), _xlpm.m)))))))</f>
        <v/>
      </c>
      <c r="XFC83" t="str">
        <v>Equipment and Hardware</v>
      </c>
    </row>
    <row r="84" spans="10:11 16383:16383" x14ac:dyDescent="0.5">
      <c r="J84" s="26" t="str">
        <f ca="1"/>
        <v/>
      </c>
      <c r="K84" s="17" t="str" cm="1">
        <f t="array" aca="1" ref="K84" ca="1">IF(OR(L84="",toggleHash&lt;&gt;"On"),"",_xlfn.LET(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_xlfn.ARRAYTOTEXT(L84:Z84),
  IF(ISBLANK(_xlpm.s),
    0,
    DEC2HEX(_xlfn.REDUCE(_xlpm.o,
      ROW(INDIRECT("1:"&amp;LEN(_xlpm.s))),
      _xlfn.LAMBDA(_xlpm.acc,_xlpm.i,_xlpm.mulmod(_xlpm.p, _xlfn.BITXOR(_xlpm.acc, CODE(MID(_xlpm.s,_xlpm.i,1))), _xlpm.m)))))))</f>
        <v/>
      </c>
      <c r="XFC84" t="str">
        <v>Insurance</v>
      </c>
    </row>
    <row r="85" spans="10:11 16383:16383" x14ac:dyDescent="0.5">
      <c r="J85" s="26" t="str">
        <f ca="1"/>
        <v/>
      </c>
      <c r="K85" s="17" t="str" cm="1">
        <f t="array" aca="1" ref="K85" ca="1">IF(OR(L85="",toggleHash&lt;&gt;"On"),"",_xlfn.LET(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_xlfn.ARRAYTOTEXT(L85:Z85),
  IF(ISBLANK(_xlpm.s),
    0,
    DEC2HEX(_xlfn.REDUCE(_xlpm.o,
      ROW(INDIRECT("1:"&amp;LEN(_xlpm.s))),
      _xlfn.LAMBDA(_xlpm.acc,_xlpm.i,_xlpm.mulmod(_xlpm.p, _xlfn.BITXOR(_xlpm.acc, CODE(MID(_xlpm.s,_xlpm.i,1))), _xlpm.m)))))))</f>
        <v/>
      </c>
      <c r="XFC85" t="str">
        <v>Intellectual Property and Legal</v>
      </c>
    </row>
    <row r="86" spans="10:11 16383:16383" x14ac:dyDescent="0.5">
      <c r="J86" s="26" t="str">
        <f ca="1"/>
        <v/>
      </c>
      <c r="K86" s="17" t="str" cm="1">
        <f t="array" aca="1" ref="K86" ca="1">IF(OR(L86="",toggleHash&lt;&gt;"On"),"",_xlfn.LET(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_xlfn.ARRAYTOTEXT(L86:Z86),
  IF(ISBLANK(_xlpm.s),
    0,
    DEC2HEX(_xlfn.REDUCE(_xlpm.o,
      ROW(INDIRECT("1:"&amp;LEN(_xlpm.s))),
      _xlfn.LAMBDA(_xlpm.acc,_xlpm.i,_xlpm.mulmod(_xlpm.p, _xlfn.BITXOR(_xlpm.acc, CODE(MID(_xlpm.s,_xlpm.i,1))), _xlpm.m)))))))</f>
        <v/>
      </c>
      <c r="XFC86" t="str">
        <v>Manufacturing and Production (Capex)</v>
      </c>
    </row>
    <row r="87" spans="10:11 16383:16383" x14ac:dyDescent="0.5">
      <c r="J87" s="26" t="str">
        <f ca="1"/>
        <v/>
      </c>
      <c r="K87" s="17" t="str" cm="1">
        <f t="array" aca="1" ref="K87" ca="1">IF(OR(L87="",toggleHash&lt;&gt;"On"),"",_xlfn.LET(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_xlfn.ARRAYTOTEXT(L87:Z87),
  IF(ISBLANK(_xlpm.s),
    0,
    DEC2HEX(_xlfn.REDUCE(_xlpm.o,
      ROW(INDIRECT("1:"&amp;LEN(_xlpm.s))),
      _xlfn.LAMBDA(_xlpm.acc,_xlpm.i,_xlpm.mulmod(_xlpm.p, _xlfn.BITXOR(_xlpm.acc, CODE(MID(_xlpm.s,_xlpm.i,1))), _xlpm.m)))))))</f>
        <v/>
      </c>
      <c r="XFC87" t="str">
        <v>Manufacturing and Production (Opex)</v>
      </c>
    </row>
    <row r="88" spans="10:11 16383:16383" x14ac:dyDescent="0.5">
      <c r="J88" s="26" t="str">
        <f ca="1"/>
        <v/>
      </c>
      <c r="K88" s="17" t="str" cm="1">
        <f t="array" aca="1" ref="K88" ca="1">IF(OR(L88="",toggleHash&lt;&gt;"On"),"",_xlfn.LET(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_xlfn.ARRAYTOTEXT(L88:Z88),
  IF(ISBLANK(_xlpm.s),
    0,
    DEC2HEX(_xlfn.REDUCE(_xlpm.o,
      ROW(INDIRECT("1:"&amp;LEN(_xlpm.s))),
      _xlfn.LAMBDA(_xlpm.acc,_xlpm.i,_xlpm.mulmod(_xlpm.p, _xlfn.BITXOR(_xlpm.acc, CODE(MID(_xlpm.s,_xlpm.i,1))), _xlpm.m)))))))</f>
        <v/>
      </c>
      <c r="XFC88" t="str">
        <v>Marketing and Advertising</v>
      </c>
    </row>
    <row r="89" spans="10:11 16383:16383" x14ac:dyDescent="0.5">
      <c r="J89" s="26" t="str">
        <f ca="1"/>
        <v/>
      </c>
      <c r="K89" s="17" t="str" cm="1">
        <f t="array" aca="1" ref="K89" ca="1">IF(OR(L89="",toggleHash&lt;&gt;"On"),"",_xlfn.LET(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_xlfn.ARRAYTOTEXT(L89:Z89),
  IF(ISBLANK(_xlpm.s),
    0,
    DEC2HEX(_xlfn.REDUCE(_xlpm.o,
      ROW(INDIRECT("1:"&amp;LEN(_xlpm.s))),
      _xlfn.LAMBDA(_xlpm.acc,_xlpm.i,_xlpm.mulmod(_xlpm.p, _xlfn.BITXOR(_xlpm.acc, CODE(MID(_xlpm.s,_xlpm.i,1))), _xlpm.m)))))))</f>
        <v/>
      </c>
      <c r="XFC89" t="str">
        <v>Miscellaneous Office Expenses</v>
      </c>
    </row>
    <row r="90" spans="10:11 16383:16383" x14ac:dyDescent="0.5">
      <c r="J90" s="26" t="str">
        <f ca="1"/>
        <v/>
      </c>
      <c r="K90" s="17" t="str" cm="1">
        <f t="array" aca="1" ref="K90" ca="1">IF(OR(L90="",toggleHash&lt;&gt;"On"),"",_xlfn.LET(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_xlfn.ARRAYTOTEXT(L90:Z90),
  IF(ISBLANK(_xlpm.s),
    0,
    DEC2HEX(_xlfn.REDUCE(_xlpm.o,
      ROW(INDIRECT("1:"&amp;LEN(_xlpm.s))),
      _xlfn.LAMBDA(_xlpm.acc,_xlpm.i,_xlpm.mulmod(_xlpm.p, _xlfn.BITXOR(_xlpm.acc, CODE(MID(_xlpm.s,_xlpm.i,1))), _xlpm.m)))))))</f>
        <v/>
      </c>
      <c r="XFC90" t="str">
        <v>Office Rent and Utilities</v>
      </c>
    </row>
    <row r="91" spans="10:11 16383:16383" x14ac:dyDescent="0.5">
      <c r="J91" s="26" t="str">
        <f ca="1"/>
        <v/>
      </c>
      <c r="K91" s="17" t="str" cm="1">
        <f t="array" aca="1" ref="K91" ca="1">IF(OR(L91="",toggleHash&lt;&gt;"On"),"",_xlfn.LET(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_xlfn.ARRAYTOTEXT(L91:Z91),
  IF(ISBLANK(_xlpm.s),
    0,
    DEC2HEX(_xlfn.REDUCE(_xlpm.o,
      ROW(INDIRECT("1:"&amp;LEN(_xlpm.s))),
      _xlfn.LAMBDA(_xlpm.acc,_xlpm.i,_xlpm.mulmod(_xlpm.p, _xlfn.BITXOR(_xlpm.acc, CODE(MID(_xlpm.s,_xlpm.i,1))), _xlpm.m)))))))</f>
        <v/>
      </c>
      <c r="XFC91" t="str">
        <v>Payroll Taxes</v>
      </c>
    </row>
    <row r="92" spans="10:11 16383:16383" x14ac:dyDescent="0.5">
      <c r="J92" s="26" t="str">
        <f ca="1"/>
        <v/>
      </c>
      <c r="K92" s="17" t="str" cm="1">
        <f t="array" aca="1" ref="K92" ca="1">IF(OR(L92="",toggleHash&lt;&gt;"On"),"",_xlfn.LET(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_xlfn.ARRAYTOTEXT(L92:Z92),
  IF(ISBLANK(_xlpm.s),
    0,
    DEC2HEX(_xlfn.REDUCE(_xlpm.o,
      ROW(INDIRECT("1:"&amp;LEN(_xlpm.s))),
      _xlfn.LAMBDA(_xlpm.acc,_xlpm.i,_xlpm.mulmod(_xlpm.p, _xlfn.BITXOR(_xlpm.acc, CODE(MID(_xlpm.s,_xlpm.i,1))), _xlpm.m)))))))</f>
        <v/>
      </c>
      <c r="XFC92" t="str">
        <v>Research and Development (R&amp;D)</v>
      </c>
    </row>
    <row r="93" spans="10:11 16383:16383" x14ac:dyDescent="0.5">
      <c r="J93" s="26" t="str">
        <f ca="1"/>
        <v/>
      </c>
      <c r="K93" s="17" t="str" cm="1">
        <f t="array" aca="1" ref="K93" ca="1">IF(OR(L93="",toggleHash&lt;&gt;"On"),"",_xlfn.LET(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_xlfn.ARRAYTOTEXT(L93:Z93),
  IF(ISBLANK(_xlpm.s),
    0,
    DEC2HEX(_xlfn.REDUCE(_xlpm.o,
      ROW(INDIRECT("1:"&amp;LEN(_xlpm.s))),
      _xlfn.LAMBDA(_xlpm.acc,_xlpm.i,_xlpm.mulmod(_xlpm.p, _xlfn.BITXOR(_xlpm.acc, CODE(MID(_xlpm.s,_xlpm.i,1))), _xlpm.m)))))))</f>
        <v/>
      </c>
      <c r="XFC93" t="str">
        <v>Salaries and Wages</v>
      </c>
    </row>
    <row r="94" spans="10:11 16383:16383" x14ac:dyDescent="0.5">
      <c r="J94" s="26" t="str">
        <f ca="1"/>
        <v/>
      </c>
      <c r="K94" s="17" t="str" cm="1">
        <f t="array" aca="1" ref="K94" ca="1">IF(OR(L94="",toggleHash&lt;&gt;"On"),"",_xlfn.LET(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_xlfn.ARRAYTOTEXT(L94:Z94),
  IF(ISBLANK(_xlpm.s),
    0,
    DEC2HEX(_xlfn.REDUCE(_xlpm.o,
      ROW(INDIRECT("1:"&amp;LEN(_xlpm.s))),
      _xlfn.LAMBDA(_xlpm.acc,_xlpm.i,_xlpm.mulmod(_xlpm.p, _xlfn.BITXOR(_xlpm.acc, CODE(MID(_xlpm.s,_xlpm.i,1))), _xlpm.m)))))))</f>
        <v/>
      </c>
      <c r="XFC94" t="str">
        <v>Sales and Customer Acquisition</v>
      </c>
    </row>
    <row r="95" spans="10:11 16383:16383" x14ac:dyDescent="0.5">
      <c r="J95" s="26" t="str">
        <f ca="1"/>
        <v/>
      </c>
      <c r="K95" s="17" t="str" cm="1">
        <f t="array" aca="1" ref="K95" ca="1">IF(OR(L95="",toggleHash&lt;&gt;"On"),"",_xlfn.LET(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_xlfn.ARRAYTOTEXT(L95:Z95),
  IF(ISBLANK(_xlpm.s),
    0,
    DEC2HEX(_xlfn.REDUCE(_xlpm.o,
      ROW(INDIRECT("1:"&amp;LEN(_xlpm.s))),
      _xlfn.LAMBDA(_xlpm.acc,_xlpm.i,_xlpm.mulmod(_xlpm.p, _xlfn.BITXOR(_xlpm.acc, CODE(MID(_xlpm.s,_xlpm.i,1))), _xlpm.m)))))))</f>
        <v/>
      </c>
      <c r="XFC95" t="str">
        <v>Shipping and Logistics</v>
      </c>
    </row>
    <row r="96" spans="10:11 16383:16383" x14ac:dyDescent="0.5">
      <c r="J96" s="26" t="str">
        <f ca="1"/>
        <v/>
      </c>
      <c r="K96" s="17" t="str" cm="1">
        <f t="array" aca="1" ref="K96" ca="1">IF(OR(L96="",toggleHash&lt;&gt;"On"),"",_xlfn.LET(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_xlfn.ARRAYTOTEXT(L96:Z96),
  IF(ISBLANK(_xlpm.s),
    0,
    DEC2HEX(_xlfn.REDUCE(_xlpm.o,
      ROW(INDIRECT("1:"&amp;LEN(_xlpm.s))),
      _xlfn.LAMBDA(_xlpm.acc,_xlpm.i,_xlpm.mulmod(_xlpm.p, _xlfn.BITXOR(_xlpm.acc, CODE(MID(_xlpm.s,_xlpm.i,1))), _xlpm.m)))))))</f>
        <v/>
      </c>
      <c r="XFC96" t="str">
        <v>Software and Technology</v>
      </c>
    </row>
    <row r="97" spans="10:11 16383:16383" x14ac:dyDescent="0.5">
      <c r="J97" s="26" t="str">
        <f ca="1"/>
        <v/>
      </c>
      <c r="K97" s="17" t="str" cm="1">
        <f t="array" aca="1" ref="K97" ca="1">IF(OR(L97="",toggleHash&lt;&gt;"On"),"",_xlfn.LET(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_xlfn.ARRAYTOTEXT(L97:Z97),
  IF(ISBLANK(_xlpm.s),
    0,
    DEC2HEX(_xlfn.REDUCE(_xlpm.o,
      ROW(INDIRECT("1:"&amp;LEN(_xlpm.s))),
      _xlfn.LAMBDA(_xlpm.acc,_xlpm.i,_xlpm.mulmod(_xlpm.p, _xlfn.BITXOR(_xlpm.acc, CODE(MID(_xlpm.s,_xlpm.i,1))), _xlpm.m)))))))</f>
        <v/>
      </c>
      <c r="XFC97" t="str">
        <v>Subscriptions and Memberships</v>
      </c>
    </row>
    <row r="98" spans="10:11 16383:16383" x14ac:dyDescent="0.5">
      <c r="J98" s="26" t="str">
        <f ca="1"/>
        <v/>
      </c>
      <c r="K98" s="17" t="str" cm="1">
        <f t="array" aca="1" ref="K98" ca="1">IF(OR(L98="",toggleHash&lt;&gt;"On"),"",_xlfn.LET(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_xlfn.ARRAYTOTEXT(L98:Z98),
  IF(ISBLANK(_xlpm.s),
    0,
    DEC2HEX(_xlfn.REDUCE(_xlpm.o,
      ROW(INDIRECT("1:"&amp;LEN(_xlpm.s))),
      _xlfn.LAMBDA(_xlpm.acc,_xlpm.i,_xlpm.mulmod(_xlpm.p, _xlfn.BITXOR(_xlpm.acc, CODE(MID(_xlpm.s,_xlpm.i,1))), _xlpm.m)))))))</f>
        <v/>
      </c>
      <c r="XFC98" t="str">
        <v>Travel and Accommodation</v>
      </c>
    </row>
    <row r="99" spans="10:11 16383:16383" x14ac:dyDescent="0.5">
      <c r="J99" s="26" t="str">
        <f ca="1"/>
        <v/>
      </c>
      <c r="K99" s="17" t="str" cm="1">
        <f t="array" aca="1" ref="K99" ca="1">IF(OR(L99="",toggleHash&lt;&gt;"On"),"",_xlfn.LET(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_xlfn.ARRAYTOTEXT(L99:Z99),
  IF(ISBLANK(_xlpm.s),
    0,
    DEC2HEX(_xlfn.REDUCE(_xlpm.o,
      ROW(INDIRECT("1:"&amp;LEN(_xlpm.s))),
      _xlfn.LAMBDA(_xlpm.acc,_xlpm.i,_xlpm.mulmod(_xlpm.p, _xlfn.BITXOR(_xlpm.acc, CODE(MID(_xlpm.s,_xlpm.i,1))), _xlpm.m)))))))</f>
        <v/>
      </c>
      <c r="XFC99" t="str">
        <v xml:space="preserve">  --undefined --</v>
      </c>
    </row>
    <row r="100" spans="10:11 16383:16383" x14ac:dyDescent="0.5">
      <c r="J100" s="26" t="str">
        <f ca="1"/>
        <v/>
      </c>
      <c r="K100" s="17" t="str" cm="1">
        <f t="array" aca="1" ref="K100" ca="1">IF(OR(L100="",toggleHash&lt;&gt;"On"),"",_xlfn.LET(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_xlfn.ARRAYTOTEXT(L100:Z100),
  IF(ISBLANK(_xlpm.s),
    0,
    DEC2HEX(_xlfn.REDUCE(_xlpm.o,
      ROW(INDIRECT("1:"&amp;LEN(_xlpm.s))),
      _xlfn.LAMBDA(_xlpm.acc,_xlpm.i,_xlpm.mulmod(_xlpm.p, _xlfn.BITXOR(_xlpm.acc, CODE(MID(_xlpm.s,_xlpm.i,1))), _xlpm.m)))))))</f>
        <v/>
      </c>
    </row>
    <row r="101" spans="10:11 16383:16383" x14ac:dyDescent="0.5">
      <c r="J101" s="26" t="str">
        <f ca="1"/>
        <v/>
      </c>
      <c r="K101" s="17" t="str" cm="1">
        <f t="array" aca="1" ref="K101" ca="1">IF(OR(L101="",toggleHash&lt;&gt;"On"),"",_xlfn.LET(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_xlfn.ARRAYTOTEXT(L101:Z101),
  IF(ISBLANK(_xlpm.s),
    0,
    DEC2HEX(_xlfn.REDUCE(_xlpm.o,
      ROW(INDIRECT("1:"&amp;LEN(_xlpm.s))),
      _xlfn.LAMBDA(_xlpm.acc,_xlpm.i,_xlpm.mulmod(_xlpm.p, _xlfn.BITXOR(_xlpm.acc, CODE(MID(_xlpm.s,_xlpm.i,1))), _xlpm.m)))))))</f>
        <v/>
      </c>
    </row>
    <row r="102" spans="10:11 16383:16383" x14ac:dyDescent="0.5">
      <c r="J102" s="26" t="str">
        <f ca="1"/>
        <v/>
      </c>
      <c r="K102" s="17" t="str" cm="1">
        <f t="array" aca="1" ref="K102" ca="1">IF(OR(L102="",toggleHash&lt;&gt;"On"),"",_xlfn.LET(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_xlfn.ARRAYTOTEXT(L102:Z102),
  IF(ISBLANK(_xlpm.s),
    0,
    DEC2HEX(_xlfn.REDUCE(_xlpm.o,
      ROW(INDIRECT("1:"&amp;LEN(_xlpm.s))),
      _xlfn.LAMBDA(_xlpm.acc,_xlpm.i,_xlpm.mulmod(_xlpm.p, _xlfn.BITXOR(_xlpm.acc, CODE(MID(_xlpm.s,_xlpm.i,1))), _xlpm.m)))))))</f>
        <v/>
      </c>
    </row>
    <row r="103" spans="10:11 16383:16383" x14ac:dyDescent="0.5">
      <c r="J103" s="26" t="str">
        <f ca="1"/>
        <v/>
      </c>
      <c r="K103" s="17" t="str" cm="1">
        <f t="array" aca="1" ref="K103" ca="1">IF(OR(L103="",toggleHash&lt;&gt;"On"),"",_xlfn.LET(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_xlfn.ARRAYTOTEXT(L103:Z103),
  IF(ISBLANK(_xlpm.s),
    0,
    DEC2HEX(_xlfn.REDUCE(_xlpm.o,
      ROW(INDIRECT("1:"&amp;LEN(_xlpm.s))),
      _xlfn.LAMBDA(_xlpm.acc,_xlpm.i,_xlpm.mulmod(_xlpm.p, _xlfn.BITXOR(_xlpm.acc, CODE(MID(_xlpm.s,_xlpm.i,1))), _xlpm.m)))))))</f>
        <v/>
      </c>
    </row>
    <row r="104" spans="10:11 16383:16383" x14ac:dyDescent="0.5">
      <c r="J104" s="26" t="str">
        <f ca="1"/>
        <v/>
      </c>
      <c r="K104" s="17" t="str" cm="1">
        <f t="array" aca="1" ref="K104" ca="1">IF(OR(L104="",toggleHash&lt;&gt;"On"),"",_xlfn.LET(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_xlfn.ARRAYTOTEXT(L104:Z104),
  IF(ISBLANK(_xlpm.s),
    0,
    DEC2HEX(_xlfn.REDUCE(_xlpm.o,
      ROW(INDIRECT("1:"&amp;LEN(_xlpm.s))),
      _xlfn.LAMBDA(_xlpm.acc,_xlpm.i,_xlpm.mulmod(_xlpm.p, _xlfn.BITXOR(_xlpm.acc, CODE(MID(_xlpm.s,_xlpm.i,1))), _xlpm.m)))))))</f>
        <v/>
      </c>
    </row>
    <row r="105" spans="10:11 16383:16383" x14ac:dyDescent="0.5">
      <c r="J105" s="26" t="str">
        <f ca="1"/>
        <v/>
      </c>
      <c r="K105" s="17" t="str" cm="1">
        <f t="array" aca="1" ref="K105" ca="1">IF(OR(L105="",toggleHash&lt;&gt;"On"),"",_xlfn.LET(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_xlfn.ARRAYTOTEXT(L105:Z105),
  IF(ISBLANK(_xlpm.s),
    0,
    DEC2HEX(_xlfn.REDUCE(_xlpm.o,
      ROW(INDIRECT("1:"&amp;LEN(_xlpm.s))),
      _xlfn.LAMBDA(_xlpm.acc,_xlpm.i,_xlpm.mulmod(_xlpm.p, _xlfn.BITXOR(_xlpm.acc, CODE(MID(_xlpm.s,_xlpm.i,1))), _xlpm.m)))))))</f>
        <v/>
      </c>
    </row>
    <row r="106" spans="10:11 16383:16383" x14ac:dyDescent="0.5">
      <c r="J106" s="26" t="str">
        <f ca="1"/>
        <v/>
      </c>
      <c r="K106" s="17" t="str" cm="1">
        <f t="array" aca="1" ref="K106" ca="1">IF(OR(L106="",toggleHash&lt;&gt;"On"),"",_xlfn.LET(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_xlfn.ARRAYTOTEXT(L106:Z106),
  IF(ISBLANK(_xlpm.s),
    0,
    DEC2HEX(_xlfn.REDUCE(_xlpm.o,
      ROW(INDIRECT("1:"&amp;LEN(_xlpm.s))),
      _xlfn.LAMBDA(_xlpm.acc,_xlpm.i,_xlpm.mulmod(_xlpm.p, _xlfn.BITXOR(_xlpm.acc, CODE(MID(_xlpm.s,_xlpm.i,1))), _xlpm.m)))))))</f>
        <v/>
      </c>
    </row>
    <row r="107" spans="10:11 16383:16383" x14ac:dyDescent="0.5">
      <c r="J107" s="26" t="str">
        <f ca="1"/>
        <v/>
      </c>
      <c r="K107" s="17" t="str" cm="1">
        <f t="array" aca="1" ref="K107" ca="1">IF(OR(L107="",toggleHash&lt;&gt;"On"),"",_xlfn.LET(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_xlfn.ARRAYTOTEXT(L107:Z107),
  IF(ISBLANK(_xlpm.s),
    0,
    DEC2HEX(_xlfn.REDUCE(_xlpm.o,
      ROW(INDIRECT("1:"&amp;LEN(_xlpm.s))),
      _xlfn.LAMBDA(_xlpm.acc,_xlpm.i,_xlpm.mulmod(_xlpm.p, _xlfn.BITXOR(_xlpm.acc, CODE(MID(_xlpm.s,_xlpm.i,1))), _xlpm.m)))))))</f>
        <v/>
      </c>
    </row>
    <row r="108" spans="10:11 16383:16383" x14ac:dyDescent="0.5">
      <c r="J108" s="26" t="str">
        <f ca="1"/>
        <v/>
      </c>
      <c r="K108" s="17" t="str" cm="1">
        <f t="array" aca="1" ref="K108" ca="1">IF(OR(L108="",toggleHash&lt;&gt;"On"),"",_xlfn.LET(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_xlfn.ARRAYTOTEXT(L108:Z108),
  IF(ISBLANK(_xlpm.s),
    0,
    DEC2HEX(_xlfn.REDUCE(_xlpm.o,
      ROW(INDIRECT("1:"&amp;LEN(_xlpm.s))),
      _xlfn.LAMBDA(_xlpm.acc,_xlpm.i,_xlpm.mulmod(_xlpm.p, _xlfn.BITXOR(_xlpm.acc, CODE(MID(_xlpm.s,_xlpm.i,1))), _xlpm.m)))))))</f>
        <v/>
      </c>
    </row>
    <row r="109" spans="10:11 16383:16383" x14ac:dyDescent="0.5">
      <c r="J109" s="26" t="str">
        <f ca="1"/>
        <v/>
      </c>
      <c r="K109" s="17" t="str" cm="1">
        <f t="array" aca="1" ref="K109" ca="1">IF(OR(L109="",toggleHash&lt;&gt;"On"),"",_xlfn.LET(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_xlfn.ARRAYTOTEXT(L109:Z109),
  IF(ISBLANK(_xlpm.s),
    0,
    DEC2HEX(_xlfn.REDUCE(_xlpm.o,
      ROW(INDIRECT("1:"&amp;LEN(_xlpm.s))),
      _xlfn.LAMBDA(_xlpm.acc,_xlpm.i,_xlpm.mulmod(_xlpm.p, _xlfn.BITXOR(_xlpm.acc, CODE(MID(_xlpm.s,_xlpm.i,1))), _xlpm.m)))))))</f>
        <v/>
      </c>
    </row>
    <row r="110" spans="10:11 16383:16383" x14ac:dyDescent="0.5">
      <c r="J110" s="26" t="str">
        <f ca="1"/>
        <v/>
      </c>
      <c r="K110" s="17" t="str" cm="1">
        <f t="array" aca="1" ref="K110" ca="1">IF(OR(L110="",toggleHash&lt;&gt;"On"),"",_xlfn.LET(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_xlfn.ARRAYTOTEXT(L110:Z110),
  IF(ISBLANK(_xlpm.s),
    0,
    DEC2HEX(_xlfn.REDUCE(_xlpm.o,
      ROW(INDIRECT("1:"&amp;LEN(_xlpm.s))),
      _xlfn.LAMBDA(_xlpm.acc,_xlpm.i,_xlpm.mulmod(_xlpm.p, _xlfn.BITXOR(_xlpm.acc, CODE(MID(_xlpm.s,_xlpm.i,1))), _xlpm.m)))))))</f>
        <v/>
      </c>
    </row>
    <row r="111" spans="10:11 16383:16383" x14ac:dyDescent="0.5">
      <c r="J111" s="26" t="str">
        <f ca="1"/>
        <v/>
      </c>
      <c r="K111" s="17" t="str" cm="1">
        <f t="array" aca="1" ref="K111" ca="1">IF(OR(L111="",toggleHash&lt;&gt;"On"),"",_xlfn.LET(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_xlfn.ARRAYTOTEXT(L111:Z111),
  IF(ISBLANK(_xlpm.s),
    0,
    DEC2HEX(_xlfn.REDUCE(_xlpm.o,
      ROW(INDIRECT("1:"&amp;LEN(_xlpm.s))),
      _xlfn.LAMBDA(_xlpm.acc,_xlpm.i,_xlpm.mulmod(_xlpm.p, _xlfn.BITXOR(_xlpm.acc, CODE(MID(_xlpm.s,_xlpm.i,1))), _xlpm.m)))))))</f>
        <v/>
      </c>
    </row>
    <row r="112" spans="10:11 16383:16383" x14ac:dyDescent="0.5">
      <c r="J112" s="26" t="str">
        <f ca="1"/>
        <v/>
      </c>
      <c r="K112" s="17" t="str" cm="1">
        <f t="array" aca="1" ref="K112" ca="1">IF(OR(L112="",toggleHash&lt;&gt;"On"),"",_xlfn.LET(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_xlfn.ARRAYTOTEXT(L112:Z112),
  IF(ISBLANK(_xlpm.s),
    0,
    DEC2HEX(_xlfn.REDUCE(_xlpm.o,
      ROW(INDIRECT("1:"&amp;LEN(_xlpm.s))),
      _xlfn.LAMBDA(_xlpm.acc,_xlpm.i,_xlpm.mulmod(_xlpm.p, _xlfn.BITXOR(_xlpm.acc, CODE(MID(_xlpm.s,_xlpm.i,1))), _xlpm.m)))))))</f>
        <v/>
      </c>
    </row>
    <row r="113" spans="10:11" x14ac:dyDescent="0.5">
      <c r="J113" s="26" t="str">
        <f ca="1"/>
        <v/>
      </c>
      <c r="K113" s="17" t="str" cm="1">
        <f t="array" aca="1" ref="K113" ca="1">IF(OR(L113="",toggleHash&lt;&gt;"On"),"",_xlfn.LET(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_xlfn.ARRAYTOTEXT(L113:Z113),
  IF(ISBLANK(_xlpm.s),
    0,
    DEC2HEX(_xlfn.REDUCE(_xlpm.o,
      ROW(INDIRECT("1:"&amp;LEN(_xlpm.s))),
      _xlfn.LAMBDA(_xlpm.acc,_xlpm.i,_xlpm.mulmod(_xlpm.p, _xlfn.BITXOR(_xlpm.acc, CODE(MID(_xlpm.s,_xlpm.i,1))), _xlpm.m)))))))</f>
        <v/>
      </c>
    </row>
    <row r="114" spans="10:11" x14ac:dyDescent="0.5">
      <c r="J114" s="26" t="str">
        <f ca="1"/>
        <v/>
      </c>
      <c r="K114" s="17" t="str" cm="1">
        <f t="array" aca="1" ref="K114" ca="1">IF(OR(L114="",toggleHash&lt;&gt;"On"),"",_xlfn.LET(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_xlfn.ARRAYTOTEXT(L114:Z114),
  IF(ISBLANK(_xlpm.s),
    0,
    DEC2HEX(_xlfn.REDUCE(_xlpm.o,
      ROW(INDIRECT("1:"&amp;LEN(_xlpm.s))),
      _xlfn.LAMBDA(_xlpm.acc,_xlpm.i,_xlpm.mulmod(_xlpm.p, _xlfn.BITXOR(_xlpm.acc, CODE(MID(_xlpm.s,_xlpm.i,1))), _xlpm.m)))))))</f>
        <v/>
      </c>
    </row>
    <row r="115" spans="10:11" x14ac:dyDescent="0.5">
      <c r="J115" s="26" t="str">
        <f ca="1"/>
        <v/>
      </c>
      <c r="K115" s="17" t="str" cm="1">
        <f t="array" aca="1" ref="K115" ca="1">IF(OR(L115="",toggleHash&lt;&gt;"On"),"",_xlfn.LET(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_xlfn.ARRAYTOTEXT(L115:Z115),
  IF(ISBLANK(_xlpm.s),
    0,
    DEC2HEX(_xlfn.REDUCE(_xlpm.o,
      ROW(INDIRECT("1:"&amp;LEN(_xlpm.s))),
      _xlfn.LAMBDA(_xlpm.acc,_xlpm.i,_xlpm.mulmod(_xlpm.p, _xlfn.BITXOR(_xlpm.acc, CODE(MID(_xlpm.s,_xlpm.i,1))), _xlpm.m)))))))</f>
        <v/>
      </c>
    </row>
    <row r="116" spans="10:11" x14ac:dyDescent="0.5">
      <c r="J116" s="26" t="str">
        <f ca="1"/>
        <v/>
      </c>
      <c r="K116" s="17" t="str" cm="1">
        <f t="array" aca="1" ref="K116" ca="1">IF(OR(L116="",toggleHash&lt;&gt;"On"),"",_xlfn.LET(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_xlfn.ARRAYTOTEXT(L116:Z116),
  IF(ISBLANK(_xlpm.s),
    0,
    DEC2HEX(_xlfn.REDUCE(_xlpm.o,
      ROW(INDIRECT("1:"&amp;LEN(_xlpm.s))),
      _xlfn.LAMBDA(_xlpm.acc,_xlpm.i,_xlpm.mulmod(_xlpm.p, _xlfn.BITXOR(_xlpm.acc, CODE(MID(_xlpm.s,_xlpm.i,1))), _xlpm.m)))))))</f>
        <v/>
      </c>
    </row>
    <row r="117" spans="10:11" x14ac:dyDescent="0.5">
      <c r="J117" s="26" t="str">
        <f ca="1"/>
        <v/>
      </c>
      <c r="K117" s="17" t="str" cm="1">
        <f t="array" aca="1" ref="K117" ca="1">IF(OR(L117="",toggleHash&lt;&gt;"On"),"",_xlfn.LET(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_xlfn.ARRAYTOTEXT(L117:Z117),
  IF(ISBLANK(_xlpm.s),
    0,
    DEC2HEX(_xlfn.REDUCE(_xlpm.o,
      ROW(INDIRECT("1:"&amp;LEN(_xlpm.s))),
      _xlfn.LAMBDA(_xlpm.acc,_xlpm.i,_xlpm.mulmod(_xlpm.p, _xlfn.BITXOR(_xlpm.acc, CODE(MID(_xlpm.s,_xlpm.i,1))), _xlpm.m)))))))</f>
        <v/>
      </c>
    </row>
    <row r="118" spans="10:11" x14ac:dyDescent="0.5">
      <c r="J118" s="26" t="str">
        <f ca="1"/>
        <v/>
      </c>
      <c r="K118" s="17" t="str" cm="1">
        <f t="array" aca="1" ref="K118" ca="1">IF(OR(L118="",toggleHash&lt;&gt;"On"),"",_xlfn.LET(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_xlfn.ARRAYTOTEXT(L118:Z118),
  IF(ISBLANK(_xlpm.s),
    0,
    DEC2HEX(_xlfn.REDUCE(_xlpm.o,
      ROW(INDIRECT("1:"&amp;LEN(_xlpm.s))),
      _xlfn.LAMBDA(_xlpm.acc,_xlpm.i,_xlpm.mulmod(_xlpm.p, _xlfn.BITXOR(_xlpm.acc, CODE(MID(_xlpm.s,_xlpm.i,1))), _xlpm.m)))))))</f>
        <v/>
      </c>
    </row>
    <row r="119" spans="10:11" x14ac:dyDescent="0.5">
      <c r="J119" s="26" t="str">
        <f ca="1"/>
        <v/>
      </c>
      <c r="K119" s="17" t="str" cm="1">
        <f t="array" aca="1" ref="K119" ca="1">IF(OR(L119="",toggleHash&lt;&gt;"On"),"",_xlfn.LET(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_xlfn.ARRAYTOTEXT(L119:Z119),
  IF(ISBLANK(_xlpm.s),
    0,
    DEC2HEX(_xlfn.REDUCE(_xlpm.o,
      ROW(INDIRECT("1:"&amp;LEN(_xlpm.s))),
      _xlfn.LAMBDA(_xlpm.acc,_xlpm.i,_xlpm.mulmod(_xlpm.p, _xlfn.BITXOR(_xlpm.acc, CODE(MID(_xlpm.s,_xlpm.i,1))), _xlpm.m)))))))</f>
        <v/>
      </c>
    </row>
    <row r="120" spans="10:11" x14ac:dyDescent="0.5">
      <c r="J120" s="26" t="str">
        <f ca="1"/>
        <v/>
      </c>
      <c r="K120" s="17" t="str" cm="1">
        <f t="array" aca="1" ref="K120" ca="1">IF(OR(L120="",toggleHash&lt;&gt;"On"),"",_xlfn.LET(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_xlfn.ARRAYTOTEXT(L120:Z120),
  IF(ISBLANK(_xlpm.s),
    0,
    DEC2HEX(_xlfn.REDUCE(_xlpm.o,
      ROW(INDIRECT("1:"&amp;LEN(_xlpm.s))),
      _xlfn.LAMBDA(_xlpm.acc,_xlpm.i,_xlpm.mulmod(_xlpm.p, _xlfn.BITXOR(_xlpm.acc, CODE(MID(_xlpm.s,_xlpm.i,1))), _xlpm.m)))))))</f>
        <v/>
      </c>
    </row>
    <row r="121" spans="10:11" x14ac:dyDescent="0.5">
      <c r="J121" s="26" t="str">
        <f ca="1"/>
        <v/>
      </c>
      <c r="K121" s="17" t="str" cm="1">
        <f t="array" aca="1" ref="K121" ca="1">IF(OR(L121="",toggleHash&lt;&gt;"On"),"",_xlfn.LET(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_xlfn.ARRAYTOTEXT(L121:Z121),
  IF(ISBLANK(_xlpm.s),
    0,
    DEC2HEX(_xlfn.REDUCE(_xlpm.o,
      ROW(INDIRECT("1:"&amp;LEN(_xlpm.s))),
      _xlfn.LAMBDA(_xlpm.acc,_xlpm.i,_xlpm.mulmod(_xlpm.p, _xlfn.BITXOR(_xlpm.acc, CODE(MID(_xlpm.s,_xlpm.i,1))), _xlpm.m)))))))</f>
        <v/>
      </c>
    </row>
    <row r="122" spans="10:11" x14ac:dyDescent="0.5">
      <c r="J122" s="26" t="str">
        <f ca="1"/>
        <v/>
      </c>
      <c r="K122" s="17" t="str" cm="1">
        <f t="array" aca="1" ref="K122" ca="1">IF(OR(L122="",toggleHash&lt;&gt;"On"),"",_xlfn.LET(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_xlfn.ARRAYTOTEXT(L122:Z122),
  IF(ISBLANK(_xlpm.s),
    0,
    DEC2HEX(_xlfn.REDUCE(_xlpm.o,
      ROW(INDIRECT("1:"&amp;LEN(_xlpm.s))),
      _xlfn.LAMBDA(_xlpm.acc,_xlpm.i,_xlpm.mulmod(_xlpm.p, _xlfn.BITXOR(_xlpm.acc, CODE(MID(_xlpm.s,_xlpm.i,1))), _xlpm.m)))))))</f>
        <v/>
      </c>
    </row>
    <row r="123" spans="10:11" x14ac:dyDescent="0.5">
      <c r="J123" s="26" t="str">
        <f ca="1"/>
        <v/>
      </c>
      <c r="K123" s="17" t="str" cm="1">
        <f t="array" aca="1" ref="K123" ca="1">IF(OR(L123="",toggleHash&lt;&gt;"On"),"",_xlfn.LET(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_xlfn.ARRAYTOTEXT(L123:Z123),
  IF(ISBLANK(_xlpm.s),
    0,
    DEC2HEX(_xlfn.REDUCE(_xlpm.o,
      ROW(INDIRECT("1:"&amp;LEN(_xlpm.s))),
      _xlfn.LAMBDA(_xlpm.acc,_xlpm.i,_xlpm.mulmod(_xlpm.p, _xlfn.BITXOR(_xlpm.acc, CODE(MID(_xlpm.s,_xlpm.i,1))), _xlpm.m)))))))</f>
        <v/>
      </c>
    </row>
    <row r="124" spans="10:11" x14ac:dyDescent="0.5">
      <c r="J124" s="26" t="str">
        <f ca="1"/>
        <v/>
      </c>
      <c r="K124" s="17" t="str" cm="1">
        <f t="array" aca="1" ref="K124" ca="1">IF(OR(L124="",toggleHash&lt;&gt;"On"),"",_xlfn.LET(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_xlfn.ARRAYTOTEXT(L124:Z124),
  IF(ISBLANK(_xlpm.s),
    0,
    DEC2HEX(_xlfn.REDUCE(_xlpm.o,
      ROW(INDIRECT("1:"&amp;LEN(_xlpm.s))),
      _xlfn.LAMBDA(_xlpm.acc,_xlpm.i,_xlpm.mulmod(_xlpm.p, _xlfn.BITXOR(_xlpm.acc, CODE(MID(_xlpm.s,_xlpm.i,1))), _xlpm.m)))))))</f>
        <v/>
      </c>
    </row>
    <row r="125" spans="10:11" x14ac:dyDescent="0.5">
      <c r="J125" s="26" t="str">
        <f ca="1"/>
        <v/>
      </c>
      <c r="K125" s="17" t="str" cm="1">
        <f t="array" aca="1" ref="K125" ca="1">IF(OR(L125="",toggleHash&lt;&gt;"On"),"",_xlfn.LET(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_xlfn.ARRAYTOTEXT(L125:Z125),
  IF(ISBLANK(_xlpm.s),
    0,
    DEC2HEX(_xlfn.REDUCE(_xlpm.o,
      ROW(INDIRECT("1:"&amp;LEN(_xlpm.s))),
      _xlfn.LAMBDA(_xlpm.acc,_xlpm.i,_xlpm.mulmod(_xlpm.p, _xlfn.BITXOR(_xlpm.acc, CODE(MID(_xlpm.s,_xlpm.i,1))), _xlpm.m)))))))</f>
        <v/>
      </c>
    </row>
    <row r="126" spans="10:11" x14ac:dyDescent="0.5">
      <c r="J126" s="26" t="str">
        <f ca="1"/>
        <v/>
      </c>
      <c r="K126" s="17" t="str" cm="1">
        <f t="array" aca="1" ref="K126" ca="1">IF(OR(L126="",toggleHash&lt;&gt;"On"),"",_xlfn.LET(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_xlfn.ARRAYTOTEXT(L126:Z126),
  IF(ISBLANK(_xlpm.s),
    0,
    DEC2HEX(_xlfn.REDUCE(_xlpm.o,
      ROW(INDIRECT("1:"&amp;LEN(_xlpm.s))),
      _xlfn.LAMBDA(_xlpm.acc,_xlpm.i,_xlpm.mulmod(_xlpm.p, _xlfn.BITXOR(_xlpm.acc, CODE(MID(_xlpm.s,_xlpm.i,1))), _xlpm.m)))))))</f>
        <v/>
      </c>
    </row>
    <row r="127" spans="10:11" x14ac:dyDescent="0.5">
      <c r="J127" s="26" t="str">
        <f ca="1"/>
        <v/>
      </c>
      <c r="K127" s="17" t="str" cm="1">
        <f t="array" aca="1" ref="K127" ca="1">IF(OR(L127="",toggleHash&lt;&gt;"On"),"",_xlfn.LET(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_xlfn.ARRAYTOTEXT(L127:Z127),
  IF(ISBLANK(_xlpm.s),
    0,
    DEC2HEX(_xlfn.REDUCE(_xlpm.o,
      ROW(INDIRECT("1:"&amp;LEN(_xlpm.s))),
      _xlfn.LAMBDA(_xlpm.acc,_xlpm.i,_xlpm.mulmod(_xlpm.p, _xlfn.BITXOR(_xlpm.acc, CODE(MID(_xlpm.s,_xlpm.i,1))), _xlpm.m)))))))</f>
        <v/>
      </c>
    </row>
    <row r="128" spans="10:11" x14ac:dyDescent="0.5">
      <c r="J128" s="26" t="str">
        <f ca="1"/>
        <v/>
      </c>
      <c r="K128" s="17" t="str" cm="1">
        <f t="array" aca="1" ref="K128" ca="1">IF(OR(L128="",toggleHash&lt;&gt;"On"),"",_xlfn.LET(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_xlfn.ARRAYTOTEXT(L128:Z128),
  IF(ISBLANK(_xlpm.s),
    0,
    DEC2HEX(_xlfn.REDUCE(_xlpm.o,
      ROW(INDIRECT("1:"&amp;LEN(_xlpm.s))),
      _xlfn.LAMBDA(_xlpm.acc,_xlpm.i,_xlpm.mulmod(_xlpm.p, _xlfn.BITXOR(_xlpm.acc, CODE(MID(_xlpm.s,_xlpm.i,1))), _xlpm.m)))))))</f>
        <v/>
      </c>
    </row>
    <row r="129" spans="10:11" x14ac:dyDescent="0.5">
      <c r="J129" s="26" t="str">
        <f ca="1"/>
        <v/>
      </c>
      <c r="K129" s="17" t="str" cm="1">
        <f t="array" aca="1" ref="K129" ca="1">IF(OR(L129="",toggleHash&lt;&gt;"On"),"",_xlfn.LET(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_xlfn.ARRAYTOTEXT(L129:Z129),
  IF(ISBLANK(_xlpm.s),
    0,
    DEC2HEX(_xlfn.REDUCE(_xlpm.o,
      ROW(INDIRECT("1:"&amp;LEN(_xlpm.s))),
      _xlfn.LAMBDA(_xlpm.acc,_xlpm.i,_xlpm.mulmod(_xlpm.p, _xlfn.BITXOR(_xlpm.acc, CODE(MID(_xlpm.s,_xlpm.i,1))), _xlpm.m)))))))</f>
        <v/>
      </c>
    </row>
    <row r="130" spans="10:11" x14ac:dyDescent="0.5">
      <c r="J130" s="26" t="str">
        <f ca="1"/>
        <v/>
      </c>
      <c r="K130" s="17" t="str" cm="1">
        <f t="array" aca="1" ref="K130" ca="1">IF(OR(L130="",toggleHash&lt;&gt;"On"),"",_xlfn.LET(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_xlfn.ARRAYTOTEXT(L130:Z130),
  IF(ISBLANK(_xlpm.s),
    0,
    DEC2HEX(_xlfn.REDUCE(_xlpm.o,
      ROW(INDIRECT("1:"&amp;LEN(_xlpm.s))),
      _xlfn.LAMBDA(_xlpm.acc,_xlpm.i,_xlpm.mulmod(_xlpm.p, _xlfn.BITXOR(_xlpm.acc, CODE(MID(_xlpm.s,_xlpm.i,1))), _xlpm.m)))))))</f>
        <v/>
      </c>
    </row>
    <row r="131" spans="10:11" x14ac:dyDescent="0.5">
      <c r="J131" s="26" t="str">
        <f ca="1"/>
        <v/>
      </c>
      <c r="K131" s="17" t="str" cm="1">
        <f t="array" aca="1" ref="K131" ca="1">IF(OR(L131="",toggleHash&lt;&gt;"On"),"",_xlfn.LET(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_xlfn.ARRAYTOTEXT(L131:Z131),
  IF(ISBLANK(_xlpm.s),
    0,
    DEC2HEX(_xlfn.REDUCE(_xlpm.o,
      ROW(INDIRECT("1:"&amp;LEN(_xlpm.s))),
      _xlfn.LAMBDA(_xlpm.acc,_xlpm.i,_xlpm.mulmod(_xlpm.p, _xlfn.BITXOR(_xlpm.acc, CODE(MID(_xlpm.s,_xlpm.i,1))), _xlpm.m)))))))</f>
        <v/>
      </c>
    </row>
    <row r="132" spans="10:11" x14ac:dyDescent="0.5">
      <c r="J132" s="26" t="str">
        <f ca="1"/>
        <v/>
      </c>
      <c r="K132" s="17" t="str" cm="1">
        <f t="array" aca="1" ref="K132" ca="1">IF(OR(L132="",toggleHash&lt;&gt;"On"),"",_xlfn.LET(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_xlfn.ARRAYTOTEXT(L132:Z132),
  IF(ISBLANK(_xlpm.s),
    0,
    DEC2HEX(_xlfn.REDUCE(_xlpm.o,
      ROW(INDIRECT("1:"&amp;LEN(_xlpm.s))),
      _xlfn.LAMBDA(_xlpm.acc,_xlpm.i,_xlpm.mulmod(_xlpm.p, _xlfn.BITXOR(_xlpm.acc, CODE(MID(_xlpm.s,_xlpm.i,1))), _xlpm.m)))))))</f>
        <v/>
      </c>
    </row>
    <row r="133" spans="10:11" x14ac:dyDescent="0.5">
      <c r="J133" s="26" t="str">
        <f ca="1"/>
        <v/>
      </c>
      <c r="K133" s="17" t="str" cm="1">
        <f t="array" aca="1" ref="K133" ca="1">IF(OR(L133="",toggleHash&lt;&gt;"On"),"",_xlfn.LET(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_xlfn.ARRAYTOTEXT(L133:Z133),
  IF(ISBLANK(_xlpm.s),
    0,
    DEC2HEX(_xlfn.REDUCE(_xlpm.o,
      ROW(INDIRECT("1:"&amp;LEN(_xlpm.s))),
      _xlfn.LAMBDA(_xlpm.acc,_xlpm.i,_xlpm.mulmod(_xlpm.p, _xlfn.BITXOR(_xlpm.acc, CODE(MID(_xlpm.s,_xlpm.i,1))), _xlpm.m)))))))</f>
        <v/>
      </c>
    </row>
    <row r="134" spans="10:11" x14ac:dyDescent="0.5">
      <c r="J134" s="26" t="str">
        <f ca="1"/>
        <v/>
      </c>
      <c r="K134" s="17" t="str" cm="1">
        <f t="array" aca="1" ref="K134" ca="1">IF(OR(L134="",toggleHash&lt;&gt;"On"),"",_xlfn.LET(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_xlfn.ARRAYTOTEXT(L134:Z134),
  IF(ISBLANK(_xlpm.s),
    0,
    DEC2HEX(_xlfn.REDUCE(_xlpm.o,
      ROW(INDIRECT("1:"&amp;LEN(_xlpm.s))),
      _xlfn.LAMBDA(_xlpm.acc,_xlpm.i,_xlpm.mulmod(_xlpm.p, _xlfn.BITXOR(_xlpm.acc, CODE(MID(_xlpm.s,_xlpm.i,1))), _xlpm.m)))))))</f>
        <v/>
      </c>
    </row>
    <row r="135" spans="10:11" x14ac:dyDescent="0.5">
      <c r="J135" s="26" t="str">
        <f ca="1"/>
        <v/>
      </c>
      <c r="K135" s="17" t="str" cm="1">
        <f t="array" aca="1" ref="K135" ca="1">IF(OR(L135="",toggleHash&lt;&gt;"On"),"",_xlfn.LET(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_xlfn.ARRAYTOTEXT(L135:Z135),
  IF(ISBLANK(_xlpm.s),
    0,
    DEC2HEX(_xlfn.REDUCE(_xlpm.o,
      ROW(INDIRECT("1:"&amp;LEN(_xlpm.s))),
      _xlfn.LAMBDA(_xlpm.acc,_xlpm.i,_xlpm.mulmod(_xlpm.p, _xlfn.BITXOR(_xlpm.acc, CODE(MID(_xlpm.s,_xlpm.i,1))), _xlpm.m)))))))</f>
        <v/>
      </c>
    </row>
    <row r="136" spans="10:11" x14ac:dyDescent="0.5">
      <c r="J136" s="26" t="str">
        <f ca="1"/>
        <v/>
      </c>
      <c r="K136" s="17" t="str" cm="1">
        <f t="array" aca="1" ref="K136" ca="1">IF(OR(L136="",toggleHash&lt;&gt;"On"),"",_xlfn.LET(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_xlfn.ARRAYTOTEXT(L136:Z136),
  IF(ISBLANK(_xlpm.s),
    0,
    DEC2HEX(_xlfn.REDUCE(_xlpm.o,
      ROW(INDIRECT("1:"&amp;LEN(_xlpm.s))),
      _xlfn.LAMBDA(_xlpm.acc,_xlpm.i,_xlpm.mulmod(_xlpm.p, _xlfn.BITXOR(_xlpm.acc, CODE(MID(_xlpm.s,_xlpm.i,1))), _xlpm.m)))))))</f>
        <v/>
      </c>
    </row>
    <row r="137" spans="10:11" x14ac:dyDescent="0.5">
      <c r="J137" s="26" t="str">
        <f ca="1"/>
        <v/>
      </c>
      <c r="K137" s="17" t="str" cm="1">
        <f t="array" aca="1" ref="K137" ca="1">IF(OR(L137="",toggleHash&lt;&gt;"On"),"",_xlfn.LET(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_xlfn.ARRAYTOTEXT(L137:Z137),
  IF(ISBLANK(_xlpm.s),
    0,
    DEC2HEX(_xlfn.REDUCE(_xlpm.o,
      ROW(INDIRECT("1:"&amp;LEN(_xlpm.s))),
      _xlfn.LAMBDA(_xlpm.acc,_xlpm.i,_xlpm.mulmod(_xlpm.p, _xlfn.BITXOR(_xlpm.acc, CODE(MID(_xlpm.s,_xlpm.i,1))), _xlpm.m)))))))</f>
        <v/>
      </c>
    </row>
    <row r="138" spans="10:11" x14ac:dyDescent="0.5">
      <c r="J138" s="26" t="str">
        <f ca="1"/>
        <v/>
      </c>
      <c r="K138" s="17" t="str" cm="1">
        <f t="array" aca="1" ref="K138" ca="1">IF(OR(L138="",toggleHash&lt;&gt;"On"),"",_xlfn.LET(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_xlfn.ARRAYTOTEXT(L138:Z138),
  IF(ISBLANK(_xlpm.s),
    0,
    DEC2HEX(_xlfn.REDUCE(_xlpm.o,
      ROW(INDIRECT("1:"&amp;LEN(_xlpm.s))),
      _xlfn.LAMBDA(_xlpm.acc,_xlpm.i,_xlpm.mulmod(_xlpm.p, _xlfn.BITXOR(_xlpm.acc, CODE(MID(_xlpm.s,_xlpm.i,1))), _xlpm.m)))))))</f>
        <v/>
      </c>
    </row>
    <row r="139" spans="10:11" x14ac:dyDescent="0.5">
      <c r="J139" s="26" t="str">
        <f ca="1"/>
        <v/>
      </c>
      <c r="K139" s="17" t="str" cm="1">
        <f t="array" aca="1" ref="K139" ca="1">IF(OR(L139="",toggleHash&lt;&gt;"On"),"",_xlfn.LET(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_xlfn.ARRAYTOTEXT(L139:Z139),
  IF(ISBLANK(_xlpm.s),
    0,
    DEC2HEX(_xlfn.REDUCE(_xlpm.o,
      ROW(INDIRECT("1:"&amp;LEN(_xlpm.s))),
      _xlfn.LAMBDA(_xlpm.acc,_xlpm.i,_xlpm.mulmod(_xlpm.p, _xlfn.BITXOR(_xlpm.acc, CODE(MID(_xlpm.s,_xlpm.i,1))), _xlpm.m)))))))</f>
        <v/>
      </c>
    </row>
    <row r="140" spans="10:11" x14ac:dyDescent="0.5">
      <c r="J140" s="26" t="str">
        <f ca="1"/>
        <v/>
      </c>
      <c r="K140" s="17" t="str" cm="1">
        <f t="array" aca="1" ref="K140" ca="1">IF(OR(L140="",toggleHash&lt;&gt;"On"),"",_xlfn.LET(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_xlfn.ARRAYTOTEXT(L140:Z140),
  IF(ISBLANK(_xlpm.s),
    0,
    DEC2HEX(_xlfn.REDUCE(_xlpm.o,
      ROW(INDIRECT("1:"&amp;LEN(_xlpm.s))),
      _xlfn.LAMBDA(_xlpm.acc,_xlpm.i,_xlpm.mulmod(_xlpm.p, _xlfn.BITXOR(_xlpm.acc, CODE(MID(_xlpm.s,_xlpm.i,1))), _xlpm.m)))))))</f>
        <v/>
      </c>
    </row>
    <row r="141" spans="10:11" x14ac:dyDescent="0.5">
      <c r="J141" s="26" t="str">
        <f ca="1"/>
        <v/>
      </c>
      <c r="K141" s="17" t="str" cm="1">
        <f t="array" aca="1" ref="K141" ca="1">IF(OR(L141="",toggleHash&lt;&gt;"On"),"",_xlfn.LET(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_xlfn.ARRAYTOTEXT(L141:Z141),
  IF(ISBLANK(_xlpm.s),
    0,
    DEC2HEX(_xlfn.REDUCE(_xlpm.o,
      ROW(INDIRECT("1:"&amp;LEN(_xlpm.s))),
      _xlfn.LAMBDA(_xlpm.acc,_xlpm.i,_xlpm.mulmod(_xlpm.p, _xlfn.BITXOR(_xlpm.acc, CODE(MID(_xlpm.s,_xlpm.i,1))), _xlpm.m)))))))</f>
        <v/>
      </c>
    </row>
    <row r="142" spans="10:11" x14ac:dyDescent="0.5">
      <c r="J142" s="26" t="str">
        <f ca="1"/>
        <v/>
      </c>
      <c r="K142" s="17" t="str" cm="1">
        <f t="array" aca="1" ref="K142" ca="1">IF(OR(L142="",toggleHash&lt;&gt;"On"),"",_xlfn.LET(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_xlfn.ARRAYTOTEXT(L142:Z142),
  IF(ISBLANK(_xlpm.s),
    0,
    DEC2HEX(_xlfn.REDUCE(_xlpm.o,
      ROW(INDIRECT("1:"&amp;LEN(_xlpm.s))),
      _xlfn.LAMBDA(_xlpm.acc,_xlpm.i,_xlpm.mulmod(_xlpm.p, _xlfn.BITXOR(_xlpm.acc, CODE(MID(_xlpm.s,_xlpm.i,1))), _xlpm.m)))))))</f>
        <v/>
      </c>
    </row>
    <row r="143" spans="10:11" x14ac:dyDescent="0.5">
      <c r="J143" s="26" t="str">
        <f ca="1"/>
        <v/>
      </c>
      <c r="K143" s="17" t="str" cm="1">
        <f t="array" aca="1" ref="K143" ca="1">IF(OR(L143="",toggleHash&lt;&gt;"On"),"",_xlfn.LET(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_xlfn.ARRAYTOTEXT(L143:Z143),
  IF(ISBLANK(_xlpm.s),
    0,
    DEC2HEX(_xlfn.REDUCE(_xlpm.o,
      ROW(INDIRECT("1:"&amp;LEN(_xlpm.s))),
      _xlfn.LAMBDA(_xlpm.acc,_xlpm.i,_xlpm.mulmod(_xlpm.p, _xlfn.BITXOR(_xlpm.acc, CODE(MID(_xlpm.s,_xlpm.i,1))), _xlpm.m)))))))</f>
        <v/>
      </c>
    </row>
    <row r="144" spans="10:11" x14ac:dyDescent="0.5">
      <c r="J144" s="26" t="str">
        <f ca="1"/>
        <v/>
      </c>
      <c r="K144" s="17" t="str" cm="1">
        <f t="array" aca="1" ref="K144" ca="1">IF(OR(L144="",toggleHash&lt;&gt;"On"),"",_xlfn.LET(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_xlfn.ARRAYTOTEXT(L144:Z144),
  IF(ISBLANK(_xlpm.s),
    0,
    DEC2HEX(_xlfn.REDUCE(_xlpm.o,
      ROW(INDIRECT("1:"&amp;LEN(_xlpm.s))),
      _xlfn.LAMBDA(_xlpm.acc,_xlpm.i,_xlpm.mulmod(_xlpm.p, _xlfn.BITXOR(_xlpm.acc, CODE(MID(_xlpm.s,_xlpm.i,1))), _xlpm.m)))))))</f>
        <v/>
      </c>
    </row>
    <row r="145" spans="10:11" x14ac:dyDescent="0.5">
      <c r="J145" s="26" t="str">
        <f ca="1"/>
        <v/>
      </c>
      <c r="K145" s="17" t="str" cm="1">
        <f t="array" aca="1" ref="K145" ca="1">IF(OR(L145="",toggleHash&lt;&gt;"On"),"",_xlfn.LET(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_xlfn.ARRAYTOTEXT(L145:Z145),
  IF(ISBLANK(_xlpm.s),
    0,
    DEC2HEX(_xlfn.REDUCE(_xlpm.o,
      ROW(INDIRECT("1:"&amp;LEN(_xlpm.s))),
      _xlfn.LAMBDA(_xlpm.acc,_xlpm.i,_xlpm.mulmod(_xlpm.p, _xlfn.BITXOR(_xlpm.acc, CODE(MID(_xlpm.s,_xlpm.i,1))), _xlpm.m)))))))</f>
        <v/>
      </c>
    </row>
    <row r="146" spans="10:11" x14ac:dyDescent="0.5">
      <c r="J146" s="26" t="str">
        <f ca="1"/>
        <v/>
      </c>
      <c r="K146" s="17" t="str" cm="1">
        <f t="array" aca="1" ref="K146" ca="1">IF(OR(L146="",toggleHash&lt;&gt;"On"),"",_xlfn.LET(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_xlfn.ARRAYTOTEXT(L146:Z146),
  IF(ISBLANK(_xlpm.s),
    0,
    DEC2HEX(_xlfn.REDUCE(_xlpm.o,
      ROW(INDIRECT("1:"&amp;LEN(_xlpm.s))),
      _xlfn.LAMBDA(_xlpm.acc,_xlpm.i,_xlpm.mulmod(_xlpm.p, _xlfn.BITXOR(_xlpm.acc, CODE(MID(_xlpm.s,_xlpm.i,1))), _xlpm.m)))))))</f>
        <v/>
      </c>
    </row>
    <row r="147" spans="10:11" x14ac:dyDescent="0.5">
      <c r="J147" s="26" t="str">
        <f ca="1"/>
        <v/>
      </c>
      <c r="K147" s="17" t="str" cm="1">
        <f t="array" aca="1" ref="K147" ca="1">IF(OR(L147="",toggleHash&lt;&gt;"On"),"",_xlfn.LET(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_xlfn.ARRAYTOTEXT(L147:Z147),
  IF(ISBLANK(_xlpm.s),
    0,
    DEC2HEX(_xlfn.REDUCE(_xlpm.o,
      ROW(INDIRECT("1:"&amp;LEN(_xlpm.s))),
      _xlfn.LAMBDA(_xlpm.acc,_xlpm.i,_xlpm.mulmod(_xlpm.p, _xlfn.BITXOR(_xlpm.acc, CODE(MID(_xlpm.s,_xlpm.i,1))), _xlpm.m)))))))</f>
        <v/>
      </c>
    </row>
    <row r="148" spans="10:11" x14ac:dyDescent="0.5">
      <c r="J148" s="26" t="str">
        <f ca="1"/>
        <v/>
      </c>
      <c r="K148" s="17" t="str" cm="1">
        <f t="array" aca="1" ref="K148" ca="1">IF(OR(L148="",toggleHash&lt;&gt;"On"),"",_xlfn.LET(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_xlfn.ARRAYTOTEXT(L148:Z148),
  IF(ISBLANK(_xlpm.s),
    0,
    DEC2HEX(_xlfn.REDUCE(_xlpm.o,
      ROW(INDIRECT("1:"&amp;LEN(_xlpm.s))),
      _xlfn.LAMBDA(_xlpm.acc,_xlpm.i,_xlpm.mulmod(_xlpm.p, _xlfn.BITXOR(_xlpm.acc, CODE(MID(_xlpm.s,_xlpm.i,1))), _xlpm.m)))))))</f>
        <v/>
      </c>
    </row>
    <row r="149" spans="10:11" x14ac:dyDescent="0.5">
      <c r="J149" s="26" t="str">
        <f ca="1"/>
        <v/>
      </c>
      <c r="K149" s="17" t="str" cm="1">
        <f t="array" aca="1" ref="K149" ca="1">IF(OR(L149="",toggleHash&lt;&gt;"On"),"",_xlfn.LET(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_xlfn.ARRAYTOTEXT(L149:Z149),
  IF(ISBLANK(_xlpm.s),
    0,
    DEC2HEX(_xlfn.REDUCE(_xlpm.o,
      ROW(INDIRECT("1:"&amp;LEN(_xlpm.s))),
      _xlfn.LAMBDA(_xlpm.acc,_xlpm.i,_xlpm.mulmod(_xlpm.p, _xlfn.BITXOR(_xlpm.acc, CODE(MID(_xlpm.s,_xlpm.i,1))), _xlpm.m)))))))</f>
        <v/>
      </c>
    </row>
    <row r="150" spans="10:11" x14ac:dyDescent="0.5">
      <c r="J150" s="26" t="str">
        <f ca="1"/>
        <v/>
      </c>
      <c r="K150" s="17" t="str" cm="1">
        <f t="array" aca="1" ref="K150" ca="1">IF(OR(L150="",toggleHash&lt;&gt;"On"),"",_xlfn.LET(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_xlfn.ARRAYTOTEXT(L150:Z150),
  IF(ISBLANK(_xlpm.s),
    0,
    DEC2HEX(_xlfn.REDUCE(_xlpm.o,
      ROW(INDIRECT("1:"&amp;LEN(_xlpm.s))),
      _xlfn.LAMBDA(_xlpm.acc,_xlpm.i,_xlpm.mulmod(_xlpm.p, _xlfn.BITXOR(_xlpm.acc, CODE(MID(_xlpm.s,_xlpm.i,1))), _xlpm.m)))))))</f>
        <v/>
      </c>
    </row>
    <row r="151" spans="10:11" x14ac:dyDescent="0.5">
      <c r="J151" s="26" t="str">
        <f ca="1"/>
        <v/>
      </c>
      <c r="K151" s="17" t="str" cm="1">
        <f t="array" aca="1" ref="K151" ca="1">IF(OR(L151="",toggleHash&lt;&gt;"On"),"",_xlfn.LET(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_xlfn.ARRAYTOTEXT(L151:Z151),
  IF(ISBLANK(_xlpm.s),
    0,
    DEC2HEX(_xlfn.REDUCE(_xlpm.o,
      ROW(INDIRECT("1:"&amp;LEN(_xlpm.s))),
      _xlfn.LAMBDA(_xlpm.acc,_xlpm.i,_xlpm.mulmod(_xlpm.p, _xlfn.BITXOR(_xlpm.acc, CODE(MID(_xlpm.s,_xlpm.i,1))), _xlpm.m)))))))</f>
        <v/>
      </c>
    </row>
    <row r="152" spans="10:11" x14ac:dyDescent="0.5">
      <c r="J152" s="26" t="str">
        <f ca="1"/>
        <v/>
      </c>
      <c r="K152" s="17" t="str" cm="1">
        <f t="array" aca="1" ref="K152" ca="1">IF(OR(L152="",toggleHash&lt;&gt;"On"),"",_xlfn.LET(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_xlfn.ARRAYTOTEXT(L152:Z152),
  IF(ISBLANK(_xlpm.s),
    0,
    DEC2HEX(_xlfn.REDUCE(_xlpm.o,
      ROW(INDIRECT("1:"&amp;LEN(_xlpm.s))),
      _xlfn.LAMBDA(_xlpm.acc,_xlpm.i,_xlpm.mulmod(_xlpm.p, _xlfn.BITXOR(_xlpm.acc, CODE(MID(_xlpm.s,_xlpm.i,1))), _xlpm.m)))))))</f>
        <v/>
      </c>
    </row>
    <row r="153" spans="10:11" x14ac:dyDescent="0.5">
      <c r="J153" s="26" t="str">
        <f ca="1"/>
        <v/>
      </c>
      <c r="K153" s="17" t="str" cm="1">
        <f t="array" aca="1" ref="K153" ca="1">IF(OR(L153="",toggleHash&lt;&gt;"On"),"",_xlfn.LET(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_xlfn.ARRAYTOTEXT(L153:Z153),
  IF(ISBLANK(_xlpm.s),
    0,
    DEC2HEX(_xlfn.REDUCE(_xlpm.o,
      ROW(INDIRECT("1:"&amp;LEN(_xlpm.s))),
      _xlfn.LAMBDA(_xlpm.acc,_xlpm.i,_xlpm.mulmod(_xlpm.p, _xlfn.BITXOR(_xlpm.acc, CODE(MID(_xlpm.s,_xlpm.i,1))), _xlpm.m)))))))</f>
        <v/>
      </c>
    </row>
    <row r="154" spans="10:11" x14ac:dyDescent="0.5">
      <c r="J154" s="26" t="str">
        <f ca="1"/>
        <v/>
      </c>
      <c r="K154" s="17" t="str" cm="1">
        <f t="array" aca="1" ref="K154" ca="1">IF(OR(L154="",toggleHash&lt;&gt;"On"),"",_xlfn.LET(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_xlfn.ARRAYTOTEXT(L154:Z154),
  IF(ISBLANK(_xlpm.s),
    0,
    DEC2HEX(_xlfn.REDUCE(_xlpm.o,
      ROW(INDIRECT("1:"&amp;LEN(_xlpm.s))),
      _xlfn.LAMBDA(_xlpm.acc,_xlpm.i,_xlpm.mulmod(_xlpm.p, _xlfn.BITXOR(_xlpm.acc, CODE(MID(_xlpm.s,_xlpm.i,1))), _xlpm.m)))))))</f>
        <v/>
      </c>
    </row>
    <row r="155" spans="10:11" x14ac:dyDescent="0.5">
      <c r="J155" s="26" t="str">
        <f ca="1"/>
        <v/>
      </c>
      <c r="K155" s="17" t="str" cm="1">
        <f t="array" aca="1" ref="K155" ca="1">IF(OR(L155="",toggleHash&lt;&gt;"On"),"",_xlfn.LET(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_xlfn.ARRAYTOTEXT(L155:Z155),
  IF(ISBLANK(_xlpm.s),
    0,
    DEC2HEX(_xlfn.REDUCE(_xlpm.o,
      ROW(INDIRECT("1:"&amp;LEN(_xlpm.s))),
      _xlfn.LAMBDA(_xlpm.acc,_xlpm.i,_xlpm.mulmod(_xlpm.p, _xlfn.BITXOR(_xlpm.acc, CODE(MID(_xlpm.s,_xlpm.i,1))), _xlpm.m)))))))</f>
        <v/>
      </c>
    </row>
    <row r="156" spans="10:11" x14ac:dyDescent="0.5">
      <c r="J156" s="26" t="str">
        <f ca="1"/>
        <v/>
      </c>
      <c r="K156" s="17" t="str" cm="1">
        <f t="array" aca="1" ref="K156" ca="1">IF(OR(L156="",toggleHash&lt;&gt;"On"),"",_xlfn.LET(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_xlfn.ARRAYTOTEXT(L156:Z156),
  IF(ISBLANK(_xlpm.s),
    0,
    DEC2HEX(_xlfn.REDUCE(_xlpm.o,
      ROW(INDIRECT("1:"&amp;LEN(_xlpm.s))),
      _xlfn.LAMBDA(_xlpm.acc,_xlpm.i,_xlpm.mulmod(_xlpm.p, _xlfn.BITXOR(_xlpm.acc, CODE(MID(_xlpm.s,_xlpm.i,1))), _xlpm.m)))))))</f>
        <v/>
      </c>
    </row>
    <row r="157" spans="10:11" x14ac:dyDescent="0.5">
      <c r="J157" s="26" t="str">
        <f ca="1"/>
        <v/>
      </c>
      <c r="K157" s="17" t="str" cm="1">
        <f t="array" aca="1" ref="K157" ca="1">IF(OR(L157="",toggleHash&lt;&gt;"On"),"",_xlfn.LET(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_xlfn.ARRAYTOTEXT(L157:Z157),
  IF(ISBLANK(_xlpm.s),
    0,
    DEC2HEX(_xlfn.REDUCE(_xlpm.o,
      ROW(INDIRECT("1:"&amp;LEN(_xlpm.s))),
      _xlfn.LAMBDA(_xlpm.acc,_xlpm.i,_xlpm.mulmod(_xlpm.p, _xlfn.BITXOR(_xlpm.acc, CODE(MID(_xlpm.s,_xlpm.i,1))), _xlpm.m)))))))</f>
        <v/>
      </c>
    </row>
    <row r="158" spans="10:11" x14ac:dyDescent="0.5">
      <c r="J158" s="26" t="str">
        <f ca="1"/>
        <v/>
      </c>
      <c r="K158" s="17" t="str" cm="1">
        <f t="array" aca="1" ref="K158" ca="1">IF(OR(L158="",toggleHash&lt;&gt;"On"),"",_xlfn.LET(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_xlfn.ARRAYTOTEXT(L158:Z158),
  IF(ISBLANK(_xlpm.s),
    0,
    DEC2HEX(_xlfn.REDUCE(_xlpm.o,
      ROW(INDIRECT("1:"&amp;LEN(_xlpm.s))),
      _xlfn.LAMBDA(_xlpm.acc,_xlpm.i,_xlpm.mulmod(_xlpm.p, _xlfn.BITXOR(_xlpm.acc, CODE(MID(_xlpm.s,_xlpm.i,1))), _xlpm.m)))))))</f>
        <v/>
      </c>
    </row>
    <row r="159" spans="10:11" x14ac:dyDescent="0.5">
      <c r="J159" s="26" t="str">
        <f ca="1"/>
        <v/>
      </c>
      <c r="K159" s="17" t="str" cm="1">
        <f t="array" aca="1" ref="K159" ca="1">IF(OR(L159="",toggleHash&lt;&gt;"On"),"",_xlfn.LET(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_xlfn.ARRAYTOTEXT(L159:Z159),
  IF(ISBLANK(_xlpm.s),
    0,
    DEC2HEX(_xlfn.REDUCE(_xlpm.o,
      ROW(INDIRECT("1:"&amp;LEN(_xlpm.s))),
      _xlfn.LAMBDA(_xlpm.acc,_xlpm.i,_xlpm.mulmod(_xlpm.p, _xlfn.BITXOR(_xlpm.acc, CODE(MID(_xlpm.s,_xlpm.i,1))), _xlpm.m)))))))</f>
        <v/>
      </c>
    </row>
    <row r="160" spans="10:11" x14ac:dyDescent="0.5">
      <c r="J160" s="26" t="str">
        <f ca="1"/>
        <v/>
      </c>
      <c r="K160" s="17" t="str" cm="1">
        <f t="array" aca="1" ref="K160" ca="1">IF(OR(L160="",toggleHash&lt;&gt;"On"),"",_xlfn.LET(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_xlfn.ARRAYTOTEXT(L160:Z160),
  IF(ISBLANK(_xlpm.s),
    0,
    DEC2HEX(_xlfn.REDUCE(_xlpm.o,
      ROW(INDIRECT("1:"&amp;LEN(_xlpm.s))),
      _xlfn.LAMBDA(_xlpm.acc,_xlpm.i,_xlpm.mulmod(_xlpm.p, _xlfn.BITXOR(_xlpm.acc, CODE(MID(_xlpm.s,_xlpm.i,1))), _xlpm.m)))))))</f>
        <v/>
      </c>
    </row>
    <row r="161" spans="10:11" x14ac:dyDescent="0.5">
      <c r="J161" s="26" t="str">
        <f ca="1"/>
        <v/>
      </c>
      <c r="K161" s="17" t="str" cm="1">
        <f t="array" aca="1" ref="K161" ca="1">IF(OR(L161="",toggleHash&lt;&gt;"On"),"",_xlfn.LET(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_xlfn.ARRAYTOTEXT(L161:Z161),
  IF(ISBLANK(_xlpm.s),
    0,
    DEC2HEX(_xlfn.REDUCE(_xlpm.o,
      ROW(INDIRECT("1:"&amp;LEN(_xlpm.s))),
      _xlfn.LAMBDA(_xlpm.acc,_xlpm.i,_xlpm.mulmod(_xlpm.p, _xlfn.BITXOR(_xlpm.acc, CODE(MID(_xlpm.s,_xlpm.i,1))), _xlpm.m)))))))</f>
        <v/>
      </c>
    </row>
    <row r="162" spans="10:11" x14ac:dyDescent="0.5">
      <c r="J162" s="26" t="str">
        <f ca="1"/>
        <v/>
      </c>
      <c r="K162" s="17" t="str" cm="1">
        <f t="array" aca="1" ref="K162" ca="1">IF(OR(L162="",toggleHash&lt;&gt;"On"),"",_xlfn.LET(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_xlfn.ARRAYTOTEXT(L162:Z162),
  IF(ISBLANK(_xlpm.s),
    0,
    DEC2HEX(_xlfn.REDUCE(_xlpm.o,
      ROW(INDIRECT("1:"&amp;LEN(_xlpm.s))),
      _xlfn.LAMBDA(_xlpm.acc,_xlpm.i,_xlpm.mulmod(_xlpm.p, _xlfn.BITXOR(_xlpm.acc, CODE(MID(_xlpm.s,_xlpm.i,1))), _xlpm.m)))))))</f>
        <v/>
      </c>
    </row>
    <row r="163" spans="10:11" x14ac:dyDescent="0.5">
      <c r="J163" s="26" t="str">
        <f ca="1"/>
        <v/>
      </c>
      <c r="K163" s="17" t="str" cm="1">
        <f t="array" aca="1" ref="K163" ca="1">IF(OR(L163="",toggleHash&lt;&gt;"On"),"",_xlfn.LET(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_xlfn.ARRAYTOTEXT(L163:Z163),
  IF(ISBLANK(_xlpm.s),
    0,
    DEC2HEX(_xlfn.REDUCE(_xlpm.o,
      ROW(INDIRECT("1:"&amp;LEN(_xlpm.s))),
      _xlfn.LAMBDA(_xlpm.acc,_xlpm.i,_xlpm.mulmod(_xlpm.p, _xlfn.BITXOR(_xlpm.acc, CODE(MID(_xlpm.s,_xlpm.i,1))), _xlpm.m)))))))</f>
        <v/>
      </c>
    </row>
    <row r="164" spans="10:11" x14ac:dyDescent="0.5">
      <c r="J164" s="26" t="str">
        <f ca="1"/>
        <v/>
      </c>
      <c r="K164" s="17" t="str" cm="1">
        <f t="array" aca="1" ref="K164" ca="1">IF(OR(L164="",toggleHash&lt;&gt;"On"),"",_xlfn.LET(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_xlfn.ARRAYTOTEXT(L164:Z164),
  IF(ISBLANK(_xlpm.s),
    0,
    DEC2HEX(_xlfn.REDUCE(_xlpm.o,
      ROW(INDIRECT("1:"&amp;LEN(_xlpm.s))),
      _xlfn.LAMBDA(_xlpm.acc,_xlpm.i,_xlpm.mulmod(_xlpm.p, _xlfn.BITXOR(_xlpm.acc, CODE(MID(_xlpm.s,_xlpm.i,1))), _xlpm.m)))))))</f>
        <v/>
      </c>
    </row>
    <row r="165" spans="10:11" x14ac:dyDescent="0.5">
      <c r="J165" s="26" t="str">
        <f ca="1"/>
        <v/>
      </c>
      <c r="K165" s="17" t="str" cm="1">
        <f t="array" aca="1" ref="K165" ca="1">IF(OR(L165="",toggleHash&lt;&gt;"On"),"",_xlfn.LET(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_xlfn.ARRAYTOTEXT(L165:Z165),
  IF(ISBLANK(_xlpm.s),
    0,
    DEC2HEX(_xlfn.REDUCE(_xlpm.o,
      ROW(INDIRECT("1:"&amp;LEN(_xlpm.s))),
      _xlfn.LAMBDA(_xlpm.acc,_xlpm.i,_xlpm.mulmod(_xlpm.p, _xlfn.BITXOR(_xlpm.acc, CODE(MID(_xlpm.s,_xlpm.i,1))), _xlpm.m)))))))</f>
        <v/>
      </c>
    </row>
    <row r="166" spans="10:11" x14ac:dyDescent="0.5">
      <c r="J166" s="26" t="str">
        <f ca="1"/>
        <v/>
      </c>
      <c r="K166" s="17" t="str" cm="1">
        <f t="array" aca="1" ref="K166" ca="1">IF(OR(L166="",toggleHash&lt;&gt;"On"),"",_xlfn.LET(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_xlfn.ARRAYTOTEXT(L166:Z166),
  IF(ISBLANK(_xlpm.s),
    0,
    DEC2HEX(_xlfn.REDUCE(_xlpm.o,
      ROW(INDIRECT("1:"&amp;LEN(_xlpm.s))),
      _xlfn.LAMBDA(_xlpm.acc,_xlpm.i,_xlpm.mulmod(_xlpm.p, _xlfn.BITXOR(_xlpm.acc, CODE(MID(_xlpm.s,_xlpm.i,1))), _xlpm.m)))))))</f>
        <v/>
      </c>
    </row>
    <row r="167" spans="10:11" x14ac:dyDescent="0.5">
      <c r="J167" s="26" t="str">
        <f ca="1"/>
        <v/>
      </c>
      <c r="K167" s="17" t="str" cm="1">
        <f t="array" aca="1" ref="K167" ca="1">IF(OR(L167="",toggleHash&lt;&gt;"On"),"",_xlfn.LET(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_xlfn.ARRAYTOTEXT(L167:Z167),
  IF(ISBLANK(_xlpm.s),
    0,
    DEC2HEX(_xlfn.REDUCE(_xlpm.o,
      ROW(INDIRECT("1:"&amp;LEN(_xlpm.s))),
      _xlfn.LAMBDA(_xlpm.acc,_xlpm.i,_xlpm.mulmod(_xlpm.p, _xlfn.BITXOR(_xlpm.acc, CODE(MID(_xlpm.s,_xlpm.i,1))), _xlpm.m)))))))</f>
        <v/>
      </c>
    </row>
    <row r="168" spans="10:11" x14ac:dyDescent="0.5">
      <c r="J168" s="26" t="str">
        <f ca="1"/>
        <v/>
      </c>
      <c r="K168" s="17" t="str" cm="1">
        <f t="array" aca="1" ref="K168" ca="1">IF(OR(L168="",toggleHash&lt;&gt;"On"),"",_xlfn.LET(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_xlfn.ARRAYTOTEXT(L168:Z168),
  IF(ISBLANK(_xlpm.s),
    0,
    DEC2HEX(_xlfn.REDUCE(_xlpm.o,
      ROW(INDIRECT("1:"&amp;LEN(_xlpm.s))),
      _xlfn.LAMBDA(_xlpm.acc,_xlpm.i,_xlpm.mulmod(_xlpm.p, _xlfn.BITXOR(_xlpm.acc, CODE(MID(_xlpm.s,_xlpm.i,1))), _xlpm.m)))))))</f>
        <v/>
      </c>
    </row>
    <row r="169" spans="10:11" x14ac:dyDescent="0.5">
      <c r="J169" s="26" t="str">
        <f ca="1"/>
        <v/>
      </c>
      <c r="K169" s="17" t="str" cm="1">
        <f t="array" aca="1" ref="K169" ca="1">IF(OR(L169="",toggleHash&lt;&gt;"On"),"",_xlfn.LET(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_xlfn.ARRAYTOTEXT(L169:Z169),
  IF(ISBLANK(_xlpm.s),
    0,
    DEC2HEX(_xlfn.REDUCE(_xlpm.o,
      ROW(INDIRECT("1:"&amp;LEN(_xlpm.s))),
      _xlfn.LAMBDA(_xlpm.acc,_xlpm.i,_xlpm.mulmod(_xlpm.p, _xlfn.BITXOR(_xlpm.acc, CODE(MID(_xlpm.s,_xlpm.i,1))), _xlpm.m)))))))</f>
        <v/>
      </c>
    </row>
    <row r="170" spans="10:11" x14ac:dyDescent="0.5">
      <c r="J170" s="26" t="str">
        <f ca="1"/>
        <v/>
      </c>
      <c r="K170" s="17" t="str" cm="1">
        <f t="array" aca="1" ref="K170" ca="1">IF(OR(L170="",toggleHash&lt;&gt;"On"),"",_xlfn.LET(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_xlfn.ARRAYTOTEXT(L170:Z170),
  IF(ISBLANK(_xlpm.s),
    0,
    DEC2HEX(_xlfn.REDUCE(_xlpm.o,
      ROW(INDIRECT("1:"&amp;LEN(_xlpm.s))),
      _xlfn.LAMBDA(_xlpm.acc,_xlpm.i,_xlpm.mulmod(_xlpm.p, _xlfn.BITXOR(_xlpm.acc, CODE(MID(_xlpm.s,_xlpm.i,1))), _xlpm.m)))))))</f>
        <v/>
      </c>
    </row>
    <row r="171" spans="10:11" x14ac:dyDescent="0.5">
      <c r="J171" s="26" t="str">
        <f ca="1"/>
        <v/>
      </c>
      <c r="K171" s="17" t="str" cm="1">
        <f t="array" aca="1" ref="K171" ca="1">IF(OR(L171="",toggleHash&lt;&gt;"On"),"",_xlfn.LET(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_xlfn.ARRAYTOTEXT(L171:Z171),
  IF(ISBLANK(_xlpm.s),
    0,
    DEC2HEX(_xlfn.REDUCE(_xlpm.o,
      ROW(INDIRECT("1:"&amp;LEN(_xlpm.s))),
      _xlfn.LAMBDA(_xlpm.acc,_xlpm.i,_xlpm.mulmod(_xlpm.p, _xlfn.BITXOR(_xlpm.acc, CODE(MID(_xlpm.s,_xlpm.i,1))), _xlpm.m)))))))</f>
        <v/>
      </c>
    </row>
    <row r="172" spans="10:11" x14ac:dyDescent="0.5">
      <c r="J172" s="26" t="str">
        <f ca="1"/>
        <v/>
      </c>
      <c r="K172" s="17" t="str" cm="1">
        <f t="array" aca="1" ref="K172" ca="1">IF(OR(L172="",toggleHash&lt;&gt;"On"),"",_xlfn.LET(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_xlfn.ARRAYTOTEXT(L172:Z172),
  IF(ISBLANK(_xlpm.s),
    0,
    DEC2HEX(_xlfn.REDUCE(_xlpm.o,
      ROW(INDIRECT("1:"&amp;LEN(_xlpm.s))),
      _xlfn.LAMBDA(_xlpm.acc,_xlpm.i,_xlpm.mulmod(_xlpm.p, _xlfn.BITXOR(_xlpm.acc, CODE(MID(_xlpm.s,_xlpm.i,1))), _xlpm.m)))))))</f>
        <v/>
      </c>
    </row>
    <row r="173" spans="10:11" x14ac:dyDescent="0.5">
      <c r="J173" s="26" t="str">
        <f ca="1"/>
        <v/>
      </c>
      <c r="K173" s="17" t="str" cm="1">
        <f t="array" aca="1" ref="K173" ca="1">IF(OR(L173="",toggleHash&lt;&gt;"On"),"",_xlfn.LET(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_xlfn.ARRAYTOTEXT(L173:Z173),
  IF(ISBLANK(_xlpm.s),
    0,
    DEC2HEX(_xlfn.REDUCE(_xlpm.o,
      ROW(INDIRECT("1:"&amp;LEN(_xlpm.s))),
      _xlfn.LAMBDA(_xlpm.acc,_xlpm.i,_xlpm.mulmod(_xlpm.p, _xlfn.BITXOR(_xlpm.acc, CODE(MID(_xlpm.s,_xlpm.i,1))), _xlpm.m)))))))</f>
        <v/>
      </c>
    </row>
    <row r="174" spans="10:11" x14ac:dyDescent="0.5">
      <c r="J174" s="26" t="str">
        <f ca="1"/>
        <v/>
      </c>
      <c r="K174" s="17" t="str" cm="1">
        <f t="array" aca="1" ref="K174" ca="1">IF(OR(L174="",toggleHash&lt;&gt;"On"),"",_xlfn.LET(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_xlfn.ARRAYTOTEXT(L174:Z174),
  IF(ISBLANK(_xlpm.s),
    0,
    DEC2HEX(_xlfn.REDUCE(_xlpm.o,
      ROW(INDIRECT("1:"&amp;LEN(_xlpm.s))),
      _xlfn.LAMBDA(_xlpm.acc,_xlpm.i,_xlpm.mulmod(_xlpm.p, _xlfn.BITXOR(_xlpm.acc, CODE(MID(_xlpm.s,_xlpm.i,1))), _xlpm.m)))))))</f>
        <v/>
      </c>
    </row>
    <row r="175" spans="10:11" x14ac:dyDescent="0.5">
      <c r="J175" s="26" t="str">
        <f ca="1"/>
        <v/>
      </c>
      <c r="K175" s="17" t="str" cm="1">
        <f t="array" aca="1" ref="K175" ca="1">IF(OR(L175="",toggleHash&lt;&gt;"On"),"",_xlfn.LET(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_xlfn.ARRAYTOTEXT(L175:Z175),
  IF(ISBLANK(_xlpm.s),
    0,
    DEC2HEX(_xlfn.REDUCE(_xlpm.o,
      ROW(INDIRECT("1:"&amp;LEN(_xlpm.s))),
      _xlfn.LAMBDA(_xlpm.acc,_xlpm.i,_xlpm.mulmod(_xlpm.p, _xlfn.BITXOR(_xlpm.acc, CODE(MID(_xlpm.s,_xlpm.i,1))), _xlpm.m)))))))</f>
        <v/>
      </c>
    </row>
    <row r="176" spans="10:11" x14ac:dyDescent="0.5">
      <c r="J176" s="26" t="str">
        <f ca="1"/>
        <v/>
      </c>
      <c r="K176" s="17" t="str" cm="1">
        <f t="array" aca="1" ref="K176" ca="1">IF(OR(L176="",toggleHash&lt;&gt;"On"),"",_xlfn.LET(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_xlfn.ARRAYTOTEXT(L176:Z176),
  IF(ISBLANK(_xlpm.s),
    0,
    DEC2HEX(_xlfn.REDUCE(_xlpm.o,
      ROW(INDIRECT("1:"&amp;LEN(_xlpm.s))),
      _xlfn.LAMBDA(_xlpm.acc,_xlpm.i,_xlpm.mulmod(_xlpm.p, _xlfn.BITXOR(_xlpm.acc, CODE(MID(_xlpm.s,_xlpm.i,1))), _xlpm.m)))))))</f>
        <v/>
      </c>
    </row>
    <row r="177" spans="10:11" x14ac:dyDescent="0.5">
      <c r="J177" s="26" t="str">
        <f ca="1"/>
        <v/>
      </c>
      <c r="K177" s="17" t="str" cm="1">
        <f t="array" aca="1" ref="K177" ca="1">IF(OR(L177="",toggleHash&lt;&gt;"On"),"",_xlfn.LET(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_xlfn.ARRAYTOTEXT(L177:Z177),
  IF(ISBLANK(_xlpm.s),
    0,
    DEC2HEX(_xlfn.REDUCE(_xlpm.o,
      ROW(INDIRECT("1:"&amp;LEN(_xlpm.s))),
      _xlfn.LAMBDA(_xlpm.acc,_xlpm.i,_xlpm.mulmod(_xlpm.p, _xlfn.BITXOR(_xlpm.acc, CODE(MID(_xlpm.s,_xlpm.i,1))), _xlpm.m)))))))</f>
        <v/>
      </c>
    </row>
    <row r="178" spans="10:11" x14ac:dyDescent="0.5">
      <c r="J178" s="26" t="str">
        <f ca="1"/>
        <v/>
      </c>
      <c r="K178" s="17" t="str" cm="1">
        <f t="array" aca="1" ref="K178" ca="1">IF(OR(L178="",toggleHash&lt;&gt;"On"),"",_xlfn.LET(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_xlfn.ARRAYTOTEXT(L178:Z178),
  IF(ISBLANK(_xlpm.s),
    0,
    DEC2HEX(_xlfn.REDUCE(_xlpm.o,
      ROW(INDIRECT("1:"&amp;LEN(_xlpm.s))),
      _xlfn.LAMBDA(_xlpm.acc,_xlpm.i,_xlpm.mulmod(_xlpm.p, _xlfn.BITXOR(_xlpm.acc, CODE(MID(_xlpm.s,_xlpm.i,1))), _xlpm.m)))))))</f>
        <v/>
      </c>
    </row>
    <row r="179" spans="10:11" x14ac:dyDescent="0.5">
      <c r="J179" s="26" t="str">
        <f ca="1"/>
        <v/>
      </c>
      <c r="K179" s="17" t="str" cm="1">
        <f t="array" aca="1" ref="K179" ca="1">IF(OR(L179="",toggleHash&lt;&gt;"On"),"",_xlfn.LET(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_xlfn.ARRAYTOTEXT(L179:Z179),
  IF(ISBLANK(_xlpm.s),
    0,
    DEC2HEX(_xlfn.REDUCE(_xlpm.o,
      ROW(INDIRECT("1:"&amp;LEN(_xlpm.s))),
      _xlfn.LAMBDA(_xlpm.acc,_xlpm.i,_xlpm.mulmod(_xlpm.p, _xlfn.BITXOR(_xlpm.acc, CODE(MID(_xlpm.s,_xlpm.i,1))), _xlpm.m)))))))</f>
        <v/>
      </c>
    </row>
    <row r="180" spans="10:11" x14ac:dyDescent="0.5">
      <c r="J180" s="26" t="str">
        <f ca="1"/>
        <v/>
      </c>
      <c r="K180" s="17" t="str" cm="1">
        <f t="array" aca="1" ref="K180" ca="1">IF(OR(L180="",toggleHash&lt;&gt;"On"),"",_xlfn.LET(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_xlfn.ARRAYTOTEXT(L180:Z180),
  IF(ISBLANK(_xlpm.s),
    0,
    DEC2HEX(_xlfn.REDUCE(_xlpm.o,
      ROW(INDIRECT("1:"&amp;LEN(_xlpm.s))),
      _xlfn.LAMBDA(_xlpm.acc,_xlpm.i,_xlpm.mulmod(_xlpm.p, _xlfn.BITXOR(_xlpm.acc, CODE(MID(_xlpm.s,_xlpm.i,1))), _xlpm.m)))))))</f>
        <v/>
      </c>
    </row>
    <row r="181" spans="10:11" x14ac:dyDescent="0.5">
      <c r="J181" s="26" t="str">
        <f ca="1"/>
        <v/>
      </c>
      <c r="K181" s="17" t="str" cm="1">
        <f t="array" aca="1" ref="K181" ca="1">IF(OR(L181="",toggleHash&lt;&gt;"On"),"",_xlfn.LET(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_xlfn.ARRAYTOTEXT(L181:Z181),
  IF(ISBLANK(_xlpm.s),
    0,
    DEC2HEX(_xlfn.REDUCE(_xlpm.o,
      ROW(INDIRECT("1:"&amp;LEN(_xlpm.s))),
      _xlfn.LAMBDA(_xlpm.acc,_xlpm.i,_xlpm.mulmod(_xlpm.p, _xlfn.BITXOR(_xlpm.acc, CODE(MID(_xlpm.s,_xlpm.i,1))), _xlpm.m)))))))</f>
        <v/>
      </c>
    </row>
    <row r="182" spans="10:11" x14ac:dyDescent="0.5">
      <c r="J182" s="26" t="str">
        <f ca="1"/>
        <v/>
      </c>
      <c r="K182" s="17" t="str" cm="1">
        <f t="array" aca="1" ref="K182" ca="1">IF(OR(L182="",toggleHash&lt;&gt;"On"),"",_xlfn.LET(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_xlfn.ARRAYTOTEXT(L182:Z182),
  IF(ISBLANK(_xlpm.s),
    0,
    DEC2HEX(_xlfn.REDUCE(_xlpm.o,
      ROW(INDIRECT("1:"&amp;LEN(_xlpm.s))),
      _xlfn.LAMBDA(_xlpm.acc,_xlpm.i,_xlpm.mulmod(_xlpm.p, _xlfn.BITXOR(_xlpm.acc, CODE(MID(_xlpm.s,_xlpm.i,1))), _xlpm.m)))))))</f>
        <v/>
      </c>
    </row>
    <row r="183" spans="10:11" x14ac:dyDescent="0.5">
      <c r="J183" s="26" t="str">
        <f ca="1"/>
        <v/>
      </c>
      <c r="K183" s="17" t="str" cm="1">
        <f t="array" aca="1" ref="K183" ca="1">IF(OR(L183="",toggleHash&lt;&gt;"On"),"",_xlfn.LET(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_xlfn.ARRAYTOTEXT(L183:Z183),
  IF(ISBLANK(_xlpm.s),
    0,
    DEC2HEX(_xlfn.REDUCE(_xlpm.o,
      ROW(INDIRECT("1:"&amp;LEN(_xlpm.s))),
      _xlfn.LAMBDA(_xlpm.acc,_xlpm.i,_xlpm.mulmod(_xlpm.p, _xlfn.BITXOR(_xlpm.acc, CODE(MID(_xlpm.s,_xlpm.i,1))), _xlpm.m)))))))</f>
        <v/>
      </c>
    </row>
    <row r="184" spans="10:11" x14ac:dyDescent="0.5">
      <c r="J184" s="26" t="str">
        <f ca="1"/>
        <v/>
      </c>
      <c r="K184" s="17" t="str" cm="1">
        <f t="array" aca="1" ref="K184" ca="1">IF(OR(L184="",toggleHash&lt;&gt;"On"),"",_xlfn.LET(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_xlfn.ARRAYTOTEXT(L184:Z184),
  IF(ISBLANK(_xlpm.s),
    0,
    DEC2HEX(_xlfn.REDUCE(_xlpm.o,
      ROW(INDIRECT("1:"&amp;LEN(_xlpm.s))),
      _xlfn.LAMBDA(_xlpm.acc,_xlpm.i,_xlpm.mulmod(_xlpm.p, _xlfn.BITXOR(_xlpm.acc, CODE(MID(_xlpm.s,_xlpm.i,1))), _xlpm.m)))))))</f>
        <v/>
      </c>
    </row>
    <row r="185" spans="10:11" x14ac:dyDescent="0.5">
      <c r="J185" s="26" t="str">
        <f ca="1"/>
        <v/>
      </c>
      <c r="K185" s="17" t="str" cm="1">
        <f t="array" aca="1" ref="K185" ca="1">IF(OR(L185="",toggleHash&lt;&gt;"On"),"",_xlfn.LET(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_xlfn.ARRAYTOTEXT(L185:Z185),
  IF(ISBLANK(_xlpm.s),
    0,
    DEC2HEX(_xlfn.REDUCE(_xlpm.o,
      ROW(INDIRECT("1:"&amp;LEN(_xlpm.s))),
      _xlfn.LAMBDA(_xlpm.acc,_xlpm.i,_xlpm.mulmod(_xlpm.p, _xlfn.BITXOR(_xlpm.acc, CODE(MID(_xlpm.s,_xlpm.i,1))), _xlpm.m)))))))</f>
        <v/>
      </c>
    </row>
    <row r="186" spans="10:11" x14ac:dyDescent="0.5">
      <c r="J186" s="26" t="str">
        <f ca="1"/>
        <v/>
      </c>
      <c r="K186" s="17" t="str" cm="1">
        <f t="array" aca="1" ref="K186" ca="1">IF(OR(L186="",toggleHash&lt;&gt;"On"),"",_xlfn.LET(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_xlfn.ARRAYTOTEXT(L186:Z186),
  IF(ISBLANK(_xlpm.s),
    0,
    DEC2HEX(_xlfn.REDUCE(_xlpm.o,
      ROW(INDIRECT("1:"&amp;LEN(_xlpm.s))),
      _xlfn.LAMBDA(_xlpm.acc,_xlpm.i,_xlpm.mulmod(_xlpm.p, _xlfn.BITXOR(_xlpm.acc, CODE(MID(_xlpm.s,_xlpm.i,1))), _xlpm.m)))))))</f>
        <v/>
      </c>
    </row>
    <row r="187" spans="10:11" x14ac:dyDescent="0.5">
      <c r="J187" s="26" t="str">
        <f ca="1"/>
        <v/>
      </c>
      <c r="K187" s="17" t="str" cm="1">
        <f t="array" aca="1" ref="K187" ca="1">IF(OR(L187="",toggleHash&lt;&gt;"On"),"",_xlfn.LET(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_xlfn.ARRAYTOTEXT(L187:Z187),
  IF(ISBLANK(_xlpm.s),
    0,
    DEC2HEX(_xlfn.REDUCE(_xlpm.o,
      ROW(INDIRECT("1:"&amp;LEN(_xlpm.s))),
      _xlfn.LAMBDA(_xlpm.acc,_xlpm.i,_xlpm.mulmod(_xlpm.p, _xlfn.BITXOR(_xlpm.acc, CODE(MID(_xlpm.s,_xlpm.i,1))), _xlpm.m)))))))</f>
        <v/>
      </c>
    </row>
    <row r="188" spans="10:11" x14ac:dyDescent="0.5">
      <c r="J188" s="26" t="str">
        <f ca="1"/>
        <v/>
      </c>
      <c r="K188" s="17" t="str" cm="1">
        <f t="array" aca="1" ref="K188" ca="1">IF(OR(L188="",toggleHash&lt;&gt;"On"),"",_xlfn.LET(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_xlfn.ARRAYTOTEXT(L188:Z188),
  IF(ISBLANK(_xlpm.s),
    0,
    DEC2HEX(_xlfn.REDUCE(_xlpm.o,
      ROW(INDIRECT("1:"&amp;LEN(_xlpm.s))),
      _xlfn.LAMBDA(_xlpm.acc,_xlpm.i,_xlpm.mulmod(_xlpm.p, _xlfn.BITXOR(_xlpm.acc, CODE(MID(_xlpm.s,_xlpm.i,1))), _xlpm.m)))))))</f>
        <v/>
      </c>
    </row>
    <row r="189" spans="10:11" x14ac:dyDescent="0.5">
      <c r="J189" s="26" t="str">
        <f ca="1"/>
        <v/>
      </c>
      <c r="K189" s="17" t="str" cm="1">
        <f t="array" aca="1" ref="K189" ca="1">IF(OR(L189="",toggleHash&lt;&gt;"On"),"",_xlfn.LET(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_xlfn.ARRAYTOTEXT(L189:Z189),
  IF(ISBLANK(_xlpm.s),
    0,
    DEC2HEX(_xlfn.REDUCE(_xlpm.o,
      ROW(INDIRECT("1:"&amp;LEN(_xlpm.s))),
      _xlfn.LAMBDA(_xlpm.acc,_xlpm.i,_xlpm.mulmod(_xlpm.p, _xlfn.BITXOR(_xlpm.acc, CODE(MID(_xlpm.s,_xlpm.i,1))), _xlpm.m)))))))</f>
        <v/>
      </c>
    </row>
    <row r="190" spans="10:11" x14ac:dyDescent="0.5">
      <c r="J190" s="26" t="str">
        <f ca="1"/>
        <v/>
      </c>
      <c r="K190" s="17" t="str" cm="1">
        <f t="array" aca="1" ref="K190" ca="1">IF(OR(L190="",toggleHash&lt;&gt;"On"),"",_xlfn.LET(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_xlfn.ARRAYTOTEXT(L190:Z190),
  IF(ISBLANK(_xlpm.s),
    0,
    DEC2HEX(_xlfn.REDUCE(_xlpm.o,
      ROW(INDIRECT("1:"&amp;LEN(_xlpm.s))),
      _xlfn.LAMBDA(_xlpm.acc,_xlpm.i,_xlpm.mulmod(_xlpm.p, _xlfn.BITXOR(_xlpm.acc, CODE(MID(_xlpm.s,_xlpm.i,1))), _xlpm.m)))))))</f>
        <v/>
      </c>
    </row>
    <row r="191" spans="10:11" x14ac:dyDescent="0.5">
      <c r="J191" s="26" t="str">
        <f ca="1"/>
        <v/>
      </c>
      <c r="K191" s="17" t="str" cm="1">
        <f t="array" aca="1" ref="K191" ca="1">IF(OR(L191="",toggleHash&lt;&gt;"On"),"",_xlfn.LET(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_xlfn.ARRAYTOTEXT(L191:Z191),
  IF(ISBLANK(_xlpm.s),
    0,
    DEC2HEX(_xlfn.REDUCE(_xlpm.o,
      ROW(INDIRECT("1:"&amp;LEN(_xlpm.s))),
      _xlfn.LAMBDA(_xlpm.acc,_xlpm.i,_xlpm.mulmod(_xlpm.p, _xlfn.BITXOR(_xlpm.acc, CODE(MID(_xlpm.s,_xlpm.i,1))), _xlpm.m)))))))</f>
        <v/>
      </c>
    </row>
    <row r="192" spans="10:11" x14ac:dyDescent="0.5">
      <c r="J192" s="26" t="str">
        <f ca="1"/>
        <v/>
      </c>
      <c r="K192" s="17" t="str" cm="1">
        <f t="array" aca="1" ref="K192" ca="1">IF(OR(L192="",toggleHash&lt;&gt;"On"),"",_xlfn.LET(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_xlfn.ARRAYTOTEXT(L192:Z192),
  IF(ISBLANK(_xlpm.s),
    0,
    DEC2HEX(_xlfn.REDUCE(_xlpm.o,
      ROW(INDIRECT("1:"&amp;LEN(_xlpm.s))),
      _xlfn.LAMBDA(_xlpm.acc,_xlpm.i,_xlpm.mulmod(_xlpm.p, _xlfn.BITXOR(_xlpm.acc, CODE(MID(_xlpm.s,_xlpm.i,1))), _xlpm.m)))))))</f>
        <v/>
      </c>
    </row>
    <row r="193" spans="10:11" x14ac:dyDescent="0.5">
      <c r="J193" s="26" t="str">
        <f ca="1"/>
        <v/>
      </c>
      <c r="K193" s="17" t="str" cm="1">
        <f t="array" aca="1" ref="K193" ca="1">IF(OR(L193="",toggleHash&lt;&gt;"On"),"",_xlfn.LET(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_xlfn.ARRAYTOTEXT(L193:Z193),
  IF(ISBLANK(_xlpm.s),
    0,
    DEC2HEX(_xlfn.REDUCE(_xlpm.o,
      ROW(INDIRECT("1:"&amp;LEN(_xlpm.s))),
      _xlfn.LAMBDA(_xlpm.acc,_xlpm.i,_xlpm.mulmod(_xlpm.p, _xlfn.BITXOR(_xlpm.acc, CODE(MID(_xlpm.s,_xlpm.i,1))), _xlpm.m)))))))</f>
        <v/>
      </c>
    </row>
    <row r="194" spans="10:11" x14ac:dyDescent="0.5">
      <c r="J194" s="26" t="str">
        <f ca="1"/>
        <v/>
      </c>
      <c r="K194" s="17" t="str" cm="1">
        <f t="array" aca="1" ref="K194" ca="1">IF(OR(L194="",toggleHash&lt;&gt;"On"),"",_xlfn.LET(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_xlfn.ARRAYTOTEXT(L194:Z194),
  IF(ISBLANK(_xlpm.s),
    0,
    DEC2HEX(_xlfn.REDUCE(_xlpm.o,
      ROW(INDIRECT("1:"&amp;LEN(_xlpm.s))),
      _xlfn.LAMBDA(_xlpm.acc,_xlpm.i,_xlpm.mulmod(_xlpm.p, _xlfn.BITXOR(_xlpm.acc, CODE(MID(_xlpm.s,_xlpm.i,1))), _xlpm.m)))))))</f>
        <v/>
      </c>
    </row>
    <row r="195" spans="10:11" x14ac:dyDescent="0.5">
      <c r="J195" s="26" t="str">
        <f ca="1"/>
        <v/>
      </c>
      <c r="K195" s="17" t="str" cm="1">
        <f t="array" aca="1" ref="K195" ca="1">IF(OR(L195="",toggleHash&lt;&gt;"On"),"",_xlfn.LET(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_xlfn.ARRAYTOTEXT(L195:Z195),
  IF(ISBLANK(_xlpm.s),
    0,
    DEC2HEX(_xlfn.REDUCE(_xlpm.o,
      ROW(INDIRECT("1:"&amp;LEN(_xlpm.s))),
      _xlfn.LAMBDA(_xlpm.acc,_xlpm.i,_xlpm.mulmod(_xlpm.p, _xlfn.BITXOR(_xlpm.acc, CODE(MID(_xlpm.s,_xlpm.i,1))), _xlpm.m)))))))</f>
        <v/>
      </c>
    </row>
    <row r="196" spans="10:11" x14ac:dyDescent="0.5">
      <c r="J196" s="26" t="str">
        <f ca="1"/>
        <v/>
      </c>
      <c r="K196" s="17" t="str" cm="1">
        <f t="array" aca="1" ref="K196" ca="1">IF(OR(L196="",toggleHash&lt;&gt;"On"),"",_xlfn.LET(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_xlfn.ARRAYTOTEXT(L196:Z196),
  IF(ISBLANK(_xlpm.s),
    0,
    DEC2HEX(_xlfn.REDUCE(_xlpm.o,
      ROW(INDIRECT("1:"&amp;LEN(_xlpm.s))),
      _xlfn.LAMBDA(_xlpm.acc,_xlpm.i,_xlpm.mulmod(_xlpm.p, _xlfn.BITXOR(_xlpm.acc, CODE(MID(_xlpm.s,_xlpm.i,1))), _xlpm.m)))))))</f>
        <v/>
      </c>
    </row>
    <row r="197" spans="10:11" x14ac:dyDescent="0.5">
      <c r="J197" s="26" t="str">
        <f ca="1"/>
        <v/>
      </c>
      <c r="K197" s="17" t="str" cm="1">
        <f t="array" aca="1" ref="K197" ca="1">IF(OR(L197="",toggleHash&lt;&gt;"On"),"",_xlfn.LET(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_xlfn.ARRAYTOTEXT(L197:Z197),
  IF(ISBLANK(_xlpm.s),
    0,
    DEC2HEX(_xlfn.REDUCE(_xlpm.o,
      ROW(INDIRECT("1:"&amp;LEN(_xlpm.s))),
      _xlfn.LAMBDA(_xlpm.acc,_xlpm.i,_xlpm.mulmod(_xlpm.p, _xlfn.BITXOR(_xlpm.acc, CODE(MID(_xlpm.s,_xlpm.i,1))), _xlpm.m)))))))</f>
        <v/>
      </c>
    </row>
    <row r="198" spans="10:11" x14ac:dyDescent="0.5">
      <c r="J198" s="26" t="str">
        <f ca="1"/>
        <v/>
      </c>
      <c r="K198" s="17" t="str" cm="1">
        <f t="array" aca="1" ref="K198" ca="1">IF(OR(L198="",toggleHash&lt;&gt;"On"),"",_xlfn.LET(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_xlfn.ARRAYTOTEXT(L198:Z198),
  IF(ISBLANK(_xlpm.s),
    0,
    DEC2HEX(_xlfn.REDUCE(_xlpm.o,
      ROW(INDIRECT("1:"&amp;LEN(_xlpm.s))),
      _xlfn.LAMBDA(_xlpm.acc,_xlpm.i,_xlpm.mulmod(_xlpm.p, _xlfn.BITXOR(_xlpm.acc, CODE(MID(_xlpm.s,_xlpm.i,1))), _xlpm.m)))))))</f>
        <v/>
      </c>
    </row>
    <row r="199" spans="10:11" x14ac:dyDescent="0.5">
      <c r="J199" s="26" t="str">
        <f ca="1"/>
        <v/>
      </c>
      <c r="K199" s="17" t="str" cm="1">
        <f t="array" aca="1" ref="K199" ca="1">IF(OR(L199="",toggleHash&lt;&gt;"On"),"",_xlfn.LET(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_xlfn.ARRAYTOTEXT(L199:Z199),
  IF(ISBLANK(_xlpm.s),
    0,
    DEC2HEX(_xlfn.REDUCE(_xlpm.o,
      ROW(INDIRECT("1:"&amp;LEN(_xlpm.s))),
      _xlfn.LAMBDA(_xlpm.acc,_xlpm.i,_xlpm.mulmod(_xlpm.p, _xlfn.BITXOR(_xlpm.acc, CODE(MID(_xlpm.s,_xlpm.i,1))), _xlpm.m)))))))</f>
        <v/>
      </c>
    </row>
    <row r="200" spans="10:11" x14ac:dyDescent="0.5">
      <c r="J200" s="26" t="str">
        <f ca="1"/>
        <v/>
      </c>
      <c r="K200" s="17" t="str" cm="1">
        <f t="array" aca="1" ref="K200" ca="1">IF(OR(L200="",toggleHash&lt;&gt;"On"),"",_xlfn.LET(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_xlfn.ARRAYTOTEXT(L200:Z200),
  IF(ISBLANK(_xlpm.s),
    0,
    DEC2HEX(_xlfn.REDUCE(_xlpm.o,
      ROW(INDIRECT("1:"&amp;LEN(_xlpm.s))),
      _xlfn.LAMBDA(_xlpm.acc,_xlpm.i,_xlpm.mulmod(_xlpm.p, _xlfn.BITXOR(_xlpm.acc, CODE(MID(_xlpm.s,_xlpm.i,1))), _xlpm.m)))))))</f>
        <v/>
      </c>
    </row>
    <row r="201" spans="10:11" x14ac:dyDescent="0.5">
      <c r="K201" s="17" t="str" cm="1">
        <f t="array" aca="1" ref="K201" ca="1">IF(OR(L201="",toggleHash&lt;&gt;"On"),"",_xlfn.LET(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_xlfn.ARRAYTOTEXT(L201:Z201),
  IF(ISBLANK(_xlpm.s),
    0,
    DEC2HEX(_xlfn.REDUCE(_xlpm.o,
      ROW(INDIRECT("1:"&amp;LEN(_xlpm.s))),
      _xlfn.LAMBDA(_xlpm.acc,_xlpm.i,_xlpm.mulmod(_xlpm.p, _xlfn.BITXOR(_xlpm.acc, CODE(MID(_xlpm.s,_xlpm.i,1))), _xlpm.m)))))))</f>
        <v/>
      </c>
    </row>
    <row r="202" spans="10:11" x14ac:dyDescent="0.5">
      <c r="K202" s="17" t="str" cm="1">
        <f t="array" aca="1" ref="K202" ca="1">IF(OR(L202="",toggleHash&lt;&gt;"On"),"",_xlfn.LET(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_xlfn.ARRAYTOTEXT(L202:Z202),
  IF(ISBLANK(_xlpm.s),
    0,
    DEC2HEX(_xlfn.REDUCE(_xlpm.o,
      ROW(INDIRECT("1:"&amp;LEN(_xlpm.s))),
      _xlfn.LAMBDA(_xlpm.acc,_xlpm.i,_xlpm.mulmod(_xlpm.p, _xlfn.BITXOR(_xlpm.acc, CODE(MID(_xlpm.s,_xlpm.i,1))), _xlpm.m)))))))</f>
        <v/>
      </c>
    </row>
    <row r="203" spans="10:11" x14ac:dyDescent="0.5">
      <c r="K203" s="17" t="str" cm="1">
        <f t="array" aca="1" ref="K203" ca="1">IF(OR(L203="",toggleHash&lt;&gt;"On"),"",_xlfn.LET(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_xlfn.ARRAYTOTEXT(L203:Z203),
  IF(ISBLANK(_xlpm.s),
    0,
    DEC2HEX(_xlfn.REDUCE(_xlpm.o,
      ROW(INDIRECT("1:"&amp;LEN(_xlpm.s))),
      _xlfn.LAMBDA(_xlpm.acc,_xlpm.i,_xlpm.mulmod(_xlpm.p, _xlfn.BITXOR(_xlpm.acc, CODE(MID(_xlpm.s,_xlpm.i,1))), _xlpm.m)))))))</f>
        <v/>
      </c>
    </row>
    <row r="204" spans="10:11" x14ac:dyDescent="0.5">
      <c r="K204" s="17" t="str" cm="1">
        <f t="array" aca="1" ref="K204" ca="1">IF(OR(L204="",toggleHash&lt;&gt;"On"),"",_xlfn.LET(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_xlfn.ARRAYTOTEXT(L204:Z204),
  IF(ISBLANK(_xlpm.s),
    0,
    DEC2HEX(_xlfn.REDUCE(_xlpm.o,
      ROW(INDIRECT("1:"&amp;LEN(_xlpm.s))),
      _xlfn.LAMBDA(_xlpm.acc,_xlpm.i,_xlpm.mulmod(_xlpm.p, _xlfn.BITXOR(_xlpm.acc, CODE(MID(_xlpm.s,_xlpm.i,1))), _xlpm.m)))))))</f>
        <v/>
      </c>
    </row>
    <row r="205" spans="10:11" x14ac:dyDescent="0.5">
      <c r="K205" s="17" t="str" cm="1">
        <f t="array" aca="1" ref="K205" ca="1">IF(OR(L205="",toggleHash&lt;&gt;"On"),"",_xlfn.LET(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_xlfn.ARRAYTOTEXT(L205:Z205),
  IF(ISBLANK(_xlpm.s),
    0,
    DEC2HEX(_xlfn.REDUCE(_xlpm.o,
      ROW(INDIRECT("1:"&amp;LEN(_xlpm.s))),
      _xlfn.LAMBDA(_xlpm.acc,_xlpm.i,_xlpm.mulmod(_xlpm.p, _xlfn.BITXOR(_xlpm.acc, CODE(MID(_xlpm.s,_xlpm.i,1))), _xlpm.m)))))))</f>
        <v/>
      </c>
    </row>
    <row r="206" spans="10:11" x14ac:dyDescent="0.5">
      <c r="K206" s="17" t="str" cm="1">
        <f t="array" aca="1" ref="K206" ca="1">IF(OR(L206="",toggleHash&lt;&gt;"On"),"",_xlfn.LET(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_xlfn.ARRAYTOTEXT(L206:Z206),
  IF(ISBLANK(_xlpm.s),
    0,
    DEC2HEX(_xlfn.REDUCE(_xlpm.o,
      ROW(INDIRECT("1:"&amp;LEN(_xlpm.s))),
      _xlfn.LAMBDA(_xlpm.acc,_xlpm.i,_xlpm.mulmod(_xlpm.p, _xlfn.BITXOR(_xlpm.acc, CODE(MID(_xlpm.s,_xlpm.i,1))), _xlpm.m)))))))</f>
        <v/>
      </c>
    </row>
    <row r="207" spans="10:11" x14ac:dyDescent="0.5">
      <c r="K207" s="17" t="str" cm="1">
        <f t="array" aca="1" ref="K207" ca="1">IF(OR(L207="",toggleHash&lt;&gt;"On"),"",_xlfn.LET(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_xlfn.ARRAYTOTEXT(L207:Z207),
  IF(ISBLANK(_xlpm.s),
    0,
    DEC2HEX(_xlfn.REDUCE(_xlpm.o,
      ROW(INDIRECT("1:"&amp;LEN(_xlpm.s))),
      _xlfn.LAMBDA(_xlpm.acc,_xlpm.i,_xlpm.mulmod(_xlpm.p, _xlfn.BITXOR(_xlpm.acc, CODE(MID(_xlpm.s,_xlpm.i,1))), _xlpm.m)))))))</f>
        <v/>
      </c>
    </row>
    <row r="208" spans="10:11" x14ac:dyDescent="0.5">
      <c r="K208" s="17" t="str" cm="1">
        <f t="array" aca="1" ref="K208" ca="1">IF(OR(L208="",toggleHash&lt;&gt;"On"),"",_xlfn.LET(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_xlfn.ARRAYTOTEXT(L208:Z208),
  IF(ISBLANK(_xlpm.s),
    0,
    DEC2HEX(_xlfn.REDUCE(_xlpm.o,
      ROW(INDIRECT("1:"&amp;LEN(_xlpm.s))),
      _xlfn.LAMBDA(_xlpm.acc,_xlpm.i,_xlpm.mulmod(_xlpm.p, _xlfn.BITXOR(_xlpm.acc, CODE(MID(_xlpm.s,_xlpm.i,1))), _xlpm.m)))))))</f>
        <v/>
      </c>
    </row>
    <row r="209" spans="11:11" x14ac:dyDescent="0.5">
      <c r="K209" s="17" t="str" cm="1">
        <f t="array" aca="1" ref="K209" ca="1">IF(OR(L209="",toggleHash&lt;&gt;"On"),"",_xlfn.LET(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_xlfn.ARRAYTOTEXT(L209:Z209),
  IF(ISBLANK(_xlpm.s),
    0,
    DEC2HEX(_xlfn.REDUCE(_xlpm.o,
      ROW(INDIRECT("1:"&amp;LEN(_xlpm.s))),
      _xlfn.LAMBDA(_xlpm.acc,_xlpm.i,_xlpm.mulmod(_xlpm.p, _xlfn.BITXOR(_xlpm.acc, CODE(MID(_xlpm.s,_xlpm.i,1))), _xlpm.m)))))))</f>
        <v/>
      </c>
    </row>
    <row r="210" spans="11:11" x14ac:dyDescent="0.5">
      <c r="K210" s="17" t="str" cm="1">
        <f t="array" aca="1" ref="K210" ca="1">IF(OR(L210="",toggleHash&lt;&gt;"On"),"",_xlfn.LET(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_xlfn.ARRAYTOTEXT(L210:Z210),
  IF(ISBLANK(_xlpm.s),
    0,
    DEC2HEX(_xlfn.REDUCE(_xlpm.o,
      ROW(INDIRECT("1:"&amp;LEN(_xlpm.s))),
      _xlfn.LAMBDA(_xlpm.acc,_xlpm.i,_xlpm.mulmod(_xlpm.p, _xlfn.BITXOR(_xlpm.acc, CODE(MID(_xlpm.s,_xlpm.i,1))), _xlpm.m)))))))</f>
        <v/>
      </c>
    </row>
    <row r="211" spans="11:11" x14ac:dyDescent="0.5">
      <c r="K211" s="17" t="str" cm="1">
        <f t="array" aca="1" ref="K211" ca="1">IF(OR(L211="",toggleHash&lt;&gt;"On"),"",_xlfn.LET(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_xlfn.ARRAYTOTEXT(L211:Z211),
  IF(ISBLANK(_xlpm.s),
    0,
    DEC2HEX(_xlfn.REDUCE(_xlpm.o,
      ROW(INDIRECT("1:"&amp;LEN(_xlpm.s))),
      _xlfn.LAMBDA(_xlpm.acc,_xlpm.i,_xlpm.mulmod(_xlpm.p, _xlfn.BITXOR(_xlpm.acc, CODE(MID(_xlpm.s,_xlpm.i,1))), _xlpm.m)))))))</f>
        <v/>
      </c>
    </row>
    <row r="212" spans="11:11" x14ac:dyDescent="0.5">
      <c r="K212" s="17" t="str" cm="1">
        <f t="array" aca="1" ref="K212" ca="1">IF(OR(L212="",toggleHash&lt;&gt;"On"),"",_xlfn.LET(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_xlfn.ARRAYTOTEXT(L212:Z212),
  IF(ISBLANK(_xlpm.s),
    0,
    DEC2HEX(_xlfn.REDUCE(_xlpm.o,
      ROW(INDIRECT("1:"&amp;LEN(_xlpm.s))),
      _xlfn.LAMBDA(_xlpm.acc,_xlpm.i,_xlpm.mulmod(_xlpm.p, _xlfn.BITXOR(_xlpm.acc, CODE(MID(_xlpm.s,_xlpm.i,1))), _xlpm.m)))))))</f>
        <v/>
      </c>
    </row>
    <row r="213" spans="11:11" x14ac:dyDescent="0.5">
      <c r="K213" s="17" t="str" cm="1">
        <f t="array" aca="1" ref="K213" ca="1">IF(OR(L213="",toggleHash&lt;&gt;"On"),"",_xlfn.LET(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_xlfn.ARRAYTOTEXT(L213:Z213),
  IF(ISBLANK(_xlpm.s),
    0,
    DEC2HEX(_xlfn.REDUCE(_xlpm.o,
      ROW(INDIRECT("1:"&amp;LEN(_xlpm.s))),
      _xlfn.LAMBDA(_xlpm.acc,_xlpm.i,_xlpm.mulmod(_xlpm.p, _xlfn.BITXOR(_xlpm.acc, CODE(MID(_xlpm.s,_xlpm.i,1))), _xlpm.m)))))))</f>
        <v/>
      </c>
    </row>
    <row r="214" spans="11:11" x14ac:dyDescent="0.5">
      <c r="K214" s="17" t="str" cm="1">
        <f t="array" aca="1" ref="K214" ca="1">IF(OR(L214="",toggleHash&lt;&gt;"On"),"",_xlfn.LET(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_xlfn.ARRAYTOTEXT(L214:Z214),
  IF(ISBLANK(_xlpm.s),
    0,
    DEC2HEX(_xlfn.REDUCE(_xlpm.o,
      ROW(INDIRECT("1:"&amp;LEN(_xlpm.s))),
      _xlfn.LAMBDA(_xlpm.acc,_xlpm.i,_xlpm.mulmod(_xlpm.p, _xlfn.BITXOR(_xlpm.acc, CODE(MID(_xlpm.s,_xlpm.i,1))), _xlpm.m)))))))</f>
        <v/>
      </c>
    </row>
    <row r="215" spans="11:11" x14ac:dyDescent="0.5">
      <c r="K215" s="17" t="str" cm="1">
        <f t="array" aca="1" ref="K215" ca="1">IF(OR(L215="",toggleHash&lt;&gt;"On"),"",_xlfn.LET(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_xlfn.ARRAYTOTEXT(L215:Z215),
  IF(ISBLANK(_xlpm.s),
    0,
    DEC2HEX(_xlfn.REDUCE(_xlpm.o,
      ROW(INDIRECT("1:"&amp;LEN(_xlpm.s))),
      _xlfn.LAMBDA(_xlpm.acc,_xlpm.i,_xlpm.mulmod(_xlpm.p, _xlfn.BITXOR(_xlpm.acc, CODE(MID(_xlpm.s,_xlpm.i,1))), _xlpm.m)))))))</f>
        <v/>
      </c>
    </row>
    <row r="216" spans="11:11" x14ac:dyDescent="0.5">
      <c r="K216" s="17" t="str" cm="1">
        <f t="array" aca="1" ref="K216" ca="1">IF(OR(L216="",toggleHash&lt;&gt;"On"),"",_xlfn.LET(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_xlfn.ARRAYTOTEXT(L216:Z216),
  IF(ISBLANK(_xlpm.s),
    0,
    DEC2HEX(_xlfn.REDUCE(_xlpm.o,
      ROW(INDIRECT("1:"&amp;LEN(_xlpm.s))),
      _xlfn.LAMBDA(_xlpm.acc,_xlpm.i,_xlpm.mulmod(_xlpm.p, _xlfn.BITXOR(_xlpm.acc, CODE(MID(_xlpm.s,_xlpm.i,1))), _xlpm.m)))))))</f>
        <v/>
      </c>
    </row>
    <row r="217" spans="11:11" x14ac:dyDescent="0.5">
      <c r="K217" s="17" t="str" cm="1">
        <f t="array" aca="1" ref="K217" ca="1">IF(OR(L217="",toggleHash&lt;&gt;"On"),"",_xlfn.LET(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_xlfn.ARRAYTOTEXT(L217:Z217),
  IF(ISBLANK(_xlpm.s),
    0,
    DEC2HEX(_xlfn.REDUCE(_xlpm.o,
      ROW(INDIRECT("1:"&amp;LEN(_xlpm.s))),
      _xlfn.LAMBDA(_xlpm.acc,_xlpm.i,_xlpm.mulmod(_xlpm.p, _xlfn.BITXOR(_xlpm.acc, CODE(MID(_xlpm.s,_xlpm.i,1))), _xlpm.m)))))))</f>
        <v/>
      </c>
    </row>
    <row r="218" spans="11:11" x14ac:dyDescent="0.5">
      <c r="K218" s="17" t="str" cm="1">
        <f t="array" aca="1" ref="K218" ca="1">IF(OR(L218="",toggleHash&lt;&gt;"On"),"",_xlfn.LET(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_xlfn.ARRAYTOTEXT(L218:Z218),
  IF(ISBLANK(_xlpm.s),
    0,
    DEC2HEX(_xlfn.REDUCE(_xlpm.o,
      ROW(INDIRECT("1:"&amp;LEN(_xlpm.s))),
      _xlfn.LAMBDA(_xlpm.acc,_xlpm.i,_xlpm.mulmod(_xlpm.p, _xlfn.BITXOR(_xlpm.acc, CODE(MID(_xlpm.s,_xlpm.i,1))), _xlpm.m)))))))</f>
        <v/>
      </c>
    </row>
    <row r="219" spans="11:11" x14ac:dyDescent="0.5">
      <c r="K219" s="17" t="str" cm="1">
        <f t="array" aca="1" ref="K219" ca="1">IF(OR(L219="",toggleHash&lt;&gt;"On"),"",_xlfn.LET(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_xlfn.ARRAYTOTEXT(L219:Z219),
  IF(ISBLANK(_xlpm.s),
    0,
    DEC2HEX(_xlfn.REDUCE(_xlpm.o,
      ROW(INDIRECT("1:"&amp;LEN(_xlpm.s))),
      _xlfn.LAMBDA(_xlpm.acc,_xlpm.i,_xlpm.mulmod(_xlpm.p, _xlfn.BITXOR(_xlpm.acc, CODE(MID(_xlpm.s,_xlpm.i,1))), _xlpm.m)))))))</f>
        <v/>
      </c>
    </row>
    <row r="220" spans="11:11" x14ac:dyDescent="0.5">
      <c r="K220" s="17" t="str" cm="1">
        <f t="array" aca="1" ref="K220" ca="1">IF(OR(L220="",toggleHash&lt;&gt;"On"),"",_xlfn.LET(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_xlfn.ARRAYTOTEXT(L220:Z220),
  IF(ISBLANK(_xlpm.s),
    0,
    DEC2HEX(_xlfn.REDUCE(_xlpm.o,
      ROW(INDIRECT("1:"&amp;LEN(_xlpm.s))),
      _xlfn.LAMBDA(_xlpm.acc,_xlpm.i,_xlpm.mulmod(_xlpm.p, _xlfn.BITXOR(_xlpm.acc, CODE(MID(_xlpm.s,_xlpm.i,1))), _xlpm.m)))))))</f>
        <v/>
      </c>
    </row>
    <row r="221" spans="11:11" x14ac:dyDescent="0.5">
      <c r="K221" s="17" t="str" cm="1">
        <f t="array" aca="1" ref="K221" ca="1">IF(OR(L221="",toggleHash&lt;&gt;"On"),"",_xlfn.LET(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_xlfn.ARRAYTOTEXT(L221:Z221),
  IF(ISBLANK(_xlpm.s),
    0,
    DEC2HEX(_xlfn.REDUCE(_xlpm.o,
      ROW(INDIRECT("1:"&amp;LEN(_xlpm.s))),
      _xlfn.LAMBDA(_xlpm.acc,_xlpm.i,_xlpm.mulmod(_xlpm.p, _xlfn.BITXOR(_xlpm.acc, CODE(MID(_xlpm.s,_xlpm.i,1))), _xlpm.m)))))))</f>
        <v/>
      </c>
    </row>
    <row r="222" spans="11:11" x14ac:dyDescent="0.5">
      <c r="K222" s="17" t="str" cm="1">
        <f t="array" aca="1" ref="K222" ca="1">IF(OR(L222="",toggleHash&lt;&gt;"On"),"",_xlfn.LET(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_xlfn.ARRAYTOTEXT(L222:Z222),
  IF(ISBLANK(_xlpm.s),
    0,
    DEC2HEX(_xlfn.REDUCE(_xlpm.o,
      ROW(INDIRECT("1:"&amp;LEN(_xlpm.s))),
      _xlfn.LAMBDA(_xlpm.acc,_xlpm.i,_xlpm.mulmod(_xlpm.p, _xlfn.BITXOR(_xlpm.acc, CODE(MID(_xlpm.s,_xlpm.i,1))), _xlpm.m)))))))</f>
        <v/>
      </c>
    </row>
    <row r="223" spans="11:11" x14ac:dyDescent="0.5">
      <c r="K223" s="17" t="str" cm="1">
        <f t="array" aca="1" ref="K223" ca="1">IF(OR(L223="",toggleHash&lt;&gt;"On"),"",_xlfn.LET(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_xlfn.ARRAYTOTEXT(L223:Z223),
  IF(ISBLANK(_xlpm.s),
    0,
    DEC2HEX(_xlfn.REDUCE(_xlpm.o,
      ROW(INDIRECT("1:"&amp;LEN(_xlpm.s))),
      _xlfn.LAMBDA(_xlpm.acc,_xlpm.i,_xlpm.mulmod(_xlpm.p, _xlfn.BITXOR(_xlpm.acc, CODE(MID(_xlpm.s,_xlpm.i,1))), _xlpm.m)))))))</f>
        <v/>
      </c>
    </row>
    <row r="224" spans="11:11" x14ac:dyDescent="0.5">
      <c r="K224" s="17" t="str" cm="1">
        <f t="array" aca="1" ref="K224" ca="1">IF(OR(L224="",toggleHash&lt;&gt;"On"),"",_xlfn.LET(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_xlfn.ARRAYTOTEXT(L224:Z224),
  IF(ISBLANK(_xlpm.s),
    0,
    DEC2HEX(_xlfn.REDUCE(_xlpm.o,
      ROW(INDIRECT("1:"&amp;LEN(_xlpm.s))),
      _xlfn.LAMBDA(_xlpm.acc,_xlpm.i,_xlpm.mulmod(_xlpm.p, _xlfn.BITXOR(_xlpm.acc, CODE(MID(_xlpm.s,_xlpm.i,1))), _xlpm.m)))))))</f>
        <v/>
      </c>
    </row>
    <row r="225" spans="11:11" x14ac:dyDescent="0.5">
      <c r="K225" s="17" t="str" cm="1">
        <f t="array" aca="1" ref="K225" ca="1">IF(OR(L225="",toggleHash&lt;&gt;"On"),"",_xlfn.LET(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_xlfn.ARRAYTOTEXT(L225:Z225),
  IF(ISBLANK(_xlpm.s),
    0,
    DEC2HEX(_xlfn.REDUCE(_xlpm.o,
      ROW(INDIRECT("1:"&amp;LEN(_xlpm.s))),
      _xlfn.LAMBDA(_xlpm.acc,_xlpm.i,_xlpm.mulmod(_xlpm.p, _xlfn.BITXOR(_xlpm.acc, CODE(MID(_xlpm.s,_xlpm.i,1))), _xlpm.m)))))))</f>
        <v/>
      </c>
    </row>
    <row r="226" spans="11:11" x14ac:dyDescent="0.5">
      <c r="K226" s="17" t="str" cm="1">
        <f t="array" aca="1" ref="K226" ca="1">IF(OR(L226="",toggleHash&lt;&gt;"On"),"",_xlfn.LET(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_xlfn.ARRAYTOTEXT(L226:Z226),
  IF(ISBLANK(_xlpm.s),
    0,
    DEC2HEX(_xlfn.REDUCE(_xlpm.o,
      ROW(INDIRECT("1:"&amp;LEN(_xlpm.s))),
      _xlfn.LAMBDA(_xlpm.acc,_xlpm.i,_xlpm.mulmod(_xlpm.p, _xlfn.BITXOR(_xlpm.acc, CODE(MID(_xlpm.s,_xlpm.i,1))), _xlpm.m)))))))</f>
        <v/>
      </c>
    </row>
    <row r="227" spans="11:11" x14ac:dyDescent="0.5">
      <c r="K227" s="17" t="str" cm="1">
        <f t="array" aca="1" ref="K227" ca="1">IF(OR(L227="",toggleHash&lt;&gt;"On"),"",_xlfn.LET(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_xlfn.ARRAYTOTEXT(L227:Z227),
  IF(ISBLANK(_xlpm.s),
    0,
    DEC2HEX(_xlfn.REDUCE(_xlpm.o,
      ROW(INDIRECT("1:"&amp;LEN(_xlpm.s))),
      _xlfn.LAMBDA(_xlpm.acc,_xlpm.i,_xlpm.mulmod(_xlpm.p, _xlfn.BITXOR(_xlpm.acc, CODE(MID(_xlpm.s,_xlpm.i,1))), _xlpm.m)))))))</f>
        <v/>
      </c>
    </row>
    <row r="228" spans="11:11" x14ac:dyDescent="0.5">
      <c r="K228" s="17" t="str" cm="1">
        <f t="array" aca="1" ref="K228" ca="1">IF(OR(L228="",toggleHash&lt;&gt;"On"),"",_xlfn.LET(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_xlfn.ARRAYTOTEXT(L228:Z228),
  IF(ISBLANK(_xlpm.s),
    0,
    DEC2HEX(_xlfn.REDUCE(_xlpm.o,
      ROW(INDIRECT("1:"&amp;LEN(_xlpm.s))),
      _xlfn.LAMBDA(_xlpm.acc,_xlpm.i,_xlpm.mulmod(_xlpm.p, _xlfn.BITXOR(_xlpm.acc, CODE(MID(_xlpm.s,_xlpm.i,1))), _xlpm.m)))))))</f>
        <v/>
      </c>
    </row>
    <row r="229" spans="11:11" x14ac:dyDescent="0.5">
      <c r="K229" s="17" t="str" cm="1">
        <f t="array" aca="1" ref="K229" ca="1">IF(OR(L229="",toggleHash&lt;&gt;"On"),"",_xlfn.LET(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_xlfn.ARRAYTOTEXT(L229:Z229),
  IF(ISBLANK(_xlpm.s),
    0,
    DEC2HEX(_xlfn.REDUCE(_xlpm.o,
      ROW(INDIRECT("1:"&amp;LEN(_xlpm.s))),
      _xlfn.LAMBDA(_xlpm.acc,_xlpm.i,_xlpm.mulmod(_xlpm.p, _xlfn.BITXOR(_xlpm.acc, CODE(MID(_xlpm.s,_xlpm.i,1))), _xlpm.m)))))))</f>
        <v/>
      </c>
    </row>
    <row r="230" spans="11:11" x14ac:dyDescent="0.5">
      <c r="K230" s="17" t="str" cm="1">
        <f t="array" aca="1" ref="K230" ca="1">IF(OR(L230="",toggleHash&lt;&gt;"On"),"",_xlfn.LET(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_xlfn.ARRAYTOTEXT(L230:Z230),
  IF(ISBLANK(_xlpm.s),
    0,
    DEC2HEX(_xlfn.REDUCE(_xlpm.o,
      ROW(INDIRECT("1:"&amp;LEN(_xlpm.s))),
      _xlfn.LAMBDA(_xlpm.acc,_xlpm.i,_xlpm.mulmod(_xlpm.p, _xlfn.BITXOR(_xlpm.acc, CODE(MID(_xlpm.s,_xlpm.i,1))), _xlpm.m)))))))</f>
        <v/>
      </c>
    </row>
    <row r="231" spans="11:11" x14ac:dyDescent="0.5">
      <c r="K231" s="17" t="str" cm="1">
        <f t="array" aca="1" ref="K231" ca="1">IF(OR(L231="",toggleHash&lt;&gt;"On"),"",_xlfn.LET(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_xlfn.ARRAYTOTEXT(L231:Z231),
  IF(ISBLANK(_xlpm.s),
    0,
    DEC2HEX(_xlfn.REDUCE(_xlpm.o,
      ROW(INDIRECT("1:"&amp;LEN(_xlpm.s))),
      _xlfn.LAMBDA(_xlpm.acc,_xlpm.i,_xlpm.mulmod(_xlpm.p, _xlfn.BITXOR(_xlpm.acc, CODE(MID(_xlpm.s,_xlpm.i,1))), _xlpm.m)))))))</f>
        <v/>
      </c>
    </row>
    <row r="232" spans="11:11" x14ac:dyDescent="0.5">
      <c r="K232" s="17" t="str" cm="1">
        <f t="array" aca="1" ref="K232" ca="1">IF(OR(L232="",toggleHash&lt;&gt;"On"),"",_xlfn.LET(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_xlfn.ARRAYTOTEXT(L232:Z232),
  IF(ISBLANK(_xlpm.s),
    0,
    DEC2HEX(_xlfn.REDUCE(_xlpm.o,
      ROW(INDIRECT("1:"&amp;LEN(_xlpm.s))),
      _xlfn.LAMBDA(_xlpm.acc,_xlpm.i,_xlpm.mulmod(_xlpm.p, _xlfn.BITXOR(_xlpm.acc, CODE(MID(_xlpm.s,_xlpm.i,1))), _xlpm.m)))))))</f>
        <v/>
      </c>
    </row>
    <row r="233" spans="11:11" x14ac:dyDescent="0.5">
      <c r="K233" s="17" t="str" cm="1">
        <f t="array" aca="1" ref="K233" ca="1">IF(OR(L233="",toggleHash&lt;&gt;"On"),"",_xlfn.LET(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_xlfn.ARRAYTOTEXT(L233:Z233),
  IF(ISBLANK(_xlpm.s),
    0,
    DEC2HEX(_xlfn.REDUCE(_xlpm.o,
      ROW(INDIRECT("1:"&amp;LEN(_xlpm.s))),
      _xlfn.LAMBDA(_xlpm.acc,_xlpm.i,_xlpm.mulmod(_xlpm.p, _xlfn.BITXOR(_xlpm.acc, CODE(MID(_xlpm.s,_xlpm.i,1))), _xlpm.m)))))))</f>
        <v/>
      </c>
    </row>
    <row r="234" spans="11:11" x14ac:dyDescent="0.5">
      <c r="K234" s="17" t="str" cm="1">
        <f t="array" aca="1" ref="K234" ca="1">IF(OR(L234="",toggleHash&lt;&gt;"On"),"",_xlfn.LET(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_xlfn.ARRAYTOTEXT(L234:Z234),
  IF(ISBLANK(_xlpm.s),
    0,
    DEC2HEX(_xlfn.REDUCE(_xlpm.o,
      ROW(INDIRECT("1:"&amp;LEN(_xlpm.s))),
      _xlfn.LAMBDA(_xlpm.acc,_xlpm.i,_xlpm.mulmod(_xlpm.p, _xlfn.BITXOR(_xlpm.acc, CODE(MID(_xlpm.s,_xlpm.i,1))), _xlpm.m)))))))</f>
        <v/>
      </c>
    </row>
    <row r="235" spans="11:11" x14ac:dyDescent="0.5">
      <c r="K235" s="17" t="str" cm="1">
        <f t="array" aca="1" ref="K235" ca="1">IF(OR(L235="",toggleHash&lt;&gt;"On"),"",_xlfn.LET(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_xlfn.ARRAYTOTEXT(L235:Z235),
  IF(ISBLANK(_xlpm.s),
    0,
    DEC2HEX(_xlfn.REDUCE(_xlpm.o,
      ROW(INDIRECT("1:"&amp;LEN(_xlpm.s))),
      _xlfn.LAMBDA(_xlpm.acc,_xlpm.i,_xlpm.mulmod(_xlpm.p, _xlfn.BITXOR(_xlpm.acc, CODE(MID(_xlpm.s,_xlpm.i,1))), _xlpm.m)))))))</f>
        <v/>
      </c>
    </row>
    <row r="236" spans="11:11" x14ac:dyDescent="0.5">
      <c r="K236" s="17" t="str" cm="1">
        <f t="array" aca="1" ref="K236" ca="1">IF(OR(L236="",toggleHash&lt;&gt;"On"),"",_xlfn.LET(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_xlfn.ARRAYTOTEXT(L236:Z236),
  IF(ISBLANK(_xlpm.s),
    0,
    DEC2HEX(_xlfn.REDUCE(_xlpm.o,
      ROW(INDIRECT("1:"&amp;LEN(_xlpm.s))),
      _xlfn.LAMBDA(_xlpm.acc,_xlpm.i,_xlpm.mulmod(_xlpm.p, _xlfn.BITXOR(_xlpm.acc, CODE(MID(_xlpm.s,_xlpm.i,1))), _xlpm.m)))))))</f>
        <v/>
      </c>
    </row>
    <row r="237" spans="11:11" x14ac:dyDescent="0.5">
      <c r="K237" s="17" t="str" cm="1">
        <f t="array" aca="1" ref="K237" ca="1">IF(OR(L237="",toggleHash&lt;&gt;"On"),"",_xlfn.LET(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_xlfn.ARRAYTOTEXT(L237:Z237),
  IF(ISBLANK(_xlpm.s),
    0,
    DEC2HEX(_xlfn.REDUCE(_xlpm.o,
      ROW(INDIRECT("1:"&amp;LEN(_xlpm.s))),
      _xlfn.LAMBDA(_xlpm.acc,_xlpm.i,_xlpm.mulmod(_xlpm.p, _xlfn.BITXOR(_xlpm.acc, CODE(MID(_xlpm.s,_xlpm.i,1))), _xlpm.m)))))))</f>
        <v/>
      </c>
    </row>
    <row r="238" spans="11:11" x14ac:dyDescent="0.5">
      <c r="K238" s="17" t="str" cm="1">
        <f t="array" aca="1" ref="K238" ca="1">IF(OR(L238="",toggleHash&lt;&gt;"On"),"",_xlfn.LET(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_xlfn.ARRAYTOTEXT(L238:Z238),
  IF(ISBLANK(_xlpm.s),
    0,
    DEC2HEX(_xlfn.REDUCE(_xlpm.o,
      ROW(INDIRECT("1:"&amp;LEN(_xlpm.s))),
      _xlfn.LAMBDA(_xlpm.acc,_xlpm.i,_xlpm.mulmod(_xlpm.p, _xlfn.BITXOR(_xlpm.acc, CODE(MID(_xlpm.s,_xlpm.i,1))), _xlpm.m)))))))</f>
        <v/>
      </c>
    </row>
    <row r="239" spans="11:11" x14ac:dyDescent="0.5">
      <c r="K239" s="17" t="str" cm="1">
        <f t="array" aca="1" ref="K239" ca="1">IF(OR(L239="",toggleHash&lt;&gt;"On"),"",_xlfn.LET(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_xlfn.ARRAYTOTEXT(L239:Z239),
  IF(ISBLANK(_xlpm.s),
    0,
    DEC2HEX(_xlfn.REDUCE(_xlpm.o,
      ROW(INDIRECT("1:"&amp;LEN(_xlpm.s))),
      _xlfn.LAMBDA(_xlpm.acc,_xlpm.i,_xlpm.mulmod(_xlpm.p, _xlfn.BITXOR(_xlpm.acc, CODE(MID(_xlpm.s,_xlpm.i,1))), _xlpm.m)))))))</f>
        <v/>
      </c>
    </row>
    <row r="240" spans="11:11" x14ac:dyDescent="0.5">
      <c r="K240" s="17" t="str" cm="1">
        <f t="array" aca="1" ref="K240" ca="1">IF(OR(L240="",toggleHash&lt;&gt;"On"),"",_xlfn.LET(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_xlfn.ARRAYTOTEXT(L240:Z240),
  IF(ISBLANK(_xlpm.s),
    0,
    DEC2HEX(_xlfn.REDUCE(_xlpm.o,
      ROW(INDIRECT("1:"&amp;LEN(_xlpm.s))),
      _xlfn.LAMBDA(_xlpm.acc,_xlpm.i,_xlpm.mulmod(_xlpm.p, _xlfn.BITXOR(_xlpm.acc, CODE(MID(_xlpm.s,_xlpm.i,1))), _xlpm.m)))))))</f>
        <v/>
      </c>
    </row>
    <row r="241" spans="11:11" x14ac:dyDescent="0.5">
      <c r="K241" s="17" t="str" cm="1">
        <f t="array" aca="1" ref="K241" ca="1">IF(OR(L241="",toggleHash&lt;&gt;"On"),"",_xlfn.LET(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_xlfn.ARRAYTOTEXT(L241:Z241),
  IF(ISBLANK(_xlpm.s),
    0,
    DEC2HEX(_xlfn.REDUCE(_xlpm.o,
      ROW(INDIRECT("1:"&amp;LEN(_xlpm.s))),
      _xlfn.LAMBDA(_xlpm.acc,_xlpm.i,_xlpm.mulmod(_xlpm.p, _xlfn.BITXOR(_xlpm.acc, CODE(MID(_xlpm.s,_xlpm.i,1))), _xlpm.m)))))))</f>
        <v/>
      </c>
    </row>
    <row r="242" spans="11:11" x14ac:dyDescent="0.5">
      <c r="K242" s="17" t="str" cm="1">
        <f t="array" aca="1" ref="K242" ca="1">IF(OR(L242="",toggleHash&lt;&gt;"On"),"",_xlfn.LET(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_xlfn.ARRAYTOTEXT(L242:Z242),
  IF(ISBLANK(_xlpm.s),
    0,
    DEC2HEX(_xlfn.REDUCE(_xlpm.o,
      ROW(INDIRECT("1:"&amp;LEN(_xlpm.s))),
      _xlfn.LAMBDA(_xlpm.acc,_xlpm.i,_xlpm.mulmod(_xlpm.p, _xlfn.BITXOR(_xlpm.acc, CODE(MID(_xlpm.s,_xlpm.i,1))), _xlpm.m)))))))</f>
        <v/>
      </c>
    </row>
    <row r="243" spans="11:11" x14ac:dyDescent="0.5">
      <c r="K243" s="17" t="str" cm="1">
        <f t="array" aca="1" ref="K243" ca="1">IF(OR(L243="",toggleHash&lt;&gt;"On"),"",_xlfn.LET(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_xlfn.ARRAYTOTEXT(L243:Z243),
  IF(ISBLANK(_xlpm.s),
    0,
    DEC2HEX(_xlfn.REDUCE(_xlpm.o,
      ROW(INDIRECT("1:"&amp;LEN(_xlpm.s))),
      _xlfn.LAMBDA(_xlpm.acc,_xlpm.i,_xlpm.mulmod(_xlpm.p, _xlfn.BITXOR(_xlpm.acc, CODE(MID(_xlpm.s,_xlpm.i,1))), _xlpm.m)))))))</f>
        <v/>
      </c>
    </row>
    <row r="244" spans="11:11" x14ac:dyDescent="0.5">
      <c r="K244" s="17" t="str" cm="1">
        <f t="array" aca="1" ref="K244" ca="1">IF(OR(L244="",toggleHash&lt;&gt;"On"),"",_xlfn.LET(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_xlfn.ARRAYTOTEXT(L244:Z244),
  IF(ISBLANK(_xlpm.s),
    0,
    DEC2HEX(_xlfn.REDUCE(_xlpm.o,
      ROW(INDIRECT("1:"&amp;LEN(_xlpm.s))),
      _xlfn.LAMBDA(_xlpm.acc,_xlpm.i,_xlpm.mulmod(_xlpm.p, _xlfn.BITXOR(_xlpm.acc, CODE(MID(_xlpm.s,_xlpm.i,1))), _xlpm.m)))))))</f>
        <v/>
      </c>
    </row>
    <row r="245" spans="11:11" x14ac:dyDescent="0.5">
      <c r="K245" s="17" t="str" cm="1">
        <f t="array" aca="1" ref="K245" ca="1">IF(OR(L245="",toggleHash&lt;&gt;"On"),"",_xlfn.LET(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_xlfn.ARRAYTOTEXT(L245:Z245),
  IF(ISBLANK(_xlpm.s),
    0,
    DEC2HEX(_xlfn.REDUCE(_xlpm.o,
      ROW(INDIRECT("1:"&amp;LEN(_xlpm.s))),
      _xlfn.LAMBDA(_xlpm.acc,_xlpm.i,_xlpm.mulmod(_xlpm.p, _xlfn.BITXOR(_xlpm.acc, CODE(MID(_xlpm.s,_xlpm.i,1))), _xlpm.m)))))))</f>
        <v/>
      </c>
    </row>
    <row r="246" spans="11:11" x14ac:dyDescent="0.5">
      <c r="K246" s="17" t="str" cm="1">
        <f t="array" aca="1" ref="K246" ca="1">IF(OR(L246="",toggleHash&lt;&gt;"On"),"",_xlfn.LET(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_xlfn.ARRAYTOTEXT(L246:Z246),
  IF(ISBLANK(_xlpm.s),
    0,
    DEC2HEX(_xlfn.REDUCE(_xlpm.o,
      ROW(INDIRECT("1:"&amp;LEN(_xlpm.s))),
      _xlfn.LAMBDA(_xlpm.acc,_xlpm.i,_xlpm.mulmod(_xlpm.p, _xlfn.BITXOR(_xlpm.acc, CODE(MID(_xlpm.s,_xlpm.i,1))), _xlpm.m)))))))</f>
        <v/>
      </c>
    </row>
    <row r="247" spans="11:11" x14ac:dyDescent="0.5">
      <c r="K247" s="17" t="str" cm="1">
        <f t="array" aca="1" ref="K247" ca="1">IF(OR(L247="",toggleHash&lt;&gt;"On"),"",_xlfn.LET(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_xlfn.ARRAYTOTEXT(L247:Z247),
  IF(ISBLANK(_xlpm.s),
    0,
    DEC2HEX(_xlfn.REDUCE(_xlpm.o,
      ROW(INDIRECT("1:"&amp;LEN(_xlpm.s))),
      _xlfn.LAMBDA(_xlpm.acc,_xlpm.i,_xlpm.mulmod(_xlpm.p, _xlfn.BITXOR(_xlpm.acc, CODE(MID(_xlpm.s,_xlpm.i,1))), _xlpm.m)))))))</f>
        <v/>
      </c>
    </row>
    <row r="248" spans="11:11" x14ac:dyDescent="0.5">
      <c r="K248" s="17" t="str" cm="1">
        <f t="array" aca="1" ref="K248" ca="1">IF(OR(L248="",toggleHash&lt;&gt;"On"),"",_xlfn.LET(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_xlfn.ARRAYTOTEXT(L248:Z248),
  IF(ISBLANK(_xlpm.s),
    0,
    DEC2HEX(_xlfn.REDUCE(_xlpm.o,
      ROW(INDIRECT("1:"&amp;LEN(_xlpm.s))),
      _xlfn.LAMBDA(_xlpm.acc,_xlpm.i,_xlpm.mulmod(_xlpm.p, _xlfn.BITXOR(_xlpm.acc, CODE(MID(_xlpm.s,_xlpm.i,1))), _xlpm.m)))))))</f>
        <v/>
      </c>
    </row>
    <row r="249" spans="11:11" x14ac:dyDescent="0.5">
      <c r="K249" s="17" t="str" cm="1">
        <f t="array" aca="1" ref="K249" ca="1">IF(OR(L249="",toggleHash&lt;&gt;"On"),"",_xlfn.LET(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_xlfn.ARRAYTOTEXT(L249:Z249),
  IF(ISBLANK(_xlpm.s),
    0,
    DEC2HEX(_xlfn.REDUCE(_xlpm.o,
      ROW(INDIRECT("1:"&amp;LEN(_xlpm.s))),
      _xlfn.LAMBDA(_xlpm.acc,_xlpm.i,_xlpm.mulmod(_xlpm.p, _xlfn.BITXOR(_xlpm.acc, CODE(MID(_xlpm.s,_xlpm.i,1))), _xlpm.m)))))))</f>
        <v/>
      </c>
    </row>
    <row r="250" spans="11:11" x14ac:dyDescent="0.5">
      <c r="K250" s="17" t="str" cm="1">
        <f t="array" aca="1" ref="K250" ca="1">IF(OR(L250="",toggleHash&lt;&gt;"On"),"",_xlfn.LET(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_xlfn.ARRAYTOTEXT(L250:Z250),
  IF(ISBLANK(_xlpm.s),
    0,
    DEC2HEX(_xlfn.REDUCE(_xlpm.o,
      ROW(INDIRECT("1:"&amp;LEN(_xlpm.s))),
      _xlfn.LAMBDA(_xlpm.acc,_xlpm.i,_xlpm.mulmod(_xlpm.p, _xlfn.BITXOR(_xlpm.acc, CODE(MID(_xlpm.s,_xlpm.i,1))), _xlpm.m)))))))</f>
        <v/>
      </c>
    </row>
    <row r="251" spans="11:11" x14ac:dyDescent="0.5">
      <c r="K251" s="17" t="str" cm="1">
        <f t="array" aca="1" ref="K251" ca="1">IF(OR(L251="",toggleHash&lt;&gt;"On"),"",_xlfn.LET(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_xlfn.ARRAYTOTEXT(L251:Z251),
  IF(ISBLANK(_xlpm.s),
    0,
    DEC2HEX(_xlfn.REDUCE(_xlpm.o,
      ROW(INDIRECT("1:"&amp;LEN(_xlpm.s))),
      _xlfn.LAMBDA(_xlpm.acc,_xlpm.i,_xlpm.mulmod(_xlpm.p, _xlfn.BITXOR(_xlpm.acc, CODE(MID(_xlpm.s,_xlpm.i,1))), _xlpm.m)))))))</f>
        <v/>
      </c>
    </row>
    <row r="252" spans="11:11" x14ac:dyDescent="0.5">
      <c r="K252" s="17" t="str" cm="1">
        <f t="array" aca="1" ref="K252" ca="1">IF(OR(L252="",toggleHash&lt;&gt;"On"),"",_xlfn.LET(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_xlfn.ARRAYTOTEXT(L252:Z252),
  IF(ISBLANK(_xlpm.s),
    0,
    DEC2HEX(_xlfn.REDUCE(_xlpm.o,
      ROW(INDIRECT("1:"&amp;LEN(_xlpm.s))),
      _xlfn.LAMBDA(_xlpm.acc,_xlpm.i,_xlpm.mulmod(_xlpm.p, _xlfn.BITXOR(_xlpm.acc, CODE(MID(_xlpm.s,_xlpm.i,1))), _xlpm.m)))))))</f>
        <v/>
      </c>
    </row>
    <row r="253" spans="11:11" x14ac:dyDescent="0.5">
      <c r="K253" s="17" t="str" cm="1">
        <f t="array" aca="1" ref="K253" ca="1">IF(OR(L253="",toggleHash&lt;&gt;"On"),"",_xlfn.LET(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_xlfn.ARRAYTOTEXT(L253:Z253),
  IF(ISBLANK(_xlpm.s),
    0,
    DEC2HEX(_xlfn.REDUCE(_xlpm.o,
      ROW(INDIRECT("1:"&amp;LEN(_xlpm.s))),
      _xlfn.LAMBDA(_xlpm.acc,_xlpm.i,_xlpm.mulmod(_xlpm.p, _xlfn.BITXOR(_xlpm.acc, CODE(MID(_xlpm.s,_xlpm.i,1))), _xlpm.m)))))))</f>
        <v/>
      </c>
    </row>
    <row r="254" spans="11:11" x14ac:dyDescent="0.5">
      <c r="K254" s="17" t="str" cm="1">
        <f t="array" aca="1" ref="K254" ca="1">IF(OR(L254="",toggleHash&lt;&gt;"On"),"",_xlfn.LET(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_xlfn.ARRAYTOTEXT(L254:Z254),
  IF(ISBLANK(_xlpm.s),
    0,
    DEC2HEX(_xlfn.REDUCE(_xlpm.o,
      ROW(INDIRECT("1:"&amp;LEN(_xlpm.s))),
      _xlfn.LAMBDA(_xlpm.acc,_xlpm.i,_xlpm.mulmod(_xlpm.p, _xlfn.BITXOR(_xlpm.acc, CODE(MID(_xlpm.s,_xlpm.i,1))), _xlpm.m)))))))</f>
        <v/>
      </c>
    </row>
    <row r="255" spans="11:11" x14ac:dyDescent="0.5">
      <c r="K255" s="17" t="str" cm="1">
        <f t="array" aca="1" ref="K255" ca="1">IF(OR(L255="",toggleHash&lt;&gt;"On"),"",_xlfn.LET(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_xlfn.ARRAYTOTEXT(L255:Z255),
  IF(ISBLANK(_xlpm.s),
    0,
    DEC2HEX(_xlfn.REDUCE(_xlpm.o,
      ROW(INDIRECT("1:"&amp;LEN(_xlpm.s))),
      _xlfn.LAMBDA(_xlpm.acc,_xlpm.i,_xlpm.mulmod(_xlpm.p, _xlfn.BITXOR(_xlpm.acc, CODE(MID(_xlpm.s,_xlpm.i,1))), _xlpm.m)))))))</f>
        <v/>
      </c>
    </row>
    <row r="256" spans="11:11" x14ac:dyDescent="0.5">
      <c r="K256" s="17" t="str" cm="1">
        <f t="array" aca="1" ref="K256" ca="1">IF(OR(L256="",toggleHash&lt;&gt;"On"),"",_xlfn.LET(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_xlfn.ARRAYTOTEXT(L256:Z256),
  IF(ISBLANK(_xlpm.s),
    0,
    DEC2HEX(_xlfn.REDUCE(_xlpm.o,
      ROW(INDIRECT("1:"&amp;LEN(_xlpm.s))),
      _xlfn.LAMBDA(_xlpm.acc,_xlpm.i,_xlpm.mulmod(_xlpm.p, _xlfn.BITXOR(_xlpm.acc, CODE(MID(_xlpm.s,_xlpm.i,1))), _xlpm.m)))))))</f>
        <v/>
      </c>
    </row>
    <row r="257" spans="11:11" x14ac:dyDescent="0.5">
      <c r="K257" s="17" t="str" cm="1">
        <f t="array" aca="1" ref="K257" ca="1">IF(OR(L257="",toggleHash&lt;&gt;"On"),"",_xlfn.LET(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_xlfn.ARRAYTOTEXT(L257:Z257),
  IF(ISBLANK(_xlpm.s),
    0,
    DEC2HEX(_xlfn.REDUCE(_xlpm.o,
      ROW(INDIRECT("1:"&amp;LEN(_xlpm.s))),
      _xlfn.LAMBDA(_xlpm.acc,_xlpm.i,_xlpm.mulmod(_xlpm.p, _xlfn.BITXOR(_xlpm.acc, CODE(MID(_xlpm.s,_xlpm.i,1))), _xlpm.m)))))))</f>
        <v/>
      </c>
    </row>
    <row r="258" spans="11:11" x14ac:dyDescent="0.5">
      <c r="K258" s="17" t="str" cm="1">
        <f t="array" aca="1" ref="K258" ca="1">IF(OR(L258="",toggleHash&lt;&gt;"On"),"",_xlfn.LET(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_xlfn.ARRAYTOTEXT(L258:Z258),
  IF(ISBLANK(_xlpm.s),
    0,
    DEC2HEX(_xlfn.REDUCE(_xlpm.o,
      ROW(INDIRECT("1:"&amp;LEN(_xlpm.s))),
      _xlfn.LAMBDA(_xlpm.acc,_xlpm.i,_xlpm.mulmod(_xlpm.p, _xlfn.BITXOR(_xlpm.acc, CODE(MID(_xlpm.s,_xlpm.i,1))), _xlpm.m)))))))</f>
        <v/>
      </c>
    </row>
    <row r="259" spans="11:11" x14ac:dyDescent="0.5">
      <c r="K259" s="17" t="str" cm="1">
        <f t="array" aca="1" ref="K259" ca="1">IF(OR(L259="",toggleHash&lt;&gt;"On"),"",_xlfn.LET(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_xlfn.ARRAYTOTEXT(L259:Z259),
  IF(ISBLANK(_xlpm.s),
    0,
    DEC2HEX(_xlfn.REDUCE(_xlpm.o,
      ROW(INDIRECT("1:"&amp;LEN(_xlpm.s))),
      _xlfn.LAMBDA(_xlpm.acc,_xlpm.i,_xlpm.mulmod(_xlpm.p, _xlfn.BITXOR(_xlpm.acc, CODE(MID(_xlpm.s,_xlpm.i,1))), _xlpm.m)))))))</f>
        <v/>
      </c>
    </row>
    <row r="260" spans="11:11" x14ac:dyDescent="0.5">
      <c r="K260" s="17" t="str" cm="1">
        <f t="array" aca="1" ref="K260" ca="1">IF(OR(L260="",toggleHash&lt;&gt;"On"),"",_xlfn.LET(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_xlfn.ARRAYTOTEXT(L260:Z260),
  IF(ISBLANK(_xlpm.s),
    0,
    DEC2HEX(_xlfn.REDUCE(_xlpm.o,
      ROW(INDIRECT("1:"&amp;LEN(_xlpm.s))),
      _xlfn.LAMBDA(_xlpm.acc,_xlpm.i,_xlpm.mulmod(_xlpm.p, _xlfn.BITXOR(_xlpm.acc, CODE(MID(_xlpm.s,_xlpm.i,1))), _xlpm.m)))))))</f>
        <v/>
      </c>
    </row>
    <row r="261" spans="11:11" x14ac:dyDescent="0.5">
      <c r="K261" s="17" t="str" cm="1">
        <f t="array" aca="1" ref="K261" ca="1">IF(OR(L261="",toggleHash&lt;&gt;"On"),"",_xlfn.LET(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_xlfn.ARRAYTOTEXT(L261:Z261),
  IF(ISBLANK(_xlpm.s),
    0,
    DEC2HEX(_xlfn.REDUCE(_xlpm.o,
      ROW(INDIRECT("1:"&amp;LEN(_xlpm.s))),
      _xlfn.LAMBDA(_xlpm.acc,_xlpm.i,_xlpm.mulmod(_xlpm.p, _xlfn.BITXOR(_xlpm.acc, CODE(MID(_xlpm.s,_xlpm.i,1))), _xlpm.m)))))))</f>
        <v/>
      </c>
    </row>
    <row r="262" spans="11:11" x14ac:dyDescent="0.5">
      <c r="K262" s="17" t="str" cm="1">
        <f t="array" aca="1" ref="K262" ca="1">IF(OR(L262="",toggleHash&lt;&gt;"On"),"",_xlfn.LET(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_xlfn.ARRAYTOTEXT(L262:Z262),
  IF(ISBLANK(_xlpm.s),
    0,
    DEC2HEX(_xlfn.REDUCE(_xlpm.o,
      ROW(INDIRECT("1:"&amp;LEN(_xlpm.s))),
      _xlfn.LAMBDA(_xlpm.acc,_xlpm.i,_xlpm.mulmod(_xlpm.p, _xlfn.BITXOR(_xlpm.acc, CODE(MID(_xlpm.s,_xlpm.i,1))), _xlpm.m)))))))</f>
        <v/>
      </c>
    </row>
    <row r="263" spans="11:11" x14ac:dyDescent="0.5">
      <c r="K263" s="17" t="str" cm="1">
        <f t="array" aca="1" ref="K263" ca="1">IF(OR(L263="",toggleHash&lt;&gt;"On"),"",_xlfn.LET(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_xlfn.ARRAYTOTEXT(L263:Z263),
  IF(ISBLANK(_xlpm.s),
    0,
    DEC2HEX(_xlfn.REDUCE(_xlpm.o,
      ROW(INDIRECT("1:"&amp;LEN(_xlpm.s))),
      _xlfn.LAMBDA(_xlpm.acc,_xlpm.i,_xlpm.mulmod(_xlpm.p, _xlfn.BITXOR(_xlpm.acc, CODE(MID(_xlpm.s,_xlpm.i,1))), _xlpm.m)))))))</f>
        <v/>
      </c>
    </row>
    <row r="264" spans="11:11" x14ac:dyDescent="0.5">
      <c r="K264" s="17" t="str" cm="1">
        <f t="array" aca="1" ref="K264" ca="1">IF(OR(L264="",toggleHash&lt;&gt;"On"),"",_xlfn.LET(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_xlfn.ARRAYTOTEXT(L264:Z264),
  IF(ISBLANK(_xlpm.s),
    0,
    DEC2HEX(_xlfn.REDUCE(_xlpm.o,
      ROW(INDIRECT("1:"&amp;LEN(_xlpm.s))),
      _xlfn.LAMBDA(_xlpm.acc,_xlpm.i,_xlpm.mulmod(_xlpm.p, _xlfn.BITXOR(_xlpm.acc, CODE(MID(_xlpm.s,_xlpm.i,1))), _xlpm.m)))))))</f>
        <v/>
      </c>
    </row>
    <row r="265" spans="11:11" x14ac:dyDescent="0.5">
      <c r="K265" s="17" t="str" cm="1">
        <f t="array" aca="1" ref="K265" ca="1">IF(OR(L265="",toggleHash&lt;&gt;"On"),"",_xlfn.LET(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_xlfn.ARRAYTOTEXT(L265:Z265),
  IF(ISBLANK(_xlpm.s),
    0,
    DEC2HEX(_xlfn.REDUCE(_xlpm.o,
      ROW(INDIRECT("1:"&amp;LEN(_xlpm.s))),
      _xlfn.LAMBDA(_xlpm.acc,_xlpm.i,_xlpm.mulmod(_xlpm.p, _xlfn.BITXOR(_xlpm.acc, CODE(MID(_xlpm.s,_xlpm.i,1))), _xlpm.m)))))))</f>
        <v/>
      </c>
    </row>
    <row r="266" spans="11:11" x14ac:dyDescent="0.5">
      <c r="K266" s="17" t="str" cm="1">
        <f t="array" aca="1" ref="K266" ca="1">IF(OR(L266="",toggleHash&lt;&gt;"On"),"",_xlfn.LET(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_xlfn.ARRAYTOTEXT(L266:Z266),
  IF(ISBLANK(_xlpm.s),
    0,
    DEC2HEX(_xlfn.REDUCE(_xlpm.o,
      ROW(INDIRECT("1:"&amp;LEN(_xlpm.s))),
      _xlfn.LAMBDA(_xlpm.acc,_xlpm.i,_xlpm.mulmod(_xlpm.p, _xlfn.BITXOR(_xlpm.acc, CODE(MID(_xlpm.s,_xlpm.i,1))), _xlpm.m)))))))</f>
        <v/>
      </c>
    </row>
    <row r="267" spans="11:11" x14ac:dyDescent="0.5">
      <c r="K267" s="17" t="str" cm="1">
        <f t="array" aca="1" ref="K267" ca="1">IF(OR(L267="",toggleHash&lt;&gt;"On"),"",_xlfn.LET(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_xlfn.ARRAYTOTEXT(L267:Z267),
  IF(ISBLANK(_xlpm.s),
    0,
    DEC2HEX(_xlfn.REDUCE(_xlpm.o,
      ROW(INDIRECT("1:"&amp;LEN(_xlpm.s))),
      _xlfn.LAMBDA(_xlpm.acc,_xlpm.i,_xlpm.mulmod(_xlpm.p, _xlfn.BITXOR(_xlpm.acc, CODE(MID(_xlpm.s,_xlpm.i,1))), _xlpm.m)))))))</f>
        <v/>
      </c>
    </row>
    <row r="268" spans="11:11" x14ac:dyDescent="0.5">
      <c r="K268" s="17" t="str" cm="1">
        <f t="array" aca="1" ref="K268" ca="1">IF(OR(L268="",toggleHash&lt;&gt;"On"),"",_xlfn.LET(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_xlfn.ARRAYTOTEXT(L268:Z268),
  IF(ISBLANK(_xlpm.s),
    0,
    DEC2HEX(_xlfn.REDUCE(_xlpm.o,
      ROW(INDIRECT("1:"&amp;LEN(_xlpm.s))),
      _xlfn.LAMBDA(_xlpm.acc,_xlpm.i,_xlpm.mulmod(_xlpm.p, _xlfn.BITXOR(_xlpm.acc, CODE(MID(_xlpm.s,_xlpm.i,1))), _xlpm.m)))))))</f>
        <v/>
      </c>
    </row>
    <row r="269" spans="11:11" x14ac:dyDescent="0.5">
      <c r="K269" s="17" t="str" cm="1">
        <f t="array" aca="1" ref="K269" ca="1">IF(OR(L269="",toggleHash&lt;&gt;"On"),"",_xlfn.LET(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_xlfn.ARRAYTOTEXT(L269:Z269),
  IF(ISBLANK(_xlpm.s),
    0,
    DEC2HEX(_xlfn.REDUCE(_xlpm.o,
      ROW(INDIRECT("1:"&amp;LEN(_xlpm.s))),
      _xlfn.LAMBDA(_xlpm.acc,_xlpm.i,_xlpm.mulmod(_xlpm.p, _xlfn.BITXOR(_xlpm.acc, CODE(MID(_xlpm.s,_xlpm.i,1))), _xlpm.m)))))))</f>
        <v/>
      </c>
    </row>
    <row r="270" spans="11:11" x14ac:dyDescent="0.5">
      <c r="K270" s="17" t="str" cm="1">
        <f t="array" aca="1" ref="K270" ca="1">IF(OR(L270="",toggleHash&lt;&gt;"On"),"",_xlfn.LET(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_xlfn.ARRAYTOTEXT(L270:Z270),
  IF(ISBLANK(_xlpm.s),
    0,
    DEC2HEX(_xlfn.REDUCE(_xlpm.o,
      ROW(INDIRECT("1:"&amp;LEN(_xlpm.s))),
      _xlfn.LAMBDA(_xlpm.acc,_xlpm.i,_xlpm.mulmod(_xlpm.p, _xlfn.BITXOR(_xlpm.acc, CODE(MID(_xlpm.s,_xlpm.i,1))), _xlpm.m)))))))</f>
        <v/>
      </c>
    </row>
    <row r="271" spans="11:11" x14ac:dyDescent="0.5">
      <c r="K271" s="17" t="str" cm="1">
        <f t="array" aca="1" ref="K271" ca="1">IF(OR(L271="",toggleHash&lt;&gt;"On"),"",_xlfn.LET(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_xlfn.ARRAYTOTEXT(L271:Z271),
  IF(ISBLANK(_xlpm.s),
    0,
    DEC2HEX(_xlfn.REDUCE(_xlpm.o,
      ROW(INDIRECT("1:"&amp;LEN(_xlpm.s))),
      _xlfn.LAMBDA(_xlpm.acc,_xlpm.i,_xlpm.mulmod(_xlpm.p, _xlfn.BITXOR(_xlpm.acc, CODE(MID(_xlpm.s,_xlpm.i,1))), _xlpm.m)))))))</f>
        <v/>
      </c>
    </row>
    <row r="272" spans="11:11" x14ac:dyDescent="0.5">
      <c r="K272" s="17" t="str" cm="1">
        <f t="array" aca="1" ref="K272" ca="1">IF(OR(L272="",toggleHash&lt;&gt;"On"),"",_xlfn.LET(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_xlfn.ARRAYTOTEXT(L272:Z272),
  IF(ISBLANK(_xlpm.s),
    0,
    DEC2HEX(_xlfn.REDUCE(_xlpm.o,
      ROW(INDIRECT("1:"&amp;LEN(_xlpm.s))),
      _xlfn.LAMBDA(_xlpm.acc,_xlpm.i,_xlpm.mulmod(_xlpm.p, _xlfn.BITXOR(_xlpm.acc, CODE(MID(_xlpm.s,_xlpm.i,1))), _xlpm.m)))))))</f>
        <v/>
      </c>
    </row>
    <row r="273" spans="11:11" x14ac:dyDescent="0.5">
      <c r="K273" s="17" t="str" cm="1">
        <f t="array" aca="1" ref="K273" ca="1">IF(OR(L273="",toggleHash&lt;&gt;"On"),"",_xlfn.LET(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_xlfn.ARRAYTOTEXT(L273:Z273),
  IF(ISBLANK(_xlpm.s),
    0,
    DEC2HEX(_xlfn.REDUCE(_xlpm.o,
      ROW(INDIRECT("1:"&amp;LEN(_xlpm.s))),
      _xlfn.LAMBDA(_xlpm.acc,_xlpm.i,_xlpm.mulmod(_xlpm.p, _xlfn.BITXOR(_xlpm.acc, CODE(MID(_xlpm.s,_xlpm.i,1))), _xlpm.m)))))))</f>
        <v/>
      </c>
    </row>
    <row r="274" spans="11:11" x14ac:dyDescent="0.5">
      <c r="K274" s="17" t="str" cm="1">
        <f t="array" aca="1" ref="K274" ca="1">IF(OR(L274="",toggleHash&lt;&gt;"On"),"",_xlfn.LET(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_xlfn.ARRAYTOTEXT(L274:Z274),
  IF(ISBLANK(_xlpm.s),
    0,
    DEC2HEX(_xlfn.REDUCE(_xlpm.o,
      ROW(INDIRECT("1:"&amp;LEN(_xlpm.s))),
      _xlfn.LAMBDA(_xlpm.acc,_xlpm.i,_xlpm.mulmod(_xlpm.p, _xlfn.BITXOR(_xlpm.acc, CODE(MID(_xlpm.s,_xlpm.i,1))), _xlpm.m)))))))</f>
        <v/>
      </c>
    </row>
    <row r="275" spans="11:11" x14ac:dyDescent="0.5">
      <c r="K275" s="17" t="str" cm="1">
        <f t="array" aca="1" ref="K275" ca="1">IF(OR(L275="",toggleHash&lt;&gt;"On"),"",_xlfn.LET(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_xlfn.ARRAYTOTEXT(L275:Z275),
  IF(ISBLANK(_xlpm.s),
    0,
    DEC2HEX(_xlfn.REDUCE(_xlpm.o,
      ROW(INDIRECT("1:"&amp;LEN(_xlpm.s))),
      _xlfn.LAMBDA(_xlpm.acc,_xlpm.i,_xlpm.mulmod(_xlpm.p, _xlfn.BITXOR(_xlpm.acc, CODE(MID(_xlpm.s,_xlpm.i,1))), _xlpm.m)))))))</f>
        <v/>
      </c>
    </row>
    <row r="276" spans="11:11" x14ac:dyDescent="0.5">
      <c r="K276" s="17" t="str" cm="1">
        <f t="array" aca="1" ref="K276" ca="1">IF(OR(L276="",toggleHash&lt;&gt;"On"),"",_xlfn.LET(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_xlfn.ARRAYTOTEXT(L276:Z276),
  IF(ISBLANK(_xlpm.s),
    0,
    DEC2HEX(_xlfn.REDUCE(_xlpm.o,
      ROW(INDIRECT("1:"&amp;LEN(_xlpm.s))),
      _xlfn.LAMBDA(_xlpm.acc,_xlpm.i,_xlpm.mulmod(_xlpm.p, _xlfn.BITXOR(_xlpm.acc, CODE(MID(_xlpm.s,_xlpm.i,1))), _xlpm.m)))))))</f>
        <v/>
      </c>
    </row>
    <row r="277" spans="11:11" x14ac:dyDescent="0.5">
      <c r="K277" s="17" t="str" cm="1">
        <f t="array" aca="1" ref="K277" ca="1">IF(OR(L277="",toggleHash&lt;&gt;"On"),"",_xlfn.LET(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_xlfn.ARRAYTOTEXT(L277:Z277),
  IF(ISBLANK(_xlpm.s),
    0,
    DEC2HEX(_xlfn.REDUCE(_xlpm.o,
      ROW(INDIRECT("1:"&amp;LEN(_xlpm.s))),
      _xlfn.LAMBDA(_xlpm.acc,_xlpm.i,_xlpm.mulmod(_xlpm.p, _xlfn.BITXOR(_xlpm.acc, CODE(MID(_xlpm.s,_xlpm.i,1))), _xlpm.m)))))))</f>
        <v/>
      </c>
    </row>
    <row r="278" spans="11:11" x14ac:dyDescent="0.5">
      <c r="K278" s="17" t="str" cm="1">
        <f t="array" aca="1" ref="K278" ca="1">IF(OR(L278="",toggleHash&lt;&gt;"On"),"",_xlfn.LET(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_xlfn.ARRAYTOTEXT(L278:Z278),
  IF(ISBLANK(_xlpm.s),
    0,
    DEC2HEX(_xlfn.REDUCE(_xlpm.o,
      ROW(INDIRECT("1:"&amp;LEN(_xlpm.s))),
      _xlfn.LAMBDA(_xlpm.acc,_xlpm.i,_xlpm.mulmod(_xlpm.p, _xlfn.BITXOR(_xlpm.acc, CODE(MID(_xlpm.s,_xlpm.i,1))), _xlpm.m)))))))</f>
        <v/>
      </c>
    </row>
    <row r="279" spans="11:11" x14ac:dyDescent="0.5">
      <c r="K279" s="17" t="str" cm="1">
        <f t="array" aca="1" ref="K279" ca="1">IF(OR(L279="",toggleHash&lt;&gt;"On"),"",_xlfn.LET(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_xlfn.ARRAYTOTEXT(L279:Z279),
  IF(ISBLANK(_xlpm.s),
    0,
    DEC2HEX(_xlfn.REDUCE(_xlpm.o,
      ROW(INDIRECT("1:"&amp;LEN(_xlpm.s))),
      _xlfn.LAMBDA(_xlpm.acc,_xlpm.i,_xlpm.mulmod(_xlpm.p, _xlfn.BITXOR(_xlpm.acc, CODE(MID(_xlpm.s,_xlpm.i,1))), _xlpm.m)))))))</f>
        <v/>
      </c>
    </row>
    <row r="280" spans="11:11" x14ac:dyDescent="0.5">
      <c r="K280" s="17" t="str" cm="1">
        <f t="array" aca="1" ref="K280" ca="1">IF(OR(L280="",toggleHash&lt;&gt;"On"),"",_xlfn.LET(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_xlfn.ARRAYTOTEXT(L280:Z280),
  IF(ISBLANK(_xlpm.s),
    0,
    DEC2HEX(_xlfn.REDUCE(_xlpm.o,
      ROW(INDIRECT("1:"&amp;LEN(_xlpm.s))),
      _xlfn.LAMBDA(_xlpm.acc,_xlpm.i,_xlpm.mulmod(_xlpm.p, _xlfn.BITXOR(_xlpm.acc, CODE(MID(_xlpm.s,_xlpm.i,1))), _xlpm.m)))))))</f>
        <v/>
      </c>
    </row>
    <row r="281" spans="11:11" x14ac:dyDescent="0.5">
      <c r="K281" s="17" t="str" cm="1">
        <f t="array" aca="1" ref="K281" ca="1">IF(OR(L281="",toggleHash&lt;&gt;"On"),"",_xlfn.LET(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_xlfn.ARRAYTOTEXT(L281:Z281),
  IF(ISBLANK(_xlpm.s),
    0,
    DEC2HEX(_xlfn.REDUCE(_xlpm.o,
      ROW(INDIRECT("1:"&amp;LEN(_xlpm.s))),
      _xlfn.LAMBDA(_xlpm.acc,_xlpm.i,_xlpm.mulmod(_xlpm.p, _xlfn.BITXOR(_xlpm.acc, CODE(MID(_xlpm.s,_xlpm.i,1))), _xlpm.m)))))))</f>
        <v/>
      </c>
    </row>
    <row r="282" spans="11:11" x14ac:dyDescent="0.5">
      <c r="K282" s="17" t="str" cm="1">
        <f t="array" aca="1" ref="K282" ca="1">IF(OR(L282="",toggleHash&lt;&gt;"On"),"",_xlfn.LET(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_xlfn.ARRAYTOTEXT(L282:Z282),
  IF(ISBLANK(_xlpm.s),
    0,
    DEC2HEX(_xlfn.REDUCE(_xlpm.o,
      ROW(INDIRECT("1:"&amp;LEN(_xlpm.s))),
      _xlfn.LAMBDA(_xlpm.acc,_xlpm.i,_xlpm.mulmod(_xlpm.p, _xlfn.BITXOR(_xlpm.acc, CODE(MID(_xlpm.s,_xlpm.i,1))), _xlpm.m)))))))</f>
        <v/>
      </c>
    </row>
    <row r="283" spans="11:11" x14ac:dyDescent="0.5">
      <c r="K283" s="17" t="str" cm="1">
        <f t="array" aca="1" ref="K283" ca="1">IF(OR(L283="",toggleHash&lt;&gt;"On"),"",_xlfn.LET(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_xlfn.ARRAYTOTEXT(L283:Z283),
  IF(ISBLANK(_xlpm.s),
    0,
    DEC2HEX(_xlfn.REDUCE(_xlpm.o,
      ROW(INDIRECT("1:"&amp;LEN(_xlpm.s))),
      _xlfn.LAMBDA(_xlpm.acc,_xlpm.i,_xlpm.mulmod(_xlpm.p, _xlfn.BITXOR(_xlpm.acc, CODE(MID(_xlpm.s,_xlpm.i,1))), _xlpm.m)))))))</f>
        <v/>
      </c>
    </row>
    <row r="284" spans="11:11" x14ac:dyDescent="0.5">
      <c r="K284" s="17" t="str" cm="1">
        <f t="array" aca="1" ref="K284" ca="1">IF(OR(L284="",toggleHash&lt;&gt;"On"),"",_xlfn.LET(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_xlfn.ARRAYTOTEXT(L284:Z284),
  IF(ISBLANK(_xlpm.s),
    0,
    DEC2HEX(_xlfn.REDUCE(_xlpm.o,
      ROW(INDIRECT("1:"&amp;LEN(_xlpm.s))),
      _xlfn.LAMBDA(_xlpm.acc,_xlpm.i,_xlpm.mulmod(_xlpm.p, _xlfn.BITXOR(_xlpm.acc, CODE(MID(_xlpm.s,_xlpm.i,1))), _xlpm.m)))))))</f>
        <v/>
      </c>
    </row>
    <row r="285" spans="11:11" x14ac:dyDescent="0.5">
      <c r="K285" s="17" t="str" cm="1">
        <f t="array" aca="1" ref="K285" ca="1">IF(OR(L285="",toggleHash&lt;&gt;"On"),"",_xlfn.LET(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_xlfn.ARRAYTOTEXT(L285:Z285),
  IF(ISBLANK(_xlpm.s),
    0,
    DEC2HEX(_xlfn.REDUCE(_xlpm.o,
      ROW(INDIRECT("1:"&amp;LEN(_xlpm.s))),
      _xlfn.LAMBDA(_xlpm.acc,_xlpm.i,_xlpm.mulmod(_xlpm.p, _xlfn.BITXOR(_xlpm.acc, CODE(MID(_xlpm.s,_xlpm.i,1))), _xlpm.m)))))))</f>
        <v/>
      </c>
    </row>
    <row r="286" spans="11:11" x14ac:dyDescent="0.5">
      <c r="K286" s="17" t="str" cm="1">
        <f t="array" aca="1" ref="K286" ca="1">IF(OR(L286="",toggleHash&lt;&gt;"On"),"",_xlfn.LET(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_xlfn.ARRAYTOTEXT(L286:Z286),
  IF(ISBLANK(_xlpm.s),
    0,
    DEC2HEX(_xlfn.REDUCE(_xlpm.o,
      ROW(INDIRECT("1:"&amp;LEN(_xlpm.s))),
      _xlfn.LAMBDA(_xlpm.acc,_xlpm.i,_xlpm.mulmod(_xlpm.p, _xlfn.BITXOR(_xlpm.acc, CODE(MID(_xlpm.s,_xlpm.i,1))), _xlpm.m)))))))</f>
        <v/>
      </c>
    </row>
    <row r="287" spans="11:11" x14ac:dyDescent="0.5">
      <c r="K287" s="17" t="str" cm="1">
        <f t="array" aca="1" ref="K287" ca="1">IF(OR(L287="",toggleHash&lt;&gt;"On"),"",_xlfn.LET(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_xlfn.ARRAYTOTEXT(L287:Z287),
  IF(ISBLANK(_xlpm.s),
    0,
    DEC2HEX(_xlfn.REDUCE(_xlpm.o,
      ROW(INDIRECT("1:"&amp;LEN(_xlpm.s))),
      _xlfn.LAMBDA(_xlpm.acc,_xlpm.i,_xlpm.mulmod(_xlpm.p, _xlfn.BITXOR(_xlpm.acc, CODE(MID(_xlpm.s,_xlpm.i,1))), _xlpm.m)))))))</f>
        <v/>
      </c>
    </row>
    <row r="288" spans="11:11" x14ac:dyDescent="0.5">
      <c r="K288" s="17" t="str" cm="1">
        <f t="array" aca="1" ref="K288" ca="1">IF(OR(L288="",toggleHash&lt;&gt;"On"),"",_xlfn.LET(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_xlfn.ARRAYTOTEXT(L288:Z288),
  IF(ISBLANK(_xlpm.s),
    0,
    DEC2HEX(_xlfn.REDUCE(_xlpm.o,
      ROW(INDIRECT("1:"&amp;LEN(_xlpm.s))),
      _xlfn.LAMBDA(_xlpm.acc,_xlpm.i,_xlpm.mulmod(_xlpm.p, _xlfn.BITXOR(_xlpm.acc, CODE(MID(_xlpm.s,_xlpm.i,1))), _xlpm.m)))))))</f>
        <v/>
      </c>
    </row>
    <row r="289" spans="11:11" x14ac:dyDescent="0.5">
      <c r="K289" s="17" t="str" cm="1">
        <f t="array" aca="1" ref="K289" ca="1">IF(OR(L289="",toggleHash&lt;&gt;"On"),"",_xlfn.LET(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_xlfn.ARRAYTOTEXT(L289:Z289),
  IF(ISBLANK(_xlpm.s),
    0,
    DEC2HEX(_xlfn.REDUCE(_xlpm.o,
      ROW(INDIRECT("1:"&amp;LEN(_xlpm.s))),
      _xlfn.LAMBDA(_xlpm.acc,_xlpm.i,_xlpm.mulmod(_xlpm.p, _xlfn.BITXOR(_xlpm.acc, CODE(MID(_xlpm.s,_xlpm.i,1))), _xlpm.m)))))))</f>
        <v/>
      </c>
    </row>
    <row r="290" spans="11:11" x14ac:dyDescent="0.5">
      <c r="K290" s="17" t="str" cm="1">
        <f t="array" aca="1" ref="K290" ca="1">IF(OR(L290="",toggleHash&lt;&gt;"On"),"",_xlfn.LET(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_xlfn.ARRAYTOTEXT(L290:Z290),
  IF(ISBLANK(_xlpm.s),
    0,
    DEC2HEX(_xlfn.REDUCE(_xlpm.o,
      ROW(INDIRECT("1:"&amp;LEN(_xlpm.s))),
      _xlfn.LAMBDA(_xlpm.acc,_xlpm.i,_xlpm.mulmod(_xlpm.p, _xlfn.BITXOR(_xlpm.acc, CODE(MID(_xlpm.s,_xlpm.i,1))), _xlpm.m)))))))</f>
        <v/>
      </c>
    </row>
    <row r="291" spans="11:11" x14ac:dyDescent="0.5">
      <c r="K291" s="17" t="str" cm="1">
        <f t="array" aca="1" ref="K291" ca="1">IF(OR(L291="",toggleHash&lt;&gt;"On"),"",_xlfn.LET(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_xlfn.ARRAYTOTEXT(L291:Z291),
  IF(ISBLANK(_xlpm.s),
    0,
    DEC2HEX(_xlfn.REDUCE(_xlpm.o,
      ROW(INDIRECT("1:"&amp;LEN(_xlpm.s))),
      _xlfn.LAMBDA(_xlpm.acc,_xlpm.i,_xlpm.mulmod(_xlpm.p, _xlfn.BITXOR(_xlpm.acc, CODE(MID(_xlpm.s,_xlpm.i,1))), _xlpm.m)))))))</f>
        <v/>
      </c>
    </row>
    <row r="292" spans="11:11" x14ac:dyDescent="0.5">
      <c r="K292" s="17" t="str" cm="1">
        <f t="array" aca="1" ref="K292" ca="1">IF(OR(L292="",toggleHash&lt;&gt;"On"),"",_xlfn.LET(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_xlfn.ARRAYTOTEXT(L292:Z292),
  IF(ISBLANK(_xlpm.s),
    0,
    DEC2HEX(_xlfn.REDUCE(_xlpm.o,
      ROW(INDIRECT("1:"&amp;LEN(_xlpm.s))),
      _xlfn.LAMBDA(_xlpm.acc,_xlpm.i,_xlpm.mulmod(_xlpm.p, _xlfn.BITXOR(_xlpm.acc, CODE(MID(_xlpm.s,_xlpm.i,1))), _xlpm.m)))))))</f>
        <v/>
      </c>
    </row>
    <row r="293" spans="11:11" x14ac:dyDescent="0.5">
      <c r="K293" s="17" t="str" cm="1">
        <f t="array" aca="1" ref="K293" ca="1">IF(OR(L293="",toggleHash&lt;&gt;"On"),"",_xlfn.LET(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_xlfn.ARRAYTOTEXT(L293:Z293),
  IF(ISBLANK(_xlpm.s),
    0,
    DEC2HEX(_xlfn.REDUCE(_xlpm.o,
      ROW(INDIRECT("1:"&amp;LEN(_xlpm.s))),
      _xlfn.LAMBDA(_xlpm.acc,_xlpm.i,_xlpm.mulmod(_xlpm.p, _xlfn.BITXOR(_xlpm.acc, CODE(MID(_xlpm.s,_xlpm.i,1))), _xlpm.m)))))))</f>
        <v/>
      </c>
    </row>
    <row r="294" spans="11:11" x14ac:dyDescent="0.5">
      <c r="K294" s="17" t="str" cm="1">
        <f t="array" aca="1" ref="K294" ca="1">IF(OR(L294="",toggleHash&lt;&gt;"On"),"",_xlfn.LET(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_xlfn.ARRAYTOTEXT(L294:Z294),
  IF(ISBLANK(_xlpm.s),
    0,
    DEC2HEX(_xlfn.REDUCE(_xlpm.o,
      ROW(INDIRECT("1:"&amp;LEN(_xlpm.s))),
      _xlfn.LAMBDA(_xlpm.acc,_xlpm.i,_xlpm.mulmod(_xlpm.p, _xlfn.BITXOR(_xlpm.acc, CODE(MID(_xlpm.s,_xlpm.i,1))), _xlpm.m)))))))</f>
        <v/>
      </c>
    </row>
    <row r="295" spans="11:11" x14ac:dyDescent="0.5">
      <c r="K295" s="17" t="str" cm="1">
        <f t="array" aca="1" ref="K295" ca="1">IF(OR(L295="",toggleHash&lt;&gt;"On"),"",_xlfn.LET(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_xlfn.ARRAYTOTEXT(L295:Z295),
  IF(ISBLANK(_xlpm.s),
    0,
    DEC2HEX(_xlfn.REDUCE(_xlpm.o,
      ROW(INDIRECT("1:"&amp;LEN(_xlpm.s))),
      _xlfn.LAMBDA(_xlpm.acc,_xlpm.i,_xlpm.mulmod(_xlpm.p, _xlfn.BITXOR(_xlpm.acc, CODE(MID(_xlpm.s,_xlpm.i,1))), _xlpm.m)))))))</f>
        <v/>
      </c>
    </row>
    <row r="296" spans="11:11" x14ac:dyDescent="0.5">
      <c r="K296" s="17" t="str" cm="1">
        <f t="array" aca="1" ref="K296" ca="1">IF(OR(L296="",toggleHash&lt;&gt;"On"),"",_xlfn.LET(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_xlfn.ARRAYTOTEXT(L296:Z296),
  IF(ISBLANK(_xlpm.s),
    0,
    DEC2HEX(_xlfn.REDUCE(_xlpm.o,
      ROW(INDIRECT("1:"&amp;LEN(_xlpm.s))),
      _xlfn.LAMBDA(_xlpm.acc,_xlpm.i,_xlpm.mulmod(_xlpm.p, _xlfn.BITXOR(_xlpm.acc, CODE(MID(_xlpm.s,_xlpm.i,1))), _xlpm.m)))))))</f>
        <v/>
      </c>
    </row>
    <row r="297" spans="11:11" x14ac:dyDescent="0.5">
      <c r="K297" s="17" t="str" cm="1">
        <f t="array" aca="1" ref="K297" ca="1">IF(OR(L297="",toggleHash&lt;&gt;"On"),"",_xlfn.LET(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_xlfn.ARRAYTOTEXT(L297:Z297),
  IF(ISBLANK(_xlpm.s),
    0,
    DEC2HEX(_xlfn.REDUCE(_xlpm.o,
      ROW(INDIRECT("1:"&amp;LEN(_xlpm.s))),
      _xlfn.LAMBDA(_xlpm.acc,_xlpm.i,_xlpm.mulmod(_xlpm.p, _xlfn.BITXOR(_xlpm.acc, CODE(MID(_xlpm.s,_xlpm.i,1))), _xlpm.m)))))))</f>
        <v/>
      </c>
    </row>
    <row r="298" spans="11:11" x14ac:dyDescent="0.5">
      <c r="K298" s="17" t="str" cm="1">
        <f t="array" aca="1" ref="K298" ca="1">IF(OR(L298="",toggleHash&lt;&gt;"On"),"",_xlfn.LET(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_xlfn.ARRAYTOTEXT(L298:Z298),
  IF(ISBLANK(_xlpm.s),
    0,
    DEC2HEX(_xlfn.REDUCE(_xlpm.o,
      ROW(INDIRECT("1:"&amp;LEN(_xlpm.s))),
      _xlfn.LAMBDA(_xlpm.acc,_xlpm.i,_xlpm.mulmod(_xlpm.p, _xlfn.BITXOR(_xlpm.acc, CODE(MID(_xlpm.s,_xlpm.i,1))), _xlpm.m)))))))</f>
        <v/>
      </c>
    </row>
    <row r="299" spans="11:11" x14ac:dyDescent="0.5">
      <c r="K299" s="17" t="str" cm="1">
        <f t="array" aca="1" ref="K299" ca="1">IF(OR(L299="",toggleHash&lt;&gt;"On"),"",_xlfn.LET(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_xlfn.ARRAYTOTEXT(L299:Z299),
  IF(ISBLANK(_xlpm.s),
    0,
    DEC2HEX(_xlfn.REDUCE(_xlpm.o,
      ROW(INDIRECT("1:"&amp;LEN(_xlpm.s))),
      _xlfn.LAMBDA(_xlpm.acc,_xlpm.i,_xlpm.mulmod(_xlpm.p, _xlfn.BITXOR(_xlpm.acc, CODE(MID(_xlpm.s,_xlpm.i,1))), _xlpm.m)))))))</f>
        <v/>
      </c>
    </row>
    <row r="300" spans="11:11" x14ac:dyDescent="0.5">
      <c r="K300" s="17" t="str" cm="1">
        <f t="array" aca="1" ref="K300" ca="1">IF(OR(L300="",toggleHash&lt;&gt;"On"),"",_xlfn.LET(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_xlfn.ARRAYTOTEXT(L300:Z300),
  IF(ISBLANK(_xlpm.s),
    0,
    DEC2HEX(_xlfn.REDUCE(_xlpm.o,
      ROW(INDIRECT("1:"&amp;LEN(_xlpm.s))),
      _xlfn.LAMBDA(_xlpm.acc,_xlpm.i,_xlpm.mulmod(_xlpm.p, _xlfn.BITXOR(_xlpm.acc, CODE(MID(_xlpm.s,_xlpm.i,1))), _xlpm.m)))))))</f>
        <v/>
      </c>
    </row>
    <row r="301" spans="11:11" x14ac:dyDescent="0.5">
      <c r="K301" s="17" t="str" cm="1">
        <f t="array" aca="1" ref="K301" ca="1">IF(OR(L301="",toggleHash&lt;&gt;"On"),"",_xlfn.LET(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_xlfn.ARRAYTOTEXT(L301:Z301),
  IF(ISBLANK(_xlpm.s),
    0,
    DEC2HEX(_xlfn.REDUCE(_xlpm.o,
      ROW(INDIRECT("1:"&amp;LEN(_xlpm.s))),
      _xlfn.LAMBDA(_xlpm.acc,_xlpm.i,_xlpm.mulmod(_xlpm.p, _xlfn.BITXOR(_xlpm.acc, CODE(MID(_xlpm.s,_xlpm.i,1))), _xlpm.m)))))))</f>
        <v/>
      </c>
    </row>
    <row r="302" spans="11:11" x14ac:dyDescent="0.5">
      <c r="K302" s="17" t="str" cm="1">
        <f t="array" aca="1" ref="K302" ca="1">IF(OR(L302="",toggleHash&lt;&gt;"On"),"",_xlfn.LET(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_xlfn.ARRAYTOTEXT(L302:Z302),
  IF(ISBLANK(_xlpm.s),
    0,
    DEC2HEX(_xlfn.REDUCE(_xlpm.o,
      ROW(INDIRECT("1:"&amp;LEN(_xlpm.s))),
      _xlfn.LAMBDA(_xlpm.acc,_xlpm.i,_xlpm.mulmod(_xlpm.p, _xlfn.BITXOR(_xlpm.acc, CODE(MID(_xlpm.s,_xlpm.i,1))), _xlpm.m)))))))</f>
        <v/>
      </c>
    </row>
  </sheetData>
  <sheetProtection sheet="1" formatColumns="0" autoFilter="0"/>
  <autoFilter ref="L1:N31" xr:uid="{11ADF75D-655A-4691-B941-F08B8AB17F5C}"/>
  <conditionalFormatting sqref="A1">
    <cfRule type="expression" priority="30" stopIfTrue="1">
      <formula>ROW()=1</formula>
    </cfRule>
  </conditionalFormatting>
  <conditionalFormatting sqref="B6:B20">
    <cfRule type="expression" dxfId="17" priority="3">
      <formula>B6=""</formula>
    </cfRule>
  </conditionalFormatting>
  <conditionalFormatting sqref="C6:C20">
    <cfRule type="dataBar" priority="8">
      <dataBar>
        <cfvo type="min"/>
        <cfvo type="max"/>
        <color rgb="FF638EC6"/>
      </dataBar>
      <extLst>
        <ext xmlns:x14="http://schemas.microsoft.com/office/spreadsheetml/2009/9/main" uri="{B025F937-C7B1-47D3-B67F-A62EFF666E3E}">
          <x14:id>{CE0AFC00-CCA0-486C-BA5D-14E14D1457D2}</x14:id>
        </ext>
      </extLst>
    </cfRule>
  </conditionalFormatting>
  <conditionalFormatting sqref="C6:F20">
    <cfRule type="expression" dxfId="16" priority="2">
      <formula>$B6&lt;&gt;""</formula>
    </cfRule>
  </conditionalFormatting>
  <conditionalFormatting sqref="D6:D20">
    <cfRule type="dataBar" priority="7">
      <dataBar>
        <cfvo type="min"/>
        <cfvo type="max"/>
        <color rgb="FF638EC6"/>
      </dataBar>
      <extLst>
        <ext xmlns:x14="http://schemas.microsoft.com/office/spreadsheetml/2009/9/main" uri="{B025F937-C7B1-47D3-B67F-A62EFF666E3E}">
          <x14:id>{BEF6A4F2-91A6-4EB5-8D7F-921E5B6180B5}</x14:id>
        </ext>
      </extLst>
    </cfRule>
  </conditionalFormatting>
  <conditionalFormatting sqref="E6:E20">
    <cfRule type="dataBar" priority="6">
      <dataBar>
        <cfvo type="min"/>
        <cfvo type="max"/>
        <color rgb="FF638EC6"/>
      </dataBar>
      <extLst>
        <ext xmlns:x14="http://schemas.microsoft.com/office/spreadsheetml/2009/9/main" uri="{B025F937-C7B1-47D3-B67F-A62EFF666E3E}">
          <x14:id>{E6EAA8CD-4FD1-4D46-A8C0-CF257A532B7B}</x14:id>
        </ext>
      </extLst>
    </cfRule>
  </conditionalFormatting>
  <conditionalFormatting sqref="F6:F20">
    <cfRule type="dataBar" priority="1">
      <dataBar>
        <cfvo type="min"/>
        <cfvo type="max"/>
        <color rgb="FF638EC6"/>
      </dataBar>
      <extLst>
        <ext xmlns:x14="http://schemas.microsoft.com/office/spreadsheetml/2009/9/main" uri="{B025F937-C7B1-47D3-B67F-A62EFF666E3E}">
          <x14:id>{77AE403E-D695-4A76-912E-2DEDA4984CDC}</x14:id>
        </ext>
      </extLst>
    </cfRule>
  </conditionalFormatting>
  <conditionalFormatting sqref="L1:Z1048576">
    <cfRule type="expression" dxfId="15" priority="16" stopIfTrue="1">
      <formula>AND(L1&lt;&gt;"",ROW()=1)</formula>
    </cfRule>
    <cfRule type="expression" dxfId="14" priority="36">
      <formula>AND($L1&lt;&gt;"",L$1&lt;&gt;"",MOD(ROW(),2)=0)</formula>
    </cfRule>
    <cfRule type="expression" dxfId="13" priority="37">
      <formula>AND($L1&lt;&gt;"",L$1&lt;&gt;"",MOD(ROW(),2)=1)</formula>
    </cfRule>
  </conditionalFormatting>
  <dataValidations count="1">
    <dataValidation type="list" allowBlank="1" showInputMessage="1" showErrorMessage="1" sqref="M2:M4 L2:L1048576 M7:M1048576 N2:N1048576" xr:uid="{8BD3BD89-7ED2-4EE9-853E-7BD0467998DD}">
      <formula1>_xlfn.ANCHORARRAY(XFA$1)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E0AFC00-CCA0-486C-BA5D-14E14D1457D2}">
            <x14:dataBar minLength="0" maxLength="100" border="1" negativeBarBorderColorSameAsPositive="0">
              <x14:cfvo type="autoMin"/>
              <x14:cfvo type="autoMax"/>
              <x14:borderColor rgb="FF638EC6"/>
              <x14:negativeFillColor rgb="FFFF0000"/>
              <x14:negativeBorderColor rgb="FFFF0000"/>
              <x14:axisColor rgb="FF000000"/>
            </x14:dataBar>
          </x14:cfRule>
          <xm:sqref>C6:C20</xm:sqref>
        </x14:conditionalFormatting>
        <x14:conditionalFormatting xmlns:xm="http://schemas.microsoft.com/office/excel/2006/main">
          <x14:cfRule type="dataBar" id="{BEF6A4F2-91A6-4EB5-8D7F-921E5B6180B5}">
            <x14:dataBar minLength="0" maxLength="100" border="1" negativeBarBorderColorSameAsPositive="0">
              <x14:cfvo type="autoMin"/>
              <x14:cfvo type="autoMax"/>
              <x14:borderColor rgb="FF638EC6"/>
              <x14:negativeFillColor rgb="FFFF0000"/>
              <x14:negativeBorderColor rgb="FFFF0000"/>
              <x14:axisColor rgb="FF000000"/>
            </x14:dataBar>
          </x14:cfRule>
          <xm:sqref>D6:D20</xm:sqref>
        </x14:conditionalFormatting>
        <x14:conditionalFormatting xmlns:xm="http://schemas.microsoft.com/office/excel/2006/main">
          <x14:cfRule type="dataBar" id="{E6EAA8CD-4FD1-4D46-A8C0-CF257A532B7B}">
            <x14:dataBar minLength="0" maxLength="100" border="1" negativeBarBorderColorSameAsPositive="0">
              <x14:cfvo type="autoMin"/>
              <x14:cfvo type="autoMax"/>
              <x14:borderColor rgb="FF638EC6"/>
              <x14:negativeFillColor rgb="FFFF0000"/>
              <x14:negativeBorderColor rgb="FFFF0000"/>
              <x14:axisColor rgb="FF000000"/>
            </x14:dataBar>
          </x14:cfRule>
          <xm:sqref>E6:E20</xm:sqref>
        </x14:conditionalFormatting>
        <x14:conditionalFormatting xmlns:xm="http://schemas.microsoft.com/office/excel/2006/main">
          <x14:cfRule type="dataBar" id="{77AE403E-D695-4A76-912E-2DEDA4984CDC}">
            <x14:dataBar minLength="0" maxLength="100" border="1" negativeBarBorderColorSameAsPositive="0">
              <x14:cfvo type="autoMin"/>
              <x14:cfvo type="autoMax"/>
              <x14:borderColor rgb="FF638EC6"/>
              <x14:negativeFillColor rgb="FFFF0000"/>
              <x14:negativeBorderColor rgb="FFFF0000"/>
              <x14:axisColor rgb="FF000000"/>
            </x14:dataBar>
          </x14:cfRule>
          <xm:sqref>F6:F20</xm:sqref>
        </x14:conditionalFormatting>
        <x14:conditionalFormatting xmlns:xm="http://schemas.microsoft.com/office/excel/2006/main">
          <x14:cfRule type="expression" priority="22" id="{BF2581C0-BB49-4327-84FF-9BB23063D9DE}">
            <xm:f>AND(toggleCost="on",ISNA(_xlfn.XMATCH(N1,Dictionary!H:H))=FALSE)</xm:f>
            <x14:dxf>
              <font>
                <color rgb="FFC00000"/>
              </font>
            </x14:dxf>
          </x14:cfRule>
          <xm:sqref>N1:N1048576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97526-C78D-4220-8C1E-FB4A19B3A312}">
  <sheetPr>
    <tabColor theme="1" tint="0.499984740745262"/>
  </sheetPr>
  <dimension ref="A1:XFD302"/>
  <sheetViews>
    <sheetView showGridLines="0" topLeftCell="B1" workbookViewId="0">
      <selection activeCell="H1" sqref="H1:J1048576"/>
    </sheetView>
  </sheetViews>
  <sheetFormatPr defaultRowHeight="14.35" x14ac:dyDescent="0.5"/>
  <cols>
    <col min="1" max="1" width="18.703125" customWidth="1"/>
    <col min="2" max="2" width="26.9375" customWidth="1"/>
    <col min="3" max="6" width="9.17578125" customWidth="1"/>
    <col min="8" max="8" width="9.29296875" style="26" hidden="1" customWidth="1"/>
    <col min="9" max="9" width="0" hidden="1" customWidth="1"/>
    <col min="10" max="10" width="0" style="26" hidden="1" customWidth="1"/>
    <col min="11" max="11" width="9.52734375" style="17" bestFit="1" customWidth="1"/>
    <col min="12" max="12" width="23.46875" style="4" bestFit="1" customWidth="1"/>
    <col min="13" max="13" width="51.64453125" style="5" bestFit="1" customWidth="1"/>
    <col min="14" max="14" width="24.46875" style="4" bestFit="1" customWidth="1"/>
    <col min="15" max="15" width="9.46875" style="4" bestFit="1" customWidth="1"/>
    <col min="16" max="16" width="11.41015625" style="4" bestFit="1" customWidth="1"/>
    <col min="17" max="17" width="10" style="4" bestFit="1" customWidth="1"/>
    <col min="18" max="18" width="12.8203125" style="4" bestFit="1" customWidth="1"/>
    <col min="19" max="26" width="8.9375" style="4"/>
  </cols>
  <sheetData>
    <row r="1" spans="1:104 16381:16384" x14ac:dyDescent="0.5">
      <c r="A1" s="21" t="s">
        <v>191</v>
      </c>
      <c r="B1" s="22" t="str">
        <f ca="1">IFERROR(_xlfn.XLOOKUP(B3,colWorkstream,Setup!E:E)&amp;". " &amp;$B$3,"register the sheet on the setup page")</f>
        <v>2. Software Engineering</v>
      </c>
      <c r="J1" s="26" t="str" cm="1">
        <f t="array" aca="1" ref="J1:J200" ca="1">IF(L1:L200="","",B1)</f>
        <v>2. Software Engineering</v>
      </c>
      <c r="K1" s="17" t="str" cm="1">
        <f t="array" aca="1" ref="K1" ca="1">IF(OR(toggleHash&lt;&gt;"On"),"",_xlfn.LET(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_xlfn.ARRAYTOTEXT(K2:K302),
  IF(ISBLANK(_xlpm.s),
    0,
    DEC2HEX(_xlfn.REDUCE(_xlpm.o,
      ROW(INDIRECT("1:"&amp;LEN(_xlpm.s))),
      _xlfn.LAMBDA(_xlpm.acc,_xlpm.i,_xlpm.mulmod(_xlpm.p, _xlfn.BITXOR(_xlpm.acc, CODE(MID(_xlpm.s,_xlpm.i,1))), _xlpm.m)))))))</f>
        <v/>
      </c>
      <c r="L1" s="36" t="s">
        <v>13</v>
      </c>
      <c r="M1" s="36" t="s">
        <v>14</v>
      </c>
      <c r="N1" s="37" t="s">
        <v>15</v>
      </c>
      <c r="O1" s="36" t="str" cm="1">
        <f t="array" ref="O1:R1">_xlfn.HSTACK(
TRANSPOSE(_xlfn._xlws.FILTER(tblPhase[Phase Name],tblPhase[Show]="Show"))
)</f>
        <v>Ideate</v>
      </c>
      <c r="P1" s="38" t="str">
        <v>Prototype</v>
      </c>
      <c r="Q1" s="36" t="str">
        <v>Develop</v>
      </c>
      <c r="R1" s="36" t="str">
        <v>Sustain</v>
      </c>
      <c r="S1" s="36"/>
      <c r="T1" s="36"/>
      <c r="U1" s="36"/>
      <c r="V1" s="36"/>
      <c r="W1" s="36"/>
      <c r="X1" s="36"/>
      <c r="Y1" s="36"/>
      <c r="Z1" s="36"/>
      <c r="BA1" t="str" cm="1">
        <f t="array" aca="1" ref="BA1:BQ27" ca="1">_xlfn._xlws.FILTER($J:$Z,$L:$L&lt;&gt;"")</f>
        <v>2. Software Engineering</v>
      </c>
      <c r="BB1" t="str">
        <f ca="1"/>
        <v/>
      </c>
      <c r="BC1" t="str">
        <f ca="1"/>
        <v>Task</v>
      </c>
      <c r="BD1" t="str">
        <f ca="1"/>
        <v>Subtask</v>
      </c>
      <c r="BE1" t="str">
        <f ca="1"/>
        <v>Resource</v>
      </c>
      <c r="BF1" t="str">
        <f ca="1"/>
        <v>Ideate</v>
      </c>
      <c r="BG1" t="str">
        <f ca="1"/>
        <v>Prototype</v>
      </c>
      <c r="BH1" t="str">
        <f ca="1"/>
        <v>Develop</v>
      </c>
      <c r="BI1" t="str">
        <f ca="1"/>
        <v>Sustain</v>
      </c>
      <c r="BJ1">
        <f ca="1"/>
        <v>0</v>
      </c>
      <c r="BK1">
        <f ca="1"/>
        <v>0</v>
      </c>
      <c r="BL1">
        <f ca="1"/>
        <v>0</v>
      </c>
      <c r="BM1">
        <f ca="1"/>
        <v>0</v>
      </c>
      <c r="BN1">
        <f ca="1"/>
        <v>0</v>
      </c>
      <c r="BO1">
        <f ca="1"/>
        <v>0</v>
      </c>
      <c r="BP1">
        <f ca="1"/>
        <v>0</v>
      </c>
      <c r="BQ1">
        <f ca="1"/>
        <v>0</v>
      </c>
      <c r="CA1" t="str" cm="1">
        <f t="array" ref="CA1:CD1">TRANSPOSE(_xlfn.UNIQUE(_xlfn._xlws.FILTER($L:$L,(L:L&lt;&gt;"")*(L:L&lt;&gt;"Task"))))</f>
        <v>Feature, OS, and FW Development</v>
      </c>
      <c r="CB1" t="str">
        <v>Integration</v>
      </c>
      <c r="CC1" t="str">
        <v>User Function</v>
      </c>
      <c r="CD1" t="str">
        <v>Security and Compliance</v>
      </c>
      <c r="XFA1" t="str" cm="1">
        <f t="array" ref="XFA1:XFA4">_xlfn._xlws.SORT(_xlfn.UNIQUE(_xlfn._xlws.FILTER(L:L,(L:L&lt;&gt;"Task")*(L:L&lt;&gt;""))))</f>
        <v>Feature, OS, and FW Development</v>
      </c>
      <c r="XFB1" t="str" cm="1">
        <f t="array" ref="XFB1:XFB19">_xlfn._xlws.SORT(_xlfn.UNIQUE(_xlfn._xlws.FILTER(M:M,(M:M&lt;&gt;"Subtask")*(M:M&lt;&gt;""))))</f>
        <v>Cloud service integration</v>
      </c>
      <c r="XFC1" t="str" cm="1">
        <f t="array" ref="XFC1:XFC99">_xlfn.UNIQUE(_xlfn.VSTACK(
"  --job roles --",_xlfn._xlws.SORT(tblJobRoles[Job Role]),
"  --other expense types --",_xlfn._xlws.SORT(expenseTypes[Other Expense Type]),
"  --undefined --",_xlfn.UNIQUE(_xlfn._xlws.FILTER(N:N,($N:N&lt;&gt;"")*(N:N&lt;&gt;"Resource"),"")
)))</f>
        <v xml:space="preserve">  --job roles --</v>
      </c>
      <c r="XFD1" t="b">
        <v>1</v>
      </c>
    </row>
    <row r="2" spans="1:104 16381:16384" x14ac:dyDescent="0.5">
      <c r="J2" s="26" t="str">
        <f ca="1"/>
        <v>2. Software Engineering</v>
      </c>
      <c r="K2" s="17" t="str" cm="1">
        <f t="array" aca="1" ref="K2" ca="1">IF(OR(L2="",toggleHash&lt;&gt;"On"),"",_xlfn.LET(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_xlfn.ARRAYTOTEXT(L2:Z2),
  IF(ISBLANK(_xlpm.s),
    0,
    DEC2HEX(_xlfn.REDUCE(_xlpm.o,
      ROW(INDIRECT("1:"&amp;LEN(_xlpm.s))),
      _xlfn.LAMBDA(_xlpm.acc,_xlpm.i,_xlpm.mulmod(_xlpm.p, _xlfn.BITXOR(_xlpm.acc, CODE(MID(_xlpm.s,_xlpm.i,1))), _xlpm.m)))))))</f>
        <v/>
      </c>
      <c r="L2" s="4" t="str" cm="1">
        <f t="array" ref="L2:R27">sampleSW</f>
        <v>Feature, OS, and FW Development</v>
      </c>
      <c r="M2" s="4" t="str">
        <v>OS selection</v>
      </c>
      <c r="N2" s="4" t="str">
        <v>Firmware Engineer</v>
      </c>
      <c r="O2" s="4">
        <v>1</v>
      </c>
      <c r="P2" s="4">
        <v>0.5</v>
      </c>
      <c r="Q2" s="4">
        <v>0.5</v>
      </c>
      <c r="R2" s="4">
        <v>0.2</v>
      </c>
      <c r="BA2" t="str">
        <f ca="1"/>
        <v>2. Software Engineering</v>
      </c>
      <c r="BB2" t="str">
        <f ca="1"/>
        <v/>
      </c>
      <c r="BC2" t="str">
        <f ca="1"/>
        <v>Feature, OS, and FW Development</v>
      </c>
      <c r="BD2" t="str">
        <f ca="1"/>
        <v>OS selection</v>
      </c>
      <c r="BE2" t="str">
        <f ca="1"/>
        <v>Firmware Engineer</v>
      </c>
      <c r="BF2">
        <f ca="1"/>
        <v>1</v>
      </c>
      <c r="BG2">
        <f ca="1"/>
        <v>0.5</v>
      </c>
      <c r="BH2">
        <f ca="1"/>
        <v>0.5</v>
      </c>
      <c r="BI2">
        <f ca="1"/>
        <v>0.2</v>
      </c>
      <c r="BJ2">
        <f ca="1"/>
        <v>0</v>
      </c>
      <c r="BK2">
        <f ca="1"/>
        <v>0</v>
      </c>
      <c r="BL2">
        <f ca="1"/>
        <v>0</v>
      </c>
      <c r="BM2">
        <f ca="1"/>
        <v>0</v>
      </c>
      <c r="BN2">
        <f ca="1"/>
        <v>0</v>
      </c>
      <c r="BO2">
        <f ca="1"/>
        <v>0</v>
      </c>
      <c r="BP2">
        <f ca="1"/>
        <v>0</v>
      </c>
      <c r="BQ2">
        <f ca="1"/>
        <v>0</v>
      </c>
      <c r="CA2" t="str" cm="1">
        <f t="array" aca="1" ref="CA2:CD2" ca="1">TRANSPOSE(_xlfn._xlws.FILTER(_xlfn.ANCHORARRAY(B6),_xlfn.ANCHORARRAY(B6)&lt;&gt;""))</f>
        <v xml:space="preserve">2.1: Feature, OS, and FW Development
</v>
      </c>
      <c r="CB2" t="str">
        <f ca="1"/>
        <v xml:space="preserve">2.2: Integration
</v>
      </c>
      <c r="CC2" t="str">
        <f ca="1"/>
        <v xml:space="preserve">2.3: User Function
</v>
      </c>
      <c r="CD2" t="str">
        <f ca="1"/>
        <v xml:space="preserve">2.4: Security and Compliance
</v>
      </c>
      <c r="XFA2" t="str">
        <v>Integration</v>
      </c>
      <c r="XFB2" t="str">
        <v>Codec integration</v>
      </c>
      <c r="XFC2" t="str">
        <v>Assembly Technician</v>
      </c>
    </row>
    <row r="3" spans="1:104 16381:16384" x14ac:dyDescent="0.5">
      <c r="A3" s="1" t="s">
        <v>19</v>
      </c>
      <c r="B3" s="47" t="s">
        <v>246</v>
      </c>
      <c r="J3" s="26" t="str">
        <f ca="1"/>
        <v>2. Software Engineering</v>
      </c>
      <c r="K3" s="17" t="str" cm="1">
        <f t="array" aca="1" ref="K3" ca="1">IF(OR(L3="",toggleHash&lt;&gt;"On"),"",_xlfn.LET(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_xlfn.ARRAYTOTEXT(L3:Z3),
  IF(ISBLANK(_xlpm.s),
    0,
    DEC2HEX(_xlfn.REDUCE(_xlpm.o,
      ROW(INDIRECT("1:"&amp;LEN(_xlpm.s))),
      _xlfn.LAMBDA(_xlpm.acc,_xlpm.i,_xlpm.mulmod(_xlpm.p, _xlfn.BITXOR(_xlpm.acc, CODE(MID(_xlpm.s,_xlpm.i,1))), _xlpm.m)))))))</f>
        <v/>
      </c>
      <c r="L3" s="4" t="str">
        <v>Feature, OS, and FW Development</v>
      </c>
      <c r="M3" s="4" t="str">
        <v>OS selection</v>
      </c>
      <c r="N3" s="4" t="str">
        <v>Software Engineer</v>
      </c>
      <c r="O3" s="4">
        <v>1</v>
      </c>
      <c r="P3" s="4">
        <v>0.5</v>
      </c>
      <c r="Q3" s="4">
        <v>0.5</v>
      </c>
      <c r="R3" s="4">
        <v>0.2</v>
      </c>
      <c r="BA3" t="str">
        <f ca="1"/>
        <v>2. Software Engineering</v>
      </c>
      <c r="BB3" t="str">
        <f ca="1"/>
        <v/>
      </c>
      <c r="BC3" t="str">
        <f ca="1"/>
        <v>Feature, OS, and FW Development</v>
      </c>
      <c r="BD3" t="str">
        <f ca="1"/>
        <v>OS selection</v>
      </c>
      <c r="BE3" t="str">
        <f ca="1"/>
        <v>Software Engineer</v>
      </c>
      <c r="BF3">
        <f ca="1"/>
        <v>1</v>
      </c>
      <c r="BG3">
        <f ca="1"/>
        <v>0.5</v>
      </c>
      <c r="BH3">
        <f ca="1"/>
        <v>0.5</v>
      </c>
      <c r="BI3">
        <f ca="1"/>
        <v>0.2</v>
      </c>
      <c r="BJ3">
        <f ca="1"/>
        <v>0</v>
      </c>
      <c r="BK3">
        <f ca="1"/>
        <v>0</v>
      </c>
      <c r="BL3">
        <f ca="1"/>
        <v>0</v>
      </c>
      <c r="BM3">
        <f ca="1"/>
        <v>0</v>
      </c>
      <c r="BN3">
        <f ca="1"/>
        <v>0</v>
      </c>
      <c r="BO3">
        <f ca="1"/>
        <v>0</v>
      </c>
      <c r="BP3">
        <f ca="1"/>
        <v>0</v>
      </c>
      <c r="BQ3">
        <f ca="1"/>
        <v>0</v>
      </c>
      <c r="CA3" t="str" cm="1">
        <f t="array" aca="1" ref="CA3:CA8" ca="1">IF(CA$1="","",_xlfn.CHOOSECOLS(_xlfn.TEXTSPLIT(CA$2,":"),1)&amp;"."&amp;_xlfn.SEQUENCE(COUNTA(_xlfn.UNIQUE(_xlfn._xlws.FILTER($M:$M,CA$1=$L:$L))))&amp;": "&amp;_xlfn.UNIQUE(_xlfn._xlws.FILTER($M:$M,CA$1=$L:$L)))</f>
        <v>2.1.1: OS selection</v>
      </c>
      <c r="CB3" t="str" cm="1">
        <f t="array" aca="1" ref="CB3:CB7" ca="1">IF(CB$1="","",_xlfn.CHOOSECOLS(_xlfn.TEXTSPLIT(CB$2,":"),1)&amp;"."&amp;_xlfn.SEQUENCE(COUNTA(_xlfn.UNIQUE(_xlfn._xlws.FILTER($M:$M,CB$1=$L:$L))))&amp;": "&amp;_xlfn.UNIQUE(_xlfn._xlws.FILTER($M:$M,CB$1=$L:$L)))</f>
        <v>2.2.1: Codec integration</v>
      </c>
      <c r="CC3" t="str" cm="1">
        <f t="array" aca="1" ref="CC3:CC6" ca="1">IF(CC$1="","",_xlfn.CHOOSECOLS(_xlfn.TEXTSPLIT(CC$2,":"),1)&amp;"."&amp;_xlfn.SEQUENCE(COUNTA(_xlfn.UNIQUE(_xlfn._xlws.FILTER($M:$M,CC$1=$L:$L))))&amp;": "&amp;_xlfn.UNIQUE(_xlfn._xlws.FILTER($M:$M,CC$1=$L:$L)))</f>
        <v>2.3.1: Media player functionality</v>
      </c>
      <c r="CD3" t="str" cm="1">
        <f t="array" aca="1" ref="CD3:CD6" ca="1">IF(CD$1="","",_xlfn.CHOOSECOLS(_xlfn.TEXTSPLIT(CD$2,":"),1)&amp;"."&amp;_xlfn.SEQUENCE(COUNTA(_xlfn.UNIQUE(_xlfn._xlws.FILTER($M:$M,CD$1=$L:$L))))&amp;": "&amp;_xlfn.UNIQUE(_xlfn._xlws.FILTER($M:$M,CD$1=$L:$L)))</f>
        <v>2.4.1: User data protection</v>
      </c>
      <c r="CE3" t="str" cm="1">
        <f t="array" ref="CE3">IF(CE$1="","",_xlfn.CHOOSECOLS(_xlfn.TEXTSPLIT(CE$2,":"),1)&amp;"."&amp;_xlfn.SEQUENCE(COUNTA(_xlfn.UNIQUE(_xlfn._xlws.FILTER($M:$M,CE$1=$L:$L))))&amp;": "&amp;_xlfn.UNIQUE(_xlfn._xlws.FILTER($M:$M,CE$1=$L:$L)))</f>
        <v/>
      </c>
      <c r="CF3" t="str" cm="1">
        <f t="array" ref="CF3">IF(CF$1="","",_xlfn.CHOOSECOLS(_xlfn.TEXTSPLIT(CF$2,":"),1)&amp;"."&amp;_xlfn.SEQUENCE(COUNTA(_xlfn.UNIQUE(_xlfn._xlws.FILTER($M:$M,CF$1=$L:$L))))&amp;": "&amp;_xlfn.UNIQUE(_xlfn._xlws.FILTER($M:$M,CF$1=$L:$L)))</f>
        <v/>
      </c>
      <c r="CG3" t="str" cm="1">
        <f t="array" ref="CG3">IF(CG$1="","",_xlfn.CHOOSECOLS(_xlfn.TEXTSPLIT(CG$2,":"),1)&amp;"."&amp;_xlfn.SEQUENCE(COUNTA(_xlfn.UNIQUE(_xlfn._xlws.FILTER($M:$M,CG$1=$L:$L))))&amp;": "&amp;_xlfn.UNIQUE(_xlfn._xlws.FILTER($M:$M,CG$1=$L:$L)))</f>
        <v/>
      </c>
      <c r="CH3" t="str" cm="1">
        <f t="array" ref="CH3">IF(CH$1="","",_xlfn.CHOOSECOLS(_xlfn.TEXTSPLIT(CH$2,":"),1)&amp;"."&amp;_xlfn.SEQUENCE(COUNTA(_xlfn.UNIQUE(_xlfn._xlws.FILTER($M:$M,CH$1=$L:$L))))&amp;": "&amp;_xlfn.UNIQUE(_xlfn._xlws.FILTER($M:$M,CH$1=$L:$L)))</f>
        <v/>
      </c>
      <c r="CI3" t="str" cm="1">
        <f t="array" ref="CI3">IF(CI$1="","",_xlfn.CHOOSECOLS(_xlfn.TEXTSPLIT(CI$2,":"),1)&amp;"."&amp;_xlfn.SEQUENCE(COUNTA(_xlfn.UNIQUE(_xlfn._xlws.FILTER($M:$M,CI$1=$L:$L))))&amp;": "&amp;_xlfn.UNIQUE(_xlfn._xlws.FILTER($M:$M,CI$1=$L:$L)))</f>
        <v/>
      </c>
      <c r="CJ3" t="str" cm="1">
        <f t="array" ref="CJ3">IF(CJ$1="","",_xlfn.CHOOSECOLS(_xlfn.TEXTSPLIT(CJ$2,":"),1)&amp;"."&amp;_xlfn.SEQUENCE(COUNTA(_xlfn.UNIQUE(_xlfn._xlws.FILTER($M:$M,CJ$1=$L:$L))))&amp;": "&amp;_xlfn.UNIQUE(_xlfn._xlws.FILTER($M:$M,CJ$1=$L:$L)))</f>
        <v/>
      </c>
      <c r="CK3" t="str" cm="1">
        <f t="array" ref="CK3">IF(CK$1="","",_xlfn.CHOOSECOLS(_xlfn.TEXTSPLIT(CK$2,":"),1)&amp;"."&amp;_xlfn.SEQUENCE(COUNTA(_xlfn.UNIQUE(_xlfn._xlws.FILTER($M:$M,CK$1=$L:$L))))&amp;": "&amp;_xlfn.UNIQUE(_xlfn._xlws.FILTER($M:$M,CK$1=$L:$L)))</f>
        <v/>
      </c>
      <c r="CL3" t="str" cm="1">
        <f t="array" ref="CL3">IF(CL$1="","",_xlfn.CHOOSECOLS(_xlfn.TEXTSPLIT(CL$2,":"),1)&amp;"."&amp;_xlfn.SEQUENCE(COUNTA(_xlfn.UNIQUE(_xlfn._xlws.FILTER($M:$M,CL$1=$L:$L))))&amp;": "&amp;_xlfn.UNIQUE(_xlfn._xlws.FILTER($M:$M,CL$1=$L:$L)))</f>
        <v/>
      </c>
      <c r="CM3" t="str" cm="1">
        <f t="array" ref="CM3">IF(CM$1="","",_xlfn.CHOOSECOLS(_xlfn.TEXTSPLIT(CM$2,":"),1)&amp;"."&amp;_xlfn.SEQUENCE(COUNTA(_xlfn.UNIQUE(_xlfn._xlws.FILTER($M:$M,CM$1=$L:$L))))&amp;": "&amp;_xlfn.UNIQUE(_xlfn._xlws.FILTER($M:$M,CM$1=$L:$L)))</f>
        <v/>
      </c>
      <c r="CN3" t="str" cm="1">
        <f t="array" ref="CN3">IF(CN$1="","",_xlfn.CHOOSECOLS(_xlfn.TEXTSPLIT(CN$2,":"),1)&amp;"."&amp;_xlfn.SEQUENCE(COUNTA(_xlfn.UNIQUE(_xlfn._xlws.FILTER($M:$M,CN$1=$L:$L))))&amp;": "&amp;_xlfn.UNIQUE(_xlfn._xlws.FILTER($M:$M,CN$1=$L:$L)))</f>
        <v/>
      </c>
      <c r="CO3" t="str" cm="1">
        <f t="array" ref="CO3">IF(CO$1="","",_xlfn.CHOOSECOLS(_xlfn.TEXTSPLIT(CO$2,":"),1)&amp;"."&amp;_xlfn.SEQUENCE(COUNTA(_xlfn.UNIQUE(_xlfn._xlws.FILTER($M:$M,CO$1=$L:$L))))&amp;": "&amp;_xlfn.UNIQUE(_xlfn._xlws.FILTER($M:$M,CO$1=$L:$L)))</f>
        <v/>
      </c>
      <c r="CP3" t="str" cm="1">
        <f t="array" ref="CP3">IF(CP$1="","",_xlfn.CHOOSECOLS(_xlfn.TEXTSPLIT(CP$2,":"),1)&amp;"."&amp;_xlfn.SEQUENCE(COUNTA(_xlfn.UNIQUE(_xlfn._xlws.FILTER($M:$M,CP$1=$L:$L))))&amp;": "&amp;_xlfn.UNIQUE(_xlfn._xlws.FILTER($M:$M,CP$1=$L:$L)))</f>
        <v/>
      </c>
      <c r="CQ3" t="str" cm="1">
        <f t="array" ref="CQ3">IF(CQ$1="","",_xlfn.CHOOSECOLS(_xlfn.TEXTSPLIT(CQ$2,":"),1)&amp;"."&amp;_xlfn.SEQUENCE(COUNTA(_xlfn.UNIQUE(_xlfn._xlws.FILTER($M:$M,CQ$1=$L:$L))))&amp;": "&amp;_xlfn.UNIQUE(_xlfn._xlws.FILTER($M:$M,CQ$1=$L:$L)))</f>
        <v/>
      </c>
      <c r="CR3" t="str" cm="1">
        <f t="array" ref="CR3">IF(CR$1="","",_xlfn.CHOOSECOLS(_xlfn.TEXTSPLIT(CR$2,":"),1)&amp;"."&amp;_xlfn.SEQUENCE(COUNTA(_xlfn.UNIQUE(_xlfn._xlws.FILTER($M:$M,CR$1=$L:$L))))&amp;": "&amp;_xlfn.UNIQUE(_xlfn._xlws.FILTER($M:$M,CR$1=$L:$L)))</f>
        <v/>
      </c>
      <c r="CS3" t="str" cm="1">
        <f t="array" ref="CS3">IF(CS$1="","",_xlfn.CHOOSECOLS(_xlfn.TEXTSPLIT(CS$2,":"),1)&amp;"."&amp;_xlfn.SEQUENCE(COUNTA(_xlfn.UNIQUE(_xlfn._xlws.FILTER($M:$M,CS$1=$L:$L))))&amp;": "&amp;_xlfn.UNIQUE(_xlfn._xlws.FILTER($M:$M,CS$1=$L:$L)))</f>
        <v/>
      </c>
      <c r="CT3" t="str" cm="1">
        <f t="array" ref="CT3">IF(CT$1="","",_xlfn.CHOOSECOLS(_xlfn.TEXTSPLIT(CT$2,":"),1)&amp;"."&amp;_xlfn.SEQUENCE(COUNTA(_xlfn.UNIQUE(_xlfn._xlws.FILTER($M:$M,CT$1=$L:$L))))&amp;": "&amp;_xlfn.UNIQUE(_xlfn._xlws.FILTER($M:$M,CT$1=$L:$L)))</f>
        <v/>
      </c>
      <c r="CU3" t="str" cm="1">
        <f t="array" ref="CU3">IF(CU$1="","",_xlfn.CHOOSECOLS(_xlfn.TEXTSPLIT(CU$2,":"),1)&amp;"."&amp;_xlfn.SEQUENCE(COUNTA(_xlfn.UNIQUE(_xlfn._xlws.FILTER($M:$M,CU$1=$L:$L))))&amp;": "&amp;_xlfn.UNIQUE(_xlfn._xlws.FILTER($M:$M,CU$1=$L:$L)))</f>
        <v/>
      </c>
      <c r="CV3" t="str" cm="1">
        <f t="array" ref="CV3">IF(CV$1="","",_xlfn.CHOOSECOLS(_xlfn.TEXTSPLIT(CV$2,":"),1)&amp;"."&amp;_xlfn.SEQUENCE(COUNTA(_xlfn.UNIQUE(_xlfn._xlws.FILTER($M:$M,CV$1=$L:$L))))&amp;": "&amp;_xlfn.UNIQUE(_xlfn._xlws.FILTER($M:$M,CV$1=$L:$L)))</f>
        <v/>
      </c>
      <c r="CW3" t="str" cm="1">
        <f t="array" ref="CW3">IF(CW$1="","",_xlfn.CHOOSECOLS(_xlfn.TEXTSPLIT(CW$2,":"),1)&amp;"."&amp;_xlfn.SEQUENCE(COUNTA(_xlfn.UNIQUE(_xlfn._xlws.FILTER($M:$M,CW$1=$L:$L))))&amp;": "&amp;_xlfn.UNIQUE(_xlfn._xlws.FILTER($M:$M,CW$1=$L:$L)))</f>
        <v/>
      </c>
      <c r="CX3" t="str" cm="1">
        <f t="array" ref="CX3">IF(CX$1="","",_xlfn.CHOOSECOLS(_xlfn.TEXTSPLIT(CX$2,":"),1)&amp;"."&amp;_xlfn.SEQUENCE(COUNTA(_xlfn.UNIQUE(_xlfn._xlws.FILTER($M:$M,CX$1=$L:$L))))&amp;": "&amp;_xlfn.UNIQUE(_xlfn._xlws.FILTER($M:$M,CX$1=$L:$L)))</f>
        <v/>
      </c>
      <c r="CY3" t="str" cm="1">
        <f t="array" ref="CY3">IF(CY$1="","",_xlfn.CHOOSECOLS(_xlfn.TEXTSPLIT(CY$2,":"),1)&amp;"."&amp;_xlfn.SEQUENCE(COUNTA(_xlfn.UNIQUE(_xlfn._xlws.FILTER($M:$M,CY$1=$L:$L))))&amp;": "&amp;_xlfn.UNIQUE(_xlfn._xlws.FILTER($M:$M,CY$1=$L:$L)))</f>
        <v/>
      </c>
      <c r="CZ3" t="str" cm="1">
        <f t="array" ref="CZ3">IF(CZ$1="","",_xlfn.CHOOSECOLS(_xlfn.TEXTSPLIT(CZ$2,":"),1)&amp;"."&amp;_xlfn.SEQUENCE(COUNTA(_xlfn.UNIQUE(_xlfn._xlws.FILTER($M:$M,CZ$1=$L:$L))))&amp;": "&amp;_xlfn.UNIQUE(_xlfn._xlws.FILTER($M:$M,CZ$1=$L:$L)))</f>
        <v/>
      </c>
      <c r="XFA3" t="str">
        <v>Security and Compliance</v>
      </c>
      <c r="XFB3" t="str">
        <v>Content protection</v>
      </c>
      <c r="XFC3" t="str">
        <v>Battery Test Engineer</v>
      </c>
    </row>
    <row r="4" spans="1:104 16381:16384" x14ac:dyDescent="0.5">
      <c r="C4" s="23"/>
      <c r="D4" s="23"/>
      <c r="E4" s="23"/>
      <c r="F4" s="23"/>
      <c r="J4" s="26" t="str">
        <f ca="1"/>
        <v>2. Software Engineering</v>
      </c>
      <c r="K4" s="17" t="str" cm="1">
        <f t="array" aca="1" ref="K4" ca="1">IF(OR(L4="",toggleHash&lt;&gt;"On"),"",_xlfn.LET(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_xlfn.ARRAYTOTEXT(L4:Z4),
  IF(ISBLANK(_xlpm.s),
    0,
    DEC2HEX(_xlfn.REDUCE(_xlpm.o,
      ROW(INDIRECT("1:"&amp;LEN(_xlpm.s))),
      _xlfn.LAMBDA(_xlpm.acc,_xlpm.i,_xlpm.mulmod(_xlpm.p, _xlfn.BITXOR(_xlpm.acc, CODE(MID(_xlpm.s,_xlpm.i,1))), _xlpm.m)))))))</f>
        <v/>
      </c>
      <c r="L4" s="4" t="str">
        <v>Feature, OS, and FW Development</v>
      </c>
      <c r="M4" s="4" t="str">
        <v>Firmware development</v>
      </c>
      <c r="N4" s="4" t="str">
        <v>Embedded Software Engineer</v>
      </c>
      <c r="O4" s="4">
        <v>0.5</v>
      </c>
      <c r="P4" s="4">
        <v>1.5</v>
      </c>
      <c r="Q4" s="4">
        <v>3</v>
      </c>
      <c r="R4" s="4">
        <v>1.5</v>
      </c>
      <c r="BA4" t="str">
        <f ca="1"/>
        <v>2. Software Engineering</v>
      </c>
      <c r="BB4" t="str">
        <f ca="1"/>
        <v/>
      </c>
      <c r="BC4" t="str">
        <f ca="1"/>
        <v>Feature, OS, and FW Development</v>
      </c>
      <c r="BD4" t="str">
        <f ca="1"/>
        <v>Firmware development</v>
      </c>
      <c r="BE4" t="str">
        <f ca="1"/>
        <v>Embedded Software Engineer</v>
      </c>
      <c r="BF4">
        <f ca="1"/>
        <v>0.5</v>
      </c>
      <c r="BG4">
        <f ca="1"/>
        <v>1.5</v>
      </c>
      <c r="BH4">
        <f ca="1"/>
        <v>3</v>
      </c>
      <c r="BI4">
        <f ca="1"/>
        <v>1.5</v>
      </c>
      <c r="BJ4">
        <f ca="1"/>
        <v>0</v>
      </c>
      <c r="BK4">
        <f ca="1"/>
        <v>0</v>
      </c>
      <c r="BL4">
        <f ca="1"/>
        <v>0</v>
      </c>
      <c r="BM4">
        <f ca="1"/>
        <v>0</v>
      </c>
      <c r="BN4">
        <f ca="1"/>
        <v>0</v>
      </c>
      <c r="BO4">
        <f ca="1"/>
        <v>0</v>
      </c>
      <c r="BP4">
        <f ca="1"/>
        <v>0</v>
      </c>
      <c r="BQ4">
        <f ca="1"/>
        <v>0</v>
      </c>
      <c r="CA4" t="str">
        <f ca="1"/>
        <v>2.1.2: Firmware development</v>
      </c>
      <c r="CB4" t="str">
        <f ca="1"/>
        <v>2.2.2: Streaming protocol support</v>
      </c>
      <c r="CC4" t="str">
        <f ca="1"/>
        <v>2.3.2: Network testing</v>
      </c>
      <c r="CD4" t="str">
        <f ca="1"/>
        <v>2.4.2: Content protection</v>
      </c>
      <c r="XFA4" t="str">
        <v>User Function</v>
      </c>
      <c r="XFB4" t="str">
        <v>Device pairing</v>
      </c>
      <c r="XFC4" t="str">
        <v>Business Development Manager</v>
      </c>
    </row>
    <row r="5" spans="1:104 16381:16384" x14ac:dyDescent="0.5">
      <c r="C5" s="20" t="s">
        <v>186</v>
      </c>
      <c r="D5" s="20" t="s">
        <v>187</v>
      </c>
      <c r="E5" s="20" t="s">
        <v>188</v>
      </c>
      <c r="F5" s="20" t="s">
        <v>189</v>
      </c>
      <c r="J5" s="26" t="str">
        <f ca="1"/>
        <v>2. Software Engineering</v>
      </c>
      <c r="K5" s="17" t="str" cm="1">
        <f t="array" aca="1" ref="K5" ca="1">IF(OR(L5="",toggleHash&lt;&gt;"On"),"",_xlfn.LET(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_xlfn.ARRAYTOTEXT(L5:Z5),
  IF(ISBLANK(_xlpm.s),
    0,
    DEC2HEX(_xlfn.REDUCE(_xlpm.o,
      ROW(INDIRECT("1:"&amp;LEN(_xlpm.s))),
      _xlfn.LAMBDA(_xlpm.acc,_xlpm.i,_xlpm.mulmod(_xlpm.p, _xlfn.BITXOR(_xlpm.acc, CODE(MID(_xlpm.s,_xlpm.i,1))), _xlpm.m)))))))</f>
        <v/>
      </c>
      <c r="L5" s="4" t="str">
        <v>Feature, OS, and FW Development</v>
      </c>
      <c r="M5" s="4" t="str">
        <v>OS customization</v>
      </c>
      <c r="N5" s="4" t="str">
        <v>Software Engineer</v>
      </c>
      <c r="O5" s="4">
        <v>0.5</v>
      </c>
      <c r="P5" s="4">
        <v>1</v>
      </c>
      <c r="Q5" s="4">
        <v>2.5</v>
      </c>
      <c r="R5" s="4">
        <v>1.5</v>
      </c>
      <c r="BA5" t="str">
        <f ca="1"/>
        <v>2. Software Engineering</v>
      </c>
      <c r="BB5" t="str">
        <f ca="1"/>
        <v/>
      </c>
      <c r="BC5" t="str">
        <f ca="1"/>
        <v>Feature, OS, and FW Development</v>
      </c>
      <c r="BD5" t="str">
        <f ca="1"/>
        <v>OS customization</v>
      </c>
      <c r="BE5" t="str">
        <f ca="1"/>
        <v>Software Engineer</v>
      </c>
      <c r="BF5">
        <f ca="1"/>
        <v>0.5</v>
      </c>
      <c r="BG5">
        <f ca="1"/>
        <v>1</v>
      </c>
      <c r="BH5">
        <f ca="1"/>
        <v>2.5</v>
      </c>
      <c r="BI5">
        <f ca="1"/>
        <v>1.5</v>
      </c>
      <c r="BJ5">
        <f ca="1"/>
        <v>0</v>
      </c>
      <c r="BK5">
        <f ca="1"/>
        <v>0</v>
      </c>
      <c r="BL5">
        <f ca="1"/>
        <v>0</v>
      </c>
      <c r="BM5">
        <f ca="1"/>
        <v>0</v>
      </c>
      <c r="BN5">
        <f ca="1"/>
        <v>0</v>
      </c>
      <c r="BO5">
        <f ca="1"/>
        <v>0</v>
      </c>
      <c r="BP5">
        <f ca="1"/>
        <v>0</v>
      </c>
      <c r="BQ5">
        <f ca="1"/>
        <v>0</v>
      </c>
      <c r="CA5" t="str">
        <f ca="1"/>
        <v>2.1.3: OS customization</v>
      </c>
      <c r="CB5" t="str">
        <f ca="1"/>
        <v>2.2.3: Cloud service integration</v>
      </c>
      <c r="CC5" t="str">
        <f ca="1"/>
        <v>2.3.3: Device pairing</v>
      </c>
      <c r="CD5" t="str">
        <f ca="1"/>
        <v>2.4.3: Secure boot and root of trust implementation</v>
      </c>
      <c r="XFB5" t="str">
        <v>Firmware development</v>
      </c>
      <c r="XFC5" t="str">
        <v>Call Center Manager</v>
      </c>
    </row>
    <row r="6" spans="1:104 16381:16384" x14ac:dyDescent="0.5">
      <c r="A6" s="26" t="str" cm="1">
        <f t="array" ref="A6:A9">_xlfn.UNIQUE(_xlfn._xlws.FILTER($L:$L,(L:L&lt;&gt;"")*(L:L&lt;&gt;"Task")))</f>
        <v>Feature, OS, and FW Development</v>
      </c>
      <c r="B6" s="27" t="str" cm="1">
        <f t="array" aca="1" ref="B6:B20" ca="1">IFERROR(LEFT(B1,1)&amp;"."&amp;_xlfn.SEQUENCE(COUNTA(_xlfn._xlws.FILTER(A6:A20,A6:A20&lt;&gt;"")))&amp;": "&amp;A6:A20&amp;CHAR(10),"")</f>
        <v xml:space="preserve">2.1: Feature, OS, and FW Development
</v>
      </c>
      <c r="C6">
        <f t="shared" ref="C6:C20" si="0">IF(A:A="","",COUNTIF(L:L,A:A))</f>
        <v>7</v>
      </c>
      <c r="D6" cm="1">
        <f t="array" ref="D6">IF(_xlfn.SINGLE(A:A)="","",COUNTA(_xlfn.UNIQUE(_xlfn._xlws.FILTER(M:M,L:L=A6))))</f>
        <v>6</v>
      </c>
      <c r="E6" cm="1">
        <f t="array" ref="E6">IF(_xlfn.SINGLE(A:A)="","",COUNTA(_xlfn.UNIQUE(_xlfn._xlws.FILTER(N:N,L:L=A6))))</f>
        <v>5</v>
      </c>
      <c r="F6" s="41">
        <f t="shared" ref="F6:F20" si="1">IF(A:A="","",SUMIFS(O:O,L:L,A:A))</f>
        <v>5</v>
      </c>
      <c r="H6" s="26" t="str" cm="1">
        <f t="array" aca="1" ref="H6:H20" ca="1">IF(B6:B20="","",B6:B20&amp;"  "&amp;CHAR(149)&amp;" "&amp;C6:C20&amp;" resources, "&amp;D6:D20&amp;" subtasks, "&amp;E6:E20&amp;" roles, "&amp;TEXT(F6:F20,"0.0")&amp;" fte")</f>
        <v>2.1: Feature, OS, and FW Development
  • 7 resources, 6 subtasks, 5 roles, 5.0 fte</v>
      </c>
      <c r="J6" s="26" t="str">
        <f ca="1"/>
        <v>2. Software Engineering</v>
      </c>
      <c r="K6" s="17" t="str" cm="1">
        <f t="array" aca="1" ref="K6" ca="1">IF(OR(L6="",toggleHash&lt;&gt;"On"),"",_xlfn.LET(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_xlfn.ARRAYTOTEXT(L6:Z6),
  IF(ISBLANK(_xlpm.s),
    0,
    DEC2HEX(_xlfn.REDUCE(_xlpm.o,
      ROW(INDIRECT("1:"&amp;LEN(_xlpm.s))),
      _xlfn.LAMBDA(_xlpm.acc,_xlpm.i,_xlpm.mulmod(_xlpm.p, _xlfn.BITXOR(_xlpm.acc, CODE(MID(_xlpm.s,_xlpm.i,1))), _xlpm.m)))))))</f>
        <v/>
      </c>
      <c r="L6" s="4" t="str">
        <v>Feature, OS, and FW Development</v>
      </c>
      <c r="M6" s="4" t="str">
        <v>Security features implementation</v>
      </c>
      <c r="N6" s="4" t="str">
        <v>Security Engineer</v>
      </c>
      <c r="O6" s="4">
        <v>0.5</v>
      </c>
      <c r="P6" s="4">
        <v>1.5</v>
      </c>
      <c r="Q6" s="4">
        <v>2</v>
      </c>
      <c r="R6" s="4">
        <v>1</v>
      </c>
      <c r="BA6" t="str">
        <f ca="1"/>
        <v>2. Software Engineering</v>
      </c>
      <c r="BB6" t="str">
        <f ca="1"/>
        <v/>
      </c>
      <c r="BC6" t="str">
        <f ca="1"/>
        <v>Feature, OS, and FW Development</v>
      </c>
      <c r="BD6" t="str">
        <f ca="1"/>
        <v>Security features implementation</v>
      </c>
      <c r="BE6" t="str">
        <f ca="1"/>
        <v>Security Engineer</v>
      </c>
      <c r="BF6">
        <f ca="1"/>
        <v>0.5</v>
      </c>
      <c r="BG6">
        <f ca="1"/>
        <v>1.5</v>
      </c>
      <c r="BH6">
        <f ca="1"/>
        <v>2</v>
      </c>
      <c r="BI6">
        <f ca="1"/>
        <v>1</v>
      </c>
      <c r="BJ6">
        <f ca="1"/>
        <v>0</v>
      </c>
      <c r="BK6">
        <f ca="1"/>
        <v>0</v>
      </c>
      <c r="BL6">
        <f ca="1"/>
        <v>0</v>
      </c>
      <c r="BM6">
        <f ca="1"/>
        <v>0</v>
      </c>
      <c r="BN6">
        <f ca="1"/>
        <v>0</v>
      </c>
      <c r="BO6">
        <f ca="1"/>
        <v>0</v>
      </c>
      <c r="BP6">
        <f ca="1"/>
        <v>0</v>
      </c>
      <c r="BQ6">
        <f ca="1"/>
        <v>0</v>
      </c>
      <c r="CA6" t="str">
        <f ca="1"/>
        <v>2.1.4: Security features implementation</v>
      </c>
      <c r="CB6" t="str">
        <f ca="1"/>
        <v>2.2.4: Wi-Fi/Bluetooth integration</v>
      </c>
      <c r="CC6" t="str">
        <f ca="1"/>
        <v>2.3.4: VPN Integration and testing</v>
      </c>
      <c r="CD6" t="str">
        <f ca="1"/>
        <v>2.4.4: Vulnerability testing</v>
      </c>
      <c r="XFB6" t="str">
        <v>Media player functionality</v>
      </c>
      <c r="XFC6" t="str">
        <v>Channel Sales Manager</v>
      </c>
    </row>
    <row r="7" spans="1:104 16381:16384" x14ac:dyDescent="0.5">
      <c r="A7" s="26" t="str">
        <v>Integration</v>
      </c>
      <c r="B7" s="27" t="str">
        <f ca="1"/>
        <v xml:space="preserve">2.2: Integration
</v>
      </c>
      <c r="C7">
        <f t="shared" si="0"/>
        <v>8</v>
      </c>
      <c r="D7" cm="1">
        <f t="array" ref="D7">IF(_xlfn.SINGLE(A:A)="","",COUNTA(_xlfn.UNIQUE(_xlfn._xlws.FILTER(M:M,L:L=A7))))</f>
        <v>5</v>
      </c>
      <c r="E7" cm="1">
        <f t="array" ref="E7">IF(_xlfn.SINGLE(A:A)="","",COUNTA(_xlfn.UNIQUE(_xlfn._xlws.FILTER(N:N,L:L=A7))))</f>
        <v>7</v>
      </c>
      <c r="F7" s="41">
        <f t="shared" si="1"/>
        <v>5</v>
      </c>
      <c r="H7" s="26" t="str">
        <f ca="1"/>
        <v>2.2: Integration
  • 8 resources, 5 subtasks, 7 roles, 5.0 fte</v>
      </c>
      <c r="J7" s="26" t="str">
        <f ca="1"/>
        <v>2. Software Engineering</v>
      </c>
      <c r="K7" s="17" t="str" cm="1">
        <f t="array" aca="1" ref="K7" ca="1">IF(OR(L7="",toggleHash&lt;&gt;"On"),"",_xlfn.LET(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_xlfn.ARRAYTOTEXT(L7:Z7),
  IF(ISBLANK(_xlpm.s),
    0,
    DEC2HEX(_xlfn.REDUCE(_xlpm.o,
      ROW(INDIRECT("1:"&amp;LEN(_xlpm.s))),
      _xlfn.LAMBDA(_xlpm.acc,_xlpm.i,_xlpm.mulmod(_xlpm.p, _xlfn.BITXOR(_xlpm.acc, CODE(MID(_xlpm.s,_xlpm.i,1))), _xlpm.m)))))))</f>
        <v/>
      </c>
      <c r="L7" s="4" t="str">
        <v>Feature, OS, and FW Development</v>
      </c>
      <c r="M7" s="4" t="str">
        <v>Over-the-air update system development</v>
      </c>
      <c r="N7" s="4" t="str">
        <v>Firmware Engineer</v>
      </c>
      <c r="O7" s="4">
        <v>0.5</v>
      </c>
      <c r="P7" s="4">
        <v>1.5</v>
      </c>
      <c r="Q7" s="4">
        <v>3</v>
      </c>
      <c r="R7" s="4">
        <v>1.5</v>
      </c>
      <c r="BA7" t="str">
        <f ca="1"/>
        <v>2. Software Engineering</v>
      </c>
      <c r="BB7" t="str">
        <f ca="1"/>
        <v/>
      </c>
      <c r="BC7" t="str">
        <f ca="1"/>
        <v>Feature, OS, and FW Development</v>
      </c>
      <c r="BD7" t="str">
        <f ca="1"/>
        <v>Over-the-air update system development</v>
      </c>
      <c r="BE7" t="str">
        <f ca="1"/>
        <v>Firmware Engineer</v>
      </c>
      <c r="BF7">
        <f ca="1"/>
        <v>0.5</v>
      </c>
      <c r="BG7">
        <f ca="1"/>
        <v>1.5</v>
      </c>
      <c r="BH7">
        <f ca="1"/>
        <v>3</v>
      </c>
      <c r="BI7">
        <f ca="1"/>
        <v>1.5</v>
      </c>
      <c r="BJ7">
        <f ca="1"/>
        <v>0</v>
      </c>
      <c r="BK7">
        <f ca="1"/>
        <v>0</v>
      </c>
      <c r="BL7">
        <f ca="1"/>
        <v>0</v>
      </c>
      <c r="BM7">
        <f ca="1"/>
        <v>0</v>
      </c>
      <c r="BN7">
        <f ca="1"/>
        <v>0</v>
      </c>
      <c r="BO7">
        <f ca="1"/>
        <v>0</v>
      </c>
      <c r="BP7">
        <f ca="1"/>
        <v>0</v>
      </c>
      <c r="BQ7">
        <f ca="1"/>
        <v>0</v>
      </c>
      <c r="CA7" t="str">
        <f ca="1"/>
        <v>2.1.5: Over-the-air update system development</v>
      </c>
      <c r="CB7" t="str">
        <f ca="1"/>
        <v>2.2.5: Streaming service integration</v>
      </c>
      <c r="XFB7" t="str">
        <v>Network testing</v>
      </c>
      <c r="XFC7" t="str">
        <v>Cloud Architect</v>
      </c>
    </row>
    <row r="8" spans="1:104 16381:16384" x14ac:dyDescent="0.5">
      <c r="A8" s="26" t="str">
        <v>User Function</v>
      </c>
      <c r="B8" s="27" t="str">
        <f ca="1"/>
        <v xml:space="preserve">2.3: User Function
</v>
      </c>
      <c r="C8">
        <f t="shared" si="0"/>
        <v>5</v>
      </c>
      <c r="D8" cm="1">
        <f t="array" ref="D8">IF(_xlfn.SINGLE(A:A)="","",COUNTA(_xlfn.UNIQUE(_xlfn._xlws.FILTER(M:M,L:L=A8))))</f>
        <v>4</v>
      </c>
      <c r="E8" cm="1">
        <f t="array" ref="E8">IF(_xlfn.SINGLE(A:A)="","",COUNTA(_xlfn.UNIQUE(_xlfn._xlws.FILTER(N:N,L:L=A8))))</f>
        <v>5</v>
      </c>
      <c r="F8" s="41">
        <f t="shared" si="1"/>
        <v>2.5</v>
      </c>
      <c r="H8" s="26" t="str">
        <f ca="1"/>
        <v>2.3: User Function
  • 5 resources, 4 subtasks, 5 roles, 2.5 fte</v>
      </c>
      <c r="J8" s="26" t="str">
        <f ca="1"/>
        <v>2. Software Engineering</v>
      </c>
      <c r="K8" s="17" t="str" cm="1">
        <f t="array" aca="1" ref="K8" ca="1">IF(OR(L8="",toggleHash&lt;&gt;"On"),"",_xlfn.LET(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_xlfn.ARRAYTOTEXT(L8:Z8),
  IF(ISBLANK(_xlpm.s),
    0,
    DEC2HEX(_xlfn.REDUCE(_xlpm.o,
      ROW(INDIRECT("1:"&amp;LEN(_xlpm.s))),
      _xlfn.LAMBDA(_xlpm.acc,_xlpm.i,_xlpm.mulmod(_xlpm.p, _xlfn.BITXOR(_xlpm.acc, CODE(MID(_xlpm.s,_xlpm.i,1))), _xlpm.m)))))))</f>
        <v/>
      </c>
      <c r="L8" s="4" t="str">
        <v>Feature, OS, and FW Development</v>
      </c>
      <c r="M8" s="4" t="str">
        <v>UI/UX design for media interface</v>
      </c>
      <c r="N8" s="4" t="str">
        <v>UI/UX Designer</v>
      </c>
      <c r="O8" s="4">
        <v>1</v>
      </c>
      <c r="P8" s="4">
        <v>1.5</v>
      </c>
      <c r="Q8" s="4">
        <v>2</v>
      </c>
      <c r="R8" s="4">
        <v>1</v>
      </c>
      <c r="BA8" t="str">
        <f ca="1"/>
        <v>2. Software Engineering</v>
      </c>
      <c r="BB8" t="str">
        <f ca="1"/>
        <v/>
      </c>
      <c r="BC8" t="str">
        <f ca="1"/>
        <v>Feature, OS, and FW Development</v>
      </c>
      <c r="BD8" t="str">
        <f ca="1"/>
        <v>UI/UX design for media interface</v>
      </c>
      <c r="BE8" t="str">
        <f ca="1"/>
        <v>UI/UX Designer</v>
      </c>
      <c r="BF8">
        <f ca="1"/>
        <v>1</v>
      </c>
      <c r="BG8">
        <f ca="1"/>
        <v>1.5</v>
      </c>
      <c r="BH8">
        <f ca="1"/>
        <v>2</v>
      </c>
      <c r="BI8">
        <f ca="1"/>
        <v>1</v>
      </c>
      <c r="BJ8">
        <f ca="1"/>
        <v>0</v>
      </c>
      <c r="BK8">
        <f ca="1"/>
        <v>0</v>
      </c>
      <c r="BL8">
        <f ca="1"/>
        <v>0</v>
      </c>
      <c r="BM8">
        <f ca="1"/>
        <v>0</v>
      </c>
      <c r="BN8">
        <f ca="1"/>
        <v>0</v>
      </c>
      <c r="BO8">
        <f ca="1"/>
        <v>0</v>
      </c>
      <c r="BP8">
        <f ca="1"/>
        <v>0</v>
      </c>
      <c r="BQ8">
        <f ca="1"/>
        <v>0</v>
      </c>
      <c r="CA8" t="str">
        <f ca="1"/>
        <v>2.1.6: UI/UX design for media interface</v>
      </c>
      <c r="XFB8" t="str">
        <v>OS customization</v>
      </c>
      <c r="XFC8" t="str">
        <v>Cloud Engineer</v>
      </c>
    </row>
    <row r="9" spans="1:104 16381:16384" x14ac:dyDescent="0.5">
      <c r="A9" s="26" t="str">
        <v>Security and Compliance</v>
      </c>
      <c r="B9" s="27" t="str">
        <f ca="1"/>
        <v xml:space="preserve">2.4: Security and Compliance
</v>
      </c>
      <c r="C9">
        <f t="shared" si="0"/>
        <v>6</v>
      </c>
      <c r="D9" cm="1">
        <f t="array" ref="D9">IF(_xlfn.SINGLE(A:A)="","",COUNTA(_xlfn.UNIQUE(_xlfn._xlws.FILTER(M:M,L:L=A9))))</f>
        <v>4</v>
      </c>
      <c r="E9" cm="1">
        <f t="array" ref="E9">IF(_xlfn.SINGLE(A:A)="","",COUNTA(_xlfn.UNIQUE(_xlfn._xlws.FILTER(N:N,L:L=A9))))</f>
        <v>6</v>
      </c>
      <c r="F9" s="41">
        <f t="shared" si="1"/>
        <v>3</v>
      </c>
      <c r="H9" s="26" t="str">
        <f ca="1"/>
        <v>2.4: Security and Compliance
  • 6 resources, 4 subtasks, 6 roles, 3.0 fte</v>
      </c>
      <c r="J9" s="26" t="str">
        <f ca="1"/>
        <v>2. Software Engineering</v>
      </c>
      <c r="K9" s="17" t="str" cm="1">
        <f t="array" aca="1" ref="K9" ca="1">IF(OR(L9="",toggleHash&lt;&gt;"On"),"",_xlfn.LET(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_xlfn.ARRAYTOTEXT(L9:Z9),
  IF(ISBLANK(_xlpm.s),
    0,
    DEC2HEX(_xlfn.REDUCE(_xlpm.o,
      ROW(INDIRECT("1:"&amp;LEN(_xlpm.s))),
      _xlfn.LAMBDA(_xlpm.acc,_xlpm.i,_xlpm.mulmod(_xlpm.p, _xlfn.BITXOR(_xlpm.acc, CODE(MID(_xlpm.s,_xlpm.i,1))), _xlpm.m)))))))</f>
        <v/>
      </c>
      <c r="L9" s="4" t="str">
        <v>Integration</v>
      </c>
      <c r="M9" s="4" t="str">
        <v>Codec integration</v>
      </c>
      <c r="N9" s="4" t="str">
        <v>Software Engineer</v>
      </c>
      <c r="O9" s="4">
        <v>0.5</v>
      </c>
      <c r="P9" s="4">
        <v>1.5</v>
      </c>
      <c r="Q9" s="4">
        <v>2.5</v>
      </c>
      <c r="R9" s="4">
        <v>1</v>
      </c>
      <c r="BA9" t="str">
        <f ca="1"/>
        <v>2. Software Engineering</v>
      </c>
      <c r="BB9" t="str">
        <f ca="1"/>
        <v/>
      </c>
      <c r="BC9" t="str">
        <f ca="1"/>
        <v>Integration</v>
      </c>
      <c r="BD9" t="str">
        <f ca="1"/>
        <v>Codec integration</v>
      </c>
      <c r="BE9" t="str">
        <f ca="1"/>
        <v>Software Engineer</v>
      </c>
      <c r="BF9">
        <f ca="1"/>
        <v>0.5</v>
      </c>
      <c r="BG9">
        <f ca="1"/>
        <v>1.5</v>
      </c>
      <c r="BH9">
        <f ca="1"/>
        <v>2.5</v>
      </c>
      <c r="BI9">
        <f ca="1"/>
        <v>1</v>
      </c>
      <c r="BJ9">
        <f ca="1"/>
        <v>0</v>
      </c>
      <c r="BK9">
        <f ca="1"/>
        <v>0</v>
      </c>
      <c r="BL9">
        <f ca="1"/>
        <v>0</v>
      </c>
      <c r="BM9">
        <f ca="1"/>
        <v>0</v>
      </c>
      <c r="BN9">
        <f ca="1"/>
        <v>0</v>
      </c>
      <c r="BO9">
        <f ca="1"/>
        <v>0</v>
      </c>
      <c r="BP9">
        <f ca="1"/>
        <v>0</v>
      </c>
      <c r="BQ9">
        <f ca="1"/>
        <v>0</v>
      </c>
      <c r="XFB9" t="str">
        <v>OS selection</v>
      </c>
      <c r="XFC9" t="str">
        <v>Communications Specialist</v>
      </c>
    </row>
    <row r="10" spans="1:104 16381:16384" x14ac:dyDescent="0.5">
      <c r="A10" s="26"/>
      <c r="B10" s="27" t="str">
        <f ca="1"/>
        <v/>
      </c>
      <c r="C10" t="str">
        <f t="shared" si="0"/>
        <v/>
      </c>
      <c r="D10" t="str" cm="1">
        <f t="array" ref="D10">IF(_xlfn.SINGLE(A:A)="","",COUNTA(_xlfn.UNIQUE(_xlfn._xlws.FILTER(M:M,L:L=A10))))</f>
        <v/>
      </c>
      <c r="E10" t="str" cm="1">
        <f t="array" ref="E10">IF(_xlfn.SINGLE(A:A)="","",COUNTA(_xlfn.UNIQUE(_xlfn._xlws.FILTER(N:N,L:L=A10))))</f>
        <v/>
      </c>
      <c r="F10" s="41" t="str">
        <f t="shared" si="1"/>
        <v/>
      </c>
      <c r="H10" s="26" t="str">
        <f ca="1"/>
        <v/>
      </c>
      <c r="J10" s="26" t="str">
        <f ca="1"/>
        <v>2. Software Engineering</v>
      </c>
      <c r="K10" s="17" t="str" cm="1">
        <f t="array" aca="1" ref="K10" ca="1">IF(OR(L10="",toggleHash&lt;&gt;"On"),"",_xlfn.LET(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_xlfn.ARRAYTOTEXT(L10:Z10),
  IF(ISBLANK(_xlpm.s),
    0,
    DEC2HEX(_xlfn.REDUCE(_xlpm.o,
      ROW(INDIRECT("1:"&amp;LEN(_xlpm.s))),
      _xlfn.LAMBDA(_xlpm.acc,_xlpm.i,_xlpm.mulmod(_xlpm.p, _xlfn.BITXOR(_xlpm.acc, CODE(MID(_xlpm.s,_xlpm.i,1))), _xlpm.m)))))))</f>
        <v/>
      </c>
      <c r="L10" s="4" t="str">
        <v>Integration</v>
      </c>
      <c r="M10" s="4" t="str">
        <v>Codec integration</v>
      </c>
      <c r="N10" s="4" t="str">
        <v>Video Engineer</v>
      </c>
      <c r="O10" s="4">
        <v>0.5</v>
      </c>
      <c r="P10" s="4">
        <v>1.5</v>
      </c>
      <c r="Q10" s="4">
        <v>2.5</v>
      </c>
      <c r="R10" s="4">
        <v>1</v>
      </c>
      <c r="BA10" t="str">
        <f ca="1"/>
        <v>2. Software Engineering</v>
      </c>
      <c r="BB10" t="str">
        <f ca="1"/>
        <v/>
      </c>
      <c r="BC10" t="str">
        <f ca="1"/>
        <v>Integration</v>
      </c>
      <c r="BD10" t="str">
        <f ca="1"/>
        <v>Codec integration</v>
      </c>
      <c r="BE10" t="str">
        <f ca="1"/>
        <v>Video Engineer</v>
      </c>
      <c r="BF10">
        <f ca="1"/>
        <v>0.5</v>
      </c>
      <c r="BG10">
        <f ca="1"/>
        <v>1.5</v>
      </c>
      <c r="BH10">
        <f ca="1"/>
        <v>2.5</v>
      </c>
      <c r="BI10">
        <f ca="1"/>
        <v>1</v>
      </c>
      <c r="BJ10">
        <f ca="1"/>
        <v>0</v>
      </c>
      <c r="BK10">
        <f ca="1"/>
        <v>0</v>
      </c>
      <c r="BL10">
        <f ca="1"/>
        <v>0</v>
      </c>
      <c r="BM10">
        <f ca="1"/>
        <v>0</v>
      </c>
      <c r="BN10">
        <f ca="1"/>
        <v>0</v>
      </c>
      <c r="BO10">
        <f ca="1"/>
        <v>0</v>
      </c>
      <c r="BP10">
        <f ca="1"/>
        <v>0</v>
      </c>
      <c r="BQ10">
        <f ca="1"/>
        <v>0</v>
      </c>
      <c r="XFB10" t="str">
        <v>Over-the-air update system development</v>
      </c>
      <c r="XFC10" t="str">
        <v>Compliance Engineer</v>
      </c>
    </row>
    <row r="11" spans="1:104 16381:16384" x14ac:dyDescent="0.5">
      <c r="A11" s="26"/>
      <c r="B11" s="27" t="str">
        <f ca="1"/>
        <v/>
      </c>
      <c r="C11" t="str">
        <f t="shared" si="0"/>
        <v/>
      </c>
      <c r="D11" t="str" cm="1">
        <f t="array" ref="D11">IF(_xlfn.SINGLE(A:A)="","",COUNTA(_xlfn.UNIQUE(_xlfn._xlws.FILTER(M:M,L:L=A11))))</f>
        <v/>
      </c>
      <c r="E11" t="str" cm="1">
        <f t="array" ref="E11">IF(_xlfn.SINGLE(A:A)="","",COUNTA(_xlfn.UNIQUE(_xlfn._xlws.FILTER(N:N,L:L=A11))))</f>
        <v/>
      </c>
      <c r="F11" s="41" t="str">
        <f t="shared" si="1"/>
        <v/>
      </c>
      <c r="H11" s="26" t="str">
        <f ca="1"/>
        <v/>
      </c>
      <c r="J11" s="26" t="str">
        <f ca="1"/>
        <v>2. Software Engineering</v>
      </c>
      <c r="K11" s="17" t="str" cm="1">
        <f t="array" aca="1" ref="K11" ca="1">IF(OR(L11="",toggleHash&lt;&gt;"On"),"",_xlfn.LET(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_xlfn.ARRAYTOTEXT(L11:Z11),
  IF(ISBLANK(_xlpm.s),
    0,
    DEC2HEX(_xlfn.REDUCE(_xlpm.o,
      ROW(INDIRECT("1:"&amp;LEN(_xlpm.s))),
      _xlfn.LAMBDA(_xlpm.acc,_xlpm.i,_xlpm.mulmod(_xlpm.p, _xlfn.BITXOR(_xlpm.acc, CODE(MID(_xlpm.s,_xlpm.i,1))), _xlpm.m)))))))</f>
        <v/>
      </c>
      <c r="L11" s="4" t="str">
        <v>Integration</v>
      </c>
      <c r="M11" s="4" t="str">
        <v>Streaming protocol support</v>
      </c>
      <c r="N11" s="4" t="str">
        <v>Streaming Engineer</v>
      </c>
      <c r="O11" s="4">
        <v>0.5</v>
      </c>
      <c r="P11" s="4">
        <v>1.5</v>
      </c>
      <c r="Q11" s="4">
        <v>2.5</v>
      </c>
      <c r="R11" s="4">
        <v>1.5</v>
      </c>
      <c r="BA11" t="str">
        <f ca="1"/>
        <v>2. Software Engineering</v>
      </c>
      <c r="BB11" t="str">
        <f ca="1"/>
        <v/>
      </c>
      <c r="BC11" t="str">
        <f ca="1"/>
        <v>Integration</v>
      </c>
      <c r="BD11" t="str">
        <f ca="1"/>
        <v>Streaming protocol support</v>
      </c>
      <c r="BE11" t="str">
        <f ca="1"/>
        <v>Streaming Engineer</v>
      </c>
      <c r="BF11">
        <f ca="1"/>
        <v>0.5</v>
      </c>
      <c r="BG11">
        <f ca="1"/>
        <v>1.5</v>
      </c>
      <c r="BH11">
        <f ca="1"/>
        <v>2.5</v>
      </c>
      <c r="BI11">
        <f ca="1"/>
        <v>1.5</v>
      </c>
      <c r="BJ11">
        <f ca="1"/>
        <v>0</v>
      </c>
      <c r="BK11">
        <f ca="1"/>
        <v>0</v>
      </c>
      <c r="BL11">
        <f ca="1"/>
        <v>0</v>
      </c>
      <c r="BM11">
        <f ca="1"/>
        <v>0</v>
      </c>
      <c r="BN11">
        <f ca="1"/>
        <v>0</v>
      </c>
      <c r="BO11">
        <f ca="1"/>
        <v>0</v>
      </c>
      <c r="BP11">
        <f ca="1"/>
        <v>0</v>
      </c>
      <c r="BQ11">
        <f ca="1"/>
        <v>0</v>
      </c>
      <c r="XFB11" t="str">
        <v>Secure boot and root of trust implementation</v>
      </c>
      <c r="XFC11" t="str">
        <v>Customer Experience Analyst</v>
      </c>
    </row>
    <row r="12" spans="1:104 16381:16384" x14ac:dyDescent="0.5">
      <c r="A12" s="26"/>
      <c r="B12" s="27" t="str">
        <f ca="1"/>
        <v/>
      </c>
      <c r="C12" t="str">
        <f t="shared" si="0"/>
        <v/>
      </c>
      <c r="D12" t="str" cm="1">
        <f t="array" ref="D12">IF(_xlfn.SINGLE(A:A)="","",COUNTA(_xlfn.UNIQUE(_xlfn._xlws.FILTER(M:M,L:L=A12))))</f>
        <v/>
      </c>
      <c r="E12" t="str" cm="1">
        <f t="array" ref="E12">IF(_xlfn.SINGLE(A:A)="","",COUNTA(_xlfn.UNIQUE(_xlfn._xlws.FILTER(N:N,L:L=A12))))</f>
        <v/>
      </c>
      <c r="F12" s="41" t="str">
        <f t="shared" si="1"/>
        <v/>
      </c>
      <c r="H12" s="26" t="str">
        <f ca="1"/>
        <v/>
      </c>
      <c r="J12" s="26" t="str">
        <f ca="1"/>
        <v>2. Software Engineering</v>
      </c>
      <c r="K12" s="17" t="str" cm="1">
        <f t="array" aca="1" ref="K12" ca="1">IF(OR(L12="",toggleHash&lt;&gt;"On"),"",_xlfn.LET(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_xlfn.ARRAYTOTEXT(L12:Z12),
  IF(ISBLANK(_xlpm.s),
    0,
    DEC2HEX(_xlfn.REDUCE(_xlpm.o,
      ROW(INDIRECT("1:"&amp;LEN(_xlpm.s))),
      _xlfn.LAMBDA(_xlpm.acc,_xlpm.i,_xlpm.mulmod(_xlpm.p, _xlfn.BITXOR(_xlpm.acc, CODE(MID(_xlpm.s,_xlpm.i,1))), _xlpm.m)))))))</f>
        <v/>
      </c>
      <c r="L12" s="4" t="str">
        <v>Integration</v>
      </c>
      <c r="M12" s="4" t="str">
        <v>Cloud service integration</v>
      </c>
      <c r="N12" s="4" t="str">
        <v>Cloud Architect</v>
      </c>
      <c r="O12" s="4">
        <v>1</v>
      </c>
      <c r="P12" s="4">
        <v>1.5</v>
      </c>
      <c r="Q12" s="4">
        <v>2.5</v>
      </c>
      <c r="R12" s="4">
        <v>1</v>
      </c>
      <c r="BA12" t="str">
        <f ca="1"/>
        <v>2. Software Engineering</v>
      </c>
      <c r="BB12" t="str">
        <f ca="1"/>
        <v/>
      </c>
      <c r="BC12" t="str">
        <f ca="1"/>
        <v>Integration</v>
      </c>
      <c r="BD12" t="str">
        <f ca="1"/>
        <v>Cloud service integration</v>
      </c>
      <c r="BE12" t="str">
        <f ca="1"/>
        <v>Cloud Architect</v>
      </c>
      <c r="BF12">
        <f ca="1"/>
        <v>1</v>
      </c>
      <c r="BG12">
        <f ca="1"/>
        <v>1.5</v>
      </c>
      <c r="BH12">
        <f ca="1"/>
        <v>2.5</v>
      </c>
      <c r="BI12">
        <f ca="1"/>
        <v>1</v>
      </c>
      <c r="BJ12">
        <f ca="1"/>
        <v>0</v>
      </c>
      <c r="BK12">
        <f ca="1"/>
        <v>0</v>
      </c>
      <c r="BL12">
        <f ca="1"/>
        <v>0</v>
      </c>
      <c r="BM12">
        <f ca="1"/>
        <v>0</v>
      </c>
      <c r="BN12">
        <f ca="1"/>
        <v>0</v>
      </c>
      <c r="BO12">
        <f ca="1"/>
        <v>0</v>
      </c>
      <c r="BP12">
        <f ca="1"/>
        <v>0</v>
      </c>
      <c r="BQ12">
        <f ca="1"/>
        <v>0</v>
      </c>
      <c r="XFB12" t="str">
        <v>Security features implementation</v>
      </c>
      <c r="XFC12" t="str">
        <v>Customer Service Manager</v>
      </c>
    </row>
    <row r="13" spans="1:104 16381:16384" x14ac:dyDescent="0.5">
      <c r="A13" s="26"/>
      <c r="B13" s="27" t="str">
        <f ca="1"/>
        <v/>
      </c>
      <c r="C13" t="str">
        <f t="shared" si="0"/>
        <v/>
      </c>
      <c r="D13" t="str" cm="1">
        <f t="array" ref="D13">IF(_xlfn.SINGLE(A:A)="","",COUNTA(_xlfn.UNIQUE(_xlfn._xlws.FILTER(M:M,L:L=A13))))</f>
        <v/>
      </c>
      <c r="E13" t="str" cm="1">
        <f t="array" ref="E13">IF(_xlfn.SINGLE(A:A)="","",COUNTA(_xlfn.UNIQUE(_xlfn._xlws.FILTER(N:N,L:L=A13))))</f>
        <v/>
      </c>
      <c r="F13" s="41" t="str">
        <f t="shared" si="1"/>
        <v/>
      </c>
      <c r="H13" s="26" t="str">
        <f ca="1"/>
        <v/>
      </c>
      <c r="J13" s="26" t="str">
        <f ca="1"/>
        <v>2. Software Engineering</v>
      </c>
      <c r="K13" s="17" t="str" cm="1">
        <f t="array" aca="1" ref="K13" ca="1">IF(OR(L13="",toggleHash&lt;&gt;"On"),"",_xlfn.LET(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_xlfn.ARRAYTOTEXT(L13:Z13),
  IF(ISBLANK(_xlpm.s),
    0,
    DEC2HEX(_xlfn.REDUCE(_xlpm.o,
      ROW(INDIRECT("1:"&amp;LEN(_xlpm.s))),
      _xlfn.LAMBDA(_xlpm.acc,_xlpm.i,_xlpm.mulmod(_xlpm.p, _xlfn.BITXOR(_xlpm.acc, CODE(MID(_xlpm.s,_xlpm.i,1))), _xlpm.m)))))))</f>
        <v/>
      </c>
      <c r="L13" s="4" t="str">
        <v>Integration</v>
      </c>
      <c r="M13" s="4" t="str">
        <v>Cloud service integration</v>
      </c>
      <c r="N13" s="4" t="str">
        <v>Cloud Engineer</v>
      </c>
      <c r="O13" s="4">
        <v>1</v>
      </c>
      <c r="P13" s="4">
        <v>1.5</v>
      </c>
      <c r="Q13" s="4">
        <v>2.5</v>
      </c>
      <c r="R13" s="4">
        <v>1</v>
      </c>
      <c r="BA13" t="str">
        <f ca="1"/>
        <v>2. Software Engineering</v>
      </c>
      <c r="BB13" t="str">
        <f ca="1"/>
        <v/>
      </c>
      <c r="BC13" t="str">
        <f ca="1"/>
        <v>Integration</v>
      </c>
      <c r="BD13" t="str">
        <f ca="1"/>
        <v>Cloud service integration</v>
      </c>
      <c r="BE13" t="str">
        <f ca="1"/>
        <v>Cloud Engineer</v>
      </c>
      <c r="BF13">
        <f ca="1"/>
        <v>1</v>
      </c>
      <c r="BG13">
        <f ca="1"/>
        <v>1.5</v>
      </c>
      <c r="BH13">
        <f ca="1"/>
        <v>2.5</v>
      </c>
      <c r="BI13">
        <f ca="1"/>
        <v>1</v>
      </c>
      <c r="BJ13">
        <f ca="1"/>
        <v>0</v>
      </c>
      <c r="BK13">
        <f ca="1"/>
        <v>0</v>
      </c>
      <c r="BL13">
        <f ca="1"/>
        <v>0</v>
      </c>
      <c r="BM13">
        <f ca="1"/>
        <v>0</v>
      </c>
      <c r="BN13">
        <f ca="1"/>
        <v>0</v>
      </c>
      <c r="BO13">
        <f ca="1"/>
        <v>0</v>
      </c>
      <c r="BP13">
        <f ca="1"/>
        <v>0</v>
      </c>
      <c r="BQ13">
        <f ca="1"/>
        <v>0</v>
      </c>
      <c r="XFB13" t="str">
        <v>Streaming protocol support</v>
      </c>
      <c r="XFC13" t="str">
        <v>Customer Support Specialist</v>
      </c>
    </row>
    <row r="14" spans="1:104 16381:16384" x14ac:dyDescent="0.5">
      <c r="A14" s="26"/>
      <c r="B14" s="27" t="str">
        <f ca="1"/>
        <v/>
      </c>
      <c r="C14" t="str">
        <f t="shared" si="0"/>
        <v/>
      </c>
      <c r="D14" t="str" cm="1">
        <f t="array" ref="D14">IF(_xlfn.SINGLE(A:A)="","",COUNTA(_xlfn.UNIQUE(_xlfn._xlws.FILTER(M:M,L:L=A14))))</f>
        <v/>
      </c>
      <c r="E14" t="str" cm="1">
        <f t="array" ref="E14">IF(_xlfn.SINGLE(A:A)="","",COUNTA(_xlfn.UNIQUE(_xlfn._xlws.FILTER(N:N,L:L=A14))))</f>
        <v/>
      </c>
      <c r="F14" s="41" t="str">
        <f t="shared" si="1"/>
        <v/>
      </c>
      <c r="H14" s="26" t="str">
        <f ca="1"/>
        <v/>
      </c>
      <c r="J14" s="26" t="str">
        <f ca="1"/>
        <v>2. Software Engineering</v>
      </c>
      <c r="K14" s="17" t="str" cm="1">
        <f t="array" aca="1" ref="K14" ca="1">IF(OR(L14="",toggleHash&lt;&gt;"On"),"",_xlfn.LET(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_xlfn.ARRAYTOTEXT(L14:Z14),
  IF(ISBLANK(_xlpm.s),
    0,
    DEC2HEX(_xlfn.REDUCE(_xlpm.o,
      ROW(INDIRECT("1:"&amp;LEN(_xlpm.s))),
      _xlfn.LAMBDA(_xlpm.acc,_xlpm.i,_xlpm.mulmod(_xlpm.p, _xlfn.BITXOR(_xlpm.acc, CODE(MID(_xlpm.s,_xlpm.i,1))), _xlpm.m)))))))</f>
        <v/>
      </c>
      <c r="L14" s="4" t="str">
        <v>User Function</v>
      </c>
      <c r="M14" s="4" t="str">
        <v>Media player functionality</v>
      </c>
      <c r="N14" s="4" t="str">
        <v>Software Developer</v>
      </c>
      <c r="O14" s="4">
        <v>0.5</v>
      </c>
      <c r="P14" s="4">
        <v>1.5</v>
      </c>
      <c r="Q14" s="4">
        <v>3</v>
      </c>
      <c r="R14" s="4">
        <v>1.5</v>
      </c>
      <c r="BA14" t="str">
        <f ca="1"/>
        <v>2. Software Engineering</v>
      </c>
      <c r="BB14" t="str">
        <f ca="1"/>
        <v/>
      </c>
      <c r="BC14" t="str">
        <f ca="1"/>
        <v>User Function</v>
      </c>
      <c r="BD14" t="str">
        <f ca="1"/>
        <v>Media player functionality</v>
      </c>
      <c r="BE14" t="str">
        <f ca="1"/>
        <v>Software Developer</v>
      </c>
      <c r="BF14">
        <f ca="1"/>
        <v>0.5</v>
      </c>
      <c r="BG14">
        <f ca="1"/>
        <v>1.5</v>
      </c>
      <c r="BH14">
        <f ca="1"/>
        <v>3</v>
      </c>
      <c r="BI14">
        <f ca="1"/>
        <v>1.5</v>
      </c>
      <c r="BJ14">
        <f ca="1"/>
        <v>0</v>
      </c>
      <c r="BK14">
        <f ca="1"/>
        <v>0</v>
      </c>
      <c r="BL14">
        <f ca="1"/>
        <v>0</v>
      </c>
      <c r="BM14">
        <f ca="1"/>
        <v>0</v>
      </c>
      <c r="BN14">
        <f ca="1"/>
        <v>0</v>
      </c>
      <c r="BO14">
        <f ca="1"/>
        <v>0</v>
      </c>
      <c r="BP14">
        <f ca="1"/>
        <v>0</v>
      </c>
      <c r="BQ14">
        <f ca="1"/>
        <v>0</v>
      </c>
      <c r="XFB14" t="str">
        <v>Streaming service integration</v>
      </c>
      <c r="XFC14" t="str">
        <v>Data Privacy Engineer</v>
      </c>
    </row>
    <row r="15" spans="1:104 16381:16384" x14ac:dyDescent="0.5">
      <c r="A15" s="26"/>
      <c r="B15" s="27" t="str">
        <f ca="1"/>
        <v/>
      </c>
      <c r="C15" t="str">
        <f t="shared" si="0"/>
        <v/>
      </c>
      <c r="D15" t="str" cm="1">
        <f t="array" ref="D15">IF(_xlfn.SINGLE(A:A)="","",COUNTA(_xlfn.UNIQUE(_xlfn._xlws.FILTER(M:M,L:L=A15))))</f>
        <v/>
      </c>
      <c r="E15" t="str" cm="1">
        <f t="array" ref="E15">IF(_xlfn.SINGLE(A:A)="","",COUNTA(_xlfn.UNIQUE(_xlfn._xlws.FILTER(N:N,L:L=A15))))</f>
        <v/>
      </c>
      <c r="F15" s="41" t="str">
        <f t="shared" si="1"/>
        <v/>
      </c>
      <c r="H15" s="26" t="str">
        <f ca="1"/>
        <v/>
      </c>
      <c r="J15" s="26" t="str">
        <f ca="1"/>
        <v>2. Software Engineering</v>
      </c>
      <c r="K15" s="17" t="str" cm="1">
        <f t="array" aca="1" ref="K15" ca="1">IF(OR(L15="",toggleHash&lt;&gt;"On"),"",_xlfn.LET(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_xlfn.ARRAYTOTEXT(L15:Z15),
  IF(ISBLANK(_xlpm.s),
    0,
    DEC2HEX(_xlfn.REDUCE(_xlpm.o,
      ROW(INDIRECT("1:"&amp;LEN(_xlpm.s))),
      _xlfn.LAMBDA(_xlpm.acc,_xlpm.i,_xlpm.mulmod(_xlpm.p, _xlfn.BITXOR(_xlpm.acc, CODE(MID(_xlpm.s,_xlpm.i,1))), _xlpm.m)))))))</f>
        <v/>
      </c>
      <c r="L15" s="4" t="str">
        <v>User Function</v>
      </c>
      <c r="M15" s="4" t="str">
        <v>Media player functionality</v>
      </c>
      <c r="N15" s="4" t="str">
        <v>Video Playback Engineer</v>
      </c>
      <c r="O15" s="4">
        <v>0.5</v>
      </c>
      <c r="P15" s="4">
        <v>1.5</v>
      </c>
      <c r="Q15" s="4">
        <v>2.5</v>
      </c>
      <c r="R15" s="4">
        <v>1.5</v>
      </c>
      <c r="BA15" t="str">
        <f ca="1"/>
        <v>2. Software Engineering</v>
      </c>
      <c r="BB15" t="str">
        <f ca="1"/>
        <v/>
      </c>
      <c r="BC15" t="str">
        <f ca="1"/>
        <v>User Function</v>
      </c>
      <c r="BD15" t="str">
        <f ca="1"/>
        <v>Media player functionality</v>
      </c>
      <c r="BE15" t="str">
        <f ca="1"/>
        <v>Video Playback Engineer</v>
      </c>
      <c r="BF15">
        <f ca="1"/>
        <v>0.5</v>
      </c>
      <c r="BG15">
        <f ca="1"/>
        <v>1.5</v>
      </c>
      <c r="BH15">
        <f ca="1"/>
        <v>2.5</v>
      </c>
      <c r="BI15">
        <f ca="1"/>
        <v>1.5</v>
      </c>
      <c r="BJ15">
        <f ca="1"/>
        <v>0</v>
      </c>
      <c r="BK15">
        <f ca="1"/>
        <v>0</v>
      </c>
      <c r="BL15">
        <f ca="1"/>
        <v>0</v>
      </c>
      <c r="BM15">
        <f ca="1"/>
        <v>0</v>
      </c>
      <c r="BN15">
        <f ca="1"/>
        <v>0</v>
      </c>
      <c r="BO15">
        <f ca="1"/>
        <v>0</v>
      </c>
      <c r="BP15">
        <f ca="1"/>
        <v>0</v>
      </c>
      <c r="BQ15">
        <f ca="1"/>
        <v>0</v>
      </c>
      <c r="XFB15" t="str">
        <v>UI/UX design for media interface</v>
      </c>
      <c r="XFC15" t="str">
        <v>Digital Marketer</v>
      </c>
    </row>
    <row r="16" spans="1:104 16381:16384" x14ac:dyDescent="0.5">
      <c r="A16" s="26"/>
      <c r="B16" s="27" t="str">
        <f ca="1"/>
        <v/>
      </c>
      <c r="C16" t="str">
        <f t="shared" si="0"/>
        <v/>
      </c>
      <c r="D16" t="str" cm="1">
        <f t="array" ref="D16">IF(_xlfn.SINGLE(A:A)="","",COUNTA(_xlfn.UNIQUE(_xlfn._xlws.FILTER(M:M,L:L=A16))))</f>
        <v/>
      </c>
      <c r="E16" t="str" cm="1">
        <f t="array" ref="E16">IF(_xlfn.SINGLE(A:A)="","",COUNTA(_xlfn.UNIQUE(_xlfn._xlws.FILTER(N:N,L:L=A16))))</f>
        <v/>
      </c>
      <c r="F16" s="41" t="str">
        <f t="shared" si="1"/>
        <v/>
      </c>
      <c r="H16" s="26" t="str">
        <f ca="1"/>
        <v/>
      </c>
      <c r="J16" s="26" t="str">
        <f ca="1"/>
        <v>2. Software Engineering</v>
      </c>
      <c r="K16" s="17" t="str" cm="1">
        <f t="array" aca="1" ref="K16" ca="1">IF(OR(L16="",toggleHash&lt;&gt;"On"),"",_xlfn.LET(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_xlfn.ARRAYTOTEXT(L16:Z16),
  IF(ISBLANK(_xlpm.s),
    0,
    DEC2HEX(_xlfn.REDUCE(_xlpm.o,
      ROW(INDIRECT("1:"&amp;LEN(_xlpm.s))),
      _xlfn.LAMBDA(_xlpm.acc,_xlpm.i,_xlpm.mulmod(_xlpm.p, _xlfn.BITXOR(_xlpm.acc, CODE(MID(_xlpm.s,_xlpm.i,1))), _xlpm.m)))))))</f>
        <v/>
      </c>
      <c r="L16" s="4" t="str">
        <v>Integration</v>
      </c>
      <c r="M16" s="4" t="str">
        <v>Wi-Fi/Bluetooth integration</v>
      </c>
      <c r="N16" s="4" t="str">
        <v>Network Engineer</v>
      </c>
      <c r="O16" s="4">
        <v>0.5</v>
      </c>
      <c r="P16" s="4">
        <v>1.5</v>
      </c>
      <c r="Q16" s="4">
        <v>3</v>
      </c>
      <c r="R16" s="4">
        <v>1.5</v>
      </c>
      <c r="BA16" t="str">
        <f ca="1"/>
        <v>2. Software Engineering</v>
      </c>
      <c r="BB16" t="str">
        <f ca="1"/>
        <v/>
      </c>
      <c r="BC16" t="str">
        <f ca="1"/>
        <v>Integration</v>
      </c>
      <c r="BD16" t="str">
        <f ca="1"/>
        <v>Wi-Fi/Bluetooth integration</v>
      </c>
      <c r="BE16" t="str">
        <f ca="1"/>
        <v>Network Engineer</v>
      </c>
      <c r="BF16">
        <f ca="1"/>
        <v>0.5</v>
      </c>
      <c r="BG16">
        <f ca="1"/>
        <v>1.5</v>
      </c>
      <c r="BH16">
        <f ca="1"/>
        <v>3</v>
      </c>
      <c r="BI16">
        <f ca="1"/>
        <v>1.5</v>
      </c>
      <c r="BJ16">
        <f ca="1"/>
        <v>0</v>
      </c>
      <c r="BK16">
        <f ca="1"/>
        <v>0</v>
      </c>
      <c r="BL16">
        <f ca="1"/>
        <v>0</v>
      </c>
      <c r="BM16">
        <f ca="1"/>
        <v>0</v>
      </c>
      <c r="BN16">
        <f ca="1"/>
        <v>0</v>
      </c>
      <c r="BO16">
        <f ca="1"/>
        <v>0</v>
      </c>
      <c r="BP16">
        <f ca="1"/>
        <v>0</v>
      </c>
      <c r="BQ16">
        <f ca="1"/>
        <v>0</v>
      </c>
      <c r="XFB16" t="str">
        <v>User data protection</v>
      </c>
      <c r="XFC16" t="str">
        <v>DRM Engineer</v>
      </c>
    </row>
    <row r="17" spans="1:69 16382:16383" x14ac:dyDescent="0.5">
      <c r="A17" s="26"/>
      <c r="B17" s="27" t="str">
        <f ca="1"/>
        <v/>
      </c>
      <c r="C17" t="str">
        <f t="shared" si="0"/>
        <v/>
      </c>
      <c r="D17" t="str" cm="1">
        <f t="array" ref="D17">IF(_xlfn.SINGLE(A:A)="","",COUNTA(_xlfn.UNIQUE(_xlfn._xlws.FILTER(M:M,L:L=A17))))</f>
        <v/>
      </c>
      <c r="E17" t="str" cm="1">
        <f t="array" ref="E17">IF(_xlfn.SINGLE(A:A)="","",COUNTA(_xlfn.UNIQUE(_xlfn._xlws.FILTER(N:N,L:L=A17))))</f>
        <v/>
      </c>
      <c r="F17" s="41" t="str">
        <f t="shared" si="1"/>
        <v/>
      </c>
      <c r="H17" s="26" t="str">
        <f ca="1"/>
        <v/>
      </c>
      <c r="J17" s="26" t="str">
        <f ca="1"/>
        <v>2. Software Engineering</v>
      </c>
      <c r="K17" s="17" t="str" cm="1">
        <f t="array" aca="1" ref="K17" ca="1">IF(OR(L17="",toggleHash&lt;&gt;"On"),"",_xlfn.LET(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_xlfn.ARRAYTOTEXT(L17:Z17),
  IF(ISBLANK(_xlpm.s),
    0,
    DEC2HEX(_xlfn.REDUCE(_xlpm.o,
      ROW(INDIRECT("1:"&amp;LEN(_xlpm.s))),
      _xlfn.LAMBDA(_xlpm.acc,_xlpm.i,_xlpm.mulmod(_xlpm.p, _xlfn.BITXOR(_xlpm.acc, CODE(MID(_xlpm.s,_xlpm.i,1))), _xlpm.m)))))))</f>
        <v/>
      </c>
      <c r="L17" s="4" t="str">
        <v>Integration</v>
      </c>
      <c r="M17" s="4" t="str">
        <v>Wi-Fi/Bluetooth integration</v>
      </c>
      <c r="N17" s="4" t="str">
        <v>Embedded Systems Engineer</v>
      </c>
      <c r="O17" s="4">
        <v>0.5</v>
      </c>
      <c r="P17" s="4">
        <v>1.5</v>
      </c>
      <c r="Q17" s="4">
        <v>3</v>
      </c>
      <c r="R17" s="4">
        <v>1.5</v>
      </c>
      <c r="BA17" t="str">
        <f ca="1"/>
        <v>2. Software Engineering</v>
      </c>
      <c r="BB17" t="str">
        <f ca="1"/>
        <v/>
      </c>
      <c r="BC17" t="str">
        <f ca="1"/>
        <v>Integration</v>
      </c>
      <c r="BD17" t="str">
        <f ca="1"/>
        <v>Wi-Fi/Bluetooth integration</v>
      </c>
      <c r="BE17" t="str">
        <f ca="1"/>
        <v>Embedded Systems Engineer</v>
      </c>
      <c r="BF17">
        <f ca="1"/>
        <v>0.5</v>
      </c>
      <c r="BG17">
        <f ca="1"/>
        <v>1.5</v>
      </c>
      <c r="BH17">
        <f ca="1"/>
        <v>3</v>
      </c>
      <c r="BI17">
        <f ca="1"/>
        <v>1.5</v>
      </c>
      <c r="BJ17">
        <f ca="1"/>
        <v>0</v>
      </c>
      <c r="BK17">
        <f ca="1"/>
        <v>0</v>
      </c>
      <c r="BL17">
        <f ca="1"/>
        <v>0</v>
      </c>
      <c r="BM17">
        <f ca="1"/>
        <v>0</v>
      </c>
      <c r="BN17">
        <f ca="1"/>
        <v>0</v>
      </c>
      <c r="BO17">
        <f ca="1"/>
        <v>0</v>
      </c>
      <c r="BP17">
        <f ca="1"/>
        <v>0</v>
      </c>
      <c r="BQ17">
        <f ca="1"/>
        <v>0</v>
      </c>
      <c r="XFB17" t="str">
        <v>VPN Integration and testing</v>
      </c>
      <c r="XFC17" t="str">
        <v>E-Commerce Manager</v>
      </c>
    </row>
    <row r="18" spans="1:69 16382:16383" x14ac:dyDescent="0.5">
      <c r="A18" s="26"/>
      <c r="B18" s="27" t="str">
        <f ca="1"/>
        <v/>
      </c>
      <c r="C18" t="str">
        <f t="shared" si="0"/>
        <v/>
      </c>
      <c r="D18" t="str" cm="1">
        <f t="array" ref="D18">IF(_xlfn.SINGLE(A:A)="","",COUNTA(_xlfn.UNIQUE(_xlfn._xlws.FILTER(M:M,L:L=A18))))</f>
        <v/>
      </c>
      <c r="E18" t="str" cm="1">
        <f t="array" ref="E18">IF(_xlfn.SINGLE(A:A)="","",COUNTA(_xlfn.UNIQUE(_xlfn._xlws.FILTER(N:N,L:L=A18))))</f>
        <v/>
      </c>
      <c r="F18" s="41" t="str">
        <f t="shared" si="1"/>
        <v/>
      </c>
      <c r="H18" s="26" t="str">
        <f ca="1"/>
        <v/>
      </c>
      <c r="J18" s="26" t="str">
        <f ca="1"/>
        <v>2. Software Engineering</v>
      </c>
      <c r="K18" s="17" t="str" cm="1">
        <f t="array" aca="1" ref="K18" ca="1">IF(OR(L18="",toggleHash&lt;&gt;"On"),"",_xlfn.LET(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_xlfn.ARRAYTOTEXT(L18:Z18),
  IF(ISBLANK(_xlpm.s),
    0,
    DEC2HEX(_xlfn.REDUCE(_xlpm.o,
      ROW(INDIRECT("1:"&amp;LEN(_xlpm.s))),
      _xlfn.LAMBDA(_xlpm.acc,_xlpm.i,_xlpm.mulmod(_xlpm.p, _xlfn.BITXOR(_xlpm.acc, CODE(MID(_xlpm.s,_xlpm.i,1))), _xlpm.m)))))))</f>
        <v/>
      </c>
      <c r="L18" s="4" t="str">
        <v>User Function</v>
      </c>
      <c r="M18" s="4" t="str">
        <v>Network testing</v>
      </c>
      <c r="N18" s="4" t="str">
        <v>Network Test Engineer</v>
      </c>
      <c r="O18" s="4">
        <v>0.5</v>
      </c>
      <c r="P18" s="4">
        <v>1.5</v>
      </c>
      <c r="Q18" s="4">
        <v>2.5</v>
      </c>
      <c r="R18" s="4">
        <v>1.5</v>
      </c>
      <c r="BA18" t="str">
        <f ca="1"/>
        <v>2. Software Engineering</v>
      </c>
      <c r="BB18" t="str">
        <f ca="1"/>
        <v/>
      </c>
      <c r="BC18" t="str">
        <f ca="1"/>
        <v>User Function</v>
      </c>
      <c r="BD18" t="str">
        <f ca="1"/>
        <v>Network testing</v>
      </c>
      <c r="BE18" t="str">
        <f ca="1"/>
        <v>Network Test Engineer</v>
      </c>
      <c r="BF18">
        <f ca="1"/>
        <v>0.5</v>
      </c>
      <c r="BG18">
        <f ca="1"/>
        <v>1.5</v>
      </c>
      <c r="BH18">
        <f ca="1"/>
        <v>2.5</v>
      </c>
      <c r="BI18">
        <f ca="1"/>
        <v>1.5</v>
      </c>
      <c r="BJ18">
        <f ca="1"/>
        <v>0</v>
      </c>
      <c r="BK18">
        <f ca="1"/>
        <v>0</v>
      </c>
      <c r="BL18">
        <f ca="1"/>
        <v>0</v>
      </c>
      <c r="BM18">
        <f ca="1"/>
        <v>0</v>
      </c>
      <c r="BN18">
        <f ca="1"/>
        <v>0</v>
      </c>
      <c r="BO18">
        <f ca="1"/>
        <v>0</v>
      </c>
      <c r="BP18">
        <f ca="1"/>
        <v>0</v>
      </c>
      <c r="BQ18">
        <f ca="1"/>
        <v>0</v>
      </c>
      <c r="XFB18" t="str">
        <v>Vulnerability testing</v>
      </c>
      <c r="XFC18" t="str">
        <v>Electrical Engineer</v>
      </c>
    </row>
    <row r="19" spans="1:69 16382:16383" x14ac:dyDescent="0.5">
      <c r="A19" s="26"/>
      <c r="B19" s="27" t="str">
        <f ca="1"/>
        <v/>
      </c>
      <c r="C19" t="str">
        <f t="shared" si="0"/>
        <v/>
      </c>
      <c r="D19" t="str" cm="1">
        <f t="array" ref="D19">IF(_xlfn.SINGLE(A:A)="","",COUNTA(_xlfn.UNIQUE(_xlfn._xlws.FILTER(M:M,L:L=A19))))</f>
        <v/>
      </c>
      <c r="E19" t="str" cm="1">
        <f t="array" ref="E19">IF(_xlfn.SINGLE(A:A)="","",COUNTA(_xlfn.UNIQUE(_xlfn._xlws.FILTER(N:N,L:L=A19))))</f>
        <v/>
      </c>
      <c r="F19" s="41" t="str">
        <f t="shared" si="1"/>
        <v/>
      </c>
      <c r="H19" s="26" t="str">
        <f ca="1"/>
        <v/>
      </c>
      <c r="J19" s="26" t="str">
        <f ca="1"/>
        <v>2. Software Engineering</v>
      </c>
      <c r="K19" s="17" t="str" cm="1">
        <f t="array" aca="1" ref="K19" ca="1">IF(OR(L19="",toggleHash&lt;&gt;"On"),"",_xlfn.LET(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_xlfn.ARRAYTOTEXT(L19:Z19),
  IF(ISBLANK(_xlpm.s),
    0,
    DEC2HEX(_xlfn.REDUCE(_xlpm.o,
      ROW(INDIRECT("1:"&amp;LEN(_xlpm.s))),
      _xlfn.LAMBDA(_xlpm.acc,_xlpm.i,_xlpm.mulmod(_xlpm.p, _xlfn.BITXOR(_xlpm.acc, CODE(MID(_xlpm.s,_xlpm.i,1))), _xlpm.m)))))))</f>
        <v/>
      </c>
      <c r="L19" s="4" t="str">
        <v>User Function</v>
      </c>
      <c r="M19" s="4" t="str">
        <v>Device pairing</v>
      </c>
      <c r="N19" s="4" t="str">
        <v>Software Engineer</v>
      </c>
      <c r="O19" s="4">
        <v>0.5</v>
      </c>
      <c r="P19" s="4">
        <v>1.5</v>
      </c>
      <c r="Q19" s="4">
        <v>2.5</v>
      </c>
      <c r="R19" s="4">
        <v>1.5</v>
      </c>
      <c r="BA19" t="str">
        <f ca="1"/>
        <v>2. Software Engineering</v>
      </c>
      <c r="BB19" t="str">
        <f ca="1"/>
        <v/>
      </c>
      <c r="BC19" t="str">
        <f ca="1"/>
        <v>User Function</v>
      </c>
      <c r="BD19" t="str">
        <f ca="1"/>
        <v>Device pairing</v>
      </c>
      <c r="BE19" t="str">
        <f ca="1"/>
        <v>Software Engineer</v>
      </c>
      <c r="BF19">
        <f ca="1"/>
        <v>0.5</v>
      </c>
      <c r="BG19">
        <f ca="1"/>
        <v>1.5</v>
      </c>
      <c r="BH19">
        <f ca="1"/>
        <v>2.5</v>
      </c>
      <c r="BI19">
        <f ca="1"/>
        <v>1.5</v>
      </c>
      <c r="BJ19">
        <f ca="1"/>
        <v>0</v>
      </c>
      <c r="BK19">
        <f ca="1"/>
        <v>0</v>
      </c>
      <c r="BL19">
        <f ca="1"/>
        <v>0</v>
      </c>
      <c r="BM19">
        <f ca="1"/>
        <v>0</v>
      </c>
      <c r="BN19">
        <f ca="1"/>
        <v>0</v>
      </c>
      <c r="BO19">
        <f ca="1"/>
        <v>0</v>
      </c>
      <c r="BP19">
        <f ca="1"/>
        <v>0</v>
      </c>
      <c r="BQ19">
        <f ca="1"/>
        <v>0</v>
      </c>
      <c r="XFB19" t="str">
        <v>Wi-Fi/Bluetooth integration</v>
      </c>
      <c r="XFC19" t="str">
        <v>Embedded Software Engineer</v>
      </c>
    </row>
    <row r="20" spans="1:69 16382:16383" x14ac:dyDescent="0.5">
      <c r="A20" s="26"/>
      <c r="B20" s="27" t="str">
        <f ca="1"/>
        <v/>
      </c>
      <c r="C20" t="str">
        <f t="shared" si="0"/>
        <v/>
      </c>
      <c r="D20" t="str" cm="1">
        <f t="array" ref="D20">IF(_xlfn.SINGLE(A:A)="","",COUNTA(_xlfn.UNIQUE(_xlfn._xlws.FILTER(M:M,L:L=A20))))</f>
        <v/>
      </c>
      <c r="E20" t="str" cm="1">
        <f t="array" ref="E20">IF(_xlfn.SINGLE(A:A)="","",COUNTA(_xlfn.UNIQUE(_xlfn._xlws.FILTER(N:N,L:L=A20))))</f>
        <v/>
      </c>
      <c r="F20" s="41" t="str">
        <f t="shared" si="1"/>
        <v/>
      </c>
      <c r="H20" s="26" t="str">
        <f ca="1"/>
        <v/>
      </c>
      <c r="J20" s="26" t="str">
        <f ca="1"/>
        <v>2. Software Engineering</v>
      </c>
      <c r="K20" s="17" t="str" cm="1">
        <f t="array" aca="1" ref="K20" ca="1">IF(OR(L20="",toggleHash&lt;&gt;"On"),"",_xlfn.LET(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_xlfn.ARRAYTOTEXT(L20:Z20),
  IF(ISBLANK(_xlpm.s),
    0,
    DEC2HEX(_xlfn.REDUCE(_xlpm.o,
      ROW(INDIRECT("1:"&amp;LEN(_xlpm.s))),
      _xlfn.LAMBDA(_xlpm.acc,_xlpm.i,_xlpm.mulmod(_xlpm.p, _xlfn.BITXOR(_xlpm.acc, CODE(MID(_xlpm.s,_xlpm.i,1))), _xlpm.m)))))))</f>
        <v/>
      </c>
      <c r="L20" s="4" t="str">
        <v>Integration</v>
      </c>
      <c r="M20" s="4" t="str">
        <v>Streaming service integration</v>
      </c>
      <c r="N20" s="4" t="str">
        <v>Streaming Engineer</v>
      </c>
      <c r="O20" s="4">
        <v>0.5</v>
      </c>
      <c r="P20" s="4">
        <v>1.5</v>
      </c>
      <c r="Q20" s="4">
        <v>2.5</v>
      </c>
      <c r="R20" s="4">
        <v>1.5</v>
      </c>
      <c r="BA20" t="str">
        <f ca="1"/>
        <v>2. Software Engineering</v>
      </c>
      <c r="BB20" t="str">
        <f ca="1"/>
        <v/>
      </c>
      <c r="BC20" t="str">
        <f ca="1"/>
        <v>Integration</v>
      </c>
      <c r="BD20" t="str">
        <f ca="1"/>
        <v>Streaming service integration</v>
      </c>
      <c r="BE20" t="str">
        <f ca="1"/>
        <v>Streaming Engineer</v>
      </c>
      <c r="BF20">
        <f ca="1"/>
        <v>0.5</v>
      </c>
      <c r="BG20">
        <f ca="1"/>
        <v>1.5</v>
      </c>
      <c r="BH20">
        <f ca="1"/>
        <v>2.5</v>
      </c>
      <c r="BI20">
        <f ca="1"/>
        <v>1.5</v>
      </c>
      <c r="BJ20">
        <f ca="1"/>
        <v>0</v>
      </c>
      <c r="BK20">
        <f ca="1"/>
        <v>0</v>
      </c>
      <c r="BL20">
        <f ca="1"/>
        <v>0</v>
      </c>
      <c r="BM20">
        <f ca="1"/>
        <v>0</v>
      </c>
      <c r="BN20">
        <f ca="1"/>
        <v>0</v>
      </c>
      <c r="BO20">
        <f ca="1"/>
        <v>0</v>
      </c>
      <c r="BP20">
        <f ca="1"/>
        <v>0</v>
      </c>
      <c r="BQ20">
        <f ca="1"/>
        <v>0</v>
      </c>
      <c r="XFC20" t="str">
        <v>Embedded Systems Engineer</v>
      </c>
    </row>
    <row r="21" spans="1:69 16382:16383" x14ac:dyDescent="0.5">
      <c r="A21" s="26"/>
      <c r="J21" s="26" t="str">
        <f ca="1"/>
        <v>2. Software Engineering</v>
      </c>
      <c r="K21" s="17" t="str" cm="1">
        <f t="array" aca="1" ref="K21" ca="1">IF(OR(L21="",toggleHash&lt;&gt;"On"),"",_xlfn.LET(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_xlfn.ARRAYTOTEXT(L21:Z21),
  IF(ISBLANK(_xlpm.s),
    0,
    DEC2HEX(_xlfn.REDUCE(_xlpm.o,
      ROW(INDIRECT("1:"&amp;LEN(_xlpm.s))),
      _xlfn.LAMBDA(_xlpm.acc,_xlpm.i,_xlpm.mulmod(_xlpm.p, _xlfn.BITXOR(_xlpm.acc, CODE(MID(_xlpm.s,_xlpm.i,1))), _xlpm.m)))))))</f>
        <v/>
      </c>
      <c r="L21" s="4" t="str">
        <v>User Function</v>
      </c>
      <c r="M21" s="4" t="str">
        <v>VPN Integration and testing</v>
      </c>
      <c r="N21" s="4" t="str">
        <v>Network Security Engineer</v>
      </c>
      <c r="O21" s="4">
        <v>0.5</v>
      </c>
      <c r="P21" s="4">
        <v>1.5</v>
      </c>
      <c r="Q21" s="4">
        <v>2</v>
      </c>
      <c r="R21" s="4">
        <v>1</v>
      </c>
      <c r="BA21" t="str">
        <f ca="1"/>
        <v>2. Software Engineering</v>
      </c>
      <c r="BB21" t="str">
        <f ca="1"/>
        <v/>
      </c>
      <c r="BC21" t="str">
        <f ca="1"/>
        <v>User Function</v>
      </c>
      <c r="BD21" t="str">
        <f ca="1"/>
        <v>VPN Integration and testing</v>
      </c>
      <c r="BE21" t="str">
        <f ca="1"/>
        <v>Network Security Engineer</v>
      </c>
      <c r="BF21">
        <f ca="1"/>
        <v>0.5</v>
      </c>
      <c r="BG21">
        <f ca="1"/>
        <v>1.5</v>
      </c>
      <c r="BH21">
        <f ca="1"/>
        <v>2</v>
      </c>
      <c r="BI21">
        <f ca="1"/>
        <v>1</v>
      </c>
      <c r="BJ21">
        <f ca="1"/>
        <v>0</v>
      </c>
      <c r="BK21">
        <f ca="1"/>
        <v>0</v>
      </c>
      <c r="BL21">
        <f ca="1"/>
        <v>0</v>
      </c>
      <c r="BM21">
        <f ca="1"/>
        <v>0</v>
      </c>
      <c r="BN21">
        <f ca="1"/>
        <v>0</v>
      </c>
      <c r="BO21">
        <f ca="1"/>
        <v>0</v>
      </c>
      <c r="BP21">
        <f ca="1"/>
        <v>0</v>
      </c>
      <c r="BQ21">
        <f ca="1"/>
        <v>0</v>
      </c>
      <c r="XFC21" t="str">
        <v>Environmental Test Engineer</v>
      </c>
    </row>
    <row r="22" spans="1:69 16382:16383" x14ac:dyDescent="0.5">
      <c r="A22" s="26"/>
      <c r="J22" s="26" t="str">
        <f ca="1"/>
        <v>2. Software Engineering</v>
      </c>
      <c r="K22" s="17" t="str" cm="1">
        <f t="array" aca="1" ref="K22" ca="1">IF(OR(L22="",toggleHash&lt;&gt;"On"),"",_xlfn.LET(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_xlfn.ARRAYTOTEXT(L22:Z22),
  IF(ISBLANK(_xlpm.s),
    0,
    DEC2HEX(_xlfn.REDUCE(_xlpm.o,
      ROW(INDIRECT("1:"&amp;LEN(_xlpm.s))),
      _xlfn.LAMBDA(_xlpm.acc,_xlpm.i,_xlpm.mulmod(_xlpm.p, _xlfn.BITXOR(_xlpm.acc, CODE(MID(_xlpm.s,_xlpm.i,1))), _xlpm.m)))))))</f>
        <v/>
      </c>
      <c r="L22" s="4" t="str">
        <v>Security and Compliance</v>
      </c>
      <c r="M22" s="4" t="str">
        <v>User data protection</v>
      </c>
      <c r="N22" s="4" t="str">
        <v>Data Privacy Engineer</v>
      </c>
      <c r="O22" s="4">
        <v>0.5</v>
      </c>
      <c r="P22" s="4">
        <v>1.5</v>
      </c>
      <c r="Q22" s="4">
        <v>2.5</v>
      </c>
      <c r="R22" s="4">
        <v>1.5</v>
      </c>
      <c r="BA22" t="str">
        <f ca="1"/>
        <v>2. Software Engineering</v>
      </c>
      <c r="BB22" t="str">
        <f ca="1"/>
        <v/>
      </c>
      <c r="BC22" t="str">
        <f ca="1"/>
        <v>Security and Compliance</v>
      </c>
      <c r="BD22" t="str">
        <f ca="1"/>
        <v>User data protection</v>
      </c>
      <c r="BE22" t="str">
        <f ca="1"/>
        <v>Data Privacy Engineer</v>
      </c>
      <c r="BF22">
        <f ca="1"/>
        <v>0.5</v>
      </c>
      <c r="BG22">
        <f ca="1"/>
        <v>1.5</v>
      </c>
      <c r="BH22">
        <f ca="1"/>
        <v>2.5</v>
      </c>
      <c r="BI22">
        <f ca="1"/>
        <v>1.5</v>
      </c>
      <c r="BJ22">
        <f ca="1"/>
        <v>0</v>
      </c>
      <c r="BK22">
        <f ca="1"/>
        <v>0</v>
      </c>
      <c r="BL22">
        <f ca="1"/>
        <v>0</v>
      </c>
      <c r="BM22">
        <f ca="1"/>
        <v>0</v>
      </c>
      <c r="BN22">
        <f ca="1"/>
        <v>0</v>
      </c>
      <c r="BO22">
        <f ca="1"/>
        <v>0</v>
      </c>
      <c r="BP22">
        <f ca="1"/>
        <v>0</v>
      </c>
      <c r="BQ22">
        <f ca="1"/>
        <v>0</v>
      </c>
      <c r="XFC22" t="str">
        <v>Firmware Engineer</v>
      </c>
    </row>
    <row r="23" spans="1:69 16382:16383" x14ac:dyDescent="0.5">
      <c r="A23" s="26"/>
      <c r="J23" s="26" t="str">
        <f ca="1"/>
        <v>2. Software Engineering</v>
      </c>
      <c r="K23" s="17" t="str" cm="1">
        <f t="array" aca="1" ref="K23" ca="1">IF(OR(L23="",toggleHash&lt;&gt;"On"),"",_xlfn.LET(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_xlfn.ARRAYTOTEXT(L23:Z23),
  IF(ISBLANK(_xlpm.s),
    0,
    DEC2HEX(_xlfn.REDUCE(_xlpm.o,
      ROW(INDIRECT("1:"&amp;LEN(_xlpm.s))),
      _xlfn.LAMBDA(_xlpm.acc,_xlpm.i,_xlpm.mulmod(_xlpm.p, _xlfn.BITXOR(_xlpm.acc, CODE(MID(_xlpm.s,_xlpm.i,1))), _xlpm.m)))))))</f>
        <v/>
      </c>
      <c r="L23" s="4" t="str">
        <v>Security and Compliance</v>
      </c>
      <c r="M23" s="4" t="str">
        <v>Content protection</v>
      </c>
      <c r="N23" s="4" t="str">
        <v>DRM Engineer</v>
      </c>
      <c r="O23" s="4">
        <v>0.5</v>
      </c>
      <c r="P23" s="4">
        <v>1.5</v>
      </c>
      <c r="Q23" s="4">
        <v>2.5</v>
      </c>
      <c r="R23" s="4">
        <v>1</v>
      </c>
      <c r="BA23" t="str">
        <f ca="1"/>
        <v>2. Software Engineering</v>
      </c>
      <c r="BB23" t="str">
        <f ca="1"/>
        <v/>
      </c>
      <c r="BC23" t="str">
        <f ca="1"/>
        <v>Security and Compliance</v>
      </c>
      <c r="BD23" t="str">
        <f ca="1"/>
        <v>Content protection</v>
      </c>
      <c r="BE23" t="str">
        <f ca="1"/>
        <v>DRM Engineer</v>
      </c>
      <c r="BF23">
        <f ca="1"/>
        <v>0.5</v>
      </c>
      <c r="BG23">
        <f ca="1"/>
        <v>1.5</v>
      </c>
      <c r="BH23">
        <f ca="1"/>
        <v>2.5</v>
      </c>
      <c r="BI23">
        <f ca="1"/>
        <v>1</v>
      </c>
      <c r="BJ23">
        <f ca="1"/>
        <v>0</v>
      </c>
      <c r="BK23">
        <f ca="1"/>
        <v>0</v>
      </c>
      <c r="BL23">
        <f ca="1"/>
        <v>0</v>
      </c>
      <c r="BM23">
        <f ca="1"/>
        <v>0</v>
      </c>
      <c r="BN23">
        <f ca="1"/>
        <v>0</v>
      </c>
      <c r="BO23">
        <f ca="1"/>
        <v>0</v>
      </c>
      <c r="BP23">
        <f ca="1"/>
        <v>0</v>
      </c>
      <c r="BQ23">
        <f ca="1"/>
        <v>0</v>
      </c>
      <c r="XFC23" t="str">
        <v>Graphic Designer</v>
      </c>
    </row>
    <row r="24" spans="1:69 16382:16383" x14ac:dyDescent="0.5">
      <c r="A24" s="26"/>
      <c r="J24" s="26" t="str">
        <f ca="1"/>
        <v>2. Software Engineering</v>
      </c>
      <c r="K24" s="17" t="str" cm="1">
        <f t="array" aca="1" ref="K24" ca="1">IF(OR(L24="",toggleHash&lt;&gt;"On"),"",_xlfn.LET(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_xlfn.ARRAYTOTEXT(L24:Z24),
  IF(ISBLANK(_xlpm.s),
    0,
    DEC2HEX(_xlfn.REDUCE(_xlpm.o,
      ROW(INDIRECT("1:"&amp;LEN(_xlpm.s))),
      _xlfn.LAMBDA(_xlpm.acc,_xlpm.i,_xlpm.mulmod(_xlpm.p, _xlfn.BITXOR(_xlpm.acc, CODE(MID(_xlpm.s,_xlpm.i,1))), _xlpm.m)))))))</f>
        <v/>
      </c>
      <c r="L24" s="4" t="str">
        <v>Security and Compliance</v>
      </c>
      <c r="M24" s="4" t="str">
        <v>Content protection</v>
      </c>
      <c r="N24" s="4" t="str">
        <v>Security Engineer</v>
      </c>
      <c r="O24" s="4">
        <v>0.5</v>
      </c>
      <c r="P24" s="4">
        <v>1.5</v>
      </c>
      <c r="Q24" s="4">
        <v>2.5</v>
      </c>
      <c r="R24" s="4">
        <v>1</v>
      </c>
      <c r="BA24" t="str">
        <f ca="1"/>
        <v>2. Software Engineering</v>
      </c>
      <c r="BB24" t="str">
        <f ca="1"/>
        <v/>
      </c>
      <c r="BC24" t="str">
        <f ca="1"/>
        <v>Security and Compliance</v>
      </c>
      <c r="BD24" t="str">
        <f ca="1"/>
        <v>Content protection</v>
      </c>
      <c r="BE24" t="str">
        <f ca="1"/>
        <v>Security Engineer</v>
      </c>
      <c r="BF24">
        <f ca="1"/>
        <v>0.5</v>
      </c>
      <c r="BG24">
        <f ca="1"/>
        <v>1.5</v>
      </c>
      <c r="BH24">
        <f ca="1"/>
        <v>2.5</v>
      </c>
      <c r="BI24">
        <f ca="1"/>
        <v>1</v>
      </c>
      <c r="BJ24">
        <f ca="1"/>
        <v>0</v>
      </c>
      <c r="BK24">
        <f ca="1"/>
        <v>0</v>
      </c>
      <c r="BL24">
        <f ca="1"/>
        <v>0</v>
      </c>
      <c r="BM24">
        <f ca="1"/>
        <v>0</v>
      </c>
      <c r="BN24">
        <f ca="1"/>
        <v>0</v>
      </c>
      <c r="BO24">
        <f ca="1"/>
        <v>0</v>
      </c>
      <c r="BP24">
        <f ca="1"/>
        <v>0</v>
      </c>
      <c r="BQ24">
        <f ca="1"/>
        <v>0</v>
      </c>
      <c r="XFC24" t="str">
        <v>Hardware Engineer</v>
      </c>
    </row>
    <row r="25" spans="1:69 16382:16383" x14ac:dyDescent="0.5">
      <c r="A25" s="26"/>
      <c r="J25" s="26" t="str">
        <f ca="1"/>
        <v>2. Software Engineering</v>
      </c>
      <c r="K25" s="17" t="str" cm="1">
        <f t="array" aca="1" ref="K25" ca="1">IF(OR(L25="",toggleHash&lt;&gt;"On"),"",_xlfn.LET(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_xlfn.ARRAYTOTEXT(L25:Z25),
  IF(ISBLANK(_xlpm.s),
    0,
    DEC2HEX(_xlfn.REDUCE(_xlpm.o,
      ROW(INDIRECT("1:"&amp;LEN(_xlpm.s))),
      _xlfn.LAMBDA(_xlpm.acc,_xlpm.i,_xlpm.mulmod(_xlpm.p, _xlfn.BITXOR(_xlpm.acc, CODE(MID(_xlpm.s,_xlpm.i,1))), _xlpm.m)))))))</f>
        <v/>
      </c>
      <c r="L25" s="4" t="str">
        <v>Security and Compliance</v>
      </c>
      <c r="M25" s="4" t="str">
        <v>Secure boot and root of trust implementation</v>
      </c>
      <c r="N25" s="4" t="str">
        <v>Security Firmware Engineer</v>
      </c>
      <c r="O25" s="4">
        <v>0.5</v>
      </c>
      <c r="P25" s="4">
        <v>1.5</v>
      </c>
      <c r="Q25" s="4">
        <v>2.5</v>
      </c>
      <c r="R25" s="4">
        <v>1</v>
      </c>
      <c r="BA25" t="str">
        <f ca="1"/>
        <v>2. Software Engineering</v>
      </c>
      <c r="BB25" t="str">
        <f ca="1"/>
        <v/>
      </c>
      <c r="BC25" t="str">
        <f ca="1"/>
        <v>Security and Compliance</v>
      </c>
      <c r="BD25" t="str">
        <f ca="1"/>
        <v>Secure boot and root of trust implementation</v>
      </c>
      <c r="BE25" t="str">
        <f ca="1"/>
        <v>Security Firmware Engineer</v>
      </c>
      <c r="BF25">
        <f ca="1"/>
        <v>0.5</v>
      </c>
      <c r="BG25">
        <f ca="1"/>
        <v>1.5</v>
      </c>
      <c r="BH25">
        <f ca="1"/>
        <v>2.5</v>
      </c>
      <c r="BI25">
        <f ca="1"/>
        <v>1</v>
      </c>
      <c r="BJ25">
        <f ca="1"/>
        <v>0</v>
      </c>
      <c r="BK25">
        <f ca="1"/>
        <v>0</v>
      </c>
      <c r="BL25">
        <f ca="1"/>
        <v>0</v>
      </c>
      <c r="BM25">
        <f ca="1"/>
        <v>0</v>
      </c>
      <c r="BN25">
        <f ca="1"/>
        <v>0</v>
      </c>
      <c r="BO25">
        <f ca="1"/>
        <v>0</v>
      </c>
      <c r="BP25">
        <f ca="1"/>
        <v>0</v>
      </c>
      <c r="BQ25">
        <f ca="1"/>
        <v>0</v>
      </c>
      <c r="XFC25" t="str">
        <v>Hardware Test Engineer</v>
      </c>
    </row>
    <row r="26" spans="1:69 16382:16383" x14ac:dyDescent="0.5">
      <c r="A26" s="26"/>
      <c r="J26" s="26" t="str">
        <f ca="1"/>
        <v>2. Software Engineering</v>
      </c>
      <c r="K26" s="17" t="str" cm="1">
        <f t="array" aca="1" ref="K26" ca="1">IF(OR(L26="",toggleHash&lt;&gt;"On"),"",_xlfn.LET(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_xlfn.ARRAYTOTEXT(L26:Z26),
  IF(ISBLANK(_xlpm.s),
    0,
    DEC2HEX(_xlfn.REDUCE(_xlpm.o,
      ROW(INDIRECT("1:"&amp;LEN(_xlpm.s))),
      _xlfn.LAMBDA(_xlpm.acc,_xlpm.i,_xlpm.mulmod(_xlpm.p, _xlfn.BITXOR(_xlpm.acc, CODE(MID(_xlpm.s,_xlpm.i,1))), _xlpm.m)))))))</f>
        <v/>
      </c>
      <c r="L26" s="4" t="str">
        <v>Security and Compliance</v>
      </c>
      <c r="M26" s="4" t="str">
        <v>Vulnerability testing</v>
      </c>
      <c r="N26" s="4" t="str">
        <v>Penetration Tester</v>
      </c>
      <c r="O26" s="4">
        <v>0.5</v>
      </c>
      <c r="P26" s="4">
        <v>1.5</v>
      </c>
      <c r="Q26" s="4">
        <v>2</v>
      </c>
      <c r="R26" s="4">
        <v>1</v>
      </c>
      <c r="BA26" t="str">
        <f ca="1"/>
        <v>2. Software Engineering</v>
      </c>
      <c r="BB26" t="str">
        <f ca="1"/>
        <v/>
      </c>
      <c r="BC26" t="str">
        <f ca="1"/>
        <v>Security and Compliance</v>
      </c>
      <c r="BD26" t="str">
        <f ca="1"/>
        <v>Vulnerability testing</v>
      </c>
      <c r="BE26" t="str">
        <f ca="1"/>
        <v>Penetration Tester</v>
      </c>
      <c r="BF26">
        <f ca="1"/>
        <v>0.5</v>
      </c>
      <c r="BG26">
        <f ca="1"/>
        <v>1.5</v>
      </c>
      <c r="BH26">
        <f ca="1"/>
        <v>2</v>
      </c>
      <c r="BI26">
        <f ca="1"/>
        <v>1</v>
      </c>
      <c r="BJ26">
        <f ca="1"/>
        <v>0</v>
      </c>
      <c r="BK26">
        <f ca="1"/>
        <v>0</v>
      </c>
      <c r="BL26">
        <f ca="1"/>
        <v>0</v>
      </c>
      <c r="BM26">
        <f ca="1"/>
        <v>0</v>
      </c>
      <c r="BN26">
        <f ca="1"/>
        <v>0</v>
      </c>
      <c r="BO26">
        <f ca="1"/>
        <v>0</v>
      </c>
      <c r="BP26">
        <f ca="1"/>
        <v>0</v>
      </c>
      <c r="BQ26">
        <f ca="1"/>
        <v>0</v>
      </c>
      <c r="XFC26" t="str">
        <v>Industrial Designer</v>
      </c>
    </row>
    <row r="27" spans="1:69 16382:16383" x14ac:dyDescent="0.5">
      <c r="A27" s="26"/>
      <c r="J27" s="26" t="str">
        <f ca="1"/>
        <v>2. Software Engineering</v>
      </c>
      <c r="K27" s="17" t="str" cm="1">
        <f t="array" aca="1" ref="K27" ca="1">IF(OR(L27="",toggleHash&lt;&gt;"On"),"",_xlfn.LET(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_xlfn.ARRAYTOTEXT(L27:Z27),
  IF(ISBLANK(_xlpm.s),
    0,
    DEC2HEX(_xlfn.REDUCE(_xlpm.o,
      ROW(INDIRECT("1:"&amp;LEN(_xlpm.s))),
      _xlfn.LAMBDA(_xlpm.acc,_xlpm.i,_xlpm.mulmod(_xlpm.p, _xlfn.BITXOR(_xlpm.acc, CODE(MID(_xlpm.s,_xlpm.i,1))), _xlpm.m)))))))</f>
        <v/>
      </c>
      <c r="L27" s="4" t="str">
        <v>Security and Compliance</v>
      </c>
      <c r="M27" s="4" t="str">
        <v>Vulnerability testing</v>
      </c>
      <c r="N27" s="4" t="str">
        <v>Security Analyst</v>
      </c>
      <c r="O27" s="4">
        <v>0.5</v>
      </c>
      <c r="P27" s="4">
        <v>1.5</v>
      </c>
      <c r="Q27" s="4">
        <v>2</v>
      </c>
      <c r="R27" s="4">
        <v>1</v>
      </c>
      <c r="BA27" t="str">
        <f ca="1"/>
        <v>2. Software Engineering</v>
      </c>
      <c r="BB27" t="str">
        <f ca="1"/>
        <v/>
      </c>
      <c r="BC27" t="str">
        <f ca="1"/>
        <v>Security and Compliance</v>
      </c>
      <c r="BD27" t="str">
        <f ca="1"/>
        <v>Vulnerability testing</v>
      </c>
      <c r="BE27" t="str">
        <f ca="1"/>
        <v>Security Analyst</v>
      </c>
      <c r="BF27">
        <f ca="1"/>
        <v>0.5</v>
      </c>
      <c r="BG27">
        <f ca="1"/>
        <v>1.5</v>
      </c>
      <c r="BH27">
        <f ca="1"/>
        <v>2</v>
      </c>
      <c r="BI27">
        <f ca="1"/>
        <v>1</v>
      </c>
      <c r="BJ27">
        <f ca="1"/>
        <v>0</v>
      </c>
      <c r="BK27">
        <f ca="1"/>
        <v>0</v>
      </c>
      <c r="BL27">
        <f ca="1"/>
        <v>0</v>
      </c>
      <c r="BM27">
        <f ca="1"/>
        <v>0</v>
      </c>
      <c r="BN27">
        <f ca="1"/>
        <v>0</v>
      </c>
      <c r="BO27">
        <f ca="1"/>
        <v>0</v>
      </c>
      <c r="BP27">
        <f ca="1"/>
        <v>0</v>
      </c>
      <c r="BQ27">
        <f ca="1"/>
        <v>0</v>
      </c>
      <c r="XFC27" t="str">
        <v>Influencer Marketing Manager</v>
      </c>
    </row>
    <row r="28" spans="1:69 16382:16383" x14ac:dyDescent="0.5">
      <c r="A28" s="26"/>
      <c r="J28" s="26" t="str">
        <f ca="1"/>
        <v/>
      </c>
      <c r="K28" s="17" t="str" cm="1">
        <f t="array" aca="1" ref="K28" ca="1">IF(OR(L28="",toggleHash&lt;&gt;"On"),"",_xlfn.LET(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_xlfn.ARRAYTOTEXT(L28:Z28),
  IF(ISBLANK(_xlpm.s),
    0,
    DEC2HEX(_xlfn.REDUCE(_xlpm.o,
      ROW(INDIRECT("1:"&amp;LEN(_xlpm.s))),
      _xlfn.LAMBDA(_xlpm.acc,_xlpm.i,_xlpm.mulmod(_xlpm.p, _xlfn.BITXOR(_xlpm.acc, CODE(MID(_xlpm.s,_xlpm.i,1))), _xlpm.m)))))))</f>
        <v/>
      </c>
      <c r="M28" s="4"/>
      <c r="XFC28" t="str">
        <v>Instructional Designer</v>
      </c>
    </row>
    <row r="29" spans="1:69 16382:16383" x14ac:dyDescent="0.5">
      <c r="A29" s="26"/>
      <c r="J29" s="26" t="str">
        <f ca="1"/>
        <v/>
      </c>
      <c r="K29" s="17" t="str" cm="1">
        <f t="array" aca="1" ref="K29" ca="1">IF(OR(L29="",toggleHash&lt;&gt;"On"),"",_xlfn.LET(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_xlfn.ARRAYTOTEXT(L29:Z29),
  IF(ISBLANK(_xlpm.s),
    0,
    DEC2HEX(_xlfn.REDUCE(_xlpm.o,
      ROW(INDIRECT("1:"&amp;LEN(_xlpm.s))),
      _xlfn.LAMBDA(_xlpm.acc,_xlpm.i,_xlpm.mulmod(_xlpm.p, _xlfn.BITXOR(_xlpm.acc, CODE(MID(_xlpm.s,_xlpm.i,1))), _xlpm.m)))))))</f>
        <v/>
      </c>
      <c r="M29" s="4"/>
      <c r="XFC29" t="str">
        <v>Inventory Analyst</v>
      </c>
    </row>
    <row r="30" spans="1:69 16382:16383" x14ac:dyDescent="0.5">
      <c r="J30" s="26" t="str">
        <f ca="1"/>
        <v/>
      </c>
      <c r="K30" s="17" t="str" cm="1">
        <f t="array" aca="1" ref="K30" ca="1">IF(OR(L30="",toggleHash&lt;&gt;"On"),"",_xlfn.LET(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_xlfn.ARRAYTOTEXT(L30:Z30),
  IF(ISBLANK(_xlpm.s),
    0,
    DEC2HEX(_xlfn.REDUCE(_xlpm.o,
      ROW(INDIRECT("1:"&amp;LEN(_xlpm.s))),
      _xlfn.LAMBDA(_xlpm.acc,_xlpm.i,_xlpm.mulmod(_xlpm.p, _xlfn.BITXOR(_xlpm.acc, CODE(MID(_xlpm.s,_xlpm.i,1))), _xlpm.m)))))))</f>
        <v/>
      </c>
      <c r="M30" s="4"/>
      <c r="XFC30" t="str">
        <v>Inventory Control Specialist</v>
      </c>
    </row>
    <row r="31" spans="1:69 16382:16383" x14ac:dyDescent="0.5">
      <c r="J31" s="26" t="str">
        <f ca="1"/>
        <v/>
      </c>
      <c r="K31" s="17" t="str" cm="1">
        <f t="array" aca="1" ref="K31" ca="1">IF(OR(L31="",toggleHash&lt;&gt;"On"),"",_xlfn.LET(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_xlfn.ARRAYTOTEXT(L31:Z31),
  IF(ISBLANK(_xlpm.s),
    0,
    DEC2HEX(_xlfn.REDUCE(_xlpm.o,
      ROW(INDIRECT("1:"&amp;LEN(_xlpm.s))),
      _xlfn.LAMBDA(_xlpm.acc,_xlpm.i,_xlpm.mulmod(_xlpm.p, _xlfn.BITXOR(_xlpm.acc, CODE(MID(_xlpm.s,_xlpm.i,1))), _xlpm.m)))))))</f>
        <v/>
      </c>
      <c r="M31" s="4"/>
      <c r="XFC31" t="str">
        <v>Logistics Coordinator</v>
      </c>
    </row>
    <row r="32" spans="1:69 16382:16383" x14ac:dyDescent="0.5">
      <c r="J32" s="26" t="str">
        <f ca="1"/>
        <v/>
      </c>
      <c r="K32" s="17" t="str" cm="1">
        <f t="array" aca="1" ref="K32" ca="1">IF(OR(L32="",toggleHash&lt;&gt;"On"),"",_xlfn.LET(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_xlfn.ARRAYTOTEXT(L32:Z32),
  IF(ISBLANK(_xlpm.s),
    0,
    DEC2HEX(_xlfn.REDUCE(_xlpm.o,
      ROW(INDIRECT("1:"&amp;LEN(_xlpm.s))),
      _xlfn.LAMBDA(_xlpm.acc,_xlpm.i,_xlpm.mulmod(_xlpm.p, _xlfn.BITXOR(_xlpm.acc, CODE(MID(_xlpm.s,_xlpm.i,1))), _xlpm.m)))))))</f>
        <v/>
      </c>
      <c r="M32" s="4"/>
      <c r="N32" s="5"/>
      <c r="XFC32" t="str">
        <v>Manufacturing Engineer</v>
      </c>
    </row>
    <row r="33" spans="10:14 16383:16383" x14ac:dyDescent="0.5">
      <c r="J33" s="26" t="str">
        <f ca="1"/>
        <v/>
      </c>
      <c r="K33" s="17" t="str" cm="1">
        <f t="array" aca="1" ref="K33" ca="1">IF(OR(L33="",toggleHash&lt;&gt;"On"),"",_xlfn.LET(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_xlfn.ARRAYTOTEXT(L33:Z33),
  IF(ISBLANK(_xlpm.s),
    0,
    DEC2HEX(_xlfn.REDUCE(_xlpm.o,
      ROW(INDIRECT("1:"&amp;LEN(_xlpm.s))),
      _xlfn.LAMBDA(_xlpm.acc,_xlpm.i,_xlpm.mulmod(_xlpm.p, _xlfn.BITXOR(_xlpm.acc, CODE(MID(_xlpm.s,_xlpm.i,1))), _xlpm.m)))))))</f>
        <v/>
      </c>
      <c r="M33" s="4"/>
      <c r="N33" s="5"/>
      <c r="XFC33" t="str">
        <v>Manufacturing Operator</v>
      </c>
    </row>
    <row r="34" spans="10:14 16383:16383" x14ac:dyDescent="0.5">
      <c r="J34" s="26" t="str">
        <f ca="1"/>
        <v/>
      </c>
      <c r="K34" s="17" t="str" cm="1">
        <f t="array" aca="1" ref="K34" ca="1">IF(OR(L34="",toggleHash&lt;&gt;"On"),"",_xlfn.LET(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_xlfn.ARRAYTOTEXT(L34:Z34),
  IF(ISBLANK(_xlpm.s),
    0,
    DEC2HEX(_xlfn.REDUCE(_xlpm.o,
      ROW(INDIRECT("1:"&amp;LEN(_xlpm.s))),
      _xlfn.LAMBDA(_xlpm.acc,_xlpm.i,_xlpm.mulmod(_xlpm.p, _xlfn.BITXOR(_xlpm.acc, CODE(MID(_xlpm.s,_xlpm.i,1))), _xlpm.m)))))))</f>
        <v/>
      </c>
      <c r="M34" s="4"/>
      <c r="N34" s="5"/>
      <c r="XFC34" t="str">
        <v>Marketing Manager</v>
      </c>
    </row>
    <row r="35" spans="10:14 16383:16383" x14ac:dyDescent="0.5">
      <c r="J35" s="26" t="str">
        <f ca="1"/>
        <v/>
      </c>
      <c r="K35" s="17" t="str" cm="1">
        <f t="array" aca="1" ref="K35" ca="1">IF(OR(L35="",toggleHash&lt;&gt;"On"),"",_xlfn.LET(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_xlfn.ARRAYTOTEXT(L35:Z35),
  IF(ISBLANK(_xlpm.s),
    0,
    DEC2HEX(_xlfn.REDUCE(_xlpm.o,
      ROW(INDIRECT("1:"&amp;LEN(_xlpm.s))),
      _xlfn.LAMBDA(_xlpm.acc,_xlpm.i,_xlpm.mulmod(_xlpm.p, _xlfn.BITXOR(_xlpm.acc, CODE(MID(_xlpm.s,_xlpm.i,1))), _xlpm.m)))))))</f>
        <v/>
      </c>
      <c r="M35" s="4"/>
      <c r="N35" s="5"/>
      <c r="XFC35" t="str">
        <v>Mechanical Engineer</v>
      </c>
    </row>
    <row r="36" spans="10:14 16383:16383" x14ac:dyDescent="0.5">
      <c r="J36" s="26" t="str">
        <f ca="1"/>
        <v/>
      </c>
      <c r="K36" s="17" t="str" cm="1">
        <f t="array" aca="1" ref="K36" ca="1">IF(OR(L36="",toggleHash&lt;&gt;"On"),"",_xlfn.LET(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_xlfn.ARRAYTOTEXT(L36:Z36),
  IF(ISBLANK(_xlpm.s),
    0,
    DEC2HEX(_xlfn.REDUCE(_xlpm.o,
      ROW(INDIRECT("1:"&amp;LEN(_xlpm.s))),
      _xlfn.LAMBDA(_xlpm.acc,_xlpm.i,_xlpm.mulmod(_xlpm.p, _xlfn.BITXOR(_xlpm.acc, CODE(MID(_xlpm.s,_xlpm.i,1))), _xlpm.m)))))))</f>
        <v/>
      </c>
      <c r="M36" s="4"/>
      <c r="N36" s="5"/>
      <c r="XFC36" t="str">
        <v>Network Engineer</v>
      </c>
    </row>
    <row r="37" spans="10:14 16383:16383" x14ac:dyDescent="0.5">
      <c r="J37" s="26" t="str">
        <f ca="1"/>
        <v/>
      </c>
      <c r="K37" s="17" t="str" cm="1">
        <f t="array" aca="1" ref="K37" ca="1">IF(OR(L37="",toggleHash&lt;&gt;"On"),"",_xlfn.LET(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_xlfn.ARRAYTOTEXT(L37:Z37),
  IF(ISBLANK(_xlpm.s),
    0,
    DEC2HEX(_xlfn.REDUCE(_xlpm.o,
      ROW(INDIRECT("1:"&amp;LEN(_xlpm.s))),
      _xlfn.LAMBDA(_xlpm.acc,_xlpm.i,_xlpm.mulmod(_xlpm.p, _xlfn.BITXOR(_xlpm.acc, CODE(MID(_xlpm.s,_xlpm.i,1))), _xlpm.m)))))))</f>
        <v/>
      </c>
      <c r="M37" s="4"/>
      <c r="N37" s="5"/>
      <c r="XFC37" t="str">
        <v>Network Security Engineer</v>
      </c>
    </row>
    <row r="38" spans="10:14 16383:16383" x14ac:dyDescent="0.5">
      <c r="J38" s="26" t="str">
        <f ca="1"/>
        <v/>
      </c>
      <c r="K38" s="17" t="str" cm="1">
        <f t="array" aca="1" ref="K38" ca="1">IF(OR(L38="",toggleHash&lt;&gt;"On"),"",_xlfn.LET(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_xlfn.ARRAYTOTEXT(L38:Z38),
  IF(ISBLANK(_xlpm.s),
    0,
    DEC2HEX(_xlfn.REDUCE(_xlpm.o,
      ROW(INDIRECT("1:"&amp;LEN(_xlpm.s))),
      _xlfn.LAMBDA(_xlpm.acc,_xlpm.i,_xlpm.mulmod(_xlpm.p, _xlfn.BITXOR(_xlpm.acc, CODE(MID(_xlpm.s,_xlpm.i,1))), _xlpm.m)))))))</f>
        <v/>
      </c>
      <c r="M38" s="4"/>
      <c r="N38" s="5"/>
      <c r="XFC38" t="str">
        <v>Network Test Engineer</v>
      </c>
    </row>
    <row r="39" spans="10:14 16383:16383" x14ac:dyDescent="0.5">
      <c r="J39" s="26" t="str">
        <f ca="1"/>
        <v/>
      </c>
      <c r="K39" s="17" t="str" cm="1">
        <f t="array" aca="1" ref="K39" ca="1">IF(OR(L39="",toggleHash&lt;&gt;"On"),"",_xlfn.LET(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_xlfn.ARRAYTOTEXT(L39:Z39),
  IF(ISBLANK(_xlpm.s),
    0,
    DEC2HEX(_xlfn.REDUCE(_xlpm.o,
      ROW(INDIRECT("1:"&amp;LEN(_xlpm.s))),
      _xlfn.LAMBDA(_xlpm.acc,_xlpm.i,_xlpm.mulmod(_xlpm.p, _xlfn.BITXOR(_xlpm.acc, CODE(MID(_xlpm.s,_xlpm.i,1))), _xlpm.m)))))))</f>
        <v/>
      </c>
      <c r="M39" s="4"/>
      <c r="N39" s="5"/>
      <c r="XFC39" t="str">
        <v>Operating System Engineer</v>
      </c>
    </row>
    <row r="40" spans="10:14 16383:16383" x14ac:dyDescent="0.5">
      <c r="J40" s="26" t="str">
        <f ca="1"/>
        <v/>
      </c>
      <c r="K40" s="17" t="str" cm="1">
        <f t="array" aca="1" ref="K40" ca="1">IF(OR(L40="",toggleHash&lt;&gt;"On"),"",_xlfn.LET(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_xlfn.ARRAYTOTEXT(L40:Z40),
  IF(ISBLANK(_xlpm.s),
    0,
    DEC2HEX(_xlfn.REDUCE(_xlpm.o,
      ROW(INDIRECT("1:"&amp;LEN(_xlpm.s))),
      _xlfn.LAMBDA(_xlpm.acc,_xlpm.i,_xlpm.mulmod(_xlpm.p, _xlfn.BITXOR(_xlpm.acc, CODE(MID(_xlpm.s,_xlpm.i,1))), _xlpm.m)))))))</f>
        <v/>
      </c>
      <c r="XFC40" t="str">
        <v>Packaging Designer</v>
      </c>
    </row>
    <row r="41" spans="10:14 16383:16383" x14ac:dyDescent="0.5">
      <c r="J41" s="26" t="str">
        <f ca="1"/>
        <v/>
      </c>
      <c r="K41" s="17" t="str" cm="1">
        <f t="array" aca="1" ref="K41" ca="1">IF(OR(L41="",toggleHash&lt;&gt;"On"),"",_xlfn.LET(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_xlfn.ARRAYTOTEXT(L41:Z41),
  IF(ISBLANK(_xlpm.s),
    0,
    DEC2HEX(_xlfn.REDUCE(_xlpm.o,
      ROW(INDIRECT("1:"&amp;LEN(_xlpm.s))),
      _xlfn.LAMBDA(_xlpm.acc,_xlpm.i,_xlpm.mulmod(_xlpm.p, _xlfn.BITXOR(_xlpm.acc, CODE(MID(_xlpm.s,_xlpm.i,1))), _xlpm.m)))))))</f>
        <v/>
      </c>
      <c r="XFC41" t="str">
        <v>Packaging Engineer</v>
      </c>
    </row>
    <row r="42" spans="10:14 16383:16383" x14ac:dyDescent="0.5">
      <c r="J42" s="26" t="str">
        <f ca="1"/>
        <v/>
      </c>
      <c r="K42" s="17" t="str" cm="1">
        <f t="array" aca="1" ref="K42" ca="1">IF(OR(L42="",toggleHash&lt;&gt;"On"),"",_xlfn.LET(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_xlfn.ARRAYTOTEXT(L42:Z42),
  IF(ISBLANK(_xlpm.s),
    0,
    DEC2HEX(_xlfn.REDUCE(_xlpm.o,
      ROW(INDIRECT("1:"&amp;LEN(_xlpm.s))),
      _xlfn.LAMBDA(_xlpm.acc,_xlpm.i,_xlpm.mulmod(_xlpm.p, _xlfn.BITXOR(_xlpm.acc, CODE(MID(_xlpm.s,_xlpm.i,1))), _xlpm.m)))))))</f>
        <v/>
      </c>
      <c r="XFC42" t="str">
        <v>Packaging Test Engineer</v>
      </c>
    </row>
    <row r="43" spans="10:14 16383:16383" x14ac:dyDescent="0.5">
      <c r="J43" s="26" t="str">
        <f ca="1"/>
        <v/>
      </c>
      <c r="K43" s="17" t="str" cm="1">
        <f t="array" aca="1" ref="K43" ca="1">IF(OR(L43="",toggleHash&lt;&gt;"On"),"",_xlfn.LET(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_xlfn.ARRAYTOTEXT(L43:Z43),
  IF(ISBLANK(_xlpm.s),
    0,
    DEC2HEX(_xlfn.REDUCE(_xlpm.o,
      ROW(INDIRECT("1:"&amp;LEN(_xlpm.s))),
      _xlfn.LAMBDA(_xlpm.acc,_xlpm.i,_xlpm.mulmod(_xlpm.p, _xlfn.BITXOR(_xlpm.acc, CODE(MID(_xlpm.s,_xlpm.i,1))), _xlpm.m)))))))</f>
        <v/>
      </c>
      <c r="XFC43" t="str">
        <v>PCB Designer</v>
      </c>
    </row>
    <row r="44" spans="10:14 16383:16383" x14ac:dyDescent="0.5">
      <c r="J44" s="26" t="str">
        <f ca="1"/>
        <v/>
      </c>
      <c r="K44" s="17" t="str" cm="1">
        <f t="array" aca="1" ref="K44" ca="1">IF(OR(L44="",toggleHash&lt;&gt;"On"),"",_xlfn.LET(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_xlfn.ARRAYTOTEXT(L44:Z44),
  IF(ISBLANK(_xlpm.s),
    0,
    DEC2HEX(_xlfn.REDUCE(_xlpm.o,
      ROW(INDIRECT("1:"&amp;LEN(_xlpm.s))),
      _xlfn.LAMBDA(_xlpm.acc,_xlpm.i,_xlpm.mulmod(_xlpm.p, _xlfn.BITXOR(_xlpm.acc, CODE(MID(_xlpm.s,_xlpm.i,1))), _xlpm.m)))))))</f>
        <v/>
      </c>
      <c r="XFC44" t="str">
        <v>PCB Layout Engineer</v>
      </c>
    </row>
    <row r="45" spans="10:14 16383:16383" x14ac:dyDescent="0.5">
      <c r="J45" s="26" t="str">
        <f ca="1"/>
        <v/>
      </c>
      <c r="K45" s="17" t="str" cm="1">
        <f t="array" aca="1" ref="K45" ca="1">IF(OR(L45="",toggleHash&lt;&gt;"On"),"",_xlfn.LET(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_xlfn.ARRAYTOTEXT(L45:Z45),
  IF(ISBLANK(_xlpm.s),
    0,
    DEC2HEX(_xlfn.REDUCE(_xlpm.o,
      ROW(INDIRECT("1:"&amp;LEN(_xlpm.s))),
      _xlfn.LAMBDA(_xlpm.acc,_xlpm.i,_xlpm.mulmod(_xlpm.p, _xlfn.BITXOR(_xlpm.acc, CODE(MID(_xlpm.s,_xlpm.i,1))), _xlpm.m)))))))</f>
        <v/>
      </c>
      <c r="XFC45" t="str">
        <v>Penetration Tester</v>
      </c>
    </row>
    <row r="46" spans="10:14 16383:16383" x14ac:dyDescent="0.5">
      <c r="J46" s="26" t="str">
        <f ca="1"/>
        <v/>
      </c>
      <c r="K46" s="17" t="str" cm="1">
        <f t="array" aca="1" ref="K46" ca="1">IF(OR(L46="",toggleHash&lt;&gt;"On"),"",_xlfn.LET(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_xlfn.ARRAYTOTEXT(L46:Z46),
  IF(ISBLANK(_xlpm.s),
    0,
    DEC2HEX(_xlfn.REDUCE(_xlpm.o,
      ROW(INDIRECT("1:"&amp;LEN(_xlpm.s))),
      _xlfn.LAMBDA(_xlpm.acc,_xlpm.i,_xlpm.mulmod(_xlpm.p, _xlfn.BITXOR(_xlpm.acc, CODE(MID(_xlpm.s,_xlpm.i,1))), _xlpm.m)))))))</f>
        <v/>
      </c>
      <c r="XFC46" t="str">
        <v>Performance Engineer</v>
      </c>
    </row>
    <row r="47" spans="10:14 16383:16383" x14ac:dyDescent="0.5">
      <c r="J47" s="26" t="str">
        <f ca="1"/>
        <v/>
      </c>
      <c r="K47" s="17" t="str" cm="1">
        <f t="array" aca="1" ref="K47" ca="1">IF(OR(L47="",toggleHash&lt;&gt;"On"),"",_xlfn.LET(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_xlfn.ARRAYTOTEXT(L47:Z47),
  IF(ISBLANK(_xlpm.s),
    0,
    DEC2HEX(_xlfn.REDUCE(_xlpm.o,
      ROW(INDIRECT("1:"&amp;LEN(_xlpm.s))),
      _xlfn.LAMBDA(_xlpm.acc,_xlpm.i,_xlpm.mulmod(_xlpm.p, _xlfn.BITXOR(_xlpm.acc, CODE(MID(_xlpm.s,_xlpm.i,1))), _xlpm.m)))))))</f>
        <v/>
      </c>
      <c r="XFC47" t="str">
        <v>Performance Test Engineer</v>
      </c>
    </row>
    <row r="48" spans="10:14 16383:16383" x14ac:dyDescent="0.5">
      <c r="J48" s="26" t="str">
        <f ca="1"/>
        <v/>
      </c>
      <c r="K48" s="17" t="str" cm="1">
        <f t="array" aca="1" ref="K48" ca="1">IF(OR(L48="",toggleHash&lt;&gt;"On"),"",_xlfn.LET(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_xlfn.ARRAYTOTEXT(L48:Z48),
  IF(ISBLANK(_xlpm.s),
    0,
    DEC2HEX(_xlfn.REDUCE(_xlpm.o,
      ROW(INDIRECT("1:"&amp;LEN(_xlpm.s))),
      _xlfn.LAMBDA(_xlpm.acc,_xlpm.i,_xlpm.mulmod(_xlpm.p, _xlfn.BITXOR(_xlpm.acc, CODE(MID(_xlpm.s,_xlpm.i,1))), _xlpm.m)))))))</f>
        <v/>
      </c>
      <c r="XFC48" t="str">
        <v>PR Manager</v>
      </c>
    </row>
    <row r="49" spans="10:11 16383:16383" x14ac:dyDescent="0.5">
      <c r="J49" s="26" t="str">
        <f ca="1"/>
        <v/>
      </c>
      <c r="K49" s="17" t="str" cm="1">
        <f t="array" aca="1" ref="K49" ca="1">IF(OR(L49="",toggleHash&lt;&gt;"On"),"",_xlfn.LET(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_xlfn.ARRAYTOTEXT(L49:Z49),
  IF(ISBLANK(_xlpm.s),
    0,
    DEC2HEX(_xlfn.REDUCE(_xlpm.o,
      ROW(INDIRECT("1:"&amp;LEN(_xlpm.s))),
      _xlfn.LAMBDA(_xlpm.acc,_xlpm.i,_xlpm.mulmod(_xlpm.p, _xlfn.BITXOR(_xlpm.acc, CODE(MID(_xlpm.s,_xlpm.i,1))), _xlpm.m)))))))</f>
        <v/>
      </c>
      <c r="XFC49" t="str">
        <v>Procurement Engineer</v>
      </c>
    </row>
    <row r="50" spans="10:11 16383:16383" x14ac:dyDescent="0.5">
      <c r="J50" s="26" t="str">
        <f ca="1"/>
        <v/>
      </c>
      <c r="K50" s="17" t="str" cm="1">
        <f t="array" aca="1" ref="K50" ca="1">IF(OR(L50="",toggleHash&lt;&gt;"On"),"",_xlfn.LET(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_xlfn.ARRAYTOTEXT(L50:Z50),
  IF(ISBLANK(_xlpm.s),
    0,
    DEC2HEX(_xlfn.REDUCE(_xlpm.o,
      ROW(INDIRECT("1:"&amp;LEN(_xlpm.s))),
      _xlfn.LAMBDA(_xlpm.acc,_xlpm.i,_xlpm.mulmod(_xlpm.p, _xlfn.BITXOR(_xlpm.acc, CODE(MID(_xlpm.s,_xlpm.i,1))), _xlpm.m)))))))</f>
        <v/>
      </c>
      <c r="XFC50" t="str">
        <v>Procurement Manager</v>
      </c>
    </row>
    <row r="51" spans="10:11 16383:16383" x14ac:dyDescent="0.5">
      <c r="J51" s="26" t="str">
        <f ca="1"/>
        <v/>
      </c>
      <c r="K51" s="17" t="str" cm="1">
        <f t="array" aca="1" ref="K51" ca="1">IF(OR(L51="",toggleHash&lt;&gt;"On"),"",_xlfn.LET(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_xlfn.ARRAYTOTEXT(L51:Z51),
  IF(ISBLANK(_xlpm.s),
    0,
    DEC2HEX(_xlfn.REDUCE(_xlpm.o,
      ROW(INDIRECT("1:"&amp;LEN(_xlpm.s))),
      _xlfn.LAMBDA(_xlpm.acc,_xlpm.i,_xlpm.mulmod(_xlpm.p, _xlfn.BITXOR(_xlpm.acc, CODE(MID(_xlpm.s,_xlpm.i,1))), _xlpm.m)))))))</f>
        <v/>
      </c>
      <c r="XFC51" t="str">
        <v>Product Designer</v>
      </c>
    </row>
    <row r="52" spans="10:11 16383:16383" x14ac:dyDescent="0.5">
      <c r="J52" s="26" t="str">
        <f ca="1"/>
        <v/>
      </c>
      <c r="K52" s="17" t="str" cm="1">
        <f t="array" aca="1" ref="K52" ca="1">IF(OR(L52="",toggleHash&lt;&gt;"On"),"",_xlfn.LET(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_xlfn.ARRAYTOTEXT(L52:Z52),
  IF(ISBLANK(_xlpm.s),
    0,
    DEC2HEX(_xlfn.REDUCE(_xlpm.o,
      ROW(INDIRECT("1:"&amp;LEN(_xlpm.s))),
      _xlfn.LAMBDA(_xlpm.acc,_xlpm.i,_xlpm.mulmod(_xlpm.p, _xlfn.BITXOR(_xlpm.acc, CODE(MID(_xlpm.s,_xlpm.i,1))), _xlpm.m)))))))</f>
        <v/>
      </c>
      <c r="XFC52" t="str">
        <v>QA Engineer</v>
      </c>
    </row>
    <row r="53" spans="10:11 16383:16383" x14ac:dyDescent="0.5">
      <c r="J53" s="26" t="str">
        <f ca="1"/>
        <v/>
      </c>
      <c r="K53" s="17" t="str" cm="1">
        <f t="array" aca="1" ref="K53" ca="1">IF(OR(L53="",toggleHash&lt;&gt;"On"),"",_xlfn.LET(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_xlfn.ARRAYTOTEXT(L53:Z53),
  IF(ISBLANK(_xlpm.s),
    0,
    DEC2HEX(_xlfn.REDUCE(_xlpm.o,
      ROW(INDIRECT("1:"&amp;LEN(_xlpm.s))),
      _xlfn.LAMBDA(_xlpm.acc,_xlpm.i,_xlpm.mulmod(_xlpm.p, _xlfn.BITXOR(_xlpm.acc, CODE(MID(_xlpm.s,_xlpm.i,1))), _xlpm.m)))))))</f>
        <v/>
      </c>
      <c r="XFC53" t="str">
        <v>Quality Engineer</v>
      </c>
    </row>
    <row r="54" spans="10:11 16383:16383" x14ac:dyDescent="0.5">
      <c r="J54" s="26" t="str">
        <f ca="1"/>
        <v/>
      </c>
      <c r="K54" s="17" t="str" cm="1">
        <f t="array" aca="1" ref="K54" ca="1">IF(OR(L54="",toggleHash&lt;&gt;"On"),"",_xlfn.LET(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_xlfn.ARRAYTOTEXT(L54:Z54),
  IF(ISBLANK(_xlpm.s),
    0,
    DEC2HEX(_xlfn.REDUCE(_xlpm.o,
      ROW(INDIRECT("1:"&amp;LEN(_xlpm.s))),
      _xlfn.LAMBDA(_xlpm.acc,_xlpm.i,_xlpm.mulmod(_xlpm.p, _xlfn.BITXOR(_xlpm.acc, CODE(MID(_xlpm.s,_xlpm.i,1))), _xlpm.m)))))))</f>
        <v/>
      </c>
      <c r="XFC54" t="str">
        <v>Reliability Engineer</v>
      </c>
    </row>
    <row r="55" spans="10:11 16383:16383" x14ac:dyDescent="0.5">
      <c r="J55" s="26" t="str">
        <f ca="1"/>
        <v/>
      </c>
      <c r="K55" s="17" t="str" cm="1">
        <f t="array" aca="1" ref="K55" ca="1">IF(OR(L55="",toggleHash&lt;&gt;"On"),"",_xlfn.LET(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_xlfn.ARRAYTOTEXT(L55:Z55),
  IF(ISBLANK(_xlpm.s),
    0,
    DEC2HEX(_xlfn.REDUCE(_xlpm.o,
      ROW(INDIRECT("1:"&amp;LEN(_xlpm.s))),
      _xlfn.LAMBDA(_xlpm.acc,_xlpm.i,_xlpm.mulmod(_xlpm.p, _xlfn.BITXOR(_xlpm.acc, CODE(MID(_xlpm.s,_xlpm.i,1))), _xlpm.m)))))))</f>
        <v/>
      </c>
      <c r="XFC55" t="str">
        <v>Remote Support Engineer</v>
      </c>
    </row>
    <row r="56" spans="10:11 16383:16383" x14ac:dyDescent="0.5">
      <c r="J56" s="26" t="str">
        <f ca="1"/>
        <v/>
      </c>
      <c r="K56" s="17" t="str" cm="1">
        <f t="array" aca="1" ref="K56" ca="1">IF(OR(L56="",toggleHash&lt;&gt;"On"),"",_xlfn.LET(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_xlfn.ARRAYTOTEXT(L56:Z56),
  IF(ISBLANK(_xlpm.s),
    0,
    DEC2HEX(_xlfn.REDUCE(_xlpm.o,
      ROW(INDIRECT("1:"&amp;LEN(_xlpm.s))),
      _xlfn.LAMBDA(_xlpm.acc,_xlpm.i,_xlpm.mulmod(_xlpm.p, _xlfn.BITXOR(_xlpm.acc, CODE(MID(_xlpm.s,_xlpm.i,1))), _xlpm.m)))))))</f>
        <v/>
      </c>
      <c r="XFC56" t="str">
        <v>Returns Specialist</v>
      </c>
    </row>
    <row r="57" spans="10:11 16383:16383" x14ac:dyDescent="0.5">
      <c r="J57" s="26" t="str">
        <f ca="1"/>
        <v/>
      </c>
      <c r="K57" s="17" t="str" cm="1">
        <f t="array" aca="1" ref="K57" ca="1">IF(OR(L57="",toggleHash&lt;&gt;"On"),"",_xlfn.LET(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_xlfn.ARRAYTOTEXT(L57:Z57),
  IF(ISBLANK(_xlpm.s),
    0,
    DEC2HEX(_xlfn.REDUCE(_xlpm.o,
      ROW(INDIRECT("1:"&amp;LEN(_xlpm.s))),
      _xlfn.LAMBDA(_xlpm.acc,_xlpm.i,_xlpm.mulmod(_xlpm.p, _xlfn.BITXOR(_xlpm.acc, CODE(MID(_xlpm.s,_xlpm.i,1))), _xlpm.m)))))))</f>
        <v/>
      </c>
      <c r="XFC57" t="str">
        <v>Sales Manager</v>
      </c>
    </row>
    <row r="58" spans="10:11 16383:16383" x14ac:dyDescent="0.5">
      <c r="J58" s="26" t="str">
        <f ca="1"/>
        <v/>
      </c>
      <c r="K58" s="17" t="str" cm="1">
        <f t="array" aca="1" ref="K58" ca="1">IF(OR(L58="",toggleHash&lt;&gt;"On"),"",_xlfn.LET(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_xlfn.ARRAYTOTEXT(L58:Z58),
  IF(ISBLANK(_xlpm.s),
    0,
    DEC2HEX(_xlfn.REDUCE(_xlpm.o,
      ROW(INDIRECT("1:"&amp;LEN(_xlpm.s))),
      _xlfn.LAMBDA(_xlpm.acc,_xlpm.i,_xlpm.mulmod(_xlpm.p, _xlfn.BITXOR(_xlpm.acc, CODE(MID(_xlpm.s,_xlpm.i,1))), _xlpm.m)))))))</f>
        <v/>
      </c>
      <c r="XFC58" t="str">
        <v>Security Analyst</v>
      </c>
    </row>
    <row r="59" spans="10:11 16383:16383" x14ac:dyDescent="0.5">
      <c r="J59" s="26" t="str">
        <f ca="1"/>
        <v/>
      </c>
      <c r="K59" s="17" t="str" cm="1">
        <f t="array" aca="1" ref="K59" ca="1">IF(OR(L59="",toggleHash&lt;&gt;"On"),"",_xlfn.LET(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_xlfn.ARRAYTOTEXT(L59:Z59),
  IF(ISBLANK(_xlpm.s),
    0,
    DEC2HEX(_xlfn.REDUCE(_xlpm.o,
      ROW(INDIRECT("1:"&amp;LEN(_xlpm.s))),
      _xlfn.LAMBDA(_xlpm.acc,_xlpm.i,_xlpm.mulmod(_xlpm.p, _xlfn.BITXOR(_xlpm.acc, CODE(MID(_xlpm.s,_xlpm.i,1))), _xlpm.m)))))))</f>
        <v/>
      </c>
      <c r="XFC59" t="str">
        <v>Security Engineer</v>
      </c>
    </row>
    <row r="60" spans="10:11 16383:16383" x14ac:dyDescent="0.5">
      <c r="J60" s="26" t="str">
        <f ca="1"/>
        <v/>
      </c>
      <c r="K60" s="17" t="str" cm="1">
        <f t="array" aca="1" ref="K60" ca="1">IF(OR(L60="",toggleHash&lt;&gt;"On"),"",_xlfn.LET(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_xlfn.ARRAYTOTEXT(L60:Z60),
  IF(ISBLANK(_xlpm.s),
    0,
    DEC2HEX(_xlfn.REDUCE(_xlpm.o,
      ROW(INDIRECT("1:"&amp;LEN(_xlpm.s))),
      _xlfn.LAMBDA(_xlpm.acc,_xlpm.i,_xlpm.mulmod(_xlpm.p, _xlfn.BITXOR(_xlpm.acc, CODE(MID(_xlpm.s,_xlpm.i,1))), _xlpm.m)))))))</f>
        <v/>
      </c>
      <c r="XFC60" t="str">
        <v>Security Firmware Engineer</v>
      </c>
    </row>
    <row r="61" spans="10:11 16383:16383" x14ac:dyDescent="0.5">
      <c r="J61" s="26" t="str">
        <f ca="1"/>
        <v/>
      </c>
      <c r="K61" s="17" t="str" cm="1">
        <f t="array" aca="1" ref="K61" ca="1">IF(OR(L61="",toggleHash&lt;&gt;"On"),"",_xlfn.LET(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_xlfn.ARRAYTOTEXT(L61:Z61),
  IF(ISBLANK(_xlpm.s),
    0,
    DEC2HEX(_xlfn.REDUCE(_xlpm.o,
      ROW(INDIRECT("1:"&amp;LEN(_xlpm.s))),
      _xlfn.LAMBDA(_xlpm.acc,_xlpm.i,_xlpm.mulmod(_xlpm.p, _xlfn.BITXOR(_xlpm.acc, CODE(MID(_xlpm.s,_xlpm.i,1))), _xlpm.m)))))))</f>
        <v/>
      </c>
      <c r="XFC61" t="str">
        <v>Signal Integrity Engineer</v>
      </c>
    </row>
    <row r="62" spans="10:11 16383:16383" x14ac:dyDescent="0.5">
      <c r="J62" s="26" t="str">
        <f ca="1"/>
        <v/>
      </c>
      <c r="K62" s="17" t="str" cm="1">
        <f t="array" aca="1" ref="K62" ca="1">IF(OR(L62="",toggleHash&lt;&gt;"On"),"",_xlfn.LET(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_xlfn.ARRAYTOTEXT(L62:Z62),
  IF(ISBLANK(_xlpm.s),
    0,
    DEC2HEX(_xlfn.REDUCE(_xlpm.o,
      ROW(INDIRECT("1:"&amp;LEN(_xlpm.s))),
      _xlfn.LAMBDA(_xlpm.acc,_xlpm.i,_xlpm.mulmod(_xlpm.p, _xlfn.BITXOR(_xlpm.acc, CODE(MID(_xlpm.s,_xlpm.i,1))), _xlpm.m)))))))</f>
        <v/>
      </c>
      <c r="XFC62" t="str">
        <v>Software Compliance Engineer</v>
      </c>
    </row>
    <row r="63" spans="10:11 16383:16383" x14ac:dyDescent="0.5">
      <c r="J63" s="26" t="str">
        <f ca="1"/>
        <v/>
      </c>
      <c r="K63" s="17" t="str" cm="1">
        <f t="array" aca="1" ref="K63" ca="1">IF(OR(L63="",toggleHash&lt;&gt;"On"),"",_xlfn.LET(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_xlfn.ARRAYTOTEXT(L63:Z63),
  IF(ISBLANK(_xlpm.s),
    0,
    DEC2HEX(_xlfn.REDUCE(_xlpm.o,
      ROW(INDIRECT("1:"&amp;LEN(_xlpm.s))),
      _xlfn.LAMBDA(_xlpm.acc,_xlpm.i,_xlpm.mulmod(_xlpm.p, _xlfn.BITXOR(_xlpm.acc, CODE(MID(_xlpm.s,_xlpm.i,1))), _xlpm.m)))))))</f>
        <v/>
      </c>
      <c r="XFC63" t="str">
        <v>Software Developer</v>
      </c>
    </row>
    <row r="64" spans="10:11 16383:16383" x14ac:dyDescent="0.5">
      <c r="J64" s="26" t="str">
        <f ca="1"/>
        <v/>
      </c>
      <c r="K64" s="17" t="str" cm="1">
        <f t="array" aca="1" ref="K64" ca="1">IF(OR(L64="",toggleHash&lt;&gt;"On"),"",_xlfn.LET(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_xlfn.ARRAYTOTEXT(L64:Z64),
  IF(ISBLANK(_xlpm.s),
    0,
    DEC2HEX(_xlfn.REDUCE(_xlpm.o,
      ROW(INDIRECT("1:"&amp;LEN(_xlpm.s))),
      _xlfn.LAMBDA(_xlpm.acc,_xlpm.i,_xlpm.mulmod(_xlpm.p, _xlfn.BITXOR(_xlpm.acc, CODE(MID(_xlpm.s,_xlpm.i,1))), _xlpm.m)))))))</f>
        <v/>
      </c>
      <c r="XFC64" t="str">
        <v>Software Engineer</v>
      </c>
    </row>
    <row r="65" spans="10:11 16383:16383" x14ac:dyDescent="0.5">
      <c r="J65" s="26" t="str">
        <f ca="1"/>
        <v/>
      </c>
      <c r="K65" s="17" t="str" cm="1">
        <f t="array" aca="1" ref="K65" ca="1">IF(OR(L65="",toggleHash&lt;&gt;"On"),"",_xlfn.LET(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_xlfn.ARRAYTOTEXT(L65:Z65),
  IF(ISBLANK(_xlpm.s),
    0,
    DEC2HEX(_xlfn.REDUCE(_xlpm.o,
      ROW(INDIRECT("1:"&amp;LEN(_xlpm.s))),
      _xlfn.LAMBDA(_xlpm.acc,_xlpm.i,_xlpm.mulmod(_xlpm.p, _xlfn.BITXOR(_xlpm.acc, CODE(MID(_xlpm.s,_xlpm.i,1))), _xlpm.m)))))))</f>
        <v/>
      </c>
      <c r="XFC65" t="str">
        <v>Software QA Engineer</v>
      </c>
    </row>
    <row r="66" spans="10:11 16383:16383" x14ac:dyDescent="0.5">
      <c r="J66" s="26" t="str">
        <f ca="1"/>
        <v/>
      </c>
      <c r="K66" s="17" t="str" cm="1">
        <f t="array" aca="1" ref="K66" ca="1">IF(OR(L66="",toggleHash&lt;&gt;"On"),"",_xlfn.LET(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_xlfn.ARRAYTOTEXT(L66:Z66),
  IF(ISBLANK(_xlpm.s),
    0,
    DEC2HEX(_xlfn.REDUCE(_xlpm.o,
      ROW(INDIRECT("1:"&amp;LEN(_xlpm.s))),
      _xlfn.LAMBDA(_xlpm.acc,_xlpm.i,_xlpm.mulmod(_xlpm.p, _xlfn.BITXOR(_xlpm.acc, CODE(MID(_xlpm.s,_xlpm.i,1))), _xlpm.m)))))))</f>
        <v/>
      </c>
      <c r="XFC66" t="str">
        <v>Software Test Engineer</v>
      </c>
    </row>
    <row r="67" spans="10:11 16383:16383" x14ac:dyDescent="0.5">
      <c r="J67" s="26" t="str">
        <f ca="1"/>
        <v/>
      </c>
      <c r="K67" s="17" t="str" cm="1">
        <f t="array" aca="1" ref="K67" ca="1">IF(OR(L67="",toggleHash&lt;&gt;"On"),"",_xlfn.LET(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_xlfn.ARRAYTOTEXT(L67:Z67),
  IF(ISBLANK(_xlpm.s),
    0,
    DEC2HEX(_xlfn.REDUCE(_xlpm.o,
      ROW(INDIRECT("1:"&amp;LEN(_xlpm.s))),
      _xlfn.LAMBDA(_xlpm.acc,_xlpm.i,_xlpm.mulmod(_xlpm.p, _xlfn.BITXOR(_xlpm.acc, CODE(MID(_xlpm.s,_xlpm.i,1))), _xlpm.m)))))))</f>
        <v/>
      </c>
      <c r="XFC67" t="str">
        <v>Streaming Engineer</v>
      </c>
    </row>
    <row r="68" spans="10:11 16383:16383" x14ac:dyDescent="0.5">
      <c r="J68" s="26" t="str">
        <f ca="1"/>
        <v/>
      </c>
      <c r="K68" s="17" t="str" cm="1">
        <f t="array" aca="1" ref="K68" ca="1">IF(OR(L68="",toggleHash&lt;&gt;"On"),"",_xlfn.LET(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_xlfn.ARRAYTOTEXT(L68:Z68),
  IF(ISBLANK(_xlpm.s),
    0,
    DEC2HEX(_xlfn.REDUCE(_xlpm.o,
      ROW(INDIRECT("1:"&amp;LEN(_xlpm.s))),
      _xlfn.LAMBDA(_xlpm.acc,_xlpm.i,_xlpm.mulmod(_xlpm.p, _xlfn.BITXOR(_xlpm.acc, CODE(MID(_xlpm.s,_xlpm.i,1))), _xlpm.m)))))))</f>
        <v/>
      </c>
      <c r="XFC68" t="str">
        <v>Supplier Relationship Manager</v>
      </c>
    </row>
    <row r="69" spans="10:11 16383:16383" x14ac:dyDescent="0.5">
      <c r="J69" s="26" t="str">
        <f ca="1"/>
        <v/>
      </c>
      <c r="K69" s="17" t="str" cm="1">
        <f t="array" aca="1" ref="K69" ca="1">IF(OR(L69="",toggleHash&lt;&gt;"On"),"",_xlfn.LET(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_xlfn.ARRAYTOTEXT(L69:Z69),
  IF(ISBLANK(_xlpm.s),
    0,
    DEC2HEX(_xlfn.REDUCE(_xlpm.o,
      ROW(INDIRECT("1:"&amp;LEN(_xlpm.s))),
      _xlfn.LAMBDA(_xlpm.acc,_xlpm.i,_xlpm.mulmod(_xlpm.p, _xlfn.BITXOR(_xlpm.acc, CODE(MID(_xlpm.s,_xlpm.i,1))), _xlpm.m)))))))</f>
        <v/>
      </c>
      <c r="XFC69" t="str">
        <v>Supply Chain Analyst</v>
      </c>
    </row>
    <row r="70" spans="10:11 16383:16383" x14ac:dyDescent="0.5">
      <c r="J70" s="26" t="str">
        <f ca="1"/>
        <v/>
      </c>
      <c r="K70" s="17" t="str" cm="1">
        <f t="array" aca="1" ref="K70" ca="1">IF(OR(L70="",toggleHash&lt;&gt;"On"),"",_xlfn.LET(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_xlfn.ARRAYTOTEXT(L70:Z70),
  IF(ISBLANK(_xlpm.s),
    0,
    DEC2HEX(_xlfn.REDUCE(_xlpm.o,
      ROW(INDIRECT("1:"&amp;LEN(_xlpm.s))),
      _xlfn.LAMBDA(_xlpm.acc,_xlpm.i,_xlpm.mulmod(_xlpm.p, _xlfn.BITXOR(_xlpm.acc, CODE(MID(_xlpm.s,_xlpm.i,1))), _xlpm.m)))))))</f>
        <v/>
      </c>
      <c r="XFC70" t="str">
        <v>Supply Chain Manager</v>
      </c>
    </row>
    <row r="71" spans="10:11 16383:16383" x14ac:dyDescent="0.5">
      <c r="J71" s="26" t="str">
        <f ca="1"/>
        <v/>
      </c>
      <c r="K71" s="17" t="str" cm="1">
        <f t="array" aca="1" ref="K71" ca="1">IF(OR(L71="",toggleHash&lt;&gt;"On"),"",_xlfn.LET(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_xlfn.ARRAYTOTEXT(L71:Z71),
  IF(ISBLANK(_xlpm.s),
    0,
    DEC2HEX(_xlfn.REDUCE(_xlpm.o,
      ROW(INDIRECT("1:"&amp;LEN(_xlpm.s))),
      _xlfn.LAMBDA(_xlpm.acc,_xlpm.i,_xlpm.mulmod(_xlpm.p, _xlfn.BITXOR(_xlpm.acc, CODE(MID(_xlpm.s,_xlpm.i,1))), _xlpm.m)))))))</f>
        <v/>
      </c>
      <c r="XFC71" t="str">
        <v>Technical Writer</v>
      </c>
    </row>
    <row r="72" spans="10:11 16383:16383" x14ac:dyDescent="0.5">
      <c r="J72" s="26" t="str">
        <f ca="1"/>
        <v/>
      </c>
      <c r="K72" s="17" t="str" cm="1">
        <f t="array" aca="1" ref="K72" ca="1">IF(OR(L72="",toggleHash&lt;&gt;"On"),"",_xlfn.LET(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_xlfn.ARRAYTOTEXT(L72:Z72),
  IF(ISBLANK(_xlpm.s),
    0,
    DEC2HEX(_xlfn.REDUCE(_xlpm.o,
      ROW(INDIRECT("1:"&amp;LEN(_xlpm.s))),
      _xlfn.LAMBDA(_xlpm.acc,_xlpm.i,_xlpm.mulmod(_xlpm.p, _xlfn.BITXOR(_xlpm.acc, CODE(MID(_xlpm.s,_xlpm.i,1))), _xlpm.m)))))))</f>
        <v/>
      </c>
      <c r="XFC72" t="str">
        <v>Test Engineer</v>
      </c>
    </row>
    <row r="73" spans="10:11 16383:16383" x14ac:dyDescent="0.5">
      <c r="J73" s="26" t="str">
        <f ca="1"/>
        <v/>
      </c>
      <c r="K73" s="17" t="str" cm="1">
        <f t="array" aca="1" ref="K73" ca="1">IF(OR(L73="",toggleHash&lt;&gt;"On"),"",_xlfn.LET(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_xlfn.ARRAYTOTEXT(L73:Z73),
  IF(ISBLANK(_xlpm.s),
    0,
    DEC2HEX(_xlfn.REDUCE(_xlpm.o,
      ROW(INDIRECT("1:"&amp;LEN(_xlpm.s))),
      _xlfn.LAMBDA(_xlpm.acc,_xlpm.i,_xlpm.mulmod(_xlpm.p, _xlfn.BITXOR(_xlpm.acc, CODE(MID(_xlpm.s,_xlpm.i,1))), _xlpm.m)))))))</f>
        <v/>
      </c>
      <c r="XFC73" t="str">
        <v>UI/UX Designer</v>
      </c>
    </row>
    <row r="74" spans="10:11 16383:16383" x14ac:dyDescent="0.5">
      <c r="J74" s="26" t="str">
        <f ca="1"/>
        <v/>
      </c>
      <c r="K74" s="17" t="str" cm="1">
        <f t="array" aca="1" ref="K74" ca="1">IF(OR(L74="",toggleHash&lt;&gt;"On"),"",_xlfn.LET(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_xlfn.ARRAYTOTEXT(L74:Z74),
  IF(ISBLANK(_xlpm.s),
    0,
    DEC2HEX(_xlfn.REDUCE(_xlpm.o,
      ROW(INDIRECT("1:"&amp;LEN(_xlpm.s))),
      _xlfn.LAMBDA(_xlpm.acc,_xlpm.i,_xlpm.mulmod(_xlpm.p, _xlfn.BITXOR(_xlpm.acc, CODE(MID(_xlpm.s,_xlpm.i,1))), _xlpm.m)))))))</f>
        <v/>
      </c>
      <c r="XFC74" t="str">
        <v>UX Researcher</v>
      </c>
    </row>
    <row r="75" spans="10:11 16383:16383" x14ac:dyDescent="0.5">
      <c r="J75" s="26" t="str">
        <f ca="1"/>
        <v/>
      </c>
      <c r="K75" s="17" t="str" cm="1">
        <f t="array" aca="1" ref="K75" ca="1">IF(OR(L75="",toggleHash&lt;&gt;"On"),"",_xlfn.LET(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_xlfn.ARRAYTOTEXT(L75:Z75),
  IF(ISBLANK(_xlpm.s),
    0,
    DEC2HEX(_xlfn.REDUCE(_xlpm.o,
      ROW(INDIRECT("1:"&amp;LEN(_xlpm.s))),
      _xlfn.LAMBDA(_xlpm.acc,_xlpm.i,_xlpm.mulmod(_xlpm.p, _xlfn.BITXOR(_xlpm.acc, CODE(MID(_xlpm.s,_xlpm.i,1))), _xlpm.m)))))))</f>
        <v/>
      </c>
      <c r="XFC75" t="str">
        <v>Video Engineer</v>
      </c>
    </row>
    <row r="76" spans="10:11 16383:16383" x14ac:dyDescent="0.5">
      <c r="J76" s="26" t="str">
        <f ca="1"/>
        <v/>
      </c>
      <c r="K76" s="17" t="str" cm="1">
        <f t="array" aca="1" ref="K76" ca="1">IF(OR(L76="",toggleHash&lt;&gt;"On"),"",_xlfn.LET(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_xlfn.ARRAYTOTEXT(L76:Z76),
  IF(ISBLANK(_xlpm.s),
    0,
    DEC2HEX(_xlfn.REDUCE(_xlpm.o,
      ROW(INDIRECT("1:"&amp;LEN(_xlpm.s))),
      _xlfn.LAMBDA(_xlpm.acc,_xlpm.i,_xlpm.mulmod(_xlpm.p, _xlfn.BITXOR(_xlpm.acc, CODE(MID(_xlpm.s,_xlpm.i,1))), _xlpm.m)))))))</f>
        <v/>
      </c>
      <c r="XFC76" t="str">
        <v>Video Playback Engineer</v>
      </c>
    </row>
    <row r="77" spans="10:11 16383:16383" x14ac:dyDescent="0.5">
      <c r="J77" s="26" t="str">
        <f ca="1"/>
        <v/>
      </c>
      <c r="K77" s="17" t="str" cm="1">
        <f t="array" aca="1" ref="K77" ca="1">IF(OR(L77="",toggleHash&lt;&gt;"On"),"",_xlfn.LET(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_xlfn.ARRAYTOTEXT(L77:Z77),
  IF(ISBLANK(_xlpm.s),
    0,
    DEC2HEX(_xlfn.REDUCE(_xlpm.o,
      ROW(INDIRECT("1:"&amp;LEN(_xlpm.s))),
      _xlfn.LAMBDA(_xlpm.acc,_xlpm.i,_xlpm.mulmod(_xlpm.p, _xlfn.BITXOR(_xlpm.acc, CODE(MID(_xlpm.s,_xlpm.i,1))), _xlpm.m)))))))</f>
        <v/>
      </c>
      <c r="XFC77" t="str">
        <v xml:space="preserve">  --other expense types --</v>
      </c>
    </row>
    <row r="78" spans="10:11 16383:16383" x14ac:dyDescent="0.5">
      <c r="J78" s="26" t="str">
        <f ca="1"/>
        <v/>
      </c>
      <c r="K78" s="17" t="str" cm="1">
        <f t="array" aca="1" ref="K78" ca="1">IF(OR(L78="",toggleHash&lt;&gt;"On"),"",_xlfn.LET(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_xlfn.ARRAYTOTEXT(L78:Z78),
  IF(ISBLANK(_xlpm.s),
    0,
    DEC2HEX(_xlfn.REDUCE(_xlpm.o,
      ROW(INDIRECT("1:"&amp;LEN(_xlpm.s))),
      _xlfn.LAMBDA(_xlpm.acc,_xlpm.i,_xlpm.mulmod(_xlpm.p, _xlfn.BITXOR(_xlpm.acc, CODE(MID(_xlpm.s,_xlpm.i,1))), _xlpm.m)))))))</f>
        <v/>
      </c>
      <c r="XFC78" t="str">
        <v>Capital Investments</v>
      </c>
    </row>
    <row r="79" spans="10:11 16383:16383" x14ac:dyDescent="0.5">
      <c r="J79" s="26" t="str">
        <f ca="1"/>
        <v/>
      </c>
      <c r="K79" s="17" t="str" cm="1">
        <f t="array" aca="1" ref="K79" ca="1">IF(OR(L79="",toggleHash&lt;&gt;"On"),"",_xlfn.LET(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_xlfn.ARRAYTOTEXT(L79:Z79),
  IF(ISBLANK(_xlpm.s),
    0,
    DEC2HEX(_xlfn.REDUCE(_xlpm.o,
      ROW(INDIRECT("1:"&amp;LEN(_xlpm.s))),
      _xlfn.LAMBDA(_xlpm.acc,_xlpm.i,_xlpm.mulmod(_xlpm.p, _xlfn.BITXOR(_xlpm.acc, CODE(MID(_xlpm.s,_xlpm.i,1))), _xlpm.m)))))))</f>
        <v/>
      </c>
      <c r="XFC79" t="str">
        <v>Consulting and Professional Services</v>
      </c>
    </row>
    <row r="80" spans="10:11 16383:16383" x14ac:dyDescent="0.5">
      <c r="J80" s="26" t="str">
        <f ca="1"/>
        <v/>
      </c>
      <c r="K80" s="17" t="str" cm="1">
        <f t="array" aca="1" ref="K80" ca="1">IF(OR(L80="",toggleHash&lt;&gt;"On"),"",_xlfn.LET(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_xlfn.ARRAYTOTEXT(L80:Z80),
  IF(ISBLANK(_xlpm.s),
    0,
    DEC2HEX(_xlfn.REDUCE(_xlpm.o,
      ROW(INDIRECT("1:"&amp;LEN(_xlpm.s))),
      _xlfn.LAMBDA(_xlpm.acc,_xlpm.i,_xlpm.mulmod(_xlpm.p, _xlfn.BITXOR(_xlpm.acc, CODE(MID(_xlpm.s,_xlpm.i,1))), _xlpm.m)))))))</f>
        <v/>
      </c>
      <c r="XFC80" t="str">
        <v>Corporate Taxes</v>
      </c>
    </row>
    <row r="81" spans="10:11 16383:16383" x14ac:dyDescent="0.5">
      <c r="J81" s="26" t="str">
        <f ca="1"/>
        <v/>
      </c>
      <c r="K81" s="17" t="str" cm="1">
        <f t="array" aca="1" ref="K81" ca="1">IF(OR(L81="",toggleHash&lt;&gt;"On"),"",_xlfn.LET(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_xlfn.ARRAYTOTEXT(L81:Z81),
  IF(ISBLANK(_xlpm.s),
    0,
    DEC2HEX(_xlfn.REDUCE(_xlpm.o,
      ROW(INDIRECT("1:"&amp;LEN(_xlpm.s))),
      _xlfn.LAMBDA(_xlpm.acc,_xlpm.i,_xlpm.mulmod(_xlpm.p, _xlfn.BITXOR(_xlpm.acc, CODE(MID(_xlpm.s,_xlpm.i,1))), _xlpm.m)))))))</f>
        <v/>
      </c>
      <c r="XFC81" t="str">
        <v>Depreciation and Amortization</v>
      </c>
    </row>
    <row r="82" spans="10:11 16383:16383" x14ac:dyDescent="0.5">
      <c r="J82" s="26" t="str">
        <f ca="1"/>
        <v/>
      </c>
      <c r="K82" s="17" t="str" cm="1">
        <f t="array" aca="1" ref="K82" ca="1">IF(OR(L82="",toggleHash&lt;&gt;"On"),"",_xlfn.LET(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_xlfn.ARRAYTOTEXT(L82:Z82),
  IF(ISBLANK(_xlpm.s),
    0,
    DEC2HEX(_xlfn.REDUCE(_xlpm.o,
      ROW(INDIRECT("1:"&amp;LEN(_xlpm.s))),
      _xlfn.LAMBDA(_xlpm.acc,_xlpm.i,_xlpm.mulmod(_xlpm.p, _xlfn.BITXOR(_xlpm.acc, CODE(MID(_xlpm.s,_xlpm.i,1))), _xlpm.m)))))))</f>
        <v/>
      </c>
      <c r="XFC82" t="str">
        <v>Employee Benefits</v>
      </c>
    </row>
    <row r="83" spans="10:11 16383:16383" x14ac:dyDescent="0.5">
      <c r="J83" s="26" t="str">
        <f ca="1"/>
        <v/>
      </c>
      <c r="K83" s="17" t="str" cm="1">
        <f t="array" aca="1" ref="K83" ca="1">IF(OR(L83="",toggleHash&lt;&gt;"On"),"",_xlfn.LET(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_xlfn.ARRAYTOTEXT(L83:Z83),
  IF(ISBLANK(_xlpm.s),
    0,
    DEC2HEX(_xlfn.REDUCE(_xlpm.o,
      ROW(INDIRECT("1:"&amp;LEN(_xlpm.s))),
      _xlfn.LAMBDA(_xlpm.acc,_xlpm.i,_xlpm.mulmod(_xlpm.p, _xlfn.BITXOR(_xlpm.acc, CODE(MID(_xlpm.s,_xlpm.i,1))), _xlpm.m)))))))</f>
        <v/>
      </c>
      <c r="XFC83" t="str">
        <v>Equipment and Hardware</v>
      </c>
    </row>
    <row r="84" spans="10:11 16383:16383" x14ac:dyDescent="0.5">
      <c r="J84" s="26" t="str">
        <f ca="1"/>
        <v/>
      </c>
      <c r="K84" s="17" t="str" cm="1">
        <f t="array" aca="1" ref="K84" ca="1">IF(OR(L84="",toggleHash&lt;&gt;"On"),"",_xlfn.LET(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_xlfn.ARRAYTOTEXT(L84:Z84),
  IF(ISBLANK(_xlpm.s),
    0,
    DEC2HEX(_xlfn.REDUCE(_xlpm.o,
      ROW(INDIRECT("1:"&amp;LEN(_xlpm.s))),
      _xlfn.LAMBDA(_xlpm.acc,_xlpm.i,_xlpm.mulmod(_xlpm.p, _xlfn.BITXOR(_xlpm.acc, CODE(MID(_xlpm.s,_xlpm.i,1))), _xlpm.m)))))))</f>
        <v/>
      </c>
      <c r="XFC84" t="str">
        <v>Insurance</v>
      </c>
    </row>
    <row r="85" spans="10:11 16383:16383" x14ac:dyDescent="0.5">
      <c r="J85" s="26" t="str">
        <f ca="1"/>
        <v/>
      </c>
      <c r="K85" s="17" t="str" cm="1">
        <f t="array" aca="1" ref="K85" ca="1">IF(OR(L85="",toggleHash&lt;&gt;"On"),"",_xlfn.LET(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_xlfn.ARRAYTOTEXT(L85:Z85),
  IF(ISBLANK(_xlpm.s),
    0,
    DEC2HEX(_xlfn.REDUCE(_xlpm.o,
      ROW(INDIRECT("1:"&amp;LEN(_xlpm.s))),
      _xlfn.LAMBDA(_xlpm.acc,_xlpm.i,_xlpm.mulmod(_xlpm.p, _xlfn.BITXOR(_xlpm.acc, CODE(MID(_xlpm.s,_xlpm.i,1))), _xlpm.m)))))))</f>
        <v/>
      </c>
      <c r="XFC85" t="str">
        <v>Intellectual Property and Legal</v>
      </c>
    </row>
    <row r="86" spans="10:11 16383:16383" x14ac:dyDescent="0.5">
      <c r="J86" s="26" t="str">
        <f ca="1"/>
        <v/>
      </c>
      <c r="K86" s="17" t="str" cm="1">
        <f t="array" aca="1" ref="K86" ca="1">IF(OR(L86="",toggleHash&lt;&gt;"On"),"",_xlfn.LET(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_xlfn.ARRAYTOTEXT(L86:Z86),
  IF(ISBLANK(_xlpm.s),
    0,
    DEC2HEX(_xlfn.REDUCE(_xlpm.o,
      ROW(INDIRECT("1:"&amp;LEN(_xlpm.s))),
      _xlfn.LAMBDA(_xlpm.acc,_xlpm.i,_xlpm.mulmod(_xlpm.p, _xlfn.BITXOR(_xlpm.acc, CODE(MID(_xlpm.s,_xlpm.i,1))), _xlpm.m)))))))</f>
        <v/>
      </c>
      <c r="XFC86" t="str">
        <v>Manufacturing and Production (Capex)</v>
      </c>
    </row>
    <row r="87" spans="10:11 16383:16383" x14ac:dyDescent="0.5">
      <c r="J87" s="26" t="str">
        <f ca="1"/>
        <v/>
      </c>
      <c r="K87" s="17" t="str" cm="1">
        <f t="array" aca="1" ref="K87" ca="1">IF(OR(L87="",toggleHash&lt;&gt;"On"),"",_xlfn.LET(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_xlfn.ARRAYTOTEXT(L87:Z87),
  IF(ISBLANK(_xlpm.s),
    0,
    DEC2HEX(_xlfn.REDUCE(_xlpm.o,
      ROW(INDIRECT("1:"&amp;LEN(_xlpm.s))),
      _xlfn.LAMBDA(_xlpm.acc,_xlpm.i,_xlpm.mulmod(_xlpm.p, _xlfn.BITXOR(_xlpm.acc, CODE(MID(_xlpm.s,_xlpm.i,1))), _xlpm.m)))))))</f>
        <v/>
      </c>
      <c r="XFC87" t="str">
        <v>Manufacturing and Production (Opex)</v>
      </c>
    </row>
    <row r="88" spans="10:11 16383:16383" x14ac:dyDescent="0.5">
      <c r="J88" s="26" t="str">
        <f ca="1"/>
        <v/>
      </c>
      <c r="K88" s="17" t="str" cm="1">
        <f t="array" aca="1" ref="K88" ca="1">IF(OR(L88="",toggleHash&lt;&gt;"On"),"",_xlfn.LET(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_xlfn.ARRAYTOTEXT(L88:Z88),
  IF(ISBLANK(_xlpm.s),
    0,
    DEC2HEX(_xlfn.REDUCE(_xlpm.o,
      ROW(INDIRECT("1:"&amp;LEN(_xlpm.s))),
      _xlfn.LAMBDA(_xlpm.acc,_xlpm.i,_xlpm.mulmod(_xlpm.p, _xlfn.BITXOR(_xlpm.acc, CODE(MID(_xlpm.s,_xlpm.i,1))), _xlpm.m)))))))</f>
        <v/>
      </c>
      <c r="XFC88" t="str">
        <v>Marketing and Advertising</v>
      </c>
    </row>
    <row r="89" spans="10:11 16383:16383" x14ac:dyDescent="0.5">
      <c r="J89" s="26" t="str">
        <f ca="1"/>
        <v/>
      </c>
      <c r="K89" s="17" t="str" cm="1">
        <f t="array" aca="1" ref="K89" ca="1">IF(OR(L89="",toggleHash&lt;&gt;"On"),"",_xlfn.LET(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_xlfn.ARRAYTOTEXT(L89:Z89),
  IF(ISBLANK(_xlpm.s),
    0,
    DEC2HEX(_xlfn.REDUCE(_xlpm.o,
      ROW(INDIRECT("1:"&amp;LEN(_xlpm.s))),
      _xlfn.LAMBDA(_xlpm.acc,_xlpm.i,_xlpm.mulmod(_xlpm.p, _xlfn.BITXOR(_xlpm.acc, CODE(MID(_xlpm.s,_xlpm.i,1))), _xlpm.m)))))))</f>
        <v/>
      </c>
      <c r="XFC89" t="str">
        <v>Miscellaneous Office Expenses</v>
      </c>
    </row>
    <row r="90" spans="10:11 16383:16383" x14ac:dyDescent="0.5">
      <c r="J90" s="26" t="str">
        <f ca="1"/>
        <v/>
      </c>
      <c r="K90" s="17" t="str" cm="1">
        <f t="array" aca="1" ref="K90" ca="1">IF(OR(L90="",toggleHash&lt;&gt;"On"),"",_xlfn.LET(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_xlfn.ARRAYTOTEXT(L90:Z90),
  IF(ISBLANK(_xlpm.s),
    0,
    DEC2HEX(_xlfn.REDUCE(_xlpm.o,
      ROW(INDIRECT("1:"&amp;LEN(_xlpm.s))),
      _xlfn.LAMBDA(_xlpm.acc,_xlpm.i,_xlpm.mulmod(_xlpm.p, _xlfn.BITXOR(_xlpm.acc, CODE(MID(_xlpm.s,_xlpm.i,1))), _xlpm.m)))))))</f>
        <v/>
      </c>
      <c r="XFC90" t="str">
        <v>Office Rent and Utilities</v>
      </c>
    </row>
    <row r="91" spans="10:11 16383:16383" x14ac:dyDescent="0.5">
      <c r="J91" s="26" t="str">
        <f ca="1"/>
        <v/>
      </c>
      <c r="K91" s="17" t="str" cm="1">
        <f t="array" aca="1" ref="K91" ca="1">IF(OR(L91="",toggleHash&lt;&gt;"On"),"",_xlfn.LET(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_xlfn.ARRAYTOTEXT(L91:Z91),
  IF(ISBLANK(_xlpm.s),
    0,
    DEC2HEX(_xlfn.REDUCE(_xlpm.o,
      ROW(INDIRECT("1:"&amp;LEN(_xlpm.s))),
      _xlfn.LAMBDA(_xlpm.acc,_xlpm.i,_xlpm.mulmod(_xlpm.p, _xlfn.BITXOR(_xlpm.acc, CODE(MID(_xlpm.s,_xlpm.i,1))), _xlpm.m)))))))</f>
        <v/>
      </c>
      <c r="XFC91" t="str">
        <v>Payroll Taxes</v>
      </c>
    </row>
    <row r="92" spans="10:11 16383:16383" x14ac:dyDescent="0.5">
      <c r="J92" s="26" t="str">
        <f ca="1"/>
        <v/>
      </c>
      <c r="K92" s="17" t="str" cm="1">
        <f t="array" aca="1" ref="K92" ca="1">IF(OR(L92="",toggleHash&lt;&gt;"On"),"",_xlfn.LET(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_xlfn.ARRAYTOTEXT(L92:Z92),
  IF(ISBLANK(_xlpm.s),
    0,
    DEC2HEX(_xlfn.REDUCE(_xlpm.o,
      ROW(INDIRECT("1:"&amp;LEN(_xlpm.s))),
      _xlfn.LAMBDA(_xlpm.acc,_xlpm.i,_xlpm.mulmod(_xlpm.p, _xlfn.BITXOR(_xlpm.acc, CODE(MID(_xlpm.s,_xlpm.i,1))), _xlpm.m)))))))</f>
        <v/>
      </c>
      <c r="XFC92" t="str">
        <v>Research and Development (R&amp;D)</v>
      </c>
    </row>
    <row r="93" spans="10:11 16383:16383" x14ac:dyDescent="0.5">
      <c r="J93" s="26" t="str">
        <f ca="1"/>
        <v/>
      </c>
      <c r="K93" s="17" t="str" cm="1">
        <f t="array" aca="1" ref="K93" ca="1">IF(OR(L93="",toggleHash&lt;&gt;"On"),"",_xlfn.LET(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_xlfn.ARRAYTOTEXT(L93:Z93),
  IF(ISBLANK(_xlpm.s),
    0,
    DEC2HEX(_xlfn.REDUCE(_xlpm.o,
      ROW(INDIRECT("1:"&amp;LEN(_xlpm.s))),
      _xlfn.LAMBDA(_xlpm.acc,_xlpm.i,_xlpm.mulmod(_xlpm.p, _xlfn.BITXOR(_xlpm.acc, CODE(MID(_xlpm.s,_xlpm.i,1))), _xlpm.m)))))))</f>
        <v/>
      </c>
      <c r="XFC93" t="str">
        <v>Salaries and Wages</v>
      </c>
    </row>
    <row r="94" spans="10:11 16383:16383" x14ac:dyDescent="0.5">
      <c r="J94" s="26" t="str">
        <f ca="1"/>
        <v/>
      </c>
      <c r="K94" s="17" t="str" cm="1">
        <f t="array" aca="1" ref="K94" ca="1">IF(OR(L94="",toggleHash&lt;&gt;"On"),"",_xlfn.LET(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_xlfn.ARRAYTOTEXT(L94:Z94),
  IF(ISBLANK(_xlpm.s),
    0,
    DEC2HEX(_xlfn.REDUCE(_xlpm.o,
      ROW(INDIRECT("1:"&amp;LEN(_xlpm.s))),
      _xlfn.LAMBDA(_xlpm.acc,_xlpm.i,_xlpm.mulmod(_xlpm.p, _xlfn.BITXOR(_xlpm.acc, CODE(MID(_xlpm.s,_xlpm.i,1))), _xlpm.m)))))))</f>
        <v/>
      </c>
      <c r="XFC94" t="str">
        <v>Sales and Customer Acquisition</v>
      </c>
    </row>
    <row r="95" spans="10:11 16383:16383" x14ac:dyDescent="0.5">
      <c r="J95" s="26" t="str">
        <f ca="1"/>
        <v/>
      </c>
      <c r="K95" s="17" t="str" cm="1">
        <f t="array" aca="1" ref="K95" ca="1">IF(OR(L95="",toggleHash&lt;&gt;"On"),"",_xlfn.LET(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_xlfn.ARRAYTOTEXT(L95:Z95),
  IF(ISBLANK(_xlpm.s),
    0,
    DEC2HEX(_xlfn.REDUCE(_xlpm.o,
      ROW(INDIRECT("1:"&amp;LEN(_xlpm.s))),
      _xlfn.LAMBDA(_xlpm.acc,_xlpm.i,_xlpm.mulmod(_xlpm.p, _xlfn.BITXOR(_xlpm.acc, CODE(MID(_xlpm.s,_xlpm.i,1))), _xlpm.m)))))))</f>
        <v/>
      </c>
      <c r="XFC95" t="str">
        <v>Shipping and Logistics</v>
      </c>
    </row>
    <row r="96" spans="10:11 16383:16383" x14ac:dyDescent="0.5">
      <c r="J96" s="26" t="str">
        <f ca="1"/>
        <v/>
      </c>
      <c r="K96" s="17" t="str" cm="1">
        <f t="array" aca="1" ref="K96" ca="1">IF(OR(L96="",toggleHash&lt;&gt;"On"),"",_xlfn.LET(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_xlfn.ARRAYTOTEXT(L96:Z96),
  IF(ISBLANK(_xlpm.s),
    0,
    DEC2HEX(_xlfn.REDUCE(_xlpm.o,
      ROW(INDIRECT("1:"&amp;LEN(_xlpm.s))),
      _xlfn.LAMBDA(_xlpm.acc,_xlpm.i,_xlpm.mulmod(_xlpm.p, _xlfn.BITXOR(_xlpm.acc, CODE(MID(_xlpm.s,_xlpm.i,1))), _xlpm.m)))))))</f>
        <v/>
      </c>
      <c r="XFC96" t="str">
        <v>Software and Technology</v>
      </c>
    </row>
    <row r="97" spans="10:11 16383:16383" x14ac:dyDescent="0.5">
      <c r="J97" s="26" t="str">
        <f ca="1"/>
        <v/>
      </c>
      <c r="K97" s="17" t="str" cm="1">
        <f t="array" aca="1" ref="K97" ca="1">IF(OR(L97="",toggleHash&lt;&gt;"On"),"",_xlfn.LET(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_xlfn.ARRAYTOTEXT(L97:Z97),
  IF(ISBLANK(_xlpm.s),
    0,
    DEC2HEX(_xlfn.REDUCE(_xlpm.o,
      ROW(INDIRECT("1:"&amp;LEN(_xlpm.s))),
      _xlfn.LAMBDA(_xlpm.acc,_xlpm.i,_xlpm.mulmod(_xlpm.p, _xlfn.BITXOR(_xlpm.acc, CODE(MID(_xlpm.s,_xlpm.i,1))), _xlpm.m)))))))</f>
        <v/>
      </c>
      <c r="XFC97" t="str">
        <v>Subscriptions and Memberships</v>
      </c>
    </row>
    <row r="98" spans="10:11 16383:16383" x14ac:dyDescent="0.5">
      <c r="J98" s="26" t="str">
        <f ca="1"/>
        <v/>
      </c>
      <c r="K98" s="17" t="str" cm="1">
        <f t="array" aca="1" ref="K98" ca="1">IF(OR(L98="",toggleHash&lt;&gt;"On"),"",_xlfn.LET(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_xlfn.ARRAYTOTEXT(L98:Z98),
  IF(ISBLANK(_xlpm.s),
    0,
    DEC2HEX(_xlfn.REDUCE(_xlpm.o,
      ROW(INDIRECT("1:"&amp;LEN(_xlpm.s))),
      _xlfn.LAMBDA(_xlpm.acc,_xlpm.i,_xlpm.mulmod(_xlpm.p, _xlfn.BITXOR(_xlpm.acc, CODE(MID(_xlpm.s,_xlpm.i,1))), _xlpm.m)))))))</f>
        <v/>
      </c>
      <c r="XFC98" t="str">
        <v>Travel and Accommodation</v>
      </c>
    </row>
    <row r="99" spans="10:11 16383:16383" x14ac:dyDescent="0.5">
      <c r="J99" s="26" t="str">
        <f ca="1"/>
        <v/>
      </c>
      <c r="K99" s="17" t="str" cm="1">
        <f t="array" aca="1" ref="K99" ca="1">IF(OR(L99="",toggleHash&lt;&gt;"On"),"",_xlfn.LET(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_xlfn.ARRAYTOTEXT(L99:Z99),
  IF(ISBLANK(_xlpm.s),
    0,
    DEC2HEX(_xlfn.REDUCE(_xlpm.o,
      ROW(INDIRECT("1:"&amp;LEN(_xlpm.s))),
      _xlfn.LAMBDA(_xlpm.acc,_xlpm.i,_xlpm.mulmod(_xlpm.p, _xlfn.BITXOR(_xlpm.acc, CODE(MID(_xlpm.s,_xlpm.i,1))), _xlpm.m)))))))</f>
        <v/>
      </c>
      <c r="XFC99" t="str">
        <v xml:space="preserve">  --undefined --</v>
      </c>
    </row>
    <row r="100" spans="10:11 16383:16383" x14ac:dyDescent="0.5">
      <c r="J100" s="26" t="str">
        <f ca="1"/>
        <v/>
      </c>
      <c r="K100" s="17" t="str" cm="1">
        <f t="array" aca="1" ref="K100" ca="1">IF(OR(L100="",toggleHash&lt;&gt;"On"),"",_xlfn.LET(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_xlfn.ARRAYTOTEXT(L100:Z100),
  IF(ISBLANK(_xlpm.s),
    0,
    DEC2HEX(_xlfn.REDUCE(_xlpm.o,
      ROW(INDIRECT("1:"&amp;LEN(_xlpm.s))),
      _xlfn.LAMBDA(_xlpm.acc,_xlpm.i,_xlpm.mulmod(_xlpm.p, _xlfn.BITXOR(_xlpm.acc, CODE(MID(_xlpm.s,_xlpm.i,1))), _xlpm.m)))))))</f>
        <v/>
      </c>
    </row>
    <row r="101" spans="10:11 16383:16383" x14ac:dyDescent="0.5">
      <c r="J101" s="26" t="str">
        <f ca="1"/>
        <v/>
      </c>
      <c r="K101" s="17" t="str" cm="1">
        <f t="array" aca="1" ref="K101" ca="1">IF(OR(L101="",toggleHash&lt;&gt;"On"),"",_xlfn.LET(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_xlfn.ARRAYTOTEXT(L101:Z101),
  IF(ISBLANK(_xlpm.s),
    0,
    DEC2HEX(_xlfn.REDUCE(_xlpm.o,
      ROW(INDIRECT("1:"&amp;LEN(_xlpm.s))),
      _xlfn.LAMBDA(_xlpm.acc,_xlpm.i,_xlpm.mulmod(_xlpm.p, _xlfn.BITXOR(_xlpm.acc, CODE(MID(_xlpm.s,_xlpm.i,1))), _xlpm.m)))))))</f>
        <v/>
      </c>
    </row>
    <row r="102" spans="10:11 16383:16383" x14ac:dyDescent="0.5">
      <c r="J102" s="26" t="str">
        <f ca="1"/>
        <v/>
      </c>
      <c r="K102" s="17" t="str" cm="1">
        <f t="array" aca="1" ref="K102" ca="1">IF(OR(L102="",toggleHash&lt;&gt;"On"),"",_xlfn.LET(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_xlfn.ARRAYTOTEXT(L102:Z102),
  IF(ISBLANK(_xlpm.s),
    0,
    DEC2HEX(_xlfn.REDUCE(_xlpm.o,
      ROW(INDIRECT("1:"&amp;LEN(_xlpm.s))),
      _xlfn.LAMBDA(_xlpm.acc,_xlpm.i,_xlpm.mulmod(_xlpm.p, _xlfn.BITXOR(_xlpm.acc, CODE(MID(_xlpm.s,_xlpm.i,1))), _xlpm.m)))))))</f>
        <v/>
      </c>
    </row>
    <row r="103" spans="10:11 16383:16383" x14ac:dyDescent="0.5">
      <c r="J103" s="26" t="str">
        <f ca="1"/>
        <v/>
      </c>
      <c r="K103" s="17" t="str" cm="1">
        <f t="array" aca="1" ref="K103" ca="1">IF(OR(L103="",toggleHash&lt;&gt;"On"),"",_xlfn.LET(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_xlfn.ARRAYTOTEXT(L103:Z103),
  IF(ISBLANK(_xlpm.s),
    0,
    DEC2HEX(_xlfn.REDUCE(_xlpm.o,
      ROW(INDIRECT("1:"&amp;LEN(_xlpm.s))),
      _xlfn.LAMBDA(_xlpm.acc,_xlpm.i,_xlpm.mulmod(_xlpm.p, _xlfn.BITXOR(_xlpm.acc, CODE(MID(_xlpm.s,_xlpm.i,1))), _xlpm.m)))))))</f>
        <v/>
      </c>
    </row>
    <row r="104" spans="10:11 16383:16383" x14ac:dyDescent="0.5">
      <c r="J104" s="26" t="str">
        <f ca="1"/>
        <v/>
      </c>
      <c r="K104" s="17" t="str" cm="1">
        <f t="array" aca="1" ref="K104" ca="1">IF(OR(L104="",toggleHash&lt;&gt;"On"),"",_xlfn.LET(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_xlfn.ARRAYTOTEXT(L104:Z104),
  IF(ISBLANK(_xlpm.s),
    0,
    DEC2HEX(_xlfn.REDUCE(_xlpm.o,
      ROW(INDIRECT("1:"&amp;LEN(_xlpm.s))),
      _xlfn.LAMBDA(_xlpm.acc,_xlpm.i,_xlpm.mulmod(_xlpm.p, _xlfn.BITXOR(_xlpm.acc, CODE(MID(_xlpm.s,_xlpm.i,1))), _xlpm.m)))))))</f>
        <v/>
      </c>
    </row>
    <row r="105" spans="10:11 16383:16383" x14ac:dyDescent="0.5">
      <c r="J105" s="26" t="str">
        <f ca="1"/>
        <v/>
      </c>
      <c r="K105" s="17" t="str" cm="1">
        <f t="array" aca="1" ref="K105" ca="1">IF(OR(L105="",toggleHash&lt;&gt;"On"),"",_xlfn.LET(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_xlfn.ARRAYTOTEXT(L105:Z105),
  IF(ISBLANK(_xlpm.s),
    0,
    DEC2HEX(_xlfn.REDUCE(_xlpm.o,
      ROW(INDIRECT("1:"&amp;LEN(_xlpm.s))),
      _xlfn.LAMBDA(_xlpm.acc,_xlpm.i,_xlpm.mulmod(_xlpm.p, _xlfn.BITXOR(_xlpm.acc, CODE(MID(_xlpm.s,_xlpm.i,1))), _xlpm.m)))))))</f>
        <v/>
      </c>
    </row>
    <row r="106" spans="10:11 16383:16383" x14ac:dyDescent="0.5">
      <c r="J106" s="26" t="str">
        <f ca="1"/>
        <v/>
      </c>
      <c r="K106" s="17" t="str" cm="1">
        <f t="array" aca="1" ref="K106" ca="1">IF(OR(L106="",toggleHash&lt;&gt;"On"),"",_xlfn.LET(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_xlfn.ARRAYTOTEXT(L106:Z106),
  IF(ISBLANK(_xlpm.s),
    0,
    DEC2HEX(_xlfn.REDUCE(_xlpm.o,
      ROW(INDIRECT("1:"&amp;LEN(_xlpm.s))),
      _xlfn.LAMBDA(_xlpm.acc,_xlpm.i,_xlpm.mulmod(_xlpm.p, _xlfn.BITXOR(_xlpm.acc, CODE(MID(_xlpm.s,_xlpm.i,1))), _xlpm.m)))))))</f>
        <v/>
      </c>
    </row>
    <row r="107" spans="10:11 16383:16383" x14ac:dyDescent="0.5">
      <c r="J107" s="26" t="str">
        <f ca="1"/>
        <v/>
      </c>
      <c r="K107" s="17" t="str" cm="1">
        <f t="array" aca="1" ref="K107" ca="1">IF(OR(L107="",toggleHash&lt;&gt;"On"),"",_xlfn.LET(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_xlfn.ARRAYTOTEXT(L107:Z107),
  IF(ISBLANK(_xlpm.s),
    0,
    DEC2HEX(_xlfn.REDUCE(_xlpm.o,
      ROW(INDIRECT("1:"&amp;LEN(_xlpm.s))),
      _xlfn.LAMBDA(_xlpm.acc,_xlpm.i,_xlpm.mulmod(_xlpm.p, _xlfn.BITXOR(_xlpm.acc, CODE(MID(_xlpm.s,_xlpm.i,1))), _xlpm.m)))))))</f>
        <v/>
      </c>
    </row>
    <row r="108" spans="10:11 16383:16383" x14ac:dyDescent="0.5">
      <c r="J108" s="26" t="str">
        <f ca="1"/>
        <v/>
      </c>
      <c r="K108" s="17" t="str" cm="1">
        <f t="array" aca="1" ref="K108" ca="1">IF(OR(L108="",toggleHash&lt;&gt;"On"),"",_xlfn.LET(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_xlfn.ARRAYTOTEXT(L108:Z108),
  IF(ISBLANK(_xlpm.s),
    0,
    DEC2HEX(_xlfn.REDUCE(_xlpm.o,
      ROW(INDIRECT("1:"&amp;LEN(_xlpm.s))),
      _xlfn.LAMBDA(_xlpm.acc,_xlpm.i,_xlpm.mulmod(_xlpm.p, _xlfn.BITXOR(_xlpm.acc, CODE(MID(_xlpm.s,_xlpm.i,1))), _xlpm.m)))))))</f>
        <v/>
      </c>
    </row>
    <row r="109" spans="10:11 16383:16383" x14ac:dyDescent="0.5">
      <c r="J109" s="26" t="str">
        <f ca="1"/>
        <v/>
      </c>
      <c r="K109" s="17" t="str" cm="1">
        <f t="array" aca="1" ref="K109" ca="1">IF(OR(L109="",toggleHash&lt;&gt;"On"),"",_xlfn.LET(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_xlfn.ARRAYTOTEXT(L109:Z109),
  IF(ISBLANK(_xlpm.s),
    0,
    DEC2HEX(_xlfn.REDUCE(_xlpm.o,
      ROW(INDIRECT("1:"&amp;LEN(_xlpm.s))),
      _xlfn.LAMBDA(_xlpm.acc,_xlpm.i,_xlpm.mulmod(_xlpm.p, _xlfn.BITXOR(_xlpm.acc, CODE(MID(_xlpm.s,_xlpm.i,1))), _xlpm.m)))))))</f>
        <v/>
      </c>
    </row>
    <row r="110" spans="10:11 16383:16383" x14ac:dyDescent="0.5">
      <c r="J110" s="26" t="str">
        <f ca="1"/>
        <v/>
      </c>
      <c r="K110" s="17" t="str" cm="1">
        <f t="array" aca="1" ref="K110" ca="1">IF(OR(L110="",toggleHash&lt;&gt;"On"),"",_xlfn.LET(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_xlfn.ARRAYTOTEXT(L110:Z110),
  IF(ISBLANK(_xlpm.s),
    0,
    DEC2HEX(_xlfn.REDUCE(_xlpm.o,
      ROW(INDIRECT("1:"&amp;LEN(_xlpm.s))),
      _xlfn.LAMBDA(_xlpm.acc,_xlpm.i,_xlpm.mulmod(_xlpm.p, _xlfn.BITXOR(_xlpm.acc, CODE(MID(_xlpm.s,_xlpm.i,1))), _xlpm.m)))))))</f>
        <v/>
      </c>
    </row>
    <row r="111" spans="10:11 16383:16383" x14ac:dyDescent="0.5">
      <c r="J111" s="26" t="str">
        <f ca="1"/>
        <v/>
      </c>
      <c r="K111" s="17" t="str" cm="1">
        <f t="array" aca="1" ref="K111" ca="1">IF(OR(L111="",toggleHash&lt;&gt;"On"),"",_xlfn.LET(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_xlfn.ARRAYTOTEXT(L111:Z111),
  IF(ISBLANK(_xlpm.s),
    0,
    DEC2HEX(_xlfn.REDUCE(_xlpm.o,
      ROW(INDIRECT("1:"&amp;LEN(_xlpm.s))),
      _xlfn.LAMBDA(_xlpm.acc,_xlpm.i,_xlpm.mulmod(_xlpm.p, _xlfn.BITXOR(_xlpm.acc, CODE(MID(_xlpm.s,_xlpm.i,1))), _xlpm.m)))))))</f>
        <v/>
      </c>
    </row>
    <row r="112" spans="10:11 16383:16383" x14ac:dyDescent="0.5">
      <c r="J112" s="26" t="str">
        <f ca="1"/>
        <v/>
      </c>
      <c r="K112" s="17" t="str" cm="1">
        <f t="array" aca="1" ref="K112" ca="1">IF(OR(L112="",toggleHash&lt;&gt;"On"),"",_xlfn.LET(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_xlfn.ARRAYTOTEXT(L112:Z112),
  IF(ISBLANK(_xlpm.s),
    0,
    DEC2HEX(_xlfn.REDUCE(_xlpm.o,
      ROW(INDIRECT("1:"&amp;LEN(_xlpm.s))),
      _xlfn.LAMBDA(_xlpm.acc,_xlpm.i,_xlpm.mulmod(_xlpm.p, _xlfn.BITXOR(_xlpm.acc, CODE(MID(_xlpm.s,_xlpm.i,1))), _xlpm.m)))))))</f>
        <v/>
      </c>
    </row>
    <row r="113" spans="10:11" x14ac:dyDescent="0.5">
      <c r="J113" s="26" t="str">
        <f ca="1"/>
        <v/>
      </c>
      <c r="K113" s="17" t="str" cm="1">
        <f t="array" aca="1" ref="K113" ca="1">IF(OR(L113="",toggleHash&lt;&gt;"On"),"",_xlfn.LET(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_xlfn.ARRAYTOTEXT(L113:Z113),
  IF(ISBLANK(_xlpm.s),
    0,
    DEC2HEX(_xlfn.REDUCE(_xlpm.o,
      ROW(INDIRECT("1:"&amp;LEN(_xlpm.s))),
      _xlfn.LAMBDA(_xlpm.acc,_xlpm.i,_xlpm.mulmod(_xlpm.p, _xlfn.BITXOR(_xlpm.acc, CODE(MID(_xlpm.s,_xlpm.i,1))), _xlpm.m)))))))</f>
        <v/>
      </c>
    </row>
    <row r="114" spans="10:11" x14ac:dyDescent="0.5">
      <c r="J114" s="26" t="str">
        <f ca="1"/>
        <v/>
      </c>
      <c r="K114" s="17" t="str" cm="1">
        <f t="array" aca="1" ref="K114" ca="1">IF(OR(L114="",toggleHash&lt;&gt;"On"),"",_xlfn.LET(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_xlfn.ARRAYTOTEXT(L114:Z114),
  IF(ISBLANK(_xlpm.s),
    0,
    DEC2HEX(_xlfn.REDUCE(_xlpm.o,
      ROW(INDIRECT("1:"&amp;LEN(_xlpm.s))),
      _xlfn.LAMBDA(_xlpm.acc,_xlpm.i,_xlpm.mulmod(_xlpm.p, _xlfn.BITXOR(_xlpm.acc, CODE(MID(_xlpm.s,_xlpm.i,1))), _xlpm.m)))))))</f>
        <v/>
      </c>
    </row>
    <row r="115" spans="10:11" x14ac:dyDescent="0.5">
      <c r="J115" s="26" t="str">
        <f ca="1"/>
        <v/>
      </c>
      <c r="K115" s="17" t="str" cm="1">
        <f t="array" aca="1" ref="K115" ca="1">IF(OR(L115="",toggleHash&lt;&gt;"On"),"",_xlfn.LET(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_xlfn.ARRAYTOTEXT(L115:Z115),
  IF(ISBLANK(_xlpm.s),
    0,
    DEC2HEX(_xlfn.REDUCE(_xlpm.o,
      ROW(INDIRECT("1:"&amp;LEN(_xlpm.s))),
      _xlfn.LAMBDA(_xlpm.acc,_xlpm.i,_xlpm.mulmod(_xlpm.p, _xlfn.BITXOR(_xlpm.acc, CODE(MID(_xlpm.s,_xlpm.i,1))), _xlpm.m)))))))</f>
        <v/>
      </c>
    </row>
    <row r="116" spans="10:11" x14ac:dyDescent="0.5">
      <c r="J116" s="26" t="str">
        <f ca="1"/>
        <v/>
      </c>
      <c r="K116" s="17" t="str" cm="1">
        <f t="array" aca="1" ref="K116" ca="1">IF(OR(L116="",toggleHash&lt;&gt;"On"),"",_xlfn.LET(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_xlfn.ARRAYTOTEXT(L116:Z116),
  IF(ISBLANK(_xlpm.s),
    0,
    DEC2HEX(_xlfn.REDUCE(_xlpm.o,
      ROW(INDIRECT("1:"&amp;LEN(_xlpm.s))),
      _xlfn.LAMBDA(_xlpm.acc,_xlpm.i,_xlpm.mulmod(_xlpm.p, _xlfn.BITXOR(_xlpm.acc, CODE(MID(_xlpm.s,_xlpm.i,1))), _xlpm.m)))))))</f>
        <v/>
      </c>
    </row>
    <row r="117" spans="10:11" x14ac:dyDescent="0.5">
      <c r="J117" s="26" t="str">
        <f ca="1"/>
        <v/>
      </c>
      <c r="K117" s="17" t="str" cm="1">
        <f t="array" aca="1" ref="K117" ca="1">IF(OR(L117="",toggleHash&lt;&gt;"On"),"",_xlfn.LET(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_xlfn.ARRAYTOTEXT(L117:Z117),
  IF(ISBLANK(_xlpm.s),
    0,
    DEC2HEX(_xlfn.REDUCE(_xlpm.o,
      ROW(INDIRECT("1:"&amp;LEN(_xlpm.s))),
      _xlfn.LAMBDA(_xlpm.acc,_xlpm.i,_xlpm.mulmod(_xlpm.p, _xlfn.BITXOR(_xlpm.acc, CODE(MID(_xlpm.s,_xlpm.i,1))), _xlpm.m)))))))</f>
        <v/>
      </c>
    </row>
    <row r="118" spans="10:11" x14ac:dyDescent="0.5">
      <c r="J118" s="26" t="str">
        <f ca="1"/>
        <v/>
      </c>
      <c r="K118" s="17" t="str" cm="1">
        <f t="array" aca="1" ref="K118" ca="1">IF(OR(L118="",toggleHash&lt;&gt;"On"),"",_xlfn.LET(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_xlfn.ARRAYTOTEXT(L118:Z118),
  IF(ISBLANK(_xlpm.s),
    0,
    DEC2HEX(_xlfn.REDUCE(_xlpm.o,
      ROW(INDIRECT("1:"&amp;LEN(_xlpm.s))),
      _xlfn.LAMBDA(_xlpm.acc,_xlpm.i,_xlpm.mulmod(_xlpm.p, _xlfn.BITXOR(_xlpm.acc, CODE(MID(_xlpm.s,_xlpm.i,1))), _xlpm.m)))))))</f>
        <v/>
      </c>
    </row>
    <row r="119" spans="10:11" x14ac:dyDescent="0.5">
      <c r="J119" s="26" t="str">
        <f ca="1"/>
        <v/>
      </c>
      <c r="K119" s="17" t="str" cm="1">
        <f t="array" aca="1" ref="K119" ca="1">IF(OR(L119="",toggleHash&lt;&gt;"On"),"",_xlfn.LET(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_xlfn.ARRAYTOTEXT(L119:Z119),
  IF(ISBLANK(_xlpm.s),
    0,
    DEC2HEX(_xlfn.REDUCE(_xlpm.o,
      ROW(INDIRECT("1:"&amp;LEN(_xlpm.s))),
      _xlfn.LAMBDA(_xlpm.acc,_xlpm.i,_xlpm.mulmod(_xlpm.p, _xlfn.BITXOR(_xlpm.acc, CODE(MID(_xlpm.s,_xlpm.i,1))), _xlpm.m)))))))</f>
        <v/>
      </c>
    </row>
    <row r="120" spans="10:11" x14ac:dyDescent="0.5">
      <c r="J120" s="26" t="str">
        <f ca="1"/>
        <v/>
      </c>
      <c r="K120" s="17" t="str" cm="1">
        <f t="array" aca="1" ref="K120" ca="1">IF(OR(L120="",toggleHash&lt;&gt;"On"),"",_xlfn.LET(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_xlfn.ARRAYTOTEXT(L120:Z120),
  IF(ISBLANK(_xlpm.s),
    0,
    DEC2HEX(_xlfn.REDUCE(_xlpm.o,
      ROW(INDIRECT("1:"&amp;LEN(_xlpm.s))),
      _xlfn.LAMBDA(_xlpm.acc,_xlpm.i,_xlpm.mulmod(_xlpm.p, _xlfn.BITXOR(_xlpm.acc, CODE(MID(_xlpm.s,_xlpm.i,1))), _xlpm.m)))))))</f>
        <v/>
      </c>
    </row>
    <row r="121" spans="10:11" x14ac:dyDescent="0.5">
      <c r="J121" s="26" t="str">
        <f ca="1"/>
        <v/>
      </c>
      <c r="K121" s="17" t="str" cm="1">
        <f t="array" aca="1" ref="K121" ca="1">IF(OR(L121="",toggleHash&lt;&gt;"On"),"",_xlfn.LET(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_xlfn.ARRAYTOTEXT(L121:Z121),
  IF(ISBLANK(_xlpm.s),
    0,
    DEC2HEX(_xlfn.REDUCE(_xlpm.o,
      ROW(INDIRECT("1:"&amp;LEN(_xlpm.s))),
      _xlfn.LAMBDA(_xlpm.acc,_xlpm.i,_xlpm.mulmod(_xlpm.p, _xlfn.BITXOR(_xlpm.acc, CODE(MID(_xlpm.s,_xlpm.i,1))), _xlpm.m)))))))</f>
        <v/>
      </c>
    </row>
    <row r="122" spans="10:11" x14ac:dyDescent="0.5">
      <c r="J122" s="26" t="str">
        <f ca="1"/>
        <v/>
      </c>
      <c r="K122" s="17" t="str" cm="1">
        <f t="array" aca="1" ref="K122" ca="1">IF(OR(L122="",toggleHash&lt;&gt;"On"),"",_xlfn.LET(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_xlfn.ARRAYTOTEXT(L122:Z122),
  IF(ISBLANK(_xlpm.s),
    0,
    DEC2HEX(_xlfn.REDUCE(_xlpm.o,
      ROW(INDIRECT("1:"&amp;LEN(_xlpm.s))),
      _xlfn.LAMBDA(_xlpm.acc,_xlpm.i,_xlpm.mulmod(_xlpm.p, _xlfn.BITXOR(_xlpm.acc, CODE(MID(_xlpm.s,_xlpm.i,1))), _xlpm.m)))))))</f>
        <v/>
      </c>
    </row>
    <row r="123" spans="10:11" x14ac:dyDescent="0.5">
      <c r="J123" s="26" t="str">
        <f ca="1"/>
        <v/>
      </c>
      <c r="K123" s="17" t="str" cm="1">
        <f t="array" aca="1" ref="K123" ca="1">IF(OR(L123="",toggleHash&lt;&gt;"On"),"",_xlfn.LET(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_xlfn.ARRAYTOTEXT(L123:Z123),
  IF(ISBLANK(_xlpm.s),
    0,
    DEC2HEX(_xlfn.REDUCE(_xlpm.o,
      ROW(INDIRECT("1:"&amp;LEN(_xlpm.s))),
      _xlfn.LAMBDA(_xlpm.acc,_xlpm.i,_xlpm.mulmod(_xlpm.p, _xlfn.BITXOR(_xlpm.acc, CODE(MID(_xlpm.s,_xlpm.i,1))), _xlpm.m)))))))</f>
        <v/>
      </c>
    </row>
    <row r="124" spans="10:11" x14ac:dyDescent="0.5">
      <c r="J124" s="26" t="str">
        <f ca="1"/>
        <v/>
      </c>
      <c r="K124" s="17" t="str" cm="1">
        <f t="array" aca="1" ref="K124" ca="1">IF(OR(L124="",toggleHash&lt;&gt;"On"),"",_xlfn.LET(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_xlfn.ARRAYTOTEXT(L124:Z124),
  IF(ISBLANK(_xlpm.s),
    0,
    DEC2HEX(_xlfn.REDUCE(_xlpm.o,
      ROW(INDIRECT("1:"&amp;LEN(_xlpm.s))),
      _xlfn.LAMBDA(_xlpm.acc,_xlpm.i,_xlpm.mulmod(_xlpm.p, _xlfn.BITXOR(_xlpm.acc, CODE(MID(_xlpm.s,_xlpm.i,1))), _xlpm.m)))))))</f>
        <v/>
      </c>
    </row>
    <row r="125" spans="10:11" x14ac:dyDescent="0.5">
      <c r="J125" s="26" t="str">
        <f ca="1"/>
        <v/>
      </c>
      <c r="K125" s="17" t="str" cm="1">
        <f t="array" aca="1" ref="K125" ca="1">IF(OR(L125="",toggleHash&lt;&gt;"On"),"",_xlfn.LET(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_xlfn.ARRAYTOTEXT(L125:Z125),
  IF(ISBLANK(_xlpm.s),
    0,
    DEC2HEX(_xlfn.REDUCE(_xlpm.o,
      ROW(INDIRECT("1:"&amp;LEN(_xlpm.s))),
      _xlfn.LAMBDA(_xlpm.acc,_xlpm.i,_xlpm.mulmod(_xlpm.p, _xlfn.BITXOR(_xlpm.acc, CODE(MID(_xlpm.s,_xlpm.i,1))), _xlpm.m)))))))</f>
        <v/>
      </c>
    </row>
    <row r="126" spans="10:11" x14ac:dyDescent="0.5">
      <c r="J126" s="26" t="str">
        <f ca="1"/>
        <v/>
      </c>
      <c r="K126" s="17" t="str" cm="1">
        <f t="array" aca="1" ref="K126" ca="1">IF(OR(L126="",toggleHash&lt;&gt;"On"),"",_xlfn.LET(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_xlfn.ARRAYTOTEXT(L126:Z126),
  IF(ISBLANK(_xlpm.s),
    0,
    DEC2HEX(_xlfn.REDUCE(_xlpm.o,
      ROW(INDIRECT("1:"&amp;LEN(_xlpm.s))),
      _xlfn.LAMBDA(_xlpm.acc,_xlpm.i,_xlpm.mulmod(_xlpm.p, _xlfn.BITXOR(_xlpm.acc, CODE(MID(_xlpm.s,_xlpm.i,1))), _xlpm.m)))))))</f>
        <v/>
      </c>
    </row>
    <row r="127" spans="10:11" x14ac:dyDescent="0.5">
      <c r="J127" s="26" t="str">
        <f ca="1"/>
        <v/>
      </c>
      <c r="K127" s="17" t="str" cm="1">
        <f t="array" aca="1" ref="K127" ca="1">IF(OR(L127="",toggleHash&lt;&gt;"On"),"",_xlfn.LET(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_xlfn.ARRAYTOTEXT(L127:Z127),
  IF(ISBLANK(_xlpm.s),
    0,
    DEC2HEX(_xlfn.REDUCE(_xlpm.o,
      ROW(INDIRECT("1:"&amp;LEN(_xlpm.s))),
      _xlfn.LAMBDA(_xlpm.acc,_xlpm.i,_xlpm.mulmod(_xlpm.p, _xlfn.BITXOR(_xlpm.acc, CODE(MID(_xlpm.s,_xlpm.i,1))), _xlpm.m)))))))</f>
        <v/>
      </c>
    </row>
    <row r="128" spans="10:11" x14ac:dyDescent="0.5">
      <c r="J128" s="26" t="str">
        <f ca="1"/>
        <v/>
      </c>
      <c r="K128" s="17" t="str" cm="1">
        <f t="array" aca="1" ref="K128" ca="1">IF(OR(L128="",toggleHash&lt;&gt;"On"),"",_xlfn.LET(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_xlfn.ARRAYTOTEXT(L128:Z128),
  IF(ISBLANK(_xlpm.s),
    0,
    DEC2HEX(_xlfn.REDUCE(_xlpm.o,
      ROW(INDIRECT("1:"&amp;LEN(_xlpm.s))),
      _xlfn.LAMBDA(_xlpm.acc,_xlpm.i,_xlpm.mulmod(_xlpm.p, _xlfn.BITXOR(_xlpm.acc, CODE(MID(_xlpm.s,_xlpm.i,1))), _xlpm.m)))))))</f>
        <v/>
      </c>
    </row>
    <row r="129" spans="10:11" x14ac:dyDescent="0.5">
      <c r="J129" s="26" t="str">
        <f ca="1"/>
        <v/>
      </c>
      <c r="K129" s="17" t="str" cm="1">
        <f t="array" aca="1" ref="K129" ca="1">IF(OR(L129="",toggleHash&lt;&gt;"On"),"",_xlfn.LET(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_xlfn.ARRAYTOTEXT(L129:Z129),
  IF(ISBLANK(_xlpm.s),
    0,
    DEC2HEX(_xlfn.REDUCE(_xlpm.o,
      ROW(INDIRECT("1:"&amp;LEN(_xlpm.s))),
      _xlfn.LAMBDA(_xlpm.acc,_xlpm.i,_xlpm.mulmod(_xlpm.p, _xlfn.BITXOR(_xlpm.acc, CODE(MID(_xlpm.s,_xlpm.i,1))), _xlpm.m)))))))</f>
        <v/>
      </c>
    </row>
    <row r="130" spans="10:11" x14ac:dyDescent="0.5">
      <c r="J130" s="26" t="str">
        <f ca="1"/>
        <v/>
      </c>
      <c r="K130" s="17" t="str" cm="1">
        <f t="array" aca="1" ref="K130" ca="1">IF(OR(L130="",toggleHash&lt;&gt;"On"),"",_xlfn.LET(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_xlfn.ARRAYTOTEXT(L130:Z130),
  IF(ISBLANK(_xlpm.s),
    0,
    DEC2HEX(_xlfn.REDUCE(_xlpm.o,
      ROW(INDIRECT("1:"&amp;LEN(_xlpm.s))),
      _xlfn.LAMBDA(_xlpm.acc,_xlpm.i,_xlpm.mulmod(_xlpm.p, _xlfn.BITXOR(_xlpm.acc, CODE(MID(_xlpm.s,_xlpm.i,1))), _xlpm.m)))))))</f>
        <v/>
      </c>
    </row>
    <row r="131" spans="10:11" x14ac:dyDescent="0.5">
      <c r="J131" s="26" t="str">
        <f ca="1"/>
        <v/>
      </c>
      <c r="K131" s="17" t="str" cm="1">
        <f t="array" aca="1" ref="K131" ca="1">IF(OR(L131="",toggleHash&lt;&gt;"On"),"",_xlfn.LET(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_xlfn.ARRAYTOTEXT(L131:Z131),
  IF(ISBLANK(_xlpm.s),
    0,
    DEC2HEX(_xlfn.REDUCE(_xlpm.o,
      ROW(INDIRECT("1:"&amp;LEN(_xlpm.s))),
      _xlfn.LAMBDA(_xlpm.acc,_xlpm.i,_xlpm.mulmod(_xlpm.p, _xlfn.BITXOR(_xlpm.acc, CODE(MID(_xlpm.s,_xlpm.i,1))), _xlpm.m)))))))</f>
        <v/>
      </c>
    </row>
    <row r="132" spans="10:11" x14ac:dyDescent="0.5">
      <c r="J132" s="26" t="str">
        <f ca="1"/>
        <v/>
      </c>
      <c r="K132" s="17" t="str" cm="1">
        <f t="array" aca="1" ref="K132" ca="1">IF(OR(L132="",toggleHash&lt;&gt;"On"),"",_xlfn.LET(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_xlfn.ARRAYTOTEXT(L132:Z132),
  IF(ISBLANK(_xlpm.s),
    0,
    DEC2HEX(_xlfn.REDUCE(_xlpm.o,
      ROW(INDIRECT("1:"&amp;LEN(_xlpm.s))),
      _xlfn.LAMBDA(_xlpm.acc,_xlpm.i,_xlpm.mulmod(_xlpm.p, _xlfn.BITXOR(_xlpm.acc, CODE(MID(_xlpm.s,_xlpm.i,1))), _xlpm.m)))))))</f>
        <v/>
      </c>
    </row>
    <row r="133" spans="10:11" x14ac:dyDescent="0.5">
      <c r="J133" s="26" t="str">
        <f ca="1"/>
        <v/>
      </c>
      <c r="K133" s="17" t="str" cm="1">
        <f t="array" aca="1" ref="K133" ca="1">IF(OR(L133="",toggleHash&lt;&gt;"On"),"",_xlfn.LET(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_xlfn.ARRAYTOTEXT(L133:Z133),
  IF(ISBLANK(_xlpm.s),
    0,
    DEC2HEX(_xlfn.REDUCE(_xlpm.o,
      ROW(INDIRECT("1:"&amp;LEN(_xlpm.s))),
      _xlfn.LAMBDA(_xlpm.acc,_xlpm.i,_xlpm.mulmod(_xlpm.p, _xlfn.BITXOR(_xlpm.acc, CODE(MID(_xlpm.s,_xlpm.i,1))), _xlpm.m)))))))</f>
        <v/>
      </c>
    </row>
    <row r="134" spans="10:11" x14ac:dyDescent="0.5">
      <c r="J134" s="26" t="str">
        <f ca="1"/>
        <v/>
      </c>
      <c r="K134" s="17" t="str" cm="1">
        <f t="array" aca="1" ref="K134" ca="1">IF(OR(L134="",toggleHash&lt;&gt;"On"),"",_xlfn.LET(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_xlfn.ARRAYTOTEXT(L134:Z134),
  IF(ISBLANK(_xlpm.s),
    0,
    DEC2HEX(_xlfn.REDUCE(_xlpm.o,
      ROW(INDIRECT("1:"&amp;LEN(_xlpm.s))),
      _xlfn.LAMBDA(_xlpm.acc,_xlpm.i,_xlpm.mulmod(_xlpm.p, _xlfn.BITXOR(_xlpm.acc, CODE(MID(_xlpm.s,_xlpm.i,1))), _xlpm.m)))))))</f>
        <v/>
      </c>
    </row>
    <row r="135" spans="10:11" x14ac:dyDescent="0.5">
      <c r="J135" s="26" t="str">
        <f ca="1"/>
        <v/>
      </c>
      <c r="K135" s="17" t="str" cm="1">
        <f t="array" aca="1" ref="K135" ca="1">IF(OR(L135="",toggleHash&lt;&gt;"On"),"",_xlfn.LET(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_xlfn.ARRAYTOTEXT(L135:Z135),
  IF(ISBLANK(_xlpm.s),
    0,
    DEC2HEX(_xlfn.REDUCE(_xlpm.o,
      ROW(INDIRECT("1:"&amp;LEN(_xlpm.s))),
      _xlfn.LAMBDA(_xlpm.acc,_xlpm.i,_xlpm.mulmod(_xlpm.p, _xlfn.BITXOR(_xlpm.acc, CODE(MID(_xlpm.s,_xlpm.i,1))), _xlpm.m)))))))</f>
        <v/>
      </c>
    </row>
    <row r="136" spans="10:11" x14ac:dyDescent="0.5">
      <c r="J136" s="26" t="str">
        <f ca="1"/>
        <v/>
      </c>
      <c r="K136" s="17" t="str" cm="1">
        <f t="array" aca="1" ref="K136" ca="1">IF(OR(L136="",toggleHash&lt;&gt;"On"),"",_xlfn.LET(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_xlfn.ARRAYTOTEXT(L136:Z136),
  IF(ISBLANK(_xlpm.s),
    0,
    DEC2HEX(_xlfn.REDUCE(_xlpm.o,
      ROW(INDIRECT("1:"&amp;LEN(_xlpm.s))),
      _xlfn.LAMBDA(_xlpm.acc,_xlpm.i,_xlpm.mulmod(_xlpm.p, _xlfn.BITXOR(_xlpm.acc, CODE(MID(_xlpm.s,_xlpm.i,1))), _xlpm.m)))))))</f>
        <v/>
      </c>
    </row>
    <row r="137" spans="10:11" x14ac:dyDescent="0.5">
      <c r="J137" s="26" t="str">
        <f ca="1"/>
        <v/>
      </c>
      <c r="K137" s="17" t="str" cm="1">
        <f t="array" aca="1" ref="K137" ca="1">IF(OR(L137="",toggleHash&lt;&gt;"On"),"",_xlfn.LET(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_xlfn.ARRAYTOTEXT(L137:Z137),
  IF(ISBLANK(_xlpm.s),
    0,
    DEC2HEX(_xlfn.REDUCE(_xlpm.o,
      ROW(INDIRECT("1:"&amp;LEN(_xlpm.s))),
      _xlfn.LAMBDA(_xlpm.acc,_xlpm.i,_xlpm.mulmod(_xlpm.p, _xlfn.BITXOR(_xlpm.acc, CODE(MID(_xlpm.s,_xlpm.i,1))), _xlpm.m)))))))</f>
        <v/>
      </c>
    </row>
    <row r="138" spans="10:11" x14ac:dyDescent="0.5">
      <c r="J138" s="26" t="str">
        <f ca="1"/>
        <v/>
      </c>
      <c r="K138" s="17" t="str" cm="1">
        <f t="array" aca="1" ref="K138" ca="1">IF(OR(L138="",toggleHash&lt;&gt;"On"),"",_xlfn.LET(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_xlfn.ARRAYTOTEXT(L138:Z138),
  IF(ISBLANK(_xlpm.s),
    0,
    DEC2HEX(_xlfn.REDUCE(_xlpm.o,
      ROW(INDIRECT("1:"&amp;LEN(_xlpm.s))),
      _xlfn.LAMBDA(_xlpm.acc,_xlpm.i,_xlpm.mulmod(_xlpm.p, _xlfn.BITXOR(_xlpm.acc, CODE(MID(_xlpm.s,_xlpm.i,1))), _xlpm.m)))))))</f>
        <v/>
      </c>
    </row>
    <row r="139" spans="10:11" x14ac:dyDescent="0.5">
      <c r="J139" s="26" t="str">
        <f ca="1"/>
        <v/>
      </c>
      <c r="K139" s="17" t="str" cm="1">
        <f t="array" aca="1" ref="K139" ca="1">IF(OR(L139="",toggleHash&lt;&gt;"On"),"",_xlfn.LET(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_xlfn.ARRAYTOTEXT(L139:Z139),
  IF(ISBLANK(_xlpm.s),
    0,
    DEC2HEX(_xlfn.REDUCE(_xlpm.o,
      ROW(INDIRECT("1:"&amp;LEN(_xlpm.s))),
      _xlfn.LAMBDA(_xlpm.acc,_xlpm.i,_xlpm.mulmod(_xlpm.p, _xlfn.BITXOR(_xlpm.acc, CODE(MID(_xlpm.s,_xlpm.i,1))), _xlpm.m)))))))</f>
        <v/>
      </c>
    </row>
    <row r="140" spans="10:11" x14ac:dyDescent="0.5">
      <c r="J140" s="26" t="str">
        <f ca="1"/>
        <v/>
      </c>
      <c r="K140" s="17" t="str" cm="1">
        <f t="array" aca="1" ref="K140" ca="1">IF(OR(L140="",toggleHash&lt;&gt;"On"),"",_xlfn.LET(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_xlfn.ARRAYTOTEXT(L140:Z140),
  IF(ISBLANK(_xlpm.s),
    0,
    DEC2HEX(_xlfn.REDUCE(_xlpm.o,
      ROW(INDIRECT("1:"&amp;LEN(_xlpm.s))),
      _xlfn.LAMBDA(_xlpm.acc,_xlpm.i,_xlpm.mulmod(_xlpm.p, _xlfn.BITXOR(_xlpm.acc, CODE(MID(_xlpm.s,_xlpm.i,1))), _xlpm.m)))))))</f>
        <v/>
      </c>
    </row>
    <row r="141" spans="10:11" x14ac:dyDescent="0.5">
      <c r="J141" s="26" t="str">
        <f ca="1"/>
        <v/>
      </c>
      <c r="K141" s="17" t="str" cm="1">
        <f t="array" aca="1" ref="K141" ca="1">IF(OR(L141="",toggleHash&lt;&gt;"On"),"",_xlfn.LET(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_xlfn.ARRAYTOTEXT(L141:Z141),
  IF(ISBLANK(_xlpm.s),
    0,
    DEC2HEX(_xlfn.REDUCE(_xlpm.o,
      ROW(INDIRECT("1:"&amp;LEN(_xlpm.s))),
      _xlfn.LAMBDA(_xlpm.acc,_xlpm.i,_xlpm.mulmod(_xlpm.p, _xlfn.BITXOR(_xlpm.acc, CODE(MID(_xlpm.s,_xlpm.i,1))), _xlpm.m)))))))</f>
        <v/>
      </c>
    </row>
    <row r="142" spans="10:11" x14ac:dyDescent="0.5">
      <c r="J142" s="26" t="str">
        <f ca="1"/>
        <v/>
      </c>
      <c r="K142" s="17" t="str" cm="1">
        <f t="array" aca="1" ref="K142" ca="1">IF(OR(L142="",toggleHash&lt;&gt;"On"),"",_xlfn.LET(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_xlfn.ARRAYTOTEXT(L142:Z142),
  IF(ISBLANK(_xlpm.s),
    0,
    DEC2HEX(_xlfn.REDUCE(_xlpm.o,
      ROW(INDIRECT("1:"&amp;LEN(_xlpm.s))),
      _xlfn.LAMBDA(_xlpm.acc,_xlpm.i,_xlpm.mulmod(_xlpm.p, _xlfn.BITXOR(_xlpm.acc, CODE(MID(_xlpm.s,_xlpm.i,1))), _xlpm.m)))))))</f>
        <v/>
      </c>
    </row>
    <row r="143" spans="10:11" x14ac:dyDescent="0.5">
      <c r="J143" s="26" t="str">
        <f ca="1"/>
        <v/>
      </c>
      <c r="K143" s="17" t="str" cm="1">
        <f t="array" aca="1" ref="K143" ca="1">IF(OR(L143="",toggleHash&lt;&gt;"On"),"",_xlfn.LET(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_xlfn.ARRAYTOTEXT(L143:Z143),
  IF(ISBLANK(_xlpm.s),
    0,
    DEC2HEX(_xlfn.REDUCE(_xlpm.o,
      ROW(INDIRECT("1:"&amp;LEN(_xlpm.s))),
      _xlfn.LAMBDA(_xlpm.acc,_xlpm.i,_xlpm.mulmod(_xlpm.p, _xlfn.BITXOR(_xlpm.acc, CODE(MID(_xlpm.s,_xlpm.i,1))), _xlpm.m)))))))</f>
        <v/>
      </c>
    </row>
    <row r="144" spans="10:11" x14ac:dyDescent="0.5">
      <c r="J144" s="26" t="str">
        <f ca="1"/>
        <v/>
      </c>
      <c r="K144" s="17" t="str" cm="1">
        <f t="array" aca="1" ref="K144" ca="1">IF(OR(L144="",toggleHash&lt;&gt;"On"),"",_xlfn.LET(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_xlfn.ARRAYTOTEXT(L144:Z144),
  IF(ISBLANK(_xlpm.s),
    0,
    DEC2HEX(_xlfn.REDUCE(_xlpm.o,
      ROW(INDIRECT("1:"&amp;LEN(_xlpm.s))),
      _xlfn.LAMBDA(_xlpm.acc,_xlpm.i,_xlpm.mulmod(_xlpm.p, _xlfn.BITXOR(_xlpm.acc, CODE(MID(_xlpm.s,_xlpm.i,1))), _xlpm.m)))))))</f>
        <v/>
      </c>
    </row>
    <row r="145" spans="10:11" x14ac:dyDescent="0.5">
      <c r="J145" s="26" t="str">
        <f ca="1"/>
        <v/>
      </c>
      <c r="K145" s="17" t="str" cm="1">
        <f t="array" aca="1" ref="K145" ca="1">IF(OR(L145="",toggleHash&lt;&gt;"On"),"",_xlfn.LET(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_xlfn.ARRAYTOTEXT(L145:Z145),
  IF(ISBLANK(_xlpm.s),
    0,
    DEC2HEX(_xlfn.REDUCE(_xlpm.o,
      ROW(INDIRECT("1:"&amp;LEN(_xlpm.s))),
      _xlfn.LAMBDA(_xlpm.acc,_xlpm.i,_xlpm.mulmod(_xlpm.p, _xlfn.BITXOR(_xlpm.acc, CODE(MID(_xlpm.s,_xlpm.i,1))), _xlpm.m)))))))</f>
        <v/>
      </c>
    </row>
    <row r="146" spans="10:11" x14ac:dyDescent="0.5">
      <c r="J146" s="26" t="str">
        <f ca="1"/>
        <v/>
      </c>
      <c r="K146" s="17" t="str" cm="1">
        <f t="array" aca="1" ref="K146" ca="1">IF(OR(L146="",toggleHash&lt;&gt;"On"),"",_xlfn.LET(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_xlfn.ARRAYTOTEXT(L146:Z146),
  IF(ISBLANK(_xlpm.s),
    0,
    DEC2HEX(_xlfn.REDUCE(_xlpm.o,
      ROW(INDIRECT("1:"&amp;LEN(_xlpm.s))),
      _xlfn.LAMBDA(_xlpm.acc,_xlpm.i,_xlpm.mulmod(_xlpm.p, _xlfn.BITXOR(_xlpm.acc, CODE(MID(_xlpm.s,_xlpm.i,1))), _xlpm.m)))))))</f>
        <v/>
      </c>
    </row>
    <row r="147" spans="10:11" x14ac:dyDescent="0.5">
      <c r="J147" s="26" t="str">
        <f ca="1"/>
        <v/>
      </c>
      <c r="K147" s="17" t="str" cm="1">
        <f t="array" aca="1" ref="K147" ca="1">IF(OR(L147="",toggleHash&lt;&gt;"On"),"",_xlfn.LET(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_xlfn.ARRAYTOTEXT(L147:Z147),
  IF(ISBLANK(_xlpm.s),
    0,
    DEC2HEX(_xlfn.REDUCE(_xlpm.o,
      ROW(INDIRECT("1:"&amp;LEN(_xlpm.s))),
      _xlfn.LAMBDA(_xlpm.acc,_xlpm.i,_xlpm.mulmod(_xlpm.p, _xlfn.BITXOR(_xlpm.acc, CODE(MID(_xlpm.s,_xlpm.i,1))), _xlpm.m)))))))</f>
        <v/>
      </c>
    </row>
    <row r="148" spans="10:11" x14ac:dyDescent="0.5">
      <c r="J148" s="26" t="str">
        <f ca="1"/>
        <v/>
      </c>
      <c r="K148" s="17" t="str" cm="1">
        <f t="array" aca="1" ref="K148" ca="1">IF(OR(L148="",toggleHash&lt;&gt;"On"),"",_xlfn.LET(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_xlfn.ARRAYTOTEXT(L148:Z148),
  IF(ISBLANK(_xlpm.s),
    0,
    DEC2HEX(_xlfn.REDUCE(_xlpm.o,
      ROW(INDIRECT("1:"&amp;LEN(_xlpm.s))),
      _xlfn.LAMBDA(_xlpm.acc,_xlpm.i,_xlpm.mulmod(_xlpm.p, _xlfn.BITXOR(_xlpm.acc, CODE(MID(_xlpm.s,_xlpm.i,1))), _xlpm.m)))))))</f>
        <v/>
      </c>
    </row>
    <row r="149" spans="10:11" x14ac:dyDescent="0.5">
      <c r="J149" s="26" t="str">
        <f ca="1"/>
        <v/>
      </c>
      <c r="K149" s="17" t="str" cm="1">
        <f t="array" aca="1" ref="K149" ca="1">IF(OR(L149="",toggleHash&lt;&gt;"On"),"",_xlfn.LET(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_xlfn.ARRAYTOTEXT(L149:Z149),
  IF(ISBLANK(_xlpm.s),
    0,
    DEC2HEX(_xlfn.REDUCE(_xlpm.o,
      ROW(INDIRECT("1:"&amp;LEN(_xlpm.s))),
      _xlfn.LAMBDA(_xlpm.acc,_xlpm.i,_xlpm.mulmod(_xlpm.p, _xlfn.BITXOR(_xlpm.acc, CODE(MID(_xlpm.s,_xlpm.i,1))), _xlpm.m)))))))</f>
        <v/>
      </c>
    </row>
    <row r="150" spans="10:11" x14ac:dyDescent="0.5">
      <c r="J150" s="26" t="str">
        <f ca="1"/>
        <v/>
      </c>
      <c r="K150" s="17" t="str" cm="1">
        <f t="array" aca="1" ref="K150" ca="1">IF(OR(L150="",toggleHash&lt;&gt;"On"),"",_xlfn.LET(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_xlfn.ARRAYTOTEXT(L150:Z150),
  IF(ISBLANK(_xlpm.s),
    0,
    DEC2HEX(_xlfn.REDUCE(_xlpm.o,
      ROW(INDIRECT("1:"&amp;LEN(_xlpm.s))),
      _xlfn.LAMBDA(_xlpm.acc,_xlpm.i,_xlpm.mulmod(_xlpm.p, _xlfn.BITXOR(_xlpm.acc, CODE(MID(_xlpm.s,_xlpm.i,1))), _xlpm.m)))))))</f>
        <v/>
      </c>
    </row>
    <row r="151" spans="10:11" x14ac:dyDescent="0.5">
      <c r="J151" s="26" t="str">
        <f ca="1"/>
        <v/>
      </c>
      <c r="K151" s="17" t="str" cm="1">
        <f t="array" aca="1" ref="K151" ca="1">IF(OR(L151="",toggleHash&lt;&gt;"On"),"",_xlfn.LET(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_xlfn.ARRAYTOTEXT(L151:Z151),
  IF(ISBLANK(_xlpm.s),
    0,
    DEC2HEX(_xlfn.REDUCE(_xlpm.o,
      ROW(INDIRECT("1:"&amp;LEN(_xlpm.s))),
      _xlfn.LAMBDA(_xlpm.acc,_xlpm.i,_xlpm.mulmod(_xlpm.p, _xlfn.BITXOR(_xlpm.acc, CODE(MID(_xlpm.s,_xlpm.i,1))), _xlpm.m)))))))</f>
        <v/>
      </c>
    </row>
    <row r="152" spans="10:11" x14ac:dyDescent="0.5">
      <c r="J152" s="26" t="str">
        <f ca="1"/>
        <v/>
      </c>
      <c r="K152" s="17" t="str" cm="1">
        <f t="array" aca="1" ref="K152" ca="1">IF(OR(L152="",toggleHash&lt;&gt;"On"),"",_xlfn.LET(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_xlfn.ARRAYTOTEXT(L152:Z152),
  IF(ISBLANK(_xlpm.s),
    0,
    DEC2HEX(_xlfn.REDUCE(_xlpm.o,
      ROW(INDIRECT("1:"&amp;LEN(_xlpm.s))),
      _xlfn.LAMBDA(_xlpm.acc,_xlpm.i,_xlpm.mulmod(_xlpm.p, _xlfn.BITXOR(_xlpm.acc, CODE(MID(_xlpm.s,_xlpm.i,1))), _xlpm.m)))))))</f>
        <v/>
      </c>
    </row>
    <row r="153" spans="10:11" x14ac:dyDescent="0.5">
      <c r="J153" s="26" t="str">
        <f ca="1"/>
        <v/>
      </c>
      <c r="K153" s="17" t="str" cm="1">
        <f t="array" aca="1" ref="K153" ca="1">IF(OR(L153="",toggleHash&lt;&gt;"On"),"",_xlfn.LET(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_xlfn.ARRAYTOTEXT(L153:Z153),
  IF(ISBLANK(_xlpm.s),
    0,
    DEC2HEX(_xlfn.REDUCE(_xlpm.o,
      ROW(INDIRECT("1:"&amp;LEN(_xlpm.s))),
      _xlfn.LAMBDA(_xlpm.acc,_xlpm.i,_xlpm.mulmod(_xlpm.p, _xlfn.BITXOR(_xlpm.acc, CODE(MID(_xlpm.s,_xlpm.i,1))), _xlpm.m)))))))</f>
        <v/>
      </c>
    </row>
    <row r="154" spans="10:11" x14ac:dyDescent="0.5">
      <c r="J154" s="26" t="str">
        <f ca="1"/>
        <v/>
      </c>
      <c r="K154" s="17" t="str" cm="1">
        <f t="array" aca="1" ref="K154" ca="1">IF(OR(L154="",toggleHash&lt;&gt;"On"),"",_xlfn.LET(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_xlfn.ARRAYTOTEXT(L154:Z154),
  IF(ISBLANK(_xlpm.s),
    0,
    DEC2HEX(_xlfn.REDUCE(_xlpm.o,
      ROW(INDIRECT("1:"&amp;LEN(_xlpm.s))),
      _xlfn.LAMBDA(_xlpm.acc,_xlpm.i,_xlpm.mulmod(_xlpm.p, _xlfn.BITXOR(_xlpm.acc, CODE(MID(_xlpm.s,_xlpm.i,1))), _xlpm.m)))))))</f>
        <v/>
      </c>
    </row>
    <row r="155" spans="10:11" x14ac:dyDescent="0.5">
      <c r="J155" s="26" t="str">
        <f ca="1"/>
        <v/>
      </c>
      <c r="K155" s="17" t="str" cm="1">
        <f t="array" aca="1" ref="K155" ca="1">IF(OR(L155="",toggleHash&lt;&gt;"On"),"",_xlfn.LET(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_xlfn.ARRAYTOTEXT(L155:Z155),
  IF(ISBLANK(_xlpm.s),
    0,
    DEC2HEX(_xlfn.REDUCE(_xlpm.o,
      ROW(INDIRECT("1:"&amp;LEN(_xlpm.s))),
      _xlfn.LAMBDA(_xlpm.acc,_xlpm.i,_xlpm.mulmod(_xlpm.p, _xlfn.BITXOR(_xlpm.acc, CODE(MID(_xlpm.s,_xlpm.i,1))), _xlpm.m)))))))</f>
        <v/>
      </c>
    </row>
    <row r="156" spans="10:11" x14ac:dyDescent="0.5">
      <c r="J156" s="26" t="str">
        <f ca="1"/>
        <v/>
      </c>
      <c r="K156" s="17" t="str" cm="1">
        <f t="array" aca="1" ref="K156" ca="1">IF(OR(L156="",toggleHash&lt;&gt;"On"),"",_xlfn.LET(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_xlfn.ARRAYTOTEXT(L156:Z156),
  IF(ISBLANK(_xlpm.s),
    0,
    DEC2HEX(_xlfn.REDUCE(_xlpm.o,
      ROW(INDIRECT("1:"&amp;LEN(_xlpm.s))),
      _xlfn.LAMBDA(_xlpm.acc,_xlpm.i,_xlpm.mulmod(_xlpm.p, _xlfn.BITXOR(_xlpm.acc, CODE(MID(_xlpm.s,_xlpm.i,1))), _xlpm.m)))))))</f>
        <v/>
      </c>
    </row>
    <row r="157" spans="10:11" x14ac:dyDescent="0.5">
      <c r="J157" s="26" t="str">
        <f ca="1"/>
        <v/>
      </c>
      <c r="K157" s="17" t="str" cm="1">
        <f t="array" aca="1" ref="K157" ca="1">IF(OR(L157="",toggleHash&lt;&gt;"On"),"",_xlfn.LET(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_xlfn.ARRAYTOTEXT(L157:Z157),
  IF(ISBLANK(_xlpm.s),
    0,
    DEC2HEX(_xlfn.REDUCE(_xlpm.o,
      ROW(INDIRECT("1:"&amp;LEN(_xlpm.s))),
      _xlfn.LAMBDA(_xlpm.acc,_xlpm.i,_xlpm.mulmod(_xlpm.p, _xlfn.BITXOR(_xlpm.acc, CODE(MID(_xlpm.s,_xlpm.i,1))), _xlpm.m)))))))</f>
        <v/>
      </c>
    </row>
    <row r="158" spans="10:11" x14ac:dyDescent="0.5">
      <c r="J158" s="26" t="str">
        <f ca="1"/>
        <v/>
      </c>
      <c r="K158" s="17" t="str" cm="1">
        <f t="array" aca="1" ref="K158" ca="1">IF(OR(L158="",toggleHash&lt;&gt;"On"),"",_xlfn.LET(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_xlfn.ARRAYTOTEXT(L158:Z158),
  IF(ISBLANK(_xlpm.s),
    0,
    DEC2HEX(_xlfn.REDUCE(_xlpm.o,
      ROW(INDIRECT("1:"&amp;LEN(_xlpm.s))),
      _xlfn.LAMBDA(_xlpm.acc,_xlpm.i,_xlpm.mulmod(_xlpm.p, _xlfn.BITXOR(_xlpm.acc, CODE(MID(_xlpm.s,_xlpm.i,1))), _xlpm.m)))))))</f>
        <v/>
      </c>
    </row>
    <row r="159" spans="10:11" x14ac:dyDescent="0.5">
      <c r="J159" s="26" t="str">
        <f ca="1"/>
        <v/>
      </c>
      <c r="K159" s="17" t="str" cm="1">
        <f t="array" aca="1" ref="K159" ca="1">IF(OR(L159="",toggleHash&lt;&gt;"On"),"",_xlfn.LET(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_xlfn.ARRAYTOTEXT(L159:Z159),
  IF(ISBLANK(_xlpm.s),
    0,
    DEC2HEX(_xlfn.REDUCE(_xlpm.o,
      ROW(INDIRECT("1:"&amp;LEN(_xlpm.s))),
      _xlfn.LAMBDA(_xlpm.acc,_xlpm.i,_xlpm.mulmod(_xlpm.p, _xlfn.BITXOR(_xlpm.acc, CODE(MID(_xlpm.s,_xlpm.i,1))), _xlpm.m)))))))</f>
        <v/>
      </c>
    </row>
    <row r="160" spans="10:11" x14ac:dyDescent="0.5">
      <c r="J160" s="26" t="str">
        <f ca="1"/>
        <v/>
      </c>
      <c r="K160" s="17" t="str" cm="1">
        <f t="array" aca="1" ref="K160" ca="1">IF(OR(L160="",toggleHash&lt;&gt;"On"),"",_xlfn.LET(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_xlfn.ARRAYTOTEXT(L160:Z160),
  IF(ISBLANK(_xlpm.s),
    0,
    DEC2HEX(_xlfn.REDUCE(_xlpm.o,
      ROW(INDIRECT("1:"&amp;LEN(_xlpm.s))),
      _xlfn.LAMBDA(_xlpm.acc,_xlpm.i,_xlpm.mulmod(_xlpm.p, _xlfn.BITXOR(_xlpm.acc, CODE(MID(_xlpm.s,_xlpm.i,1))), _xlpm.m)))))))</f>
        <v/>
      </c>
    </row>
    <row r="161" spans="10:11" x14ac:dyDescent="0.5">
      <c r="J161" s="26" t="str">
        <f ca="1"/>
        <v/>
      </c>
      <c r="K161" s="17" t="str" cm="1">
        <f t="array" aca="1" ref="K161" ca="1">IF(OR(L161="",toggleHash&lt;&gt;"On"),"",_xlfn.LET(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_xlfn.ARRAYTOTEXT(L161:Z161),
  IF(ISBLANK(_xlpm.s),
    0,
    DEC2HEX(_xlfn.REDUCE(_xlpm.o,
      ROW(INDIRECT("1:"&amp;LEN(_xlpm.s))),
      _xlfn.LAMBDA(_xlpm.acc,_xlpm.i,_xlpm.mulmod(_xlpm.p, _xlfn.BITXOR(_xlpm.acc, CODE(MID(_xlpm.s,_xlpm.i,1))), _xlpm.m)))))))</f>
        <v/>
      </c>
    </row>
    <row r="162" spans="10:11" x14ac:dyDescent="0.5">
      <c r="J162" s="26" t="str">
        <f ca="1"/>
        <v/>
      </c>
      <c r="K162" s="17" t="str" cm="1">
        <f t="array" aca="1" ref="K162" ca="1">IF(OR(L162="",toggleHash&lt;&gt;"On"),"",_xlfn.LET(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_xlfn.ARRAYTOTEXT(L162:Z162),
  IF(ISBLANK(_xlpm.s),
    0,
    DEC2HEX(_xlfn.REDUCE(_xlpm.o,
      ROW(INDIRECT("1:"&amp;LEN(_xlpm.s))),
      _xlfn.LAMBDA(_xlpm.acc,_xlpm.i,_xlpm.mulmod(_xlpm.p, _xlfn.BITXOR(_xlpm.acc, CODE(MID(_xlpm.s,_xlpm.i,1))), _xlpm.m)))))))</f>
        <v/>
      </c>
    </row>
    <row r="163" spans="10:11" x14ac:dyDescent="0.5">
      <c r="J163" s="26" t="str">
        <f ca="1"/>
        <v/>
      </c>
      <c r="K163" s="17" t="str" cm="1">
        <f t="array" aca="1" ref="K163" ca="1">IF(OR(L163="",toggleHash&lt;&gt;"On"),"",_xlfn.LET(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_xlfn.ARRAYTOTEXT(L163:Z163),
  IF(ISBLANK(_xlpm.s),
    0,
    DEC2HEX(_xlfn.REDUCE(_xlpm.o,
      ROW(INDIRECT("1:"&amp;LEN(_xlpm.s))),
      _xlfn.LAMBDA(_xlpm.acc,_xlpm.i,_xlpm.mulmod(_xlpm.p, _xlfn.BITXOR(_xlpm.acc, CODE(MID(_xlpm.s,_xlpm.i,1))), _xlpm.m)))))))</f>
        <v/>
      </c>
    </row>
    <row r="164" spans="10:11" x14ac:dyDescent="0.5">
      <c r="J164" s="26" t="str">
        <f ca="1"/>
        <v/>
      </c>
      <c r="K164" s="17" t="str" cm="1">
        <f t="array" aca="1" ref="K164" ca="1">IF(OR(L164="",toggleHash&lt;&gt;"On"),"",_xlfn.LET(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_xlfn.ARRAYTOTEXT(L164:Z164),
  IF(ISBLANK(_xlpm.s),
    0,
    DEC2HEX(_xlfn.REDUCE(_xlpm.o,
      ROW(INDIRECT("1:"&amp;LEN(_xlpm.s))),
      _xlfn.LAMBDA(_xlpm.acc,_xlpm.i,_xlpm.mulmod(_xlpm.p, _xlfn.BITXOR(_xlpm.acc, CODE(MID(_xlpm.s,_xlpm.i,1))), _xlpm.m)))))))</f>
        <v/>
      </c>
    </row>
    <row r="165" spans="10:11" x14ac:dyDescent="0.5">
      <c r="J165" s="26" t="str">
        <f ca="1"/>
        <v/>
      </c>
      <c r="K165" s="17" t="str" cm="1">
        <f t="array" aca="1" ref="K165" ca="1">IF(OR(L165="",toggleHash&lt;&gt;"On"),"",_xlfn.LET(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_xlfn.ARRAYTOTEXT(L165:Z165),
  IF(ISBLANK(_xlpm.s),
    0,
    DEC2HEX(_xlfn.REDUCE(_xlpm.o,
      ROW(INDIRECT("1:"&amp;LEN(_xlpm.s))),
      _xlfn.LAMBDA(_xlpm.acc,_xlpm.i,_xlpm.mulmod(_xlpm.p, _xlfn.BITXOR(_xlpm.acc, CODE(MID(_xlpm.s,_xlpm.i,1))), _xlpm.m)))))))</f>
        <v/>
      </c>
    </row>
    <row r="166" spans="10:11" x14ac:dyDescent="0.5">
      <c r="J166" s="26" t="str">
        <f ca="1"/>
        <v/>
      </c>
      <c r="K166" s="17" t="str" cm="1">
        <f t="array" aca="1" ref="K166" ca="1">IF(OR(L166="",toggleHash&lt;&gt;"On"),"",_xlfn.LET(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_xlfn.ARRAYTOTEXT(L166:Z166),
  IF(ISBLANK(_xlpm.s),
    0,
    DEC2HEX(_xlfn.REDUCE(_xlpm.o,
      ROW(INDIRECT("1:"&amp;LEN(_xlpm.s))),
      _xlfn.LAMBDA(_xlpm.acc,_xlpm.i,_xlpm.mulmod(_xlpm.p, _xlfn.BITXOR(_xlpm.acc, CODE(MID(_xlpm.s,_xlpm.i,1))), _xlpm.m)))))))</f>
        <v/>
      </c>
    </row>
    <row r="167" spans="10:11" x14ac:dyDescent="0.5">
      <c r="J167" s="26" t="str">
        <f ca="1"/>
        <v/>
      </c>
      <c r="K167" s="17" t="str" cm="1">
        <f t="array" aca="1" ref="K167" ca="1">IF(OR(L167="",toggleHash&lt;&gt;"On"),"",_xlfn.LET(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_xlfn.ARRAYTOTEXT(L167:Z167),
  IF(ISBLANK(_xlpm.s),
    0,
    DEC2HEX(_xlfn.REDUCE(_xlpm.o,
      ROW(INDIRECT("1:"&amp;LEN(_xlpm.s))),
      _xlfn.LAMBDA(_xlpm.acc,_xlpm.i,_xlpm.mulmod(_xlpm.p, _xlfn.BITXOR(_xlpm.acc, CODE(MID(_xlpm.s,_xlpm.i,1))), _xlpm.m)))))))</f>
        <v/>
      </c>
    </row>
    <row r="168" spans="10:11" x14ac:dyDescent="0.5">
      <c r="J168" s="26" t="str">
        <f ca="1"/>
        <v/>
      </c>
      <c r="K168" s="17" t="str" cm="1">
        <f t="array" aca="1" ref="K168" ca="1">IF(OR(L168="",toggleHash&lt;&gt;"On"),"",_xlfn.LET(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_xlfn.ARRAYTOTEXT(L168:Z168),
  IF(ISBLANK(_xlpm.s),
    0,
    DEC2HEX(_xlfn.REDUCE(_xlpm.o,
      ROW(INDIRECT("1:"&amp;LEN(_xlpm.s))),
      _xlfn.LAMBDA(_xlpm.acc,_xlpm.i,_xlpm.mulmod(_xlpm.p, _xlfn.BITXOR(_xlpm.acc, CODE(MID(_xlpm.s,_xlpm.i,1))), _xlpm.m)))))))</f>
        <v/>
      </c>
    </row>
    <row r="169" spans="10:11" x14ac:dyDescent="0.5">
      <c r="J169" s="26" t="str">
        <f ca="1"/>
        <v/>
      </c>
      <c r="K169" s="17" t="str" cm="1">
        <f t="array" aca="1" ref="K169" ca="1">IF(OR(L169="",toggleHash&lt;&gt;"On"),"",_xlfn.LET(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_xlfn.ARRAYTOTEXT(L169:Z169),
  IF(ISBLANK(_xlpm.s),
    0,
    DEC2HEX(_xlfn.REDUCE(_xlpm.o,
      ROW(INDIRECT("1:"&amp;LEN(_xlpm.s))),
      _xlfn.LAMBDA(_xlpm.acc,_xlpm.i,_xlpm.mulmod(_xlpm.p, _xlfn.BITXOR(_xlpm.acc, CODE(MID(_xlpm.s,_xlpm.i,1))), _xlpm.m)))))))</f>
        <v/>
      </c>
    </row>
    <row r="170" spans="10:11" x14ac:dyDescent="0.5">
      <c r="J170" s="26" t="str">
        <f ca="1"/>
        <v/>
      </c>
      <c r="K170" s="17" t="str" cm="1">
        <f t="array" aca="1" ref="K170" ca="1">IF(OR(L170="",toggleHash&lt;&gt;"On"),"",_xlfn.LET(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_xlfn.ARRAYTOTEXT(L170:Z170),
  IF(ISBLANK(_xlpm.s),
    0,
    DEC2HEX(_xlfn.REDUCE(_xlpm.o,
      ROW(INDIRECT("1:"&amp;LEN(_xlpm.s))),
      _xlfn.LAMBDA(_xlpm.acc,_xlpm.i,_xlpm.mulmod(_xlpm.p, _xlfn.BITXOR(_xlpm.acc, CODE(MID(_xlpm.s,_xlpm.i,1))), _xlpm.m)))))))</f>
        <v/>
      </c>
    </row>
    <row r="171" spans="10:11" x14ac:dyDescent="0.5">
      <c r="J171" s="26" t="str">
        <f ca="1"/>
        <v/>
      </c>
      <c r="K171" s="17" t="str" cm="1">
        <f t="array" aca="1" ref="K171" ca="1">IF(OR(L171="",toggleHash&lt;&gt;"On"),"",_xlfn.LET(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_xlfn.ARRAYTOTEXT(L171:Z171),
  IF(ISBLANK(_xlpm.s),
    0,
    DEC2HEX(_xlfn.REDUCE(_xlpm.o,
      ROW(INDIRECT("1:"&amp;LEN(_xlpm.s))),
      _xlfn.LAMBDA(_xlpm.acc,_xlpm.i,_xlpm.mulmod(_xlpm.p, _xlfn.BITXOR(_xlpm.acc, CODE(MID(_xlpm.s,_xlpm.i,1))), _xlpm.m)))))))</f>
        <v/>
      </c>
    </row>
    <row r="172" spans="10:11" x14ac:dyDescent="0.5">
      <c r="J172" s="26" t="str">
        <f ca="1"/>
        <v/>
      </c>
      <c r="K172" s="17" t="str" cm="1">
        <f t="array" aca="1" ref="K172" ca="1">IF(OR(L172="",toggleHash&lt;&gt;"On"),"",_xlfn.LET(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_xlfn.ARRAYTOTEXT(L172:Z172),
  IF(ISBLANK(_xlpm.s),
    0,
    DEC2HEX(_xlfn.REDUCE(_xlpm.o,
      ROW(INDIRECT("1:"&amp;LEN(_xlpm.s))),
      _xlfn.LAMBDA(_xlpm.acc,_xlpm.i,_xlpm.mulmod(_xlpm.p, _xlfn.BITXOR(_xlpm.acc, CODE(MID(_xlpm.s,_xlpm.i,1))), _xlpm.m)))))))</f>
        <v/>
      </c>
    </row>
    <row r="173" spans="10:11" x14ac:dyDescent="0.5">
      <c r="J173" s="26" t="str">
        <f ca="1"/>
        <v/>
      </c>
      <c r="K173" s="17" t="str" cm="1">
        <f t="array" aca="1" ref="K173" ca="1">IF(OR(L173="",toggleHash&lt;&gt;"On"),"",_xlfn.LET(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_xlfn.ARRAYTOTEXT(L173:Z173),
  IF(ISBLANK(_xlpm.s),
    0,
    DEC2HEX(_xlfn.REDUCE(_xlpm.o,
      ROW(INDIRECT("1:"&amp;LEN(_xlpm.s))),
      _xlfn.LAMBDA(_xlpm.acc,_xlpm.i,_xlpm.mulmod(_xlpm.p, _xlfn.BITXOR(_xlpm.acc, CODE(MID(_xlpm.s,_xlpm.i,1))), _xlpm.m)))))))</f>
        <v/>
      </c>
    </row>
    <row r="174" spans="10:11" x14ac:dyDescent="0.5">
      <c r="J174" s="26" t="str">
        <f ca="1"/>
        <v/>
      </c>
      <c r="K174" s="17" t="str" cm="1">
        <f t="array" aca="1" ref="K174" ca="1">IF(OR(L174="",toggleHash&lt;&gt;"On"),"",_xlfn.LET(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_xlfn.ARRAYTOTEXT(L174:Z174),
  IF(ISBLANK(_xlpm.s),
    0,
    DEC2HEX(_xlfn.REDUCE(_xlpm.o,
      ROW(INDIRECT("1:"&amp;LEN(_xlpm.s))),
      _xlfn.LAMBDA(_xlpm.acc,_xlpm.i,_xlpm.mulmod(_xlpm.p, _xlfn.BITXOR(_xlpm.acc, CODE(MID(_xlpm.s,_xlpm.i,1))), _xlpm.m)))))))</f>
        <v/>
      </c>
    </row>
    <row r="175" spans="10:11" x14ac:dyDescent="0.5">
      <c r="J175" s="26" t="str">
        <f ca="1"/>
        <v/>
      </c>
      <c r="K175" s="17" t="str" cm="1">
        <f t="array" aca="1" ref="K175" ca="1">IF(OR(L175="",toggleHash&lt;&gt;"On"),"",_xlfn.LET(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_xlfn.ARRAYTOTEXT(L175:Z175),
  IF(ISBLANK(_xlpm.s),
    0,
    DEC2HEX(_xlfn.REDUCE(_xlpm.o,
      ROW(INDIRECT("1:"&amp;LEN(_xlpm.s))),
      _xlfn.LAMBDA(_xlpm.acc,_xlpm.i,_xlpm.mulmod(_xlpm.p, _xlfn.BITXOR(_xlpm.acc, CODE(MID(_xlpm.s,_xlpm.i,1))), _xlpm.m)))))))</f>
        <v/>
      </c>
    </row>
    <row r="176" spans="10:11" x14ac:dyDescent="0.5">
      <c r="J176" s="26" t="str">
        <f ca="1"/>
        <v/>
      </c>
      <c r="K176" s="17" t="str" cm="1">
        <f t="array" aca="1" ref="K176" ca="1">IF(OR(L176="",toggleHash&lt;&gt;"On"),"",_xlfn.LET(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_xlfn.ARRAYTOTEXT(L176:Z176),
  IF(ISBLANK(_xlpm.s),
    0,
    DEC2HEX(_xlfn.REDUCE(_xlpm.o,
      ROW(INDIRECT("1:"&amp;LEN(_xlpm.s))),
      _xlfn.LAMBDA(_xlpm.acc,_xlpm.i,_xlpm.mulmod(_xlpm.p, _xlfn.BITXOR(_xlpm.acc, CODE(MID(_xlpm.s,_xlpm.i,1))), _xlpm.m)))))))</f>
        <v/>
      </c>
    </row>
    <row r="177" spans="10:11" x14ac:dyDescent="0.5">
      <c r="J177" s="26" t="str">
        <f ca="1"/>
        <v/>
      </c>
      <c r="K177" s="17" t="str" cm="1">
        <f t="array" aca="1" ref="K177" ca="1">IF(OR(L177="",toggleHash&lt;&gt;"On"),"",_xlfn.LET(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_xlfn.ARRAYTOTEXT(L177:Z177),
  IF(ISBLANK(_xlpm.s),
    0,
    DEC2HEX(_xlfn.REDUCE(_xlpm.o,
      ROW(INDIRECT("1:"&amp;LEN(_xlpm.s))),
      _xlfn.LAMBDA(_xlpm.acc,_xlpm.i,_xlpm.mulmod(_xlpm.p, _xlfn.BITXOR(_xlpm.acc, CODE(MID(_xlpm.s,_xlpm.i,1))), _xlpm.m)))))))</f>
        <v/>
      </c>
    </row>
    <row r="178" spans="10:11" x14ac:dyDescent="0.5">
      <c r="J178" s="26" t="str">
        <f ca="1"/>
        <v/>
      </c>
      <c r="K178" s="17" t="str" cm="1">
        <f t="array" aca="1" ref="K178" ca="1">IF(OR(L178="",toggleHash&lt;&gt;"On"),"",_xlfn.LET(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_xlfn.ARRAYTOTEXT(L178:Z178),
  IF(ISBLANK(_xlpm.s),
    0,
    DEC2HEX(_xlfn.REDUCE(_xlpm.o,
      ROW(INDIRECT("1:"&amp;LEN(_xlpm.s))),
      _xlfn.LAMBDA(_xlpm.acc,_xlpm.i,_xlpm.mulmod(_xlpm.p, _xlfn.BITXOR(_xlpm.acc, CODE(MID(_xlpm.s,_xlpm.i,1))), _xlpm.m)))))))</f>
        <v/>
      </c>
    </row>
    <row r="179" spans="10:11" x14ac:dyDescent="0.5">
      <c r="J179" s="26" t="str">
        <f ca="1"/>
        <v/>
      </c>
      <c r="K179" s="17" t="str" cm="1">
        <f t="array" aca="1" ref="K179" ca="1">IF(OR(L179="",toggleHash&lt;&gt;"On"),"",_xlfn.LET(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_xlfn.ARRAYTOTEXT(L179:Z179),
  IF(ISBLANK(_xlpm.s),
    0,
    DEC2HEX(_xlfn.REDUCE(_xlpm.o,
      ROW(INDIRECT("1:"&amp;LEN(_xlpm.s))),
      _xlfn.LAMBDA(_xlpm.acc,_xlpm.i,_xlpm.mulmod(_xlpm.p, _xlfn.BITXOR(_xlpm.acc, CODE(MID(_xlpm.s,_xlpm.i,1))), _xlpm.m)))))))</f>
        <v/>
      </c>
    </row>
    <row r="180" spans="10:11" x14ac:dyDescent="0.5">
      <c r="J180" s="26" t="str">
        <f ca="1"/>
        <v/>
      </c>
      <c r="K180" s="17" t="str" cm="1">
        <f t="array" aca="1" ref="K180" ca="1">IF(OR(L180="",toggleHash&lt;&gt;"On"),"",_xlfn.LET(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_xlfn.ARRAYTOTEXT(L180:Z180),
  IF(ISBLANK(_xlpm.s),
    0,
    DEC2HEX(_xlfn.REDUCE(_xlpm.o,
      ROW(INDIRECT("1:"&amp;LEN(_xlpm.s))),
      _xlfn.LAMBDA(_xlpm.acc,_xlpm.i,_xlpm.mulmod(_xlpm.p, _xlfn.BITXOR(_xlpm.acc, CODE(MID(_xlpm.s,_xlpm.i,1))), _xlpm.m)))))))</f>
        <v/>
      </c>
    </row>
    <row r="181" spans="10:11" x14ac:dyDescent="0.5">
      <c r="J181" s="26" t="str">
        <f ca="1"/>
        <v/>
      </c>
      <c r="K181" s="17" t="str" cm="1">
        <f t="array" aca="1" ref="K181" ca="1">IF(OR(L181="",toggleHash&lt;&gt;"On"),"",_xlfn.LET(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_xlfn.ARRAYTOTEXT(L181:Z181),
  IF(ISBLANK(_xlpm.s),
    0,
    DEC2HEX(_xlfn.REDUCE(_xlpm.o,
      ROW(INDIRECT("1:"&amp;LEN(_xlpm.s))),
      _xlfn.LAMBDA(_xlpm.acc,_xlpm.i,_xlpm.mulmod(_xlpm.p, _xlfn.BITXOR(_xlpm.acc, CODE(MID(_xlpm.s,_xlpm.i,1))), _xlpm.m)))))))</f>
        <v/>
      </c>
    </row>
    <row r="182" spans="10:11" x14ac:dyDescent="0.5">
      <c r="J182" s="26" t="str">
        <f ca="1"/>
        <v/>
      </c>
      <c r="K182" s="17" t="str" cm="1">
        <f t="array" aca="1" ref="K182" ca="1">IF(OR(L182="",toggleHash&lt;&gt;"On"),"",_xlfn.LET(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_xlfn.ARRAYTOTEXT(L182:Z182),
  IF(ISBLANK(_xlpm.s),
    0,
    DEC2HEX(_xlfn.REDUCE(_xlpm.o,
      ROW(INDIRECT("1:"&amp;LEN(_xlpm.s))),
      _xlfn.LAMBDA(_xlpm.acc,_xlpm.i,_xlpm.mulmod(_xlpm.p, _xlfn.BITXOR(_xlpm.acc, CODE(MID(_xlpm.s,_xlpm.i,1))), _xlpm.m)))))))</f>
        <v/>
      </c>
    </row>
    <row r="183" spans="10:11" x14ac:dyDescent="0.5">
      <c r="J183" s="26" t="str">
        <f ca="1"/>
        <v/>
      </c>
      <c r="K183" s="17" t="str" cm="1">
        <f t="array" aca="1" ref="K183" ca="1">IF(OR(L183="",toggleHash&lt;&gt;"On"),"",_xlfn.LET(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_xlfn.ARRAYTOTEXT(L183:Z183),
  IF(ISBLANK(_xlpm.s),
    0,
    DEC2HEX(_xlfn.REDUCE(_xlpm.o,
      ROW(INDIRECT("1:"&amp;LEN(_xlpm.s))),
      _xlfn.LAMBDA(_xlpm.acc,_xlpm.i,_xlpm.mulmod(_xlpm.p, _xlfn.BITXOR(_xlpm.acc, CODE(MID(_xlpm.s,_xlpm.i,1))), _xlpm.m)))))))</f>
        <v/>
      </c>
    </row>
    <row r="184" spans="10:11" x14ac:dyDescent="0.5">
      <c r="J184" s="26" t="str">
        <f ca="1"/>
        <v/>
      </c>
      <c r="K184" s="17" t="str" cm="1">
        <f t="array" aca="1" ref="K184" ca="1">IF(OR(L184="",toggleHash&lt;&gt;"On"),"",_xlfn.LET(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_xlfn.ARRAYTOTEXT(L184:Z184),
  IF(ISBLANK(_xlpm.s),
    0,
    DEC2HEX(_xlfn.REDUCE(_xlpm.o,
      ROW(INDIRECT("1:"&amp;LEN(_xlpm.s))),
      _xlfn.LAMBDA(_xlpm.acc,_xlpm.i,_xlpm.mulmod(_xlpm.p, _xlfn.BITXOR(_xlpm.acc, CODE(MID(_xlpm.s,_xlpm.i,1))), _xlpm.m)))))))</f>
        <v/>
      </c>
    </row>
    <row r="185" spans="10:11" x14ac:dyDescent="0.5">
      <c r="J185" s="26" t="str">
        <f ca="1"/>
        <v/>
      </c>
      <c r="K185" s="17" t="str" cm="1">
        <f t="array" aca="1" ref="K185" ca="1">IF(OR(L185="",toggleHash&lt;&gt;"On"),"",_xlfn.LET(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_xlfn.ARRAYTOTEXT(L185:Z185),
  IF(ISBLANK(_xlpm.s),
    0,
    DEC2HEX(_xlfn.REDUCE(_xlpm.o,
      ROW(INDIRECT("1:"&amp;LEN(_xlpm.s))),
      _xlfn.LAMBDA(_xlpm.acc,_xlpm.i,_xlpm.mulmod(_xlpm.p, _xlfn.BITXOR(_xlpm.acc, CODE(MID(_xlpm.s,_xlpm.i,1))), _xlpm.m)))))))</f>
        <v/>
      </c>
    </row>
    <row r="186" spans="10:11" x14ac:dyDescent="0.5">
      <c r="J186" s="26" t="str">
        <f ca="1"/>
        <v/>
      </c>
      <c r="K186" s="17" t="str" cm="1">
        <f t="array" aca="1" ref="K186" ca="1">IF(OR(L186="",toggleHash&lt;&gt;"On"),"",_xlfn.LET(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_xlfn.ARRAYTOTEXT(L186:Z186),
  IF(ISBLANK(_xlpm.s),
    0,
    DEC2HEX(_xlfn.REDUCE(_xlpm.o,
      ROW(INDIRECT("1:"&amp;LEN(_xlpm.s))),
      _xlfn.LAMBDA(_xlpm.acc,_xlpm.i,_xlpm.mulmod(_xlpm.p, _xlfn.BITXOR(_xlpm.acc, CODE(MID(_xlpm.s,_xlpm.i,1))), _xlpm.m)))))))</f>
        <v/>
      </c>
    </row>
    <row r="187" spans="10:11" x14ac:dyDescent="0.5">
      <c r="J187" s="26" t="str">
        <f ca="1"/>
        <v/>
      </c>
      <c r="K187" s="17" t="str" cm="1">
        <f t="array" aca="1" ref="K187" ca="1">IF(OR(L187="",toggleHash&lt;&gt;"On"),"",_xlfn.LET(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_xlfn.ARRAYTOTEXT(L187:Z187),
  IF(ISBLANK(_xlpm.s),
    0,
    DEC2HEX(_xlfn.REDUCE(_xlpm.o,
      ROW(INDIRECT("1:"&amp;LEN(_xlpm.s))),
      _xlfn.LAMBDA(_xlpm.acc,_xlpm.i,_xlpm.mulmod(_xlpm.p, _xlfn.BITXOR(_xlpm.acc, CODE(MID(_xlpm.s,_xlpm.i,1))), _xlpm.m)))))))</f>
        <v/>
      </c>
    </row>
    <row r="188" spans="10:11" x14ac:dyDescent="0.5">
      <c r="J188" s="26" t="str">
        <f ca="1"/>
        <v/>
      </c>
      <c r="K188" s="17" t="str" cm="1">
        <f t="array" aca="1" ref="K188" ca="1">IF(OR(L188="",toggleHash&lt;&gt;"On"),"",_xlfn.LET(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_xlfn.ARRAYTOTEXT(L188:Z188),
  IF(ISBLANK(_xlpm.s),
    0,
    DEC2HEX(_xlfn.REDUCE(_xlpm.o,
      ROW(INDIRECT("1:"&amp;LEN(_xlpm.s))),
      _xlfn.LAMBDA(_xlpm.acc,_xlpm.i,_xlpm.mulmod(_xlpm.p, _xlfn.BITXOR(_xlpm.acc, CODE(MID(_xlpm.s,_xlpm.i,1))), _xlpm.m)))))))</f>
        <v/>
      </c>
    </row>
    <row r="189" spans="10:11" x14ac:dyDescent="0.5">
      <c r="J189" s="26" t="str">
        <f ca="1"/>
        <v/>
      </c>
      <c r="K189" s="17" t="str" cm="1">
        <f t="array" aca="1" ref="K189" ca="1">IF(OR(L189="",toggleHash&lt;&gt;"On"),"",_xlfn.LET(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_xlfn.ARRAYTOTEXT(L189:Z189),
  IF(ISBLANK(_xlpm.s),
    0,
    DEC2HEX(_xlfn.REDUCE(_xlpm.o,
      ROW(INDIRECT("1:"&amp;LEN(_xlpm.s))),
      _xlfn.LAMBDA(_xlpm.acc,_xlpm.i,_xlpm.mulmod(_xlpm.p, _xlfn.BITXOR(_xlpm.acc, CODE(MID(_xlpm.s,_xlpm.i,1))), _xlpm.m)))))))</f>
        <v/>
      </c>
    </row>
    <row r="190" spans="10:11" x14ac:dyDescent="0.5">
      <c r="J190" s="26" t="str">
        <f ca="1"/>
        <v/>
      </c>
      <c r="K190" s="17" t="str" cm="1">
        <f t="array" aca="1" ref="K190" ca="1">IF(OR(L190="",toggleHash&lt;&gt;"On"),"",_xlfn.LET(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_xlfn.ARRAYTOTEXT(L190:Z190),
  IF(ISBLANK(_xlpm.s),
    0,
    DEC2HEX(_xlfn.REDUCE(_xlpm.o,
      ROW(INDIRECT("1:"&amp;LEN(_xlpm.s))),
      _xlfn.LAMBDA(_xlpm.acc,_xlpm.i,_xlpm.mulmod(_xlpm.p, _xlfn.BITXOR(_xlpm.acc, CODE(MID(_xlpm.s,_xlpm.i,1))), _xlpm.m)))))))</f>
        <v/>
      </c>
    </row>
    <row r="191" spans="10:11" x14ac:dyDescent="0.5">
      <c r="J191" s="26" t="str">
        <f ca="1"/>
        <v/>
      </c>
      <c r="K191" s="17" t="str" cm="1">
        <f t="array" aca="1" ref="K191" ca="1">IF(OR(L191="",toggleHash&lt;&gt;"On"),"",_xlfn.LET(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_xlfn.ARRAYTOTEXT(L191:Z191),
  IF(ISBLANK(_xlpm.s),
    0,
    DEC2HEX(_xlfn.REDUCE(_xlpm.o,
      ROW(INDIRECT("1:"&amp;LEN(_xlpm.s))),
      _xlfn.LAMBDA(_xlpm.acc,_xlpm.i,_xlpm.mulmod(_xlpm.p, _xlfn.BITXOR(_xlpm.acc, CODE(MID(_xlpm.s,_xlpm.i,1))), _xlpm.m)))))))</f>
        <v/>
      </c>
    </row>
    <row r="192" spans="10:11" x14ac:dyDescent="0.5">
      <c r="J192" s="26" t="str">
        <f ca="1"/>
        <v/>
      </c>
      <c r="K192" s="17" t="str" cm="1">
        <f t="array" aca="1" ref="K192" ca="1">IF(OR(L192="",toggleHash&lt;&gt;"On"),"",_xlfn.LET(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_xlfn.ARRAYTOTEXT(L192:Z192),
  IF(ISBLANK(_xlpm.s),
    0,
    DEC2HEX(_xlfn.REDUCE(_xlpm.o,
      ROW(INDIRECT("1:"&amp;LEN(_xlpm.s))),
      _xlfn.LAMBDA(_xlpm.acc,_xlpm.i,_xlpm.mulmod(_xlpm.p, _xlfn.BITXOR(_xlpm.acc, CODE(MID(_xlpm.s,_xlpm.i,1))), _xlpm.m)))))))</f>
        <v/>
      </c>
    </row>
    <row r="193" spans="10:11" x14ac:dyDescent="0.5">
      <c r="J193" s="26" t="str">
        <f ca="1"/>
        <v/>
      </c>
      <c r="K193" s="17" t="str" cm="1">
        <f t="array" aca="1" ref="K193" ca="1">IF(OR(L193="",toggleHash&lt;&gt;"On"),"",_xlfn.LET(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_xlfn.ARRAYTOTEXT(L193:Z193),
  IF(ISBLANK(_xlpm.s),
    0,
    DEC2HEX(_xlfn.REDUCE(_xlpm.o,
      ROW(INDIRECT("1:"&amp;LEN(_xlpm.s))),
      _xlfn.LAMBDA(_xlpm.acc,_xlpm.i,_xlpm.mulmod(_xlpm.p, _xlfn.BITXOR(_xlpm.acc, CODE(MID(_xlpm.s,_xlpm.i,1))), _xlpm.m)))))))</f>
        <v/>
      </c>
    </row>
    <row r="194" spans="10:11" x14ac:dyDescent="0.5">
      <c r="J194" s="26" t="str">
        <f ca="1"/>
        <v/>
      </c>
      <c r="K194" s="17" t="str" cm="1">
        <f t="array" aca="1" ref="K194" ca="1">IF(OR(L194="",toggleHash&lt;&gt;"On"),"",_xlfn.LET(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_xlfn.ARRAYTOTEXT(L194:Z194),
  IF(ISBLANK(_xlpm.s),
    0,
    DEC2HEX(_xlfn.REDUCE(_xlpm.o,
      ROW(INDIRECT("1:"&amp;LEN(_xlpm.s))),
      _xlfn.LAMBDA(_xlpm.acc,_xlpm.i,_xlpm.mulmod(_xlpm.p, _xlfn.BITXOR(_xlpm.acc, CODE(MID(_xlpm.s,_xlpm.i,1))), _xlpm.m)))))))</f>
        <v/>
      </c>
    </row>
    <row r="195" spans="10:11" x14ac:dyDescent="0.5">
      <c r="J195" s="26" t="str">
        <f ca="1"/>
        <v/>
      </c>
      <c r="K195" s="17" t="str" cm="1">
        <f t="array" aca="1" ref="K195" ca="1">IF(OR(L195="",toggleHash&lt;&gt;"On"),"",_xlfn.LET(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_xlfn.ARRAYTOTEXT(L195:Z195),
  IF(ISBLANK(_xlpm.s),
    0,
    DEC2HEX(_xlfn.REDUCE(_xlpm.o,
      ROW(INDIRECT("1:"&amp;LEN(_xlpm.s))),
      _xlfn.LAMBDA(_xlpm.acc,_xlpm.i,_xlpm.mulmod(_xlpm.p, _xlfn.BITXOR(_xlpm.acc, CODE(MID(_xlpm.s,_xlpm.i,1))), _xlpm.m)))))))</f>
        <v/>
      </c>
    </row>
    <row r="196" spans="10:11" x14ac:dyDescent="0.5">
      <c r="J196" s="26" t="str">
        <f ca="1"/>
        <v/>
      </c>
      <c r="K196" s="17" t="str" cm="1">
        <f t="array" aca="1" ref="K196" ca="1">IF(OR(L196="",toggleHash&lt;&gt;"On"),"",_xlfn.LET(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_xlfn.ARRAYTOTEXT(L196:Z196),
  IF(ISBLANK(_xlpm.s),
    0,
    DEC2HEX(_xlfn.REDUCE(_xlpm.o,
      ROW(INDIRECT("1:"&amp;LEN(_xlpm.s))),
      _xlfn.LAMBDA(_xlpm.acc,_xlpm.i,_xlpm.mulmod(_xlpm.p, _xlfn.BITXOR(_xlpm.acc, CODE(MID(_xlpm.s,_xlpm.i,1))), _xlpm.m)))))))</f>
        <v/>
      </c>
    </row>
    <row r="197" spans="10:11" x14ac:dyDescent="0.5">
      <c r="J197" s="26" t="str">
        <f ca="1"/>
        <v/>
      </c>
      <c r="K197" s="17" t="str" cm="1">
        <f t="array" aca="1" ref="K197" ca="1">IF(OR(L197="",toggleHash&lt;&gt;"On"),"",_xlfn.LET(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_xlfn.ARRAYTOTEXT(L197:Z197),
  IF(ISBLANK(_xlpm.s),
    0,
    DEC2HEX(_xlfn.REDUCE(_xlpm.o,
      ROW(INDIRECT("1:"&amp;LEN(_xlpm.s))),
      _xlfn.LAMBDA(_xlpm.acc,_xlpm.i,_xlpm.mulmod(_xlpm.p, _xlfn.BITXOR(_xlpm.acc, CODE(MID(_xlpm.s,_xlpm.i,1))), _xlpm.m)))))))</f>
        <v/>
      </c>
    </row>
    <row r="198" spans="10:11" x14ac:dyDescent="0.5">
      <c r="J198" s="26" t="str">
        <f ca="1"/>
        <v/>
      </c>
      <c r="K198" s="17" t="str" cm="1">
        <f t="array" aca="1" ref="K198" ca="1">IF(OR(L198="",toggleHash&lt;&gt;"On"),"",_xlfn.LET(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_xlfn.ARRAYTOTEXT(L198:Z198),
  IF(ISBLANK(_xlpm.s),
    0,
    DEC2HEX(_xlfn.REDUCE(_xlpm.o,
      ROW(INDIRECT("1:"&amp;LEN(_xlpm.s))),
      _xlfn.LAMBDA(_xlpm.acc,_xlpm.i,_xlpm.mulmod(_xlpm.p, _xlfn.BITXOR(_xlpm.acc, CODE(MID(_xlpm.s,_xlpm.i,1))), _xlpm.m)))))))</f>
        <v/>
      </c>
    </row>
    <row r="199" spans="10:11" x14ac:dyDescent="0.5">
      <c r="J199" s="26" t="str">
        <f ca="1"/>
        <v/>
      </c>
      <c r="K199" s="17" t="str" cm="1">
        <f t="array" aca="1" ref="K199" ca="1">IF(OR(L199="",toggleHash&lt;&gt;"On"),"",_xlfn.LET(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_xlfn.ARRAYTOTEXT(L199:Z199),
  IF(ISBLANK(_xlpm.s),
    0,
    DEC2HEX(_xlfn.REDUCE(_xlpm.o,
      ROW(INDIRECT("1:"&amp;LEN(_xlpm.s))),
      _xlfn.LAMBDA(_xlpm.acc,_xlpm.i,_xlpm.mulmod(_xlpm.p, _xlfn.BITXOR(_xlpm.acc, CODE(MID(_xlpm.s,_xlpm.i,1))), _xlpm.m)))))))</f>
        <v/>
      </c>
    </row>
    <row r="200" spans="10:11" x14ac:dyDescent="0.5">
      <c r="J200" s="26" t="str">
        <f ca="1"/>
        <v/>
      </c>
      <c r="K200" s="17" t="str" cm="1">
        <f t="array" aca="1" ref="K200" ca="1">IF(OR(L200="",toggleHash&lt;&gt;"On"),"",_xlfn.LET(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_xlfn.ARRAYTOTEXT(L200:Z200),
  IF(ISBLANK(_xlpm.s),
    0,
    DEC2HEX(_xlfn.REDUCE(_xlpm.o,
      ROW(INDIRECT("1:"&amp;LEN(_xlpm.s))),
      _xlfn.LAMBDA(_xlpm.acc,_xlpm.i,_xlpm.mulmod(_xlpm.p, _xlfn.BITXOR(_xlpm.acc, CODE(MID(_xlpm.s,_xlpm.i,1))), _xlpm.m)))))))</f>
        <v/>
      </c>
    </row>
    <row r="201" spans="10:11" x14ac:dyDescent="0.5">
      <c r="K201" s="17" t="str" cm="1">
        <f t="array" aca="1" ref="K201" ca="1">IF(OR(L201="",toggleHash&lt;&gt;"On"),"",_xlfn.LET(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_xlfn.ARRAYTOTEXT(L201:Z201),
  IF(ISBLANK(_xlpm.s),
    0,
    DEC2HEX(_xlfn.REDUCE(_xlpm.o,
      ROW(INDIRECT("1:"&amp;LEN(_xlpm.s))),
      _xlfn.LAMBDA(_xlpm.acc,_xlpm.i,_xlpm.mulmod(_xlpm.p, _xlfn.BITXOR(_xlpm.acc, CODE(MID(_xlpm.s,_xlpm.i,1))), _xlpm.m)))))))</f>
        <v/>
      </c>
    </row>
    <row r="202" spans="10:11" x14ac:dyDescent="0.5">
      <c r="K202" s="17" t="str" cm="1">
        <f t="array" aca="1" ref="K202" ca="1">IF(OR(L202="",toggleHash&lt;&gt;"On"),"",_xlfn.LET(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_xlfn.ARRAYTOTEXT(L202:Z202),
  IF(ISBLANK(_xlpm.s),
    0,
    DEC2HEX(_xlfn.REDUCE(_xlpm.o,
      ROW(INDIRECT("1:"&amp;LEN(_xlpm.s))),
      _xlfn.LAMBDA(_xlpm.acc,_xlpm.i,_xlpm.mulmod(_xlpm.p, _xlfn.BITXOR(_xlpm.acc, CODE(MID(_xlpm.s,_xlpm.i,1))), _xlpm.m)))))))</f>
        <v/>
      </c>
    </row>
    <row r="203" spans="10:11" x14ac:dyDescent="0.5">
      <c r="K203" s="17" t="str" cm="1">
        <f t="array" aca="1" ref="K203" ca="1">IF(OR(L203="",toggleHash&lt;&gt;"On"),"",_xlfn.LET(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_xlfn.ARRAYTOTEXT(L203:Z203),
  IF(ISBLANK(_xlpm.s),
    0,
    DEC2HEX(_xlfn.REDUCE(_xlpm.o,
      ROW(INDIRECT("1:"&amp;LEN(_xlpm.s))),
      _xlfn.LAMBDA(_xlpm.acc,_xlpm.i,_xlpm.mulmod(_xlpm.p, _xlfn.BITXOR(_xlpm.acc, CODE(MID(_xlpm.s,_xlpm.i,1))), _xlpm.m)))))))</f>
        <v/>
      </c>
    </row>
    <row r="204" spans="10:11" x14ac:dyDescent="0.5">
      <c r="K204" s="17" t="str" cm="1">
        <f t="array" aca="1" ref="K204" ca="1">IF(OR(L204="",toggleHash&lt;&gt;"On"),"",_xlfn.LET(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_xlfn.ARRAYTOTEXT(L204:Z204),
  IF(ISBLANK(_xlpm.s),
    0,
    DEC2HEX(_xlfn.REDUCE(_xlpm.o,
      ROW(INDIRECT("1:"&amp;LEN(_xlpm.s))),
      _xlfn.LAMBDA(_xlpm.acc,_xlpm.i,_xlpm.mulmod(_xlpm.p, _xlfn.BITXOR(_xlpm.acc, CODE(MID(_xlpm.s,_xlpm.i,1))), _xlpm.m)))))))</f>
        <v/>
      </c>
    </row>
    <row r="205" spans="10:11" x14ac:dyDescent="0.5">
      <c r="K205" s="17" t="str" cm="1">
        <f t="array" aca="1" ref="K205" ca="1">IF(OR(L205="",toggleHash&lt;&gt;"On"),"",_xlfn.LET(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_xlfn.ARRAYTOTEXT(L205:Z205),
  IF(ISBLANK(_xlpm.s),
    0,
    DEC2HEX(_xlfn.REDUCE(_xlpm.o,
      ROW(INDIRECT("1:"&amp;LEN(_xlpm.s))),
      _xlfn.LAMBDA(_xlpm.acc,_xlpm.i,_xlpm.mulmod(_xlpm.p, _xlfn.BITXOR(_xlpm.acc, CODE(MID(_xlpm.s,_xlpm.i,1))), _xlpm.m)))))))</f>
        <v/>
      </c>
    </row>
    <row r="206" spans="10:11" x14ac:dyDescent="0.5">
      <c r="K206" s="17" t="str" cm="1">
        <f t="array" aca="1" ref="K206" ca="1">IF(OR(L206="",toggleHash&lt;&gt;"On"),"",_xlfn.LET(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_xlfn.ARRAYTOTEXT(L206:Z206),
  IF(ISBLANK(_xlpm.s),
    0,
    DEC2HEX(_xlfn.REDUCE(_xlpm.o,
      ROW(INDIRECT("1:"&amp;LEN(_xlpm.s))),
      _xlfn.LAMBDA(_xlpm.acc,_xlpm.i,_xlpm.mulmod(_xlpm.p, _xlfn.BITXOR(_xlpm.acc, CODE(MID(_xlpm.s,_xlpm.i,1))), _xlpm.m)))))))</f>
        <v/>
      </c>
    </row>
    <row r="207" spans="10:11" x14ac:dyDescent="0.5">
      <c r="K207" s="17" t="str" cm="1">
        <f t="array" aca="1" ref="K207" ca="1">IF(OR(L207="",toggleHash&lt;&gt;"On"),"",_xlfn.LET(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_xlfn.ARRAYTOTEXT(L207:Z207),
  IF(ISBLANK(_xlpm.s),
    0,
    DEC2HEX(_xlfn.REDUCE(_xlpm.o,
      ROW(INDIRECT("1:"&amp;LEN(_xlpm.s))),
      _xlfn.LAMBDA(_xlpm.acc,_xlpm.i,_xlpm.mulmod(_xlpm.p, _xlfn.BITXOR(_xlpm.acc, CODE(MID(_xlpm.s,_xlpm.i,1))), _xlpm.m)))))))</f>
        <v/>
      </c>
    </row>
    <row r="208" spans="10:11" x14ac:dyDescent="0.5">
      <c r="K208" s="17" t="str" cm="1">
        <f t="array" aca="1" ref="K208" ca="1">IF(OR(L208="",toggleHash&lt;&gt;"On"),"",_xlfn.LET(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_xlfn.ARRAYTOTEXT(L208:Z208),
  IF(ISBLANK(_xlpm.s),
    0,
    DEC2HEX(_xlfn.REDUCE(_xlpm.o,
      ROW(INDIRECT("1:"&amp;LEN(_xlpm.s))),
      _xlfn.LAMBDA(_xlpm.acc,_xlpm.i,_xlpm.mulmod(_xlpm.p, _xlfn.BITXOR(_xlpm.acc, CODE(MID(_xlpm.s,_xlpm.i,1))), _xlpm.m)))))))</f>
        <v/>
      </c>
    </row>
    <row r="209" spans="11:11" x14ac:dyDescent="0.5">
      <c r="K209" s="17" t="str" cm="1">
        <f t="array" aca="1" ref="K209" ca="1">IF(OR(L209="",toggleHash&lt;&gt;"On"),"",_xlfn.LET(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_xlfn.ARRAYTOTEXT(L209:Z209),
  IF(ISBLANK(_xlpm.s),
    0,
    DEC2HEX(_xlfn.REDUCE(_xlpm.o,
      ROW(INDIRECT("1:"&amp;LEN(_xlpm.s))),
      _xlfn.LAMBDA(_xlpm.acc,_xlpm.i,_xlpm.mulmod(_xlpm.p, _xlfn.BITXOR(_xlpm.acc, CODE(MID(_xlpm.s,_xlpm.i,1))), _xlpm.m)))))))</f>
        <v/>
      </c>
    </row>
    <row r="210" spans="11:11" x14ac:dyDescent="0.5">
      <c r="K210" s="17" t="str" cm="1">
        <f t="array" aca="1" ref="K210" ca="1">IF(OR(L210="",toggleHash&lt;&gt;"On"),"",_xlfn.LET(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_xlfn.ARRAYTOTEXT(L210:Z210),
  IF(ISBLANK(_xlpm.s),
    0,
    DEC2HEX(_xlfn.REDUCE(_xlpm.o,
      ROW(INDIRECT("1:"&amp;LEN(_xlpm.s))),
      _xlfn.LAMBDA(_xlpm.acc,_xlpm.i,_xlpm.mulmod(_xlpm.p, _xlfn.BITXOR(_xlpm.acc, CODE(MID(_xlpm.s,_xlpm.i,1))), _xlpm.m)))))))</f>
        <v/>
      </c>
    </row>
    <row r="211" spans="11:11" x14ac:dyDescent="0.5">
      <c r="K211" s="17" t="str" cm="1">
        <f t="array" aca="1" ref="K211" ca="1">IF(OR(L211="",toggleHash&lt;&gt;"On"),"",_xlfn.LET(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_xlfn.ARRAYTOTEXT(L211:Z211),
  IF(ISBLANK(_xlpm.s),
    0,
    DEC2HEX(_xlfn.REDUCE(_xlpm.o,
      ROW(INDIRECT("1:"&amp;LEN(_xlpm.s))),
      _xlfn.LAMBDA(_xlpm.acc,_xlpm.i,_xlpm.mulmod(_xlpm.p, _xlfn.BITXOR(_xlpm.acc, CODE(MID(_xlpm.s,_xlpm.i,1))), _xlpm.m)))))))</f>
        <v/>
      </c>
    </row>
    <row r="212" spans="11:11" x14ac:dyDescent="0.5">
      <c r="K212" s="17" t="str" cm="1">
        <f t="array" aca="1" ref="K212" ca="1">IF(OR(L212="",toggleHash&lt;&gt;"On"),"",_xlfn.LET(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_xlfn.ARRAYTOTEXT(L212:Z212),
  IF(ISBLANK(_xlpm.s),
    0,
    DEC2HEX(_xlfn.REDUCE(_xlpm.o,
      ROW(INDIRECT("1:"&amp;LEN(_xlpm.s))),
      _xlfn.LAMBDA(_xlpm.acc,_xlpm.i,_xlpm.mulmod(_xlpm.p, _xlfn.BITXOR(_xlpm.acc, CODE(MID(_xlpm.s,_xlpm.i,1))), _xlpm.m)))))))</f>
        <v/>
      </c>
    </row>
    <row r="213" spans="11:11" x14ac:dyDescent="0.5">
      <c r="K213" s="17" t="str" cm="1">
        <f t="array" aca="1" ref="K213" ca="1">IF(OR(L213="",toggleHash&lt;&gt;"On"),"",_xlfn.LET(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_xlfn.ARRAYTOTEXT(L213:Z213),
  IF(ISBLANK(_xlpm.s),
    0,
    DEC2HEX(_xlfn.REDUCE(_xlpm.o,
      ROW(INDIRECT("1:"&amp;LEN(_xlpm.s))),
      _xlfn.LAMBDA(_xlpm.acc,_xlpm.i,_xlpm.mulmod(_xlpm.p, _xlfn.BITXOR(_xlpm.acc, CODE(MID(_xlpm.s,_xlpm.i,1))), _xlpm.m)))))))</f>
        <v/>
      </c>
    </row>
    <row r="214" spans="11:11" x14ac:dyDescent="0.5">
      <c r="K214" s="17" t="str" cm="1">
        <f t="array" aca="1" ref="K214" ca="1">IF(OR(L214="",toggleHash&lt;&gt;"On"),"",_xlfn.LET(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_xlfn.ARRAYTOTEXT(L214:Z214),
  IF(ISBLANK(_xlpm.s),
    0,
    DEC2HEX(_xlfn.REDUCE(_xlpm.o,
      ROW(INDIRECT("1:"&amp;LEN(_xlpm.s))),
      _xlfn.LAMBDA(_xlpm.acc,_xlpm.i,_xlpm.mulmod(_xlpm.p, _xlfn.BITXOR(_xlpm.acc, CODE(MID(_xlpm.s,_xlpm.i,1))), _xlpm.m)))))))</f>
        <v/>
      </c>
    </row>
    <row r="215" spans="11:11" x14ac:dyDescent="0.5">
      <c r="K215" s="17" t="str" cm="1">
        <f t="array" aca="1" ref="K215" ca="1">IF(OR(L215="",toggleHash&lt;&gt;"On"),"",_xlfn.LET(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_xlfn.ARRAYTOTEXT(L215:Z215),
  IF(ISBLANK(_xlpm.s),
    0,
    DEC2HEX(_xlfn.REDUCE(_xlpm.o,
      ROW(INDIRECT("1:"&amp;LEN(_xlpm.s))),
      _xlfn.LAMBDA(_xlpm.acc,_xlpm.i,_xlpm.mulmod(_xlpm.p, _xlfn.BITXOR(_xlpm.acc, CODE(MID(_xlpm.s,_xlpm.i,1))), _xlpm.m)))))))</f>
        <v/>
      </c>
    </row>
    <row r="216" spans="11:11" x14ac:dyDescent="0.5">
      <c r="K216" s="17" t="str" cm="1">
        <f t="array" aca="1" ref="K216" ca="1">IF(OR(L216="",toggleHash&lt;&gt;"On"),"",_xlfn.LET(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_xlfn.ARRAYTOTEXT(L216:Z216),
  IF(ISBLANK(_xlpm.s),
    0,
    DEC2HEX(_xlfn.REDUCE(_xlpm.o,
      ROW(INDIRECT("1:"&amp;LEN(_xlpm.s))),
      _xlfn.LAMBDA(_xlpm.acc,_xlpm.i,_xlpm.mulmod(_xlpm.p, _xlfn.BITXOR(_xlpm.acc, CODE(MID(_xlpm.s,_xlpm.i,1))), _xlpm.m)))))))</f>
        <v/>
      </c>
    </row>
    <row r="217" spans="11:11" x14ac:dyDescent="0.5">
      <c r="K217" s="17" t="str" cm="1">
        <f t="array" aca="1" ref="K217" ca="1">IF(OR(L217="",toggleHash&lt;&gt;"On"),"",_xlfn.LET(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_xlfn.ARRAYTOTEXT(L217:Z217),
  IF(ISBLANK(_xlpm.s),
    0,
    DEC2HEX(_xlfn.REDUCE(_xlpm.o,
      ROW(INDIRECT("1:"&amp;LEN(_xlpm.s))),
      _xlfn.LAMBDA(_xlpm.acc,_xlpm.i,_xlpm.mulmod(_xlpm.p, _xlfn.BITXOR(_xlpm.acc, CODE(MID(_xlpm.s,_xlpm.i,1))), _xlpm.m)))))))</f>
        <v/>
      </c>
    </row>
    <row r="218" spans="11:11" x14ac:dyDescent="0.5">
      <c r="K218" s="17" t="str" cm="1">
        <f t="array" aca="1" ref="K218" ca="1">IF(OR(L218="",toggleHash&lt;&gt;"On"),"",_xlfn.LET(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_xlfn.ARRAYTOTEXT(L218:Z218),
  IF(ISBLANK(_xlpm.s),
    0,
    DEC2HEX(_xlfn.REDUCE(_xlpm.o,
      ROW(INDIRECT("1:"&amp;LEN(_xlpm.s))),
      _xlfn.LAMBDA(_xlpm.acc,_xlpm.i,_xlpm.mulmod(_xlpm.p, _xlfn.BITXOR(_xlpm.acc, CODE(MID(_xlpm.s,_xlpm.i,1))), _xlpm.m)))))))</f>
        <v/>
      </c>
    </row>
    <row r="219" spans="11:11" x14ac:dyDescent="0.5">
      <c r="K219" s="17" t="str" cm="1">
        <f t="array" aca="1" ref="K219" ca="1">IF(OR(L219="",toggleHash&lt;&gt;"On"),"",_xlfn.LET(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_xlfn.ARRAYTOTEXT(L219:Z219),
  IF(ISBLANK(_xlpm.s),
    0,
    DEC2HEX(_xlfn.REDUCE(_xlpm.o,
      ROW(INDIRECT("1:"&amp;LEN(_xlpm.s))),
      _xlfn.LAMBDA(_xlpm.acc,_xlpm.i,_xlpm.mulmod(_xlpm.p, _xlfn.BITXOR(_xlpm.acc, CODE(MID(_xlpm.s,_xlpm.i,1))), _xlpm.m)))))))</f>
        <v/>
      </c>
    </row>
    <row r="220" spans="11:11" x14ac:dyDescent="0.5">
      <c r="K220" s="17" t="str" cm="1">
        <f t="array" aca="1" ref="K220" ca="1">IF(OR(L220="",toggleHash&lt;&gt;"On"),"",_xlfn.LET(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_xlfn.ARRAYTOTEXT(L220:Z220),
  IF(ISBLANK(_xlpm.s),
    0,
    DEC2HEX(_xlfn.REDUCE(_xlpm.o,
      ROW(INDIRECT("1:"&amp;LEN(_xlpm.s))),
      _xlfn.LAMBDA(_xlpm.acc,_xlpm.i,_xlpm.mulmod(_xlpm.p, _xlfn.BITXOR(_xlpm.acc, CODE(MID(_xlpm.s,_xlpm.i,1))), _xlpm.m)))))))</f>
        <v/>
      </c>
    </row>
    <row r="221" spans="11:11" x14ac:dyDescent="0.5">
      <c r="K221" s="17" t="str" cm="1">
        <f t="array" aca="1" ref="K221" ca="1">IF(OR(L221="",toggleHash&lt;&gt;"On"),"",_xlfn.LET(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_xlfn.ARRAYTOTEXT(L221:Z221),
  IF(ISBLANK(_xlpm.s),
    0,
    DEC2HEX(_xlfn.REDUCE(_xlpm.o,
      ROW(INDIRECT("1:"&amp;LEN(_xlpm.s))),
      _xlfn.LAMBDA(_xlpm.acc,_xlpm.i,_xlpm.mulmod(_xlpm.p, _xlfn.BITXOR(_xlpm.acc, CODE(MID(_xlpm.s,_xlpm.i,1))), _xlpm.m)))))))</f>
        <v/>
      </c>
    </row>
    <row r="222" spans="11:11" x14ac:dyDescent="0.5">
      <c r="K222" s="17" t="str" cm="1">
        <f t="array" aca="1" ref="K222" ca="1">IF(OR(L222="",toggleHash&lt;&gt;"On"),"",_xlfn.LET(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_xlfn.ARRAYTOTEXT(L222:Z222),
  IF(ISBLANK(_xlpm.s),
    0,
    DEC2HEX(_xlfn.REDUCE(_xlpm.o,
      ROW(INDIRECT("1:"&amp;LEN(_xlpm.s))),
      _xlfn.LAMBDA(_xlpm.acc,_xlpm.i,_xlpm.mulmod(_xlpm.p, _xlfn.BITXOR(_xlpm.acc, CODE(MID(_xlpm.s,_xlpm.i,1))), _xlpm.m)))))))</f>
        <v/>
      </c>
    </row>
    <row r="223" spans="11:11" x14ac:dyDescent="0.5">
      <c r="K223" s="17" t="str" cm="1">
        <f t="array" aca="1" ref="K223" ca="1">IF(OR(L223="",toggleHash&lt;&gt;"On"),"",_xlfn.LET(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_xlfn.ARRAYTOTEXT(L223:Z223),
  IF(ISBLANK(_xlpm.s),
    0,
    DEC2HEX(_xlfn.REDUCE(_xlpm.o,
      ROW(INDIRECT("1:"&amp;LEN(_xlpm.s))),
      _xlfn.LAMBDA(_xlpm.acc,_xlpm.i,_xlpm.mulmod(_xlpm.p, _xlfn.BITXOR(_xlpm.acc, CODE(MID(_xlpm.s,_xlpm.i,1))), _xlpm.m)))))))</f>
        <v/>
      </c>
    </row>
    <row r="224" spans="11:11" x14ac:dyDescent="0.5">
      <c r="K224" s="17" t="str" cm="1">
        <f t="array" aca="1" ref="K224" ca="1">IF(OR(L224="",toggleHash&lt;&gt;"On"),"",_xlfn.LET(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_xlfn.ARRAYTOTEXT(L224:Z224),
  IF(ISBLANK(_xlpm.s),
    0,
    DEC2HEX(_xlfn.REDUCE(_xlpm.o,
      ROW(INDIRECT("1:"&amp;LEN(_xlpm.s))),
      _xlfn.LAMBDA(_xlpm.acc,_xlpm.i,_xlpm.mulmod(_xlpm.p, _xlfn.BITXOR(_xlpm.acc, CODE(MID(_xlpm.s,_xlpm.i,1))), _xlpm.m)))))))</f>
        <v/>
      </c>
    </row>
    <row r="225" spans="11:11" x14ac:dyDescent="0.5">
      <c r="K225" s="17" t="str" cm="1">
        <f t="array" aca="1" ref="K225" ca="1">IF(OR(L225="",toggleHash&lt;&gt;"On"),"",_xlfn.LET(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_xlfn.ARRAYTOTEXT(L225:Z225),
  IF(ISBLANK(_xlpm.s),
    0,
    DEC2HEX(_xlfn.REDUCE(_xlpm.o,
      ROW(INDIRECT("1:"&amp;LEN(_xlpm.s))),
      _xlfn.LAMBDA(_xlpm.acc,_xlpm.i,_xlpm.mulmod(_xlpm.p, _xlfn.BITXOR(_xlpm.acc, CODE(MID(_xlpm.s,_xlpm.i,1))), _xlpm.m)))))))</f>
        <v/>
      </c>
    </row>
    <row r="226" spans="11:11" x14ac:dyDescent="0.5">
      <c r="K226" s="17" t="str" cm="1">
        <f t="array" aca="1" ref="K226" ca="1">IF(OR(L226="",toggleHash&lt;&gt;"On"),"",_xlfn.LET(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_xlfn.ARRAYTOTEXT(L226:Z226),
  IF(ISBLANK(_xlpm.s),
    0,
    DEC2HEX(_xlfn.REDUCE(_xlpm.o,
      ROW(INDIRECT("1:"&amp;LEN(_xlpm.s))),
      _xlfn.LAMBDA(_xlpm.acc,_xlpm.i,_xlpm.mulmod(_xlpm.p, _xlfn.BITXOR(_xlpm.acc, CODE(MID(_xlpm.s,_xlpm.i,1))), _xlpm.m)))))))</f>
        <v/>
      </c>
    </row>
    <row r="227" spans="11:11" x14ac:dyDescent="0.5">
      <c r="K227" s="17" t="str" cm="1">
        <f t="array" aca="1" ref="K227" ca="1">IF(OR(L227="",toggleHash&lt;&gt;"On"),"",_xlfn.LET(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_xlfn.ARRAYTOTEXT(L227:Z227),
  IF(ISBLANK(_xlpm.s),
    0,
    DEC2HEX(_xlfn.REDUCE(_xlpm.o,
      ROW(INDIRECT("1:"&amp;LEN(_xlpm.s))),
      _xlfn.LAMBDA(_xlpm.acc,_xlpm.i,_xlpm.mulmod(_xlpm.p, _xlfn.BITXOR(_xlpm.acc, CODE(MID(_xlpm.s,_xlpm.i,1))), _xlpm.m)))))))</f>
        <v/>
      </c>
    </row>
    <row r="228" spans="11:11" x14ac:dyDescent="0.5">
      <c r="K228" s="17" t="str" cm="1">
        <f t="array" aca="1" ref="K228" ca="1">IF(OR(L228="",toggleHash&lt;&gt;"On"),"",_xlfn.LET(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_xlfn.ARRAYTOTEXT(L228:Z228),
  IF(ISBLANK(_xlpm.s),
    0,
    DEC2HEX(_xlfn.REDUCE(_xlpm.o,
      ROW(INDIRECT("1:"&amp;LEN(_xlpm.s))),
      _xlfn.LAMBDA(_xlpm.acc,_xlpm.i,_xlpm.mulmod(_xlpm.p, _xlfn.BITXOR(_xlpm.acc, CODE(MID(_xlpm.s,_xlpm.i,1))), _xlpm.m)))))))</f>
        <v/>
      </c>
    </row>
    <row r="229" spans="11:11" x14ac:dyDescent="0.5">
      <c r="K229" s="17" t="str" cm="1">
        <f t="array" aca="1" ref="K229" ca="1">IF(OR(L229="",toggleHash&lt;&gt;"On"),"",_xlfn.LET(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_xlfn.ARRAYTOTEXT(L229:Z229),
  IF(ISBLANK(_xlpm.s),
    0,
    DEC2HEX(_xlfn.REDUCE(_xlpm.o,
      ROW(INDIRECT("1:"&amp;LEN(_xlpm.s))),
      _xlfn.LAMBDA(_xlpm.acc,_xlpm.i,_xlpm.mulmod(_xlpm.p, _xlfn.BITXOR(_xlpm.acc, CODE(MID(_xlpm.s,_xlpm.i,1))), _xlpm.m)))))))</f>
        <v/>
      </c>
    </row>
    <row r="230" spans="11:11" x14ac:dyDescent="0.5">
      <c r="K230" s="17" t="str" cm="1">
        <f t="array" aca="1" ref="K230" ca="1">IF(OR(L230="",toggleHash&lt;&gt;"On"),"",_xlfn.LET(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_xlfn.ARRAYTOTEXT(L230:Z230),
  IF(ISBLANK(_xlpm.s),
    0,
    DEC2HEX(_xlfn.REDUCE(_xlpm.o,
      ROW(INDIRECT("1:"&amp;LEN(_xlpm.s))),
      _xlfn.LAMBDA(_xlpm.acc,_xlpm.i,_xlpm.mulmod(_xlpm.p, _xlfn.BITXOR(_xlpm.acc, CODE(MID(_xlpm.s,_xlpm.i,1))), _xlpm.m)))))))</f>
        <v/>
      </c>
    </row>
    <row r="231" spans="11:11" x14ac:dyDescent="0.5">
      <c r="K231" s="17" t="str" cm="1">
        <f t="array" aca="1" ref="K231" ca="1">IF(OR(L231="",toggleHash&lt;&gt;"On"),"",_xlfn.LET(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_xlfn.ARRAYTOTEXT(L231:Z231),
  IF(ISBLANK(_xlpm.s),
    0,
    DEC2HEX(_xlfn.REDUCE(_xlpm.o,
      ROW(INDIRECT("1:"&amp;LEN(_xlpm.s))),
      _xlfn.LAMBDA(_xlpm.acc,_xlpm.i,_xlpm.mulmod(_xlpm.p, _xlfn.BITXOR(_xlpm.acc, CODE(MID(_xlpm.s,_xlpm.i,1))), _xlpm.m)))))))</f>
        <v/>
      </c>
    </row>
    <row r="232" spans="11:11" x14ac:dyDescent="0.5">
      <c r="K232" s="17" t="str" cm="1">
        <f t="array" aca="1" ref="K232" ca="1">IF(OR(L232="",toggleHash&lt;&gt;"On"),"",_xlfn.LET(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_xlfn.ARRAYTOTEXT(L232:Z232),
  IF(ISBLANK(_xlpm.s),
    0,
    DEC2HEX(_xlfn.REDUCE(_xlpm.o,
      ROW(INDIRECT("1:"&amp;LEN(_xlpm.s))),
      _xlfn.LAMBDA(_xlpm.acc,_xlpm.i,_xlpm.mulmod(_xlpm.p, _xlfn.BITXOR(_xlpm.acc, CODE(MID(_xlpm.s,_xlpm.i,1))), _xlpm.m)))))))</f>
        <v/>
      </c>
    </row>
    <row r="233" spans="11:11" x14ac:dyDescent="0.5">
      <c r="K233" s="17" t="str" cm="1">
        <f t="array" aca="1" ref="K233" ca="1">IF(OR(L233="",toggleHash&lt;&gt;"On"),"",_xlfn.LET(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_xlfn.ARRAYTOTEXT(L233:Z233),
  IF(ISBLANK(_xlpm.s),
    0,
    DEC2HEX(_xlfn.REDUCE(_xlpm.o,
      ROW(INDIRECT("1:"&amp;LEN(_xlpm.s))),
      _xlfn.LAMBDA(_xlpm.acc,_xlpm.i,_xlpm.mulmod(_xlpm.p, _xlfn.BITXOR(_xlpm.acc, CODE(MID(_xlpm.s,_xlpm.i,1))), _xlpm.m)))))))</f>
        <v/>
      </c>
    </row>
    <row r="234" spans="11:11" x14ac:dyDescent="0.5">
      <c r="K234" s="17" t="str" cm="1">
        <f t="array" aca="1" ref="K234" ca="1">IF(OR(L234="",toggleHash&lt;&gt;"On"),"",_xlfn.LET(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_xlfn.ARRAYTOTEXT(L234:Z234),
  IF(ISBLANK(_xlpm.s),
    0,
    DEC2HEX(_xlfn.REDUCE(_xlpm.o,
      ROW(INDIRECT("1:"&amp;LEN(_xlpm.s))),
      _xlfn.LAMBDA(_xlpm.acc,_xlpm.i,_xlpm.mulmod(_xlpm.p, _xlfn.BITXOR(_xlpm.acc, CODE(MID(_xlpm.s,_xlpm.i,1))), _xlpm.m)))))))</f>
        <v/>
      </c>
    </row>
    <row r="235" spans="11:11" x14ac:dyDescent="0.5">
      <c r="K235" s="17" t="str" cm="1">
        <f t="array" aca="1" ref="K235" ca="1">IF(OR(L235="",toggleHash&lt;&gt;"On"),"",_xlfn.LET(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_xlfn.ARRAYTOTEXT(L235:Z235),
  IF(ISBLANK(_xlpm.s),
    0,
    DEC2HEX(_xlfn.REDUCE(_xlpm.o,
      ROW(INDIRECT("1:"&amp;LEN(_xlpm.s))),
      _xlfn.LAMBDA(_xlpm.acc,_xlpm.i,_xlpm.mulmod(_xlpm.p, _xlfn.BITXOR(_xlpm.acc, CODE(MID(_xlpm.s,_xlpm.i,1))), _xlpm.m)))))))</f>
        <v/>
      </c>
    </row>
    <row r="236" spans="11:11" x14ac:dyDescent="0.5">
      <c r="K236" s="17" t="str" cm="1">
        <f t="array" aca="1" ref="K236" ca="1">IF(OR(L236="",toggleHash&lt;&gt;"On"),"",_xlfn.LET(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_xlfn.ARRAYTOTEXT(L236:Z236),
  IF(ISBLANK(_xlpm.s),
    0,
    DEC2HEX(_xlfn.REDUCE(_xlpm.o,
      ROW(INDIRECT("1:"&amp;LEN(_xlpm.s))),
      _xlfn.LAMBDA(_xlpm.acc,_xlpm.i,_xlpm.mulmod(_xlpm.p, _xlfn.BITXOR(_xlpm.acc, CODE(MID(_xlpm.s,_xlpm.i,1))), _xlpm.m)))))))</f>
        <v/>
      </c>
    </row>
    <row r="237" spans="11:11" x14ac:dyDescent="0.5">
      <c r="K237" s="17" t="str" cm="1">
        <f t="array" aca="1" ref="K237" ca="1">IF(OR(L237="",toggleHash&lt;&gt;"On"),"",_xlfn.LET(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_xlfn.ARRAYTOTEXT(L237:Z237),
  IF(ISBLANK(_xlpm.s),
    0,
    DEC2HEX(_xlfn.REDUCE(_xlpm.o,
      ROW(INDIRECT("1:"&amp;LEN(_xlpm.s))),
      _xlfn.LAMBDA(_xlpm.acc,_xlpm.i,_xlpm.mulmod(_xlpm.p, _xlfn.BITXOR(_xlpm.acc, CODE(MID(_xlpm.s,_xlpm.i,1))), _xlpm.m)))))))</f>
        <v/>
      </c>
    </row>
    <row r="238" spans="11:11" x14ac:dyDescent="0.5">
      <c r="K238" s="17" t="str" cm="1">
        <f t="array" aca="1" ref="K238" ca="1">IF(OR(L238="",toggleHash&lt;&gt;"On"),"",_xlfn.LET(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_xlfn.ARRAYTOTEXT(L238:Z238),
  IF(ISBLANK(_xlpm.s),
    0,
    DEC2HEX(_xlfn.REDUCE(_xlpm.o,
      ROW(INDIRECT("1:"&amp;LEN(_xlpm.s))),
      _xlfn.LAMBDA(_xlpm.acc,_xlpm.i,_xlpm.mulmod(_xlpm.p, _xlfn.BITXOR(_xlpm.acc, CODE(MID(_xlpm.s,_xlpm.i,1))), _xlpm.m)))))))</f>
        <v/>
      </c>
    </row>
    <row r="239" spans="11:11" x14ac:dyDescent="0.5">
      <c r="K239" s="17" t="str" cm="1">
        <f t="array" aca="1" ref="K239" ca="1">IF(OR(L239="",toggleHash&lt;&gt;"On"),"",_xlfn.LET(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_xlfn.ARRAYTOTEXT(L239:Z239),
  IF(ISBLANK(_xlpm.s),
    0,
    DEC2HEX(_xlfn.REDUCE(_xlpm.o,
      ROW(INDIRECT("1:"&amp;LEN(_xlpm.s))),
      _xlfn.LAMBDA(_xlpm.acc,_xlpm.i,_xlpm.mulmod(_xlpm.p, _xlfn.BITXOR(_xlpm.acc, CODE(MID(_xlpm.s,_xlpm.i,1))), _xlpm.m)))))))</f>
        <v/>
      </c>
    </row>
    <row r="240" spans="11:11" x14ac:dyDescent="0.5">
      <c r="K240" s="17" t="str" cm="1">
        <f t="array" aca="1" ref="K240" ca="1">IF(OR(L240="",toggleHash&lt;&gt;"On"),"",_xlfn.LET(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_xlfn.ARRAYTOTEXT(L240:Z240),
  IF(ISBLANK(_xlpm.s),
    0,
    DEC2HEX(_xlfn.REDUCE(_xlpm.o,
      ROW(INDIRECT("1:"&amp;LEN(_xlpm.s))),
      _xlfn.LAMBDA(_xlpm.acc,_xlpm.i,_xlpm.mulmod(_xlpm.p, _xlfn.BITXOR(_xlpm.acc, CODE(MID(_xlpm.s,_xlpm.i,1))), _xlpm.m)))))))</f>
        <v/>
      </c>
    </row>
    <row r="241" spans="11:11" x14ac:dyDescent="0.5">
      <c r="K241" s="17" t="str" cm="1">
        <f t="array" aca="1" ref="K241" ca="1">IF(OR(L241="",toggleHash&lt;&gt;"On"),"",_xlfn.LET(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_xlfn.ARRAYTOTEXT(L241:Z241),
  IF(ISBLANK(_xlpm.s),
    0,
    DEC2HEX(_xlfn.REDUCE(_xlpm.o,
      ROW(INDIRECT("1:"&amp;LEN(_xlpm.s))),
      _xlfn.LAMBDA(_xlpm.acc,_xlpm.i,_xlpm.mulmod(_xlpm.p, _xlfn.BITXOR(_xlpm.acc, CODE(MID(_xlpm.s,_xlpm.i,1))), _xlpm.m)))))))</f>
        <v/>
      </c>
    </row>
    <row r="242" spans="11:11" x14ac:dyDescent="0.5">
      <c r="K242" s="17" t="str" cm="1">
        <f t="array" aca="1" ref="K242" ca="1">IF(OR(L242="",toggleHash&lt;&gt;"On"),"",_xlfn.LET(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_xlfn.ARRAYTOTEXT(L242:Z242),
  IF(ISBLANK(_xlpm.s),
    0,
    DEC2HEX(_xlfn.REDUCE(_xlpm.o,
      ROW(INDIRECT("1:"&amp;LEN(_xlpm.s))),
      _xlfn.LAMBDA(_xlpm.acc,_xlpm.i,_xlpm.mulmod(_xlpm.p, _xlfn.BITXOR(_xlpm.acc, CODE(MID(_xlpm.s,_xlpm.i,1))), _xlpm.m)))))))</f>
        <v/>
      </c>
    </row>
    <row r="243" spans="11:11" x14ac:dyDescent="0.5">
      <c r="K243" s="17" t="str" cm="1">
        <f t="array" aca="1" ref="K243" ca="1">IF(OR(L243="",toggleHash&lt;&gt;"On"),"",_xlfn.LET(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_xlfn.ARRAYTOTEXT(L243:Z243),
  IF(ISBLANK(_xlpm.s),
    0,
    DEC2HEX(_xlfn.REDUCE(_xlpm.o,
      ROW(INDIRECT("1:"&amp;LEN(_xlpm.s))),
      _xlfn.LAMBDA(_xlpm.acc,_xlpm.i,_xlpm.mulmod(_xlpm.p, _xlfn.BITXOR(_xlpm.acc, CODE(MID(_xlpm.s,_xlpm.i,1))), _xlpm.m)))))))</f>
        <v/>
      </c>
    </row>
    <row r="244" spans="11:11" x14ac:dyDescent="0.5">
      <c r="K244" s="17" t="str" cm="1">
        <f t="array" aca="1" ref="K244" ca="1">IF(OR(L244="",toggleHash&lt;&gt;"On"),"",_xlfn.LET(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_xlfn.ARRAYTOTEXT(L244:Z244),
  IF(ISBLANK(_xlpm.s),
    0,
    DEC2HEX(_xlfn.REDUCE(_xlpm.o,
      ROW(INDIRECT("1:"&amp;LEN(_xlpm.s))),
      _xlfn.LAMBDA(_xlpm.acc,_xlpm.i,_xlpm.mulmod(_xlpm.p, _xlfn.BITXOR(_xlpm.acc, CODE(MID(_xlpm.s,_xlpm.i,1))), _xlpm.m)))))))</f>
        <v/>
      </c>
    </row>
    <row r="245" spans="11:11" x14ac:dyDescent="0.5">
      <c r="K245" s="17" t="str" cm="1">
        <f t="array" aca="1" ref="K245" ca="1">IF(OR(L245="",toggleHash&lt;&gt;"On"),"",_xlfn.LET(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_xlfn.ARRAYTOTEXT(L245:Z245),
  IF(ISBLANK(_xlpm.s),
    0,
    DEC2HEX(_xlfn.REDUCE(_xlpm.o,
      ROW(INDIRECT("1:"&amp;LEN(_xlpm.s))),
      _xlfn.LAMBDA(_xlpm.acc,_xlpm.i,_xlpm.mulmod(_xlpm.p, _xlfn.BITXOR(_xlpm.acc, CODE(MID(_xlpm.s,_xlpm.i,1))), _xlpm.m)))))))</f>
        <v/>
      </c>
    </row>
    <row r="246" spans="11:11" x14ac:dyDescent="0.5">
      <c r="K246" s="17" t="str" cm="1">
        <f t="array" aca="1" ref="K246" ca="1">IF(OR(L246="",toggleHash&lt;&gt;"On"),"",_xlfn.LET(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_xlfn.ARRAYTOTEXT(L246:Z246),
  IF(ISBLANK(_xlpm.s),
    0,
    DEC2HEX(_xlfn.REDUCE(_xlpm.o,
      ROW(INDIRECT("1:"&amp;LEN(_xlpm.s))),
      _xlfn.LAMBDA(_xlpm.acc,_xlpm.i,_xlpm.mulmod(_xlpm.p, _xlfn.BITXOR(_xlpm.acc, CODE(MID(_xlpm.s,_xlpm.i,1))), _xlpm.m)))))))</f>
        <v/>
      </c>
    </row>
    <row r="247" spans="11:11" x14ac:dyDescent="0.5">
      <c r="K247" s="17" t="str" cm="1">
        <f t="array" aca="1" ref="K247" ca="1">IF(OR(L247="",toggleHash&lt;&gt;"On"),"",_xlfn.LET(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_xlfn.ARRAYTOTEXT(L247:Z247),
  IF(ISBLANK(_xlpm.s),
    0,
    DEC2HEX(_xlfn.REDUCE(_xlpm.o,
      ROW(INDIRECT("1:"&amp;LEN(_xlpm.s))),
      _xlfn.LAMBDA(_xlpm.acc,_xlpm.i,_xlpm.mulmod(_xlpm.p, _xlfn.BITXOR(_xlpm.acc, CODE(MID(_xlpm.s,_xlpm.i,1))), _xlpm.m)))))))</f>
        <v/>
      </c>
    </row>
    <row r="248" spans="11:11" x14ac:dyDescent="0.5">
      <c r="K248" s="17" t="str" cm="1">
        <f t="array" aca="1" ref="K248" ca="1">IF(OR(L248="",toggleHash&lt;&gt;"On"),"",_xlfn.LET(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_xlfn.ARRAYTOTEXT(L248:Z248),
  IF(ISBLANK(_xlpm.s),
    0,
    DEC2HEX(_xlfn.REDUCE(_xlpm.o,
      ROW(INDIRECT("1:"&amp;LEN(_xlpm.s))),
      _xlfn.LAMBDA(_xlpm.acc,_xlpm.i,_xlpm.mulmod(_xlpm.p, _xlfn.BITXOR(_xlpm.acc, CODE(MID(_xlpm.s,_xlpm.i,1))), _xlpm.m)))))))</f>
        <v/>
      </c>
    </row>
    <row r="249" spans="11:11" x14ac:dyDescent="0.5">
      <c r="K249" s="17" t="str" cm="1">
        <f t="array" aca="1" ref="K249" ca="1">IF(OR(L249="",toggleHash&lt;&gt;"On"),"",_xlfn.LET(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_xlfn.ARRAYTOTEXT(L249:Z249),
  IF(ISBLANK(_xlpm.s),
    0,
    DEC2HEX(_xlfn.REDUCE(_xlpm.o,
      ROW(INDIRECT("1:"&amp;LEN(_xlpm.s))),
      _xlfn.LAMBDA(_xlpm.acc,_xlpm.i,_xlpm.mulmod(_xlpm.p, _xlfn.BITXOR(_xlpm.acc, CODE(MID(_xlpm.s,_xlpm.i,1))), _xlpm.m)))))))</f>
        <v/>
      </c>
    </row>
    <row r="250" spans="11:11" x14ac:dyDescent="0.5">
      <c r="K250" s="17" t="str" cm="1">
        <f t="array" aca="1" ref="K250" ca="1">IF(OR(L250="",toggleHash&lt;&gt;"On"),"",_xlfn.LET(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_xlfn.ARRAYTOTEXT(L250:Z250),
  IF(ISBLANK(_xlpm.s),
    0,
    DEC2HEX(_xlfn.REDUCE(_xlpm.o,
      ROW(INDIRECT("1:"&amp;LEN(_xlpm.s))),
      _xlfn.LAMBDA(_xlpm.acc,_xlpm.i,_xlpm.mulmod(_xlpm.p, _xlfn.BITXOR(_xlpm.acc, CODE(MID(_xlpm.s,_xlpm.i,1))), _xlpm.m)))))))</f>
        <v/>
      </c>
    </row>
    <row r="251" spans="11:11" x14ac:dyDescent="0.5">
      <c r="K251" s="17" t="str" cm="1">
        <f t="array" aca="1" ref="K251" ca="1">IF(OR(L251="",toggleHash&lt;&gt;"On"),"",_xlfn.LET(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_xlfn.ARRAYTOTEXT(L251:Z251),
  IF(ISBLANK(_xlpm.s),
    0,
    DEC2HEX(_xlfn.REDUCE(_xlpm.o,
      ROW(INDIRECT("1:"&amp;LEN(_xlpm.s))),
      _xlfn.LAMBDA(_xlpm.acc,_xlpm.i,_xlpm.mulmod(_xlpm.p, _xlfn.BITXOR(_xlpm.acc, CODE(MID(_xlpm.s,_xlpm.i,1))), _xlpm.m)))))))</f>
        <v/>
      </c>
    </row>
    <row r="252" spans="11:11" x14ac:dyDescent="0.5">
      <c r="K252" s="17" t="str" cm="1">
        <f t="array" aca="1" ref="K252" ca="1">IF(OR(L252="",toggleHash&lt;&gt;"On"),"",_xlfn.LET(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_xlfn.ARRAYTOTEXT(L252:Z252),
  IF(ISBLANK(_xlpm.s),
    0,
    DEC2HEX(_xlfn.REDUCE(_xlpm.o,
      ROW(INDIRECT("1:"&amp;LEN(_xlpm.s))),
      _xlfn.LAMBDA(_xlpm.acc,_xlpm.i,_xlpm.mulmod(_xlpm.p, _xlfn.BITXOR(_xlpm.acc, CODE(MID(_xlpm.s,_xlpm.i,1))), _xlpm.m)))))))</f>
        <v/>
      </c>
    </row>
    <row r="253" spans="11:11" x14ac:dyDescent="0.5">
      <c r="K253" s="17" t="str" cm="1">
        <f t="array" aca="1" ref="K253" ca="1">IF(OR(L253="",toggleHash&lt;&gt;"On"),"",_xlfn.LET(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_xlfn.ARRAYTOTEXT(L253:Z253),
  IF(ISBLANK(_xlpm.s),
    0,
    DEC2HEX(_xlfn.REDUCE(_xlpm.o,
      ROW(INDIRECT("1:"&amp;LEN(_xlpm.s))),
      _xlfn.LAMBDA(_xlpm.acc,_xlpm.i,_xlpm.mulmod(_xlpm.p, _xlfn.BITXOR(_xlpm.acc, CODE(MID(_xlpm.s,_xlpm.i,1))), _xlpm.m)))))))</f>
        <v/>
      </c>
    </row>
    <row r="254" spans="11:11" x14ac:dyDescent="0.5">
      <c r="K254" s="17" t="str" cm="1">
        <f t="array" aca="1" ref="K254" ca="1">IF(OR(L254="",toggleHash&lt;&gt;"On"),"",_xlfn.LET(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_xlfn.ARRAYTOTEXT(L254:Z254),
  IF(ISBLANK(_xlpm.s),
    0,
    DEC2HEX(_xlfn.REDUCE(_xlpm.o,
      ROW(INDIRECT("1:"&amp;LEN(_xlpm.s))),
      _xlfn.LAMBDA(_xlpm.acc,_xlpm.i,_xlpm.mulmod(_xlpm.p, _xlfn.BITXOR(_xlpm.acc, CODE(MID(_xlpm.s,_xlpm.i,1))), _xlpm.m)))))))</f>
        <v/>
      </c>
    </row>
    <row r="255" spans="11:11" x14ac:dyDescent="0.5">
      <c r="K255" s="17" t="str" cm="1">
        <f t="array" aca="1" ref="K255" ca="1">IF(OR(L255="",toggleHash&lt;&gt;"On"),"",_xlfn.LET(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_xlfn.ARRAYTOTEXT(L255:Z255),
  IF(ISBLANK(_xlpm.s),
    0,
    DEC2HEX(_xlfn.REDUCE(_xlpm.o,
      ROW(INDIRECT("1:"&amp;LEN(_xlpm.s))),
      _xlfn.LAMBDA(_xlpm.acc,_xlpm.i,_xlpm.mulmod(_xlpm.p, _xlfn.BITXOR(_xlpm.acc, CODE(MID(_xlpm.s,_xlpm.i,1))), _xlpm.m)))))))</f>
        <v/>
      </c>
    </row>
    <row r="256" spans="11:11" x14ac:dyDescent="0.5">
      <c r="K256" s="17" t="str" cm="1">
        <f t="array" aca="1" ref="K256" ca="1">IF(OR(L256="",toggleHash&lt;&gt;"On"),"",_xlfn.LET(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_xlfn.ARRAYTOTEXT(L256:Z256),
  IF(ISBLANK(_xlpm.s),
    0,
    DEC2HEX(_xlfn.REDUCE(_xlpm.o,
      ROW(INDIRECT("1:"&amp;LEN(_xlpm.s))),
      _xlfn.LAMBDA(_xlpm.acc,_xlpm.i,_xlpm.mulmod(_xlpm.p, _xlfn.BITXOR(_xlpm.acc, CODE(MID(_xlpm.s,_xlpm.i,1))), _xlpm.m)))))))</f>
        <v/>
      </c>
    </row>
    <row r="257" spans="11:11" x14ac:dyDescent="0.5">
      <c r="K257" s="17" t="str" cm="1">
        <f t="array" aca="1" ref="K257" ca="1">IF(OR(L257="",toggleHash&lt;&gt;"On"),"",_xlfn.LET(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_xlfn.ARRAYTOTEXT(L257:Z257),
  IF(ISBLANK(_xlpm.s),
    0,
    DEC2HEX(_xlfn.REDUCE(_xlpm.o,
      ROW(INDIRECT("1:"&amp;LEN(_xlpm.s))),
      _xlfn.LAMBDA(_xlpm.acc,_xlpm.i,_xlpm.mulmod(_xlpm.p, _xlfn.BITXOR(_xlpm.acc, CODE(MID(_xlpm.s,_xlpm.i,1))), _xlpm.m)))))))</f>
        <v/>
      </c>
    </row>
    <row r="258" spans="11:11" x14ac:dyDescent="0.5">
      <c r="K258" s="17" t="str" cm="1">
        <f t="array" aca="1" ref="K258" ca="1">IF(OR(L258="",toggleHash&lt;&gt;"On"),"",_xlfn.LET(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_xlfn.ARRAYTOTEXT(L258:Z258),
  IF(ISBLANK(_xlpm.s),
    0,
    DEC2HEX(_xlfn.REDUCE(_xlpm.o,
      ROW(INDIRECT("1:"&amp;LEN(_xlpm.s))),
      _xlfn.LAMBDA(_xlpm.acc,_xlpm.i,_xlpm.mulmod(_xlpm.p, _xlfn.BITXOR(_xlpm.acc, CODE(MID(_xlpm.s,_xlpm.i,1))), _xlpm.m)))))))</f>
        <v/>
      </c>
    </row>
    <row r="259" spans="11:11" x14ac:dyDescent="0.5">
      <c r="K259" s="17" t="str" cm="1">
        <f t="array" aca="1" ref="K259" ca="1">IF(OR(L259="",toggleHash&lt;&gt;"On"),"",_xlfn.LET(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_xlfn.ARRAYTOTEXT(L259:Z259),
  IF(ISBLANK(_xlpm.s),
    0,
    DEC2HEX(_xlfn.REDUCE(_xlpm.o,
      ROW(INDIRECT("1:"&amp;LEN(_xlpm.s))),
      _xlfn.LAMBDA(_xlpm.acc,_xlpm.i,_xlpm.mulmod(_xlpm.p, _xlfn.BITXOR(_xlpm.acc, CODE(MID(_xlpm.s,_xlpm.i,1))), _xlpm.m)))))))</f>
        <v/>
      </c>
    </row>
    <row r="260" spans="11:11" x14ac:dyDescent="0.5">
      <c r="K260" s="17" t="str" cm="1">
        <f t="array" aca="1" ref="K260" ca="1">IF(OR(L260="",toggleHash&lt;&gt;"On"),"",_xlfn.LET(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_xlfn.ARRAYTOTEXT(L260:Z260),
  IF(ISBLANK(_xlpm.s),
    0,
    DEC2HEX(_xlfn.REDUCE(_xlpm.o,
      ROW(INDIRECT("1:"&amp;LEN(_xlpm.s))),
      _xlfn.LAMBDA(_xlpm.acc,_xlpm.i,_xlpm.mulmod(_xlpm.p, _xlfn.BITXOR(_xlpm.acc, CODE(MID(_xlpm.s,_xlpm.i,1))), _xlpm.m)))))))</f>
        <v/>
      </c>
    </row>
    <row r="261" spans="11:11" x14ac:dyDescent="0.5">
      <c r="K261" s="17" t="str" cm="1">
        <f t="array" aca="1" ref="K261" ca="1">IF(OR(L261="",toggleHash&lt;&gt;"On"),"",_xlfn.LET(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_xlfn.ARRAYTOTEXT(L261:Z261),
  IF(ISBLANK(_xlpm.s),
    0,
    DEC2HEX(_xlfn.REDUCE(_xlpm.o,
      ROW(INDIRECT("1:"&amp;LEN(_xlpm.s))),
      _xlfn.LAMBDA(_xlpm.acc,_xlpm.i,_xlpm.mulmod(_xlpm.p, _xlfn.BITXOR(_xlpm.acc, CODE(MID(_xlpm.s,_xlpm.i,1))), _xlpm.m)))))))</f>
        <v/>
      </c>
    </row>
    <row r="262" spans="11:11" x14ac:dyDescent="0.5">
      <c r="K262" s="17" t="str" cm="1">
        <f t="array" aca="1" ref="K262" ca="1">IF(OR(L262="",toggleHash&lt;&gt;"On"),"",_xlfn.LET(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_xlfn.ARRAYTOTEXT(L262:Z262),
  IF(ISBLANK(_xlpm.s),
    0,
    DEC2HEX(_xlfn.REDUCE(_xlpm.o,
      ROW(INDIRECT("1:"&amp;LEN(_xlpm.s))),
      _xlfn.LAMBDA(_xlpm.acc,_xlpm.i,_xlpm.mulmod(_xlpm.p, _xlfn.BITXOR(_xlpm.acc, CODE(MID(_xlpm.s,_xlpm.i,1))), _xlpm.m)))))))</f>
        <v/>
      </c>
    </row>
    <row r="263" spans="11:11" x14ac:dyDescent="0.5">
      <c r="K263" s="17" t="str" cm="1">
        <f t="array" aca="1" ref="K263" ca="1">IF(OR(L263="",toggleHash&lt;&gt;"On"),"",_xlfn.LET(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_xlfn.ARRAYTOTEXT(L263:Z263),
  IF(ISBLANK(_xlpm.s),
    0,
    DEC2HEX(_xlfn.REDUCE(_xlpm.o,
      ROW(INDIRECT("1:"&amp;LEN(_xlpm.s))),
      _xlfn.LAMBDA(_xlpm.acc,_xlpm.i,_xlpm.mulmod(_xlpm.p, _xlfn.BITXOR(_xlpm.acc, CODE(MID(_xlpm.s,_xlpm.i,1))), _xlpm.m)))))))</f>
        <v/>
      </c>
    </row>
    <row r="264" spans="11:11" x14ac:dyDescent="0.5">
      <c r="K264" s="17" t="str" cm="1">
        <f t="array" aca="1" ref="K264" ca="1">IF(OR(L264="",toggleHash&lt;&gt;"On"),"",_xlfn.LET(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_xlfn.ARRAYTOTEXT(L264:Z264),
  IF(ISBLANK(_xlpm.s),
    0,
    DEC2HEX(_xlfn.REDUCE(_xlpm.o,
      ROW(INDIRECT("1:"&amp;LEN(_xlpm.s))),
      _xlfn.LAMBDA(_xlpm.acc,_xlpm.i,_xlpm.mulmod(_xlpm.p, _xlfn.BITXOR(_xlpm.acc, CODE(MID(_xlpm.s,_xlpm.i,1))), _xlpm.m)))))))</f>
        <v/>
      </c>
    </row>
    <row r="265" spans="11:11" x14ac:dyDescent="0.5">
      <c r="K265" s="17" t="str" cm="1">
        <f t="array" aca="1" ref="K265" ca="1">IF(OR(L265="",toggleHash&lt;&gt;"On"),"",_xlfn.LET(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_xlfn.ARRAYTOTEXT(L265:Z265),
  IF(ISBLANK(_xlpm.s),
    0,
    DEC2HEX(_xlfn.REDUCE(_xlpm.o,
      ROW(INDIRECT("1:"&amp;LEN(_xlpm.s))),
      _xlfn.LAMBDA(_xlpm.acc,_xlpm.i,_xlpm.mulmod(_xlpm.p, _xlfn.BITXOR(_xlpm.acc, CODE(MID(_xlpm.s,_xlpm.i,1))), _xlpm.m)))))))</f>
        <v/>
      </c>
    </row>
    <row r="266" spans="11:11" x14ac:dyDescent="0.5">
      <c r="K266" s="17" t="str" cm="1">
        <f t="array" aca="1" ref="K266" ca="1">IF(OR(L266="",toggleHash&lt;&gt;"On"),"",_xlfn.LET(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_xlfn.ARRAYTOTEXT(L266:Z266),
  IF(ISBLANK(_xlpm.s),
    0,
    DEC2HEX(_xlfn.REDUCE(_xlpm.o,
      ROW(INDIRECT("1:"&amp;LEN(_xlpm.s))),
      _xlfn.LAMBDA(_xlpm.acc,_xlpm.i,_xlpm.mulmod(_xlpm.p, _xlfn.BITXOR(_xlpm.acc, CODE(MID(_xlpm.s,_xlpm.i,1))), _xlpm.m)))))))</f>
        <v/>
      </c>
    </row>
    <row r="267" spans="11:11" x14ac:dyDescent="0.5">
      <c r="K267" s="17" t="str" cm="1">
        <f t="array" aca="1" ref="K267" ca="1">IF(OR(L267="",toggleHash&lt;&gt;"On"),"",_xlfn.LET(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_xlfn.ARRAYTOTEXT(L267:Z267),
  IF(ISBLANK(_xlpm.s),
    0,
    DEC2HEX(_xlfn.REDUCE(_xlpm.o,
      ROW(INDIRECT("1:"&amp;LEN(_xlpm.s))),
      _xlfn.LAMBDA(_xlpm.acc,_xlpm.i,_xlpm.mulmod(_xlpm.p, _xlfn.BITXOR(_xlpm.acc, CODE(MID(_xlpm.s,_xlpm.i,1))), _xlpm.m)))))))</f>
        <v/>
      </c>
    </row>
    <row r="268" spans="11:11" x14ac:dyDescent="0.5">
      <c r="K268" s="17" t="str" cm="1">
        <f t="array" aca="1" ref="K268" ca="1">IF(OR(L268="",toggleHash&lt;&gt;"On"),"",_xlfn.LET(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_xlfn.ARRAYTOTEXT(L268:Z268),
  IF(ISBLANK(_xlpm.s),
    0,
    DEC2HEX(_xlfn.REDUCE(_xlpm.o,
      ROW(INDIRECT("1:"&amp;LEN(_xlpm.s))),
      _xlfn.LAMBDA(_xlpm.acc,_xlpm.i,_xlpm.mulmod(_xlpm.p, _xlfn.BITXOR(_xlpm.acc, CODE(MID(_xlpm.s,_xlpm.i,1))), _xlpm.m)))))))</f>
        <v/>
      </c>
    </row>
    <row r="269" spans="11:11" x14ac:dyDescent="0.5">
      <c r="K269" s="17" t="str" cm="1">
        <f t="array" aca="1" ref="K269" ca="1">IF(OR(L269="",toggleHash&lt;&gt;"On"),"",_xlfn.LET(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_xlfn.ARRAYTOTEXT(L269:Z269),
  IF(ISBLANK(_xlpm.s),
    0,
    DEC2HEX(_xlfn.REDUCE(_xlpm.o,
      ROW(INDIRECT("1:"&amp;LEN(_xlpm.s))),
      _xlfn.LAMBDA(_xlpm.acc,_xlpm.i,_xlpm.mulmod(_xlpm.p, _xlfn.BITXOR(_xlpm.acc, CODE(MID(_xlpm.s,_xlpm.i,1))), _xlpm.m)))))))</f>
        <v/>
      </c>
    </row>
    <row r="270" spans="11:11" x14ac:dyDescent="0.5">
      <c r="K270" s="17" t="str" cm="1">
        <f t="array" aca="1" ref="K270" ca="1">IF(OR(L270="",toggleHash&lt;&gt;"On"),"",_xlfn.LET(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_xlfn.ARRAYTOTEXT(L270:Z270),
  IF(ISBLANK(_xlpm.s),
    0,
    DEC2HEX(_xlfn.REDUCE(_xlpm.o,
      ROW(INDIRECT("1:"&amp;LEN(_xlpm.s))),
      _xlfn.LAMBDA(_xlpm.acc,_xlpm.i,_xlpm.mulmod(_xlpm.p, _xlfn.BITXOR(_xlpm.acc, CODE(MID(_xlpm.s,_xlpm.i,1))), _xlpm.m)))))))</f>
        <v/>
      </c>
    </row>
    <row r="271" spans="11:11" x14ac:dyDescent="0.5">
      <c r="K271" s="17" t="str" cm="1">
        <f t="array" aca="1" ref="K271" ca="1">IF(OR(L271="",toggleHash&lt;&gt;"On"),"",_xlfn.LET(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_xlfn.ARRAYTOTEXT(L271:Z271),
  IF(ISBLANK(_xlpm.s),
    0,
    DEC2HEX(_xlfn.REDUCE(_xlpm.o,
      ROW(INDIRECT("1:"&amp;LEN(_xlpm.s))),
      _xlfn.LAMBDA(_xlpm.acc,_xlpm.i,_xlpm.mulmod(_xlpm.p, _xlfn.BITXOR(_xlpm.acc, CODE(MID(_xlpm.s,_xlpm.i,1))), _xlpm.m)))))))</f>
        <v/>
      </c>
    </row>
    <row r="272" spans="11:11" x14ac:dyDescent="0.5">
      <c r="K272" s="17" t="str" cm="1">
        <f t="array" aca="1" ref="K272" ca="1">IF(OR(L272="",toggleHash&lt;&gt;"On"),"",_xlfn.LET(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_xlfn.ARRAYTOTEXT(L272:Z272),
  IF(ISBLANK(_xlpm.s),
    0,
    DEC2HEX(_xlfn.REDUCE(_xlpm.o,
      ROW(INDIRECT("1:"&amp;LEN(_xlpm.s))),
      _xlfn.LAMBDA(_xlpm.acc,_xlpm.i,_xlpm.mulmod(_xlpm.p, _xlfn.BITXOR(_xlpm.acc, CODE(MID(_xlpm.s,_xlpm.i,1))), _xlpm.m)))))))</f>
        <v/>
      </c>
    </row>
    <row r="273" spans="11:11" x14ac:dyDescent="0.5">
      <c r="K273" s="17" t="str" cm="1">
        <f t="array" aca="1" ref="K273" ca="1">IF(OR(L273="",toggleHash&lt;&gt;"On"),"",_xlfn.LET(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_xlfn.ARRAYTOTEXT(L273:Z273),
  IF(ISBLANK(_xlpm.s),
    0,
    DEC2HEX(_xlfn.REDUCE(_xlpm.o,
      ROW(INDIRECT("1:"&amp;LEN(_xlpm.s))),
      _xlfn.LAMBDA(_xlpm.acc,_xlpm.i,_xlpm.mulmod(_xlpm.p, _xlfn.BITXOR(_xlpm.acc, CODE(MID(_xlpm.s,_xlpm.i,1))), _xlpm.m)))))))</f>
        <v/>
      </c>
    </row>
    <row r="274" spans="11:11" x14ac:dyDescent="0.5">
      <c r="K274" s="17" t="str" cm="1">
        <f t="array" aca="1" ref="K274" ca="1">IF(OR(L274="",toggleHash&lt;&gt;"On"),"",_xlfn.LET(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_xlfn.ARRAYTOTEXT(L274:Z274),
  IF(ISBLANK(_xlpm.s),
    0,
    DEC2HEX(_xlfn.REDUCE(_xlpm.o,
      ROW(INDIRECT("1:"&amp;LEN(_xlpm.s))),
      _xlfn.LAMBDA(_xlpm.acc,_xlpm.i,_xlpm.mulmod(_xlpm.p, _xlfn.BITXOR(_xlpm.acc, CODE(MID(_xlpm.s,_xlpm.i,1))), _xlpm.m)))))))</f>
        <v/>
      </c>
    </row>
    <row r="275" spans="11:11" x14ac:dyDescent="0.5">
      <c r="K275" s="17" t="str" cm="1">
        <f t="array" aca="1" ref="K275" ca="1">IF(OR(L275="",toggleHash&lt;&gt;"On"),"",_xlfn.LET(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_xlfn.ARRAYTOTEXT(L275:Z275),
  IF(ISBLANK(_xlpm.s),
    0,
    DEC2HEX(_xlfn.REDUCE(_xlpm.o,
      ROW(INDIRECT("1:"&amp;LEN(_xlpm.s))),
      _xlfn.LAMBDA(_xlpm.acc,_xlpm.i,_xlpm.mulmod(_xlpm.p, _xlfn.BITXOR(_xlpm.acc, CODE(MID(_xlpm.s,_xlpm.i,1))), _xlpm.m)))))))</f>
        <v/>
      </c>
    </row>
    <row r="276" spans="11:11" x14ac:dyDescent="0.5">
      <c r="K276" s="17" t="str" cm="1">
        <f t="array" aca="1" ref="K276" ca="1">IF(OR(L276="",toggleHash&lt;&gt;"On"),"",_xlfn.LET(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_xlfn.ARRAYTOTEXT(L276:Z276),
  IF(ISBLANK(_xlpm.s),
    0,
    DEC2HEX(_xlfn.REDUCE(_xlpm.o,
      ROW(INDIRECT("1:"&amp;LEN(_xlpm.s))),
      _xlfn.LAMBDA(_xlpm.acc,_xlpm.i,_xlpm.mulmod(_xlpm.p, _xlfn.BITXOR(_xlpm.acc, CODE(MID(_xlpm.s,_xlpm.i,1))), _xlpm.m)))))))</f>
        <v/>
      </c>
    </row>
    <row r="277" spans="11:11" x14ac:dyDescent="0.5">
      <c r="K277" s="17" t="str" cm="1">
        <f t="array" aca="1" ref="K277" ca="1">IF(OR(L277="",toggleHash&lt;&gt;"On"),"",_xlfn.LET(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_xlfn.ARRAYTOTEXT(L277:Z277),
  IF(ISBLANK(_xlpm.s),
    0,
    DEC2HEX(_xlfn.REDUCE(_xlpm.o,
      ROW(INDIRECT("1:"&amp;LEN(_xlpm.s))),
      _xlfn.LAMBDA(_xlpm.acc,_xlpm.i,_xlpm.mulmod(_xlpm.p, _xlfn.BITXOR(_xlpm.acc, CODE(MID(_xlpm.s,_xlpm.i,1))), _xlpm.m)))))))</f>
        <v/>
      </c>
    </row>
    <row r="278" spans="11:11" x14ac:dyDescent="0.5">
      <c r="K278" s="17" t="str" cm="1">
        <f t="array" aca="1" ref="K278" ca="1">IF(OR(L278="",toggleHash&lt;&gt;"On"),"",_xlfn.LET(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_xlfn.ARRAYTOTEXT(L278:Z278),
  IF(ISBLANK(_xlpm.s),
    0,
    DEC2HEX(_xlfn.REDUCE(_xlpm.o,
      ROW(INDIRECT("1:"&amp;LEN(_xlpm.s))),
      _xlfn.LAMBDA(_xlpm.acc,_xlpm.i,_xlpm.mulmod(_xlpm.p, _xlfn.BITXOR(_xlpm.acc, CODE(MID(_xlpm.s,_xlpm.i,1))), _xlpm.m)))))))</f>
        <v/>
      </c>
    </row>
    <row r="279" spans="11:11" x14ac:dyDescent="0.5">
      <c r="K279" s="17" t="str" cm="1">
        <f t="array" aca="1" ref="K279" ca="1">IF(OR(L279="",toggleHash&lt;&gt;"On"),"",_xlfn.LET(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_xlfn.ARRAYTOTEXT(L279:Z279),
  IF(ISBLANK(_xlpm.s),
    0,
    DEC2HEX(_xlfn.REDUCE(_xlpm.o,
      ROW(INDIRECT("1:"&amp;LEN(_xlpm.s))),
      _xlfn.LAMBDA(_xlpm.acc,_xlpm.i,_xlpm.mulmod(_xlpm.p, _xlfn.BITXOR(_xlpm.acc, CODE(MID(_xlpm.s,_xlpm.i,1))), _xlpm.m)))))))</f>
        <v/>
      </c>
    </row>
    <row r="280" spans="11:11" x14ac:dyDescent="0.5">
      <c r="K280" s="17" t="str" cm="1">
        <f t="array" aca="1" ref="K280" ca="1">IF(OR(L280="",toggleHash&lt;&gt;"On"),"",_xlfn.LET(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_xlfn.ARRAYTOTEXT(L280:Z280),
  IF(ISBLANK(_xlpm.s),
    0,
    DEC2HEX(_xlfn.REDUCE(_xlpm.o,
      ROW(INDIRECT("1:"&amp;LEN(_xlpm.s))),
      _xlfn.LAMBDA(_xlpm.acc,_xlpm.i,_xlpm.mulmod(_xlpm.p, _xlfn.BITXOR(_xlpm.acc, CODE(MID(_xlpm.s,_xlpm.i,1))), _xlpm.m)))))))</f>
        <v/>
      </c>
    </row>
    <row r="281" spans="11:11" x14ac:dyDescent="0.5">
      <c r="K281" s="17" t="str" cm="1">
        <f t="array" aca="1" ref="K281" ca="1">IF(OR(L281="",toggleHash&lt;&gt;"On"),"",_xlfn.LET(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_xlfn.ARRAYTOTEXT(L281:Z281),
  IF(ISBLANK(_xlpm.s),
    0,
    DEC2HEX(_xlfn.REDUCE(_xlpm.o,
      ROW(INDIRECT("1:"&amp;LEN(_xlpm.s))),
      _xlfn.LAMBDA(_xlpm.acc,_xlpm.i,_xlpm.mulmod(_xlpm.p, _xlfn.BITXOR(_xlpm.acc, CODE(MID(_xlpm.s,_xlpm.i,1))), _xlpm.m)))))))</f>
        <v/>
      </c>
    </row>
    <row r="282" spans="11:11" x14ac:dyDescent="0.5">
      <c r="K282" s="17" t="str" cm="1">
        <f t="array" aca="1" ref="K282" ca="1">IF(OR(L282="",toggleHash&lt;&gt;"On"),"",_xlfn.LET(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_xlfn.ARRAYTOTEXT(L282:Z282),
  IF(ISBLANK(_xlpm.s),
    0,
    DEC2HEX(_xlfn.REDUCE(_xlpm.o,
      ROW(INDIRECT("1:"&amp;LEN(_xlpm.s))),
      _xlfn.LAMBDA(_xlpm.acc,_xlpm.i,_xlpm.mulmod(_xlpm.p, _xlfn.BITXOR(_xlpm.acc, CODE(MID(_xlpm.s,_xlpm.i,1))), _xlpm.m)))))))</f>
        <v/>
      </c>
    </row>
    <row r="283" spans="11:11" x14ac:dyDescent="0.5">
      <c r="K283" s="17" t="str" cm="1">
        <f t="array" aca="1" ref="K283" ca="1">IF(OR(L283="",toggleHash&lt;&gt;"On"),"",_xlfn.LET(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_xlfn.ARRAYTOTEXT(L283:Z283),
  IF(ISBLANK(_xlpm.s),
    0,
    DEC2HEX(_xlfn.REDUCE(_xlpm.o,
      ROW(INDIRECT("1:"&amp;LEN(_xlpm.s))),
      _xlfn.LAMBDA(_xlpm.acc,_xlpm.i,_xlpm.mulmod(_xlpm.p, _xlfn.BITXOR(_xlpm.acc, CODE(MID(_xlpm.s,_xlpm.i,1))), _xlpm.m)))))))</f>
        <v/>
      </c>
    </row>
    <row r="284" spans="11:11" x14ac:dyDescent="0.5">
      <c r="K284" s="17" t="str" cm="1">
        <f t="array" aca="1" ref="K284" ca="1">IF(OR(L284="",toggleHash&lt;&gt;"On"),"",_xlfn.LET(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_xlfn.ARRAYTOTEXT(L284:Z284),
  IF(ISBLANK(_xlpm.s),
    0,
    DEC2HEX(_xlfn.REDUCE(_xlpm.o,
      ROW(INDIRECT("1:"&amp;LEN(_xlpm.s))),
      _xlfn.LAMBDA(_xlpm.acc,_xlpm.i,_xlpm.mulmod(_xlpm.p, _xlfn.BITXOR(_xlpm.acc, CODE(MID(_xlpm.s,_xlpm.i,1))), _xlpm.m)))))))</f>
        <v/>
      </c>
    </row>
    <row r="285" spans="11:11" x14ac:dyDescent="0.5">
      <c r="K285" s="17" t="str" cm="1">
        <f t="array" aca="1" ref="K285" ca="1">IF(OR(L285="",toggleHash&lt;&gt;"On"),"",_xlfn.LET(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_xlfn.ARRAYTOTEXT(L285:Z285),
  IF(ISBLANK(_xlpm.s),
    0,
    DEC2HEX(_xlfn.REDUCE(_xlpm.o,
      ROW(INDIRECT("1:"&amp;LEN(_xlpm.s))),
      _xlfn.LAMBDA(_xlpm.acc,_xlpm.i,_xlpm.mulmod(_xlpm.p, _xlfn.BITXOR(_xlpm.acc, CODE(MID(_xlpm.s,_xlpm.i,1))), _xlpm.m)))))))</f>
        <v/>
      </c>
    </row>
    <row r="286" spans="11:11" x14ac:dyDescent="0.5">
      <c r="K286" s="17" t="str" cm="1">
        <f t="array" aca="1" ref="K286" ca="1">IF(OR(L286="",toggleHash&lt;&gt;"On"),"",_xlfn.LET(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_xlfn.ARRAYTOTEXT(L286:Z286),
  IF(ISBLANK(_xlpm.s),
    0,
    DEC2HEX(_xlfn.REDUCE(_xlpm.o,
      ROW(INDIRECT("1:"&amp;LEN(_xlpm.s))),
      _xlfn.LAMBDA(_xlpm.acc,_xlpm.i,_xlpm.mulmod(_xlpm.p, _xlfn.BITXOR(_xlpm.acc, CODE(MID(_xlpm.s,_xlpm.i,1))), _xlpm.m)))))))</f>
        <v/>
      </c>
    </row>
    <row r="287" spans="11:11" x14ac:dyDescent="0.5">
      <c r="K287" s="17" t="str" cm="1">
        <f t="array" aca="1" ref="K287" ca="1">IF(OR(L287="",toggleHash&lt;&gt;"On"),"",_xlfn.LET(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_xlfn.ARRAYTOTEXT(L287:Z287),
  IF(ISBLANK(_xlpm.s),
    0,
    DEC2HEX(_xlfn.REDUCE(_xlpm.o,
      ROW(INDIRECT("1:"&amp;LEN(_xlpm.s))),
      _xlfn.LAMBDA(_xlpm.acc,_xlpm.i,_xlpm.mulmod(_xlpm.p, _xlfn.BITXOR(_xlpm.acc, CODE(MID(_xlpm.s,_xlpm.i,1))), _xlpm.m)))))))</f>
        <v/>
      </c>
    </row>
    <row r="288" spans="11:11" x14ac:dyDescent="0.5">
      <c r="K288" s="17" t="str" cm="1">
        <f t="array" aca="1" ref="K288" ca="1">IF(OR(L288="",toggleHash&lt;&gt;"On"),"",_xlfn.LET(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_xlfn.ARRAYTOTEXT(L288:Z288),
  IF(ISBLANK(_xlpm.s),
    0,
    DEC2HEX(_xlfn.REDUCE(_xlpm.o,
      ROW(INDIRECT("1:"&amp;LEN(_xlpm.s))),
      _xlfn.LAMBDA(_xlpm.acc,_xlpm.i,_xlpm.mulmod(_xlpm.p, _xlfn.BITXOR(_xlpm.acc, CODE(MID(_xlpm.s,_xlpm.i,1))), _xlpm.m)))))))</f>
        <v/>
      </c>
    </row>
    <row r="289" spans="11:11" x14ac:dyDescent="0.5">
      <c r="K289" s="17" t="str" cm="1">
        <f t="array" aca="1" ref="K289" ca="1">IF(OR(L289="",toggleHash&lt;&gt;"On"),"",_xlfn.LET(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_xlfn.ARRAYTOTEXT(L289:Z289),
  IF(ISBLANK(_xlpm.s),
    0,
    DEC2HEX(_xlfn.REDUCE(_xlpm.o,
      ROW(INDIRECT("1:"&amp;LEN(_xlpm.s))),
      _xlfn.LAMBDA(_xlpm.acc,_xlpm.i,_xlpm.mulmod(_xlpm.p, _xlfn.BITXOR(_xlpm.acc, CODE(MID(_xlpm.s,_xlpm.i,1))), _xlpm.m)))))))</f>
        <v/>
      </c>
    </row>
    <row r="290" spans="11:11" x14ac:dyDescent="0.5">
      <c r="K290" s="17" t="str" cm="1">
        <f t="array" aca="1" ref="K290" ca="1">IF(OR(L290="",toggleHash&lt;&gt;"On"),"",_xlfn.LET(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_xlfn.ARRAYTOTEXT(L290:Z290),
  IF(ISBLANK(_xlpm.s),
    0,
    DEC2HEX(_xlfn.REDUCE(_xlpm.o,
      ROW(INDIRECT("1:"&amp;LEN(_xlpm.s))),
      _xlfn.LAMBDA(_xlpm.acc,_xlpm.i,_xlpm.mulmod(_xlpm.p, _xlfn.BITXOR(_xlpm.acc, CODE(MID(_xlpm.s,_xlpm.i,1))), _xlpm.m)))))))</f>
        <v/>
      </c>
    </row>
    <row r="291" spans="11:11" x14ac:dyDescent="0.5">
      <c r="K291" s="17" t="str" cm="1">
        <f t="array" aca="1" ref="K291" ca="1">IF(OR(L291="",toggleHash&lt;&gt;"On"),"",_xlfn.LET(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_xlfn.ARRAYTOTEXT(L291:Z291),
  IF(ISBLANK(_xlpm.s),
    0,
    DEC2HEX(_xlfn.REDUCE(_xlpm.o,
      ROW(INDIRECT("1:"&amp;LEN(_xlpm.s))),
      _xlfn.LAMBDA(_xlpm.acc,_xlpm.i,_xlpm.mulmod(_xlpm.p, _xlfn.BITXOR(_xlpm.acc, CODE(MID(_xlpm.s,_xlpm.i,1))), _xlpm.m)))))))</f>
        <v/>
      </c>
    </row>
    <row r="292" spans="11:11" x14ac:dyDescent="0.5">
      <c r="K292" s="17" t="str" cm="1">
        <f t="array" aca="1" ref="K292" ca="1">IF(OR(L292="",toggleHash&lt;&gt;"On"),"",_xlfn.LET(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_xlfn.ARRAYTOTEXT(L292:Z292),
  IF(ISBLANK(_xlpm.s),
    0,
    DEC2HEX(_xlfn.REDUCE(_xlpm.o,
      ROW(INDIRECT("1:"&amp;LEN(_xlpm.s))),
      _xlfn.LAMBDA(_xlpm.acc,_xlpm.i,_xlpm.mulmod(_xlpm.p, _xlfn.BITXOR(_xlpm.acc, CODE(MID(_xlpm.s,_xlpm.i,1))), _xlpm.m)))))))</f>
        <v/>
      </c>
    </row>
    <row r="293" spans="11:11" x14ac:dyDescent="0.5">
      <c r="K293" s="17" t="str" cm="1">
        <f t="array" aca="1" ref="K293" ca="1">IF(OR(L293="",toggleHash&lt;&gt;"On"),"",_xlfn.LET(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_xlfn.ARRAYTOTEXT(L293:Z293),
  IF(ISBLANK(_xlpm.s),
    0,
    DEC2HEX(_xlfn.REDUCE(_xlpm.o,
      ROW(INDIRECT("1:"&amp;LEN(_xlpm.s))),
      _xlfn.LAMBDA(_xlpm.acc,_xlpm.i,_xlpm.mulmod(_xlpm.p, _xlfn.BITXOR(_xlpm.acc, CODE(MID(_xlpm.s,_xlpm.i,1))), _xlpm.m)))))))</f>
        <v/>
      </c>
    </row>
    <row r="294" spans="11:11" x14ac:dyDescent="0.5">
      <c r="K294" s="17" t="str" cm="1">
        <f t="array" aca="1" ref="K294" ca="1">IF(OR(L294="",toggleHash&lt;&gt;"On"),"",_xlfn.LET(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_xlfn.ARRAYTOTEXT(L294:Z294),
  IF(ISBLANK(_xlpm.s),
    0,
    DEC2HEX(_xlfn.REDUCE(_xlpm.o,
      ROW(INDIRECT("1:"&amp;LEN(_xlpm.s))),
      _xlfn.LAMBDA(_xlpm.acc,_xlpm.i,_xlpm.mulmod(_xlpm.p, _xlfn.BITXOR(_xlpm.acc, CODE(MID(_xlpm.s,_xlpm.i,1))), _xlpm.m)))))))</f>
        <v/>
      </c>
    </row>
    <row r="295" spans="11:11" x14ac:dyDescent="0.5">
      <c r="K295" s="17" t="str" cm="1">
        <f t="array" aca="1" ref="K295" ca="1">IF(OR(L295="",toggleHash&lt;&gt;"On"),"",_xlfn.LET(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_xlfn.ARRAYTOTEXT(L295:Z295),
  IF(ISBLANK(_xlpm.s),
    0,
    DEC2HEX(_xlfn.REDUCE(_xlpm.o,
      ROW(INDIRECT("1:"&amp;LEN(_xlpm.s))),
      _xlfn.LAMBDA(_xlpm.acc,_xlpm.i,_xlpm.mulmod(_xlpm.p, _xlfn.BITXOR(_xlpm.acc, CODE(MID(_xlpm.s,_xlpm.i,1))), _xlpm.m)))))))</f>
        <v/>
      </c>
    </row>
    <row r="296" spans="11:11" x14ac:dyDescent="0.5">
      <c r="K296" s="17" t="str" cm="1">
        <f t="array" aca="1" ref="K296" ca="1">IF(OR(L296="",toggleHash&lt;&gt;"On"),"",_xlfn.LET(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_xlfn.ARRAYTOTEXT(L296:Z296),
  IF(ISBLANK(_xlpm.s),
    0,
    DEC2HEX(_xlfn.REDUCE(_xlpm.o,
      ROW(INDIRECT("1:"&amp;LEN(_xlpm.s))),
      _xlfn.LAMBDA(_xlpm.acc,_xlpm.i,_xlpm.mulmod(_xlpm.p, _xlfn.BITXOR(_xlpm.acc, CODE(MID(_xlpm.s,_xlpm.i,1))), _xlpm.m)))))))</f>
        <v/>
      </c>
    </row>
    <row r="297" spans="11:11" x14ac:dyDescent="0.5">
      <c r="K297" s="17" t="str" cm="1">
        <f t="array" aca="1" ref="K297" ca="1">IF(OR(L297="",toggleHash&lt;&gt;"On"),"",_xlfn.LET(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_xlfn.ARRAYTOTEXT(L297:Z297),
  IF(ISBLANK(_xlpm.s),
    0,
    DEC2HEX(_xlfn.REDUCE(_xlpm.o,
      ROW(INDIRECT("1:"&amp;LEN(_xlpm.s))),
      _xlfn.LAMBDA(_xlpm.acc,_xlpm.i,_xlpm.mulmod(_xlpm.p, _xlfn.BITXOR(_xlpm.acc, CODE(MID(_xlpm.s,_xlpm.i,1))), _xlpm.m)))))))</f>
        <v/>
      </c>
    </row>
    <row r="298" spans="11:11" x14ac:dyDescent="0.5">
      <c r="K298" s="17" t="str" cm="1">
        <f t="array" aca="1" ref="K298" ca="1">IF(OR(L298="",toggleHash&lt;&gt;"On"),"",_xlfn.LET(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_xlfn.ARRAYTOTEXT(L298:Z298),
  IF(ISBLANK(_xlpm.s),
    0,
    DEC2HEX(_xlfn.REDUCE(_xlpm.o,
      ROW(INDIRECT("1:"&amp;LEN(_xlpm.s))),
      _xlfn.LAMBDA(_xlpm.acc,_xlpm.i,_xlpm.mulmod(_xlpm.p, _xlfn.BITXOR(_xlpm.acc, CODE(MID(_xlpm.s,_xlpm.i,1))), _xlpm.m)))))))</f>
        <v/>
      </c>
    </row>
    <row r="299" spans="11:11" x14ac:dyDescent="0.5">
      <c r="K299" s="17" t="str" cm="1">
        <f t="array" aca="1" ref="K299" ca="1">IF(OR(L299="",toggleHash&lt;&gt;"On"),"",_xlfn.LET(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_xlfn.ARRAYTOTEXT(L299:Z299),
  IF(ISBLANK(_xlpm.s),
    0,
    DEC2HEX(_xlfn.REDUCE(_xlpm.o,
      ROW(INDIRECT("1:"&amp;LEN(_xlpm.s))),
      _xlfn.LAMBDA(_xlpm.acc,_xlpm.i,_xlpm.mulmod(_xlpm.p, _xlfn.BITXOR(_xlpm.acc, CODE(MID(_xlpm.s,_xlpm.i,1))), _xlpm.m)))))))</f>
        <v/>
      </c>
    </row>
    <row r="300" spans="11:11" x14ac:dyDescent="0.5">
      <c r="K300" s="17" t="str" cm="1">
        <f t="array" aca="1" ref="K300" ca="1">IF(OR(L300="",toggleHash&lt;&gt;"On"),"",_xlfn.LET(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_xlfn.ARRAYTOTEXT(L300:Z300),
  IF(ISBLANK(_xlpm.s),
    0,
    DEC2HEX(_xlfn.REDUCE(_xlpm.o,
      ROW(INDIRECT("1:"&amp;LEN(_xlpm.s))),
      _xlfn.LAMBDA(_xlpm.acc,_xlpm.i,_xlpm.mulmod(_xlpm.p, _xlfn.BITXOR(_xlpm.acc, CODE(MID(_xlpm.s,_xlpm.i,1))), _xlpm.m)))))))</f>
        <v/>
      </c>
    </row>
    <row r="301" spans="11:11" x14ac:dyDescent="0.5">
      <c r="K301" s="17" t="str" cm="1">
        <f t="array" aca="1" ref="K301" ca="1">IF(OR(L301="",toggleHash&lt;&gt;"On"),"",_xlfn.LET(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_xlfn.ARRAYTOTEXT(L301:Z301),
  IF(ISBLANK(_xlpm.s),
    0,
    DEC2HEX(_xlfn.REDUCE(_xlpm.o,
      ROW(INDIRECT("1:"&amp;LEN(_xlpm.s))),
      _xlfn.LAMBDA(_xlpm.acc,_xlpm.i,_xlpm.mulmod(_xlpm.p, _xlfn.BITXOR(_xlpm.acc, CODE(MID(_xlpm.s,_xlpm.i,1))), _xlpm.m)))))))</f>
        <v/>
      </c>
    </row>
    <row r="302" spans="11:11" x14ac:dyDescent="0.5">
      <c r="K302" s="17" t="str" cm="1">
        <f t="array" aca="1" ref="K302" ca="1">IF(OR(L302="",toggleHash&lt;&gt;"On"),"",_xlfn.LET(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_xlfn.ARRAYTOTEXT(L302:Z302),
  IF(ISBLANK(_xlpm.s),
    0,
    DEC2HEX(_xlfn.REDUCE(_xlpm.o,
      ROW(INDIRECT("1:"&amp;LEN(_xlpm.s))),
      _xlfn.LAMBDA(_xlpm.acc,_xlpm.i,_xlpm.mulmod(_xlpm.p, _xlfn.BITXOR(_xlpm.acc, CODE(MID(_xlpm.s,_xlpm.i,1))), _xlpm.m)))))))</f>
        <v/>
      </c>
    </row>
  </sheetData>
  <sheetProtection sheet="1" objects="1" scenarios="1" formatColumns="0" autoFilter="0"/>
  <autoFilter ref="L1:N31" xr:uid="{11ADF75D-655A-4691-B941-F08B8AB17F5C}"/>
  <conditionalFormatting sqref="A1">
    <cfRule type="expression" priority="9" stopIfTrue="1">
      <formula>ROW()=1</formula>
    </cfRule>
  </conditionalFormatting>
  <conditionalFormatting sqref="B6:B20">
    <cfRule type="expression" dxfId="11" priority="1">
      <formula>B6=""</formula>
    </cfRule>
  </conditionalFormatting>
  <conditionalFormatting sqref="C6:C20">
    <cfRule type="dataBar" priority="5">
      <dataBar>
        <cfvo type="min"/>
        <cfvo type="max"/>
        <color rgb="FF638EC6"/>
      </dataBar>
      <extLst>
        <ext xmlns:x14="http://schemas.microsoft.com/office/spreadsheetml/2009/9/main" uri="{B025F937-C7B1-47D3-B67F-A62EFF666E3E}">
          <x14:id>{20A01463-9902-49B0-AEEB-3EDBD9053BDD}</x14:id>
        </ext>
      </extLst>
    </cfRule>
  </conditionalFormatting>
  <conditionalFormatting sqref="C6:F20">
    <cfRule type="expression" dxfId="10" priority="7">
      <formula>$B6&lt;&gt;""</formula>
    </cfRule>
  </conditionalFormatting>
  <conditionalFormatting sqref="D6:D20">
    <cfRule type="dataBar" priority="4">
      <dataBar>
        <cfvo type="min"/>
        <cfvo type="max"/>
        <color rgb="FF638EC6"/>
      </dataBar>
      <extLst>
        <ext xmlns:x14="http://schemas.microsoft.com/office/spreadsheetml/2009/9/main" uri="{B025F937-C7B1-47D3-B67F-A62EFF666E3E}">
          <x14:id>{245BE7CA-6723-4A0B-ACFC-19B80DA6CEA2}</x14:id>
        </ext>
      </extLst>
    </cfRule>
  </conditionalFormatting>
  <conditionalFormatting sqref="E6:E20">
    <cfRule type="dataBar" priority="3">
      <dataBar>
        <cfvo type="min"/>
        <cfvo type="max"/>
        <color rgb="FF638EC6"/>
      </dataBar>
      <extLst>
        <ext xmlns:x14="http://schemas.microsoft.com/office/spreadsheetml/2009/9/main" uri="{B025F937-C7B1-47D3-B67F-A62EFF666E3E}">
          <x14:id>{A529B1DF-038B-477C-9942-7C777F93C71F}</x14:id>
        </ext>
      </extLst>
    </cfRule>
  </conditionalFormatting>
  <conditionalFormatting sqref="F6:F20">
    <cfRule type="dataBar" priority="2">
      <dataBar>
        <cfvo type="min"/>
        <cfvo type="max"/>
        <color rgb="FF638EC6"/>
      </dataBar>
      <extLst>
        <ext xmlns:x14="http://schemas.microsoft.com/office/spreadsheetml/2009/9/main" uri="{B025F937-C7B1-47D3-B67F-A62EFF666E3E}">
          <x14:id>{FCD0D48B-F1A7-4427-96B9-2AD8E5BB1B7C}</x14:id>
        </ext>
      </extLst>
    </cfRule>
  </conditionalFormatting>
  <conditionalFormatting sqref="L1:Z1048576">
    <cfRule type="expression" dxfId="9" priority="6" stopIfTrue="1">
      <formula>AND(L1&lt;&gt;"",ROW()=1)</formula>
    </cfRule>
    <cfRule type="expression" dxfId="8" priority="10">
      <formula>AND($L1&lt;&gt;"",L$1&lt;&gt;"",MOD(ROW(),2)=0)</formula>
    </cfRule>
    <cfRule type="expression" dxfId="7" priority="11">
      <formula>AND($L1&lt;&gt;"",L$1&lt;&gt;"",MOD(ROW(),2)=1)</formula>
    </cfRule>
  </conditionalFormatting>
  <dataValidations count="1">
    <dataValidation type="list" allowBlank="1" showInputMessage="1" showErrorMessage="1" sqref="M2:M4 L2:L1048576 M7:M1048576 N2:N1048576" xr:uid="{B9B3FF0E-FD2D-4EE1-B99B-E173739D5AFE}">
      <formula1>_xlfn.ANCHORARRAY(XFA$1)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0A01463-9902-49B0-AEEB-3EDBD9053BDD}">
            <x14:dataBar minLength="0" maxLength="100" border="1" negativeBarBorderColorSameAsPositive="0">
              <x14:cfvo type="autoMin"/>
              <x14:cfvo type="autoMax"/>
              <x14:borderColor rgb="FF638EC6"/>
              <x14:negativeFillColor rgb="FFFF0000"/>
              <x14:negativeBorderColor rgb="FFFF0000"/>
              <x14:axisColor rgb="FF000000"/>
            </x14:dataBar>
          </x14:cfRule>
          <xm:sqref>C6:C20</xm:sqref>
        </x14:conditionalFormatting>
        <x14:conditionalFormatting xmlns:xm="http://schemas.microsoft.com/office/excel/2006/main">
          <x14:cfRule type="dataBar" id="{245BE7CA-6723-4A0B-ACFC-19B80DA6CEA2}">
            <x14:dataBar minLength="0" maxLength="100" border="1" negativeBarBorderColorSameAsPositive="0">
              <x14:cfvo type="autoMin"/>
              <x14:cfvo type="autoMax"/>
              <x14:borderColor rgb="FF638EC6"/>
              <x14:negativeFillColor rgb="FFFF0000"/>
              <x14:negativeBorderColor rgb="FFFF0000"/>
              <x14:axisColor rgb="FF000000"/>
            </x14:dataBar>
          </x14:cfRule>
          <xm:sqref>D6:D20</xm:sqref>
        </x14:conditionalFormatting>
        <x14:conditionalFormatting xmlns:xm="http://schemas.microsoft.com/office/excel/2006/main">
          <x14:cfRule type="dataBar" id="{A529B1DF-038B-477C-9942-7C777F93C71F}">
            <x14:dataBar minLength="0" maxLength="100" border="1" negativeBarBorderColorSameAsPositive="0">
              <x14:cfvo type="autoMin"/>
              <x14:cfvo type="autoMax"/>
              <x14:borderColor rgb="FF638EC6"/>
              <x14:negativeFillColor rgb="FFFF0000"/>
              <x14:negativeBorderColor rgb="FFFF0000"/>
              <x14:axisColor rgb="FF000000"/>
            </x14:dataBar>
          </x14:cfRule>
          <xm:sqref>E6:E20</xm:sqref>
        </x14:conditionalFormatting>
        <x14:conditionalFormatting xmlns:xm="http://schemas.microsoft.com/office/excel/2006/main">
          <x14:cfRule type="dataBar" id="{FCD0D48B-F1A7-4427-96B9-2AD8E5BB1B7C}">
            <x14:dataBar minLength="0" maxLength="100" border="1" negativeBarBorderColorSameAsPositive="0">
              <x14:cfvo type="autoMin"/>
              <x14:cfvo type="autoMax"/>
              <x14:borderColor rgb="FF638EC6"/>
              <x14:negativeFillColor rgb="FFFF0000"/>
              <x14:negativeBorderColor rgb="FFFF0000"/>
              <x14:axisColor rgb="FF000000"/>
            </x14:dataBar>
          </x14:cfRule>
          <xm:sqref>F6:F20</xm:sqref>
        </x14:conditionalFormatting>
        <x14:conditionalFormatting xmlns:xm="http://schemas.microsoft.com/office/excel/2006/main">
          <x14:cfRule type="expression" priority="8" id="{7B4CAADF-B71B-4F98-A1B2-8F7F253D1C1D}">
            <xm:f>AND(toggleCost="on",ISNA(_xlfn.XMATCH(N1,Dictionary!H:H))=FALSE)</xm:f>
            <x14:dxf>
              <font>
                <color rgb="FFC00000"/>
              </font>
            </x14:dxf>
          </x14:cfRule>
          <xm:sqref>N1:N1048576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CD14-C591-4DF5-9046-CBF25C190DB7}">
  <sheetPr>
    <tabColor theme="1" tint="0.499984740745262"/>
  </sheetPr>
  <dimension ref="A1:XFD302"/>
  <sheetViews>
    <sheetView showGridLines="0" topLeftCell="B1" workbookViewId="0">
      <selection activeCell="H1" sqref="H1:J1048576"/>
    </sheetView>
  </sheetViews>
  <sheetFormatPr defaultRowHeight="14.35" x14ac:dyDescent="0.5"/>
  <cols>
    <col min="1" max="1" width="18.703125" customWidth="1"/>
    <col min="2" max="2" width="26.9375" customWidth="1"/>
    <col min="3" max="6" width="9.17578125" customWidth="1"/>
    <col min="8" max="8" width="9.29296875" style="26" hidden="1" customWidth="1"/>
    <col min="9" max="9" width="0" hidden="1" customWidth="1"/>
    <col min="10" max="10" width="0" style="26" hidden="1" customWidth="1"/>
    <col min="11" max="11" width="9.52734375" style="17" bestFit="1" customWidth="1"/>
    <col min="12" max="12" width="23.46875" style="4" bestFit="1" customWidth="1"/>
    <col min="13" max="13" width="51.64453125" style="5" bestFit="1" customWidth="1"/>
    <col min="14" max="14" width="24.46875" style="4" bestFit="1" customWidth="1"/>
    <col min="15" max="15" width="9.46875" style="4" bestFit="1" customWidth="1"/>
    <col min="16" max="16" width="11.41015625" style="4" bestFit="1" customWidth="1"/>
    <col min="17" max="17" width="10" style="4" bestFit="1" customWidth="1"/>
    <col min="18" max="18" width="12.8203125" style="4" bestFit="1" customWidth="1"/>
    <col min="19" max="26" width="8.9375" style="4"/>
  </cols>
  <sheetData>
    <row r="1" spans="1:104 16381:16384" x14ac:dyDescent="0.5">
      <c r="A1" s="21" t="s">
        <v>191</v>
      </c>
      <c r="B1" s="22" t="str">
        <f ca="1">IFERROR(_xlfn.XLOOKUP(B3,colWorkstream,Setup!E:E)&amp;". " &amp;$B$3,"register the sheet on the setup page")</f>
        <v>3. Launch Support</v>
      </c>
      <c r="J1" s="26" t="str" cm="1">
        <f t="array" aca="1" ref="J1:J200" ca="1">IF(L1:L200="","",B1)</f>
        <v>3. Launch Support</v>
      </c>
      <c r="K1" s="17" t="str" cm="1">
        <f t="array" aca="1" ref="K1" ca="1">IF(OR(toggleHash&lt;&gt;"On"),"",_xlfn.LET(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_xlfn.ARRAYTOTEXT(K2:K302),
  IF(ISBLANK(_xlpm.s),
    0,
    DEC2HEX(_xlfn.REDUCE(_xlpm.o,
      ROW(INDIRECT("1:"&amp;LEN(_xlpm.s))),
      _xlfn.LAMBDA(_xlpm.acc,_xlpm.i,_xlpm.mulmod(_xlpm.p, _xlfn.BITXOR(_xlpm.acc, CODE(MID(_xlpm.s,_xlpm.i,1))), _xlpm.m)))))))</f>
        <v/>
      </c>
      <c r="L1" s="36" t="s">
        <v>13</v>
      </c>
      <c r="M1" s="36" t="s">
        <v>14</v>
      </c>
      <c r="N1" s="37" t="s">
        <v>15</v>
      </c>
      <c r="O1" s="36" t="str" cm="1">
        <f t="array" ref="O1:R1">_xlfn.HSTACK(
TRANSPOSE(_xlfn._xlws.FILTER(tblPhase[Phase Name],tblPhase[Show]="Show"))
)</f>
        <v>Ideate</v>
      </c>
      <c r="P1" s="38" t="str">
        <v>Prototype</v>
      </c>
      <c r="Q1" s="36" t="str">
        <v>Develop</v>
      </c>
      <c r="R1" s="36" t="str">
        <v>Sustain</v>
      </c>
      <c r="S1" s="36"/>
      <c r="T1" s="36"/>
      <c r="U1" s="36"/>
      <c r="V1" s="36"/>
      <c r="W1" s="36"/>
      <c r="X1" s="36"/>
      <c r="Y1" s="36"/>
      <c r="Z1" s="36"/>
      <c r="BA1" t="str" cm="1">
        <f t="array" aca="1" ref="BA1:BQ38" ca="1">_xlfn._xlws.FILTER($J:$Z,$L:$L&lt;&gt;"")</f>
        <v>3. Launch Support</v>
      </c>
      <c r="BB1" t="str">
        <f ca="1"/>
        <v/>
      </c>
      <c r="BC1" t="str">
        <f ca="1"/>
        <v>Task</v>
      </c>
      <c r="BD1" t="str">
        <f ca="1"/>
        <v>Subtask</v>
      </c>
      <c r="BE1" t="str">
        <f ca="1"/>
        <v>Resource</v>
      </c>
      <c r="BF1" t="str">
        <f ca="1"/>
        <v>Ideate</v>
      </c>
      <c r="BG1" t="str">
        <f ca="1"/>
        <v>Prototype</v>
      </c>
      <c r="BH1" t="str">
        <f ca="1"/>
        <v>Develop</v>
      </c>
      <c r="BI1" t="str">
        <f ca="1"/>
        <v>Sustain</v>
      </c>
      <c r="BJ1">
        <f ca="1"/>
        <v>0</v>
      </c>
      <c r="BK1">
        <f ca="1"/>
        <v>0</v>
      </c>
      <c r="BL1">
        <f ca="1"/>
        <v>0</v>
      </c>
      <c r="BM1">
        <f ca="1"/>
        <v>0</v>
      </c>
      <c r="BN1">
        <f ca="1"/>
        <v>0</v>
      </c>
      <c r="BO1">
        <f ca="1"/>
        <v>0</v>
      </c>
      <c r="BP1">
        <f ca="1"/>
        <v>0</v>
      </c>
      <c r="BQ1">
        <f ca="1"/>
        <v>0</v>
      </c>
      <c r="CA1" t="str" cm="1">
        <f t="array" ref="CA1:CC1">TRANSPOSE(_xlfn.UNIQUE(_xlfn._xlws.FILTER($L:$L,(L:L&lt;&gt;"")*(L:L&lt;&gt;"Task"))))</f>
        <v>Testing &amp; Quality Assurance</v>
      </c>
      <c r="CB1" t="str">
        <v>Packaging &amp; User Support</v>
      </c>
      <c r="CC1" t="str">
        <v>Launch &amp; Marketing</v>
      </c>
      <c r="XFA1" t="str" cm="1">
        <f t="array" ref="XFA1:XFA3">_xlfn._xlws.SORT(_xlfn.UNIQUE(_xlfn._xlws.FILTER(L:L,(L:L&lt;&gt;"Task")*(L:L&lt;&gt;""))))</f>
        <v>Launch &amp; Marketing</v>
      </c>
      <c r="XFB1" t="str" cm="1">
        <f t="array" ref="XFB1:XFB30">_xlfn._xlws.SORT(_xlfn.UNIQUE(_xlfn._xlws.FILTER(M:M,(M:M&lt;&gt;"Subtask")*(M:M&lt;&gt;""))))</f>
        <v>App platform compliance</v>
      </c>
      <c r="XFC1" t="str" cm="1">
        <f t="array" ref="XFC1:XFC99">_xlfn.UNIQUE(_xlfn.VSTACK(
"  --job roles --",_xlfn._xlws.SORT(tblJobRoles[Job Role]),
"  --other expense types --",_xlfn._xlws.SORT(expenseTypes[Other Expense Type]),
"  --undefined --",_xlfn.UNIQUE(_xlfn._xlws.FILTER(N:N,($N:N&lt;&gt;"")*(N:N&lt;&gt;"Resource"),"")
)))</f>
        <v xml:space="preserve">  --job roles --</v>
      </c>
      <c r="XFD1" t="b">
        <v>1</v>
      </c>
    </row>
    <row r="2" spans="1:104 16381:16384" x14ac:dyDescent="0.5">
      <c r="J2" s="26" t="str">
        <f ca="1"/>
        <v>3. Launch Support</v>
      </c>
      <c r="K2" s="17" t="str" cm="1">
        <f t="array" aca="1" ref="K2" ca="1">IF(OR(L2="",toggleHash&lt;&gt;"On"),"",_xlfn.LET(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_xlfn.ARRAYTOTEXT(L2:Z2),
  IF(ISBLANK(_xlpm.s),
    0,
    DEC2HEX(_xlfn.REDUCE(_xlpm.o,
      ROW(INDIRECT("1:"&amp;LEN(_xlpm.s))),
      _xlfn.LAMBDA(_xlpm.acc,_xlpm.i,_xlpm.mulmod(_xlpm.p, _xlfn.BITXOR(_xlpm.acc, CODE(MID(_xlpm.s,_xlpm.i,1))), _xlpm.m)))))))</f>
        <v/>
      </c>
      <c r="L2" s="4" t="str" cm="1">
        <f t="array" ref="L2:R38">sampleLaunch</f>
        <v>Testing &amp; Quality Assurance</v>
      </c>
      <c r="M2" s="4" t="str">
        <v>Functional testing</v>
      </c>
      <c r="N2" s="4" t="str">
        <v>Test Engineer</v>
      </c>
      <c r="O2" s="4">
        <v>0.5</v>
      </c>
      <c r="P2" s="4">
        <v>1</v>
      </c>
      <c r="Q2" s="4">
        <v>2</v>
      </c>
      <c r="R2" s="4">
        <v>1</v>
      </c>
      <c r="BA2" t="str">
        <f ca="1"/>
        <v>3. Launch Support</v>
      </c>
      <c r="BB2" t="str">
        <f ca="1"/>
        <v/>
      </c>
      <c r="BC2" t="str">
        <f ca="1"/>
        <v>Testing &amp; Quality Assurance</v>
      </c>
      <c r="BD2" t="str">
        <f ca="1"/>
        <v>Functional testing</v>
      </c>
      <c r="BE2" t="str">
        <f ca="1"/>
        <v>Test Engineer</v>
      </c>
      <c r="BF2">
        <f ca="1"/>
        <v>0.5</v>
      </c>
      <c r="BG2">
        <f ca="1"/>
        <v>1</v>
      </c>
      <c r="BH2">
        <f ca="1"/>
        <v>2</v>
      </c>
      <c r="BI2">
        <f ca="1"/>
        <v>1</v>
      </c>
      <c r="BJ2">
        <f ca="1"/>
        <v>0</v>
      </c>
      <c r="BK2">
        <f ca="1"/>
        <v>0</v>
      </c>
      <c r="BL2">
        <f ca="1"/>
        <v>0</v>
      </c>
      <c r="BM2">
        <f ca="1"/>
        <v>0</v>
      </c>
      <c r="BN2">
        <f ca="1"/>
        <v>0</v>
      </c>
      <c r="BO2">
        <f ca="1"/>
        <v>0</v>
      </c>
      <c r="BP2">
        <f ca="1"/>
        <v>0</v>
      </c>
      <c r="BQ2">
        <f ca="1"/>
        <v>0</v>
      </c>
      <c r="CA2" t="str" cm="1">
        <f t="array" aca="1" ref="CA2:CC2" ca="1">TRANSPOSE(_xlfn._xlws.FILTER(_xlfn.ANCHORARRAY(B6),_xlfn.ANCHORARRAY(B6)&lt;&gt;""))</f>
        <v xml:space="preserve">3.1: Testing &amp; Quality Assurance
</v>
      </c>
      <c r="CB2" t="str">
        <f ca="1"/>
        <v xml:space="preserve">3.2: Packaging &amp; User Support
</v>
      </c>
      <c r="CC2" t="str">
        <f ca="1"/>
        <v xml:space="preserve">3.3: Launch &amp; Marketing
</v>
      </c>
      <c r="XFA2" t="str">
        <v>Packaging &amp; User Support</v>
      </c>
      <c r="XFB2" t="str">
        <v>Brand design and label printing</v>
      </c>
      <c r="XFC2" t="str">
        <v>Assembly Technician</v>
      </c>
    </row>
    <row r="3" spans="1:104 16381:16384" x14ac:dyDescent="0.5">
      <c r="A3" s="1" t="s">
        <v>19</v>
      </c>
      <c r="B3" s="47" t="s">
        <v>196</v>
      </c>
      <c r="J3" s="26" t="str">
        <f ca="1"/>
        <v>3. Launch Support</v>
      </c>
      <c r="K3" s="17" t="str" cm="1">
        <f t="array" aca="1" ref="K3" ca="1">IF(OR(L3="",toggleHash&lt;&gt;"On"),"",_xlfn.LET(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_xlfn.ARRAYTOTEXT(L3:Z3),
  IF(ISBLANK(_xlpm.s),
    0,
    DEC2HEX(_xlfn.REDUCE(_xlpm.o,
      ROW(INDIRECT("1:"&amp;LEN(_xlpm.s))),
      _xlfn.LAMBDA(_xlpm.acc,_xlpm.i,_xlpm.mulmod(_xlpm.p, _xlfn.BITXOR(_xlpm.acc, CODE(MID(_xlpm.s,_xlpm.i,1))), _xlpm.m)))))))</f>
        <v/>
      </c>
      <c r="L3" s="4" t="str">
        <v>Testing &amp; Quality Assurance</v>
      </c>
      <c r="M3" s="4" t="str">
        <v>Functional testing</v>
      </c>
      <c r="N3" s="4" t="str">
        <v>QA Engineer</v>
      </c>
      <c r="O3" s="4">
        <v>0.5</v>
      </c>
      <c r="P3" s="4">
        <v>1</v>
      </c>
      <c r="Q3" s="4">
        <v>3</v>
      </c>
      <c r="R3" s="4">
        <v>2</v>
      </c>
      <c r="BA3" t="str">
        <f ca="1"/>
        <v>3. Launch Support</v>
      </c>
      <c r="BB3" t="str">
        <f ca="1"/>
        <v/>
      </c>
      <c r="BC3" t="str">
        <f ca="1"/>
        <v>Testing &amp; Quality Assurance</v>
      </c>
      <c r="BD3" t="str">
        <f ca="1"/>
        <v>Functional testing</v>
      </c>
      <c r="BE3" t="str">
        <f ca="1"/>
        <v>QA Engineer</v>
      </c>
      <c r="BF3">
        <f ca="1"/>
        <v>0.5</v>
      </c>
      <c r="BG3">
        <f ca="1"/>
        <v>1</v>
      </c>
      <c r="BH3">
        <f ca="1"/>
        <v>3</v>
      </c>
      <c r="BI3">
        <f ca="1"/>
        <v>2</v>
      </c>
      <c r="BJ3">
        <f ca="1"/>
        <v>0</v>
      </c>
      <c r="BK3">
        <f ca="1"/>
        <v>0</v>
      </c>
      <c r="BL3">
        <f ca="1"/>
        <v>0</v>
      </c>
      <c r="BM3">
        <f ca="1"/>
        <v>0</v>
      </c>
      <c r="BN3">
        <f ca="1"/>
        <v>0</v>
      </c>
      <c r="BO3">
        <f ca="1"/>
        <v>0</v>
      </c>
      <c r="BP3">
        <f ca="1"/>
        <v>0</v>
      </c>
      <c r="BQ3">
        <f ca="1"/>
        <v>0</v>
      </c>
      <c r="CA3" t="str" cm="1">
        <f t="array" aca="1" ref="CA3:CA12" ca="1">IF(CA$1="","",_xlfn.CHOOSECOLS(_xlfn.TEXTSPLIT(CA$2,":"),1)&amp;"."&amp;_xlfn.SEQUENCE(COUNTA(_xlfn.UNIQUE(_xlfn._xlws.FILTER($M:$M,CA$1=$L:$L))))&amp;": "&amp;_xlfn.UNIQUE(_xlfn._xlws.FILTER($M:$M,CA$1=$L:$L)))</f>
        <v>3.1.1: Functional testing</v>
      </c>
      <c r="CB3" t="str" cm="1">
        <f t="array" aca="1" ref="CB3:CB10" ca="1">IF(CB$1="","",_xlfn.CHOOSECOLS(_xlfn.TEXTSPLIT(CB$2,":"),1)&amp;"."&amp;_xlfn.SEQUENCE(COUNTA(_xlfn.UNIQUE(_xlfn._xlws.FILTER($M:$M,CB$1=$L:$L))))&amp;": "&amp;_xlfn.UNIQUE(_xlfn._xlws.FILTER($M:$M,CB$1=$L:$L)))</f>
        <v>3.2.1: Packaging materials selection</v>
      </c>
      <c r="CC3" t="str" cm="1">
        <f t="array" aca="1" ref="CC3:CC14" ca="1">IF(CC$1="","",_xlfn.CHOOSECOLS(_xlfn.TEXTSPLIT(CC$2,":"),1)&amp;"."&amp;_xlfn.SEQUENCE(COUNTA(_xlfn.UNIQUE(_xlfn._xlws.FILTER($M:$M,CC$1=$L:$L))))&amp;": "&amp;_xlfn.UNIQUE(_xlfn._xlws.FILTER($M:$M,CC$1=$L:$L)))</f>
        <v>3.3.1: Product launch campaigns</v>
      </c>
      <c r="CD3" t="str" cm="1">
        <f t="array" ref="CD3">IF(CD$1="","",_xlfn.CHOOSECOLS(_xlfn.TEXTSPLIT(CD$2,":"),1)&amp;"."&amp;_xlfn.SEQUENCE(COUNTA(_xlfn.UNIQUE(_xlfn._xlws.FILTER($M:$M,CD$1=$L:$L))))&amp;": "&amp;_xlfn.UNIQUE(_xlfn._xlws.FILTER($M:$M,CD$1=$L:$L)))</f>
        <v/>
      </c>
      <c r="CE3" t="str" cm="1">
        <f t="array" ref="CE3">IF(CE$1="","",_xlfn.CHOOSECOLS(_xlfn.TEXTSPLIT(CE$2,":"),1)&amp;"."&amp;_xlfn.SEQUENCE(COUNTA(_xlfn.UNIQUE(_xlfn._xlws.FILTER($M:$M,CE$1=$L:$L))))&amp;": "&amp;_xlfn.UNIQUE(_xlfn._xlws.FILTER($M:$M,CE$1=$L:$L)))</f>
        <v/>
      </c>
      <c r="CF3" t="str" cm="1">
        <f t="array" ref="CF3">IF(CF$1="","",_xlfn.CHOOSECOLS(_xlfn.TEXTSPLIT(CF$2,":"),1)&amp;"."&amp;_xlfn.SEQUENCE(COUNTA(_xlfn.UNIQUE(_xlfn._xlws.FILTER($M:$M,CF$1=$L:$L))))&amp;": "&amp;_xlfn.UNIQUE(_xlfn._xlws.FILTER($M:$M,CF$1=$L:$L)))</f>
        <v/>
      </c>
      <c r="CG3" t="str" cm="1">
        <f t="array" ref="CG3">IF(CG$1="","",_xlfn.CHOOSECOLS(_xlfn.TEXTSPLIT(CG$2,":"),1)&amp;"."&amp;_xlfn.SEQUENCE(COUNTA(_xlfn.UNIQUE(_xlfn._xlws.FILTER($M:$M,CG$1=$L:$L))))&amp;": "&amp;_xlfn.UNIQUE(_xlfn._xlws.FILTER($M:$M,CG$1=$L:$L)))</f>
        <v/>
      </c>
      <c r="CH3" t="str" cm="1">
        <f t="array" ref="CH3">IF(CH$1="","",_xlfn.CHOOSECOLS(_xlfn.TEXTSPLIT(CH$2,":"),1)&amp;"."&amp;_xlfn.SEQUENCE(COUNTA(_xlfn.UNIQUE(_xlfn._xlws.FILTER($M:$M,CH$1=$L:$L))))&amp;": "&amp;_xlfn.UNIQUE(_xlfn._xlws.FILTER($M:$M,CH$1=$L:$L)))</f>
        <v/>
      </c>
      <c r="CI3" t="str" cm="1">
        <f t="array" ref="CI3">IF(CI$1="","",_xlfn.CHOOSECOLS(_xlfn.TEXTSPLIT(CI$2,":"),1)&amp;"."&amp;_xlfn.SEQUENCE(COUNTA(_xlfn.UNIQUE(_xlfn._xlws.FILTER($M:$M,CI$1=$L:$L))))&amp;": "&amp;_xlfn.UNIQUE(_xlfn._xlws.FILTER($M:$M,CI$1=$L:$L)))</f>
        <v/>
      </c>
      <c r="CJ3" t="str" cm="1">
        <f t="array" ref="CJ3">IF(CJ$1="","",_xlfn.CHOOSECOLS(_xlfn.TEXTSPLIT(CJ$2,":"),1)&amp;"."&amp;_xlfn.SEQUENCE(COUNTA(_xlfn.UNIQUE(_xlfn._xlws.FILTER($M:$M,CJ$1=$L:$L))))&amp;": "&amp;_xlfn.UNIQUE(_xlfn._xlws.FILTER($M:$M,CJ$1=$L:$L)))</f>
        <v/>
      </c>
      <c r="CK3" t="str" cm="1">
        <f t="array" ref="CK3">IF(CK$1="","",_xlfn.CHOOSECOLS(_xlfn.TEXTSPLIT(CK$2,":"),1)&amp;"."&amp;_xlfn.SEQUENCE(COUNTA(_xlfn.UNIQUE(_xlfn._xlws.FILTER($M:$M,CK$1=$L:$L))))&amp;": "&amp;_xlfn.UNIQUE(_xlfn._xlws.FILTER($M:$M,CK$1=$L:$L)))</f>
        <v/>
      </c>
      <c r="CL3" t="str" cm="1">
        <f t="array" ref="CL3">IF(CL$1="","",_xlfn.CHOOSECOLS(_xlfn.TEXTSPLIT(CL$2,":"),1)&amp;"."&amp;_xlfn.SEQUENCE(COUNTA(_xlfn.UNIQUE(_xlfn._xlws.FILTER($M:$M,CL$1=$L:$L))))&amp;": "&amp;_xlfn.UNIQUE(_xlfn._xlws.FILTER($M:$M,CL$1=$L:$L)))</f>
        <v/>
      </c>
      <c r="CM3" t="str" cm="1">
        <f t="array" ref="CM3">IF(CM$1="","",_xlfn.CHOOSECOLS(_xlfn.TEXTSPLIT(CM$2,":"),1)&amp;"."&amp;_xlfn.SEQUENCE(COUNTA(_xlfn.UNIQUE(_xlfn._xlws.FILTER($M:$M,CM$1=$L:$L))))&amp;": "&amp;_xlfn.UNIQUE(_xlfn._xlws.FILTER($M:$M,CM$1=$L:$L)))</f>
        <v/>
      </c>
      <c r="CN3" t="str" cm="1">
        <f t="array" ref="CN3">IF(CN$1="","",_xlfn.CHOOSECOLS(_xlfn.TEXTSPLIT(CN$2,":"),1)&amp;"."&amp;_xlfn.SEQUENCE(COUNTA(_xlfn.UNIQUE(_xlfn._xlws.FILTER($M:$M,CN$1=$L:$L))))&amp;": "&amp;_xlfn.UNIQUE(_xlfn._xlws.FILTER($M:$M,CN$1=$L:$L)))</f>
        <v/>
      </c>
      <c r="CO3" t="str" cm="1">
        <f t="array" ref="CO3">IF(CO$1="","",_xlfn.CHOOSECOLS(_xlfn.TEXTSPLIT(CO$2,":"),1)&amp;"."&amp;_xlfn.SEQUENCE(COUNTA(_xlfn.UNIQUE(_xlfn._xlws.FILTER($M:$M,CO$1=$L:$L))))&amp;": "&amp;_xlfn.UNIQUE(_xlfn._xlws.FILTER($M:$M,CO$1=$L:$L)))</f>
        <v/>
      </c>
      <c r="CP3" t="str" cm="1">
        <f t="array" ref="CP3">IF(CP$1="","",_xlfn.CHOOSECOLS(_xlfn.TEXTSPLIT(CP$2,":"),1)&amp;"."&amp;_xlfn.SEQUENCE(COUNTA(_xlfn.UNIQUE(_xlfn._xlws.FILTER($M:$M,CP$1=$L:$L))))&amp;": "&amp;_xlfn.UNIQUE(_xlfn._xlws.FILTER($M:$M,CP$1=$L:$L)))</f>
        <v/>
      </c>
      <c r="CQ3" t="str" cm="1">
        <f t="array" ref="CQ3">IF(CQ$1="","",_xlfn.CHOOSECOLS(_xlfn.TEXTSPLIT(CQ$2,":"),1)&amp;"."&amp;_xlfn.SEQUENCE(COUNTA(_xlfn.UNIQUE(_xlfn._xlws.FILTER($M:$M,CQ$1=$L:$L))))&amp;": "&amp;_xlfn.UNIQUE(_xlfn._xlws.FILTER($M:$M,CQ$1=$L:$L)))</f>
        <v/>
      </c>
      <c r="CR3" t="str" cm="1">
        <f t="array" ref="CR3">IF(CR$1="","",_xlfn.CHOOSECOLS(_xlfn.TEXTSPLIT(CR$2,":"),1)&amp;"."&amp;_xlfn.SEQUENCE(COUNTA(_xlfn.UNIQUE(_xlfn._xlws.FILTER($M:$M,CR$1=$L:$L))))&amp;": "&amp;_xlfn.UNIQUE(_xlfn._xlws.FILTER($M:$M,CR$1=$L:$L)))</f>
        <v/>
      </c>
      <c r="CS3" t="str" cm="1">
        <f t="array" ref="CS3">IF(CS$1="","",_xlfn.CHOOSECOLS(_xlfn.TEXTSPLIT(CS$2,":"),1)&amp;"."&amp;_xlfn.SEQUENCE(COUNTA(_xlfn.UNIQUE(_xlfn._xlws.FILTER($M:$M,CS$1=$L:$L))))&amp;": "&amp;_xlfn.UNIQUE(_xlfn._xlws.FILTER($M:$M,CS$1=$L:$L)))</f>
        <v/>
      </c>
      <c r="CT3" t="str" cm="1">
        <f t="array" ref="CT3">IF(CT$1="","",_xlfn.CHOOSECOLS(_xlfn.TEXTSPLIT(CT$2,":"),1)&amp;"."&amp;_xlfn.SEQUENCE(COUNTA(_xlfn.UNIQUE(_xlfn._xlws.FILTER($M:$M,CT$1=$L:$L))))&amp;": "&amp;_xlfn.UNIQUE(_xlfn._xlws.FILTER($M:$M,CT$1=$L:$L)))</f>
        <v/>
      </c>
      <c r="CU3" t="str" cm="1">
        <f t="array" ref="CU3">IF(CU$1="","",_xlfn.CHOOSECOLS(_xlfn.TEXTSPLIT(CU$2,":"),1)&amp;"."&amp;_xlfn.SEQUENCE(COUNTA(_xlfn.UNIQUE(_xlfn._xlws.FILTER($M:$M,CU$1=$L:$L))))&amp;": "&amp;_xlfn.UNIQUE(_xlfn._xlws.FILTER($M:$M,CU$1=$L:$L)))</f>
        <v/>
      </c>
      <c r="CV3" t="str" cm="1">
        <f t="array" ref="CV3">IF(CV$1="","",_xlfn.CHOOSECOLS(_xlfn.TEXTSPLIT(CV$2,":"),1)&amp;"."&amp;_xlfn.SEQUENCE(COUNTA(_xlfn.UNIQUE(_xlfn._xlws.FILTER($M:$M,CV$1=$L:$L))))&amp;": "&amp;_xlfn.UNIQUE(_xlfn._xlws.FILTER($M:$M,CV$1=$L:$L)))</f>
        <v/>
      </c>
      <c r="CW3" t="str" cm="1">
        <f t="array" ref="CW3">IF(CW$1="","",_xlfn.CHOOSECOLS(_xlfn.TEXTSPLIT(CW$2,":"),1)&amp;"."&amp;_xlfn.SEQUENCE(COUNTA(_xlfn.UNIQUE(_xlfn._xlws.FILTER($M:$M,CW$1=$L:$L))))&amp;": "&amp;_xlfn.UNIQUE(_xlfn._xlws.FILTER($M:$M,CW$1=$L:$L)))</f>
        <v/>
      </c>
      <c r="CX3" t="str" cm="1">
        <f t="array" ref="CX3">IF(CX$1="","",_xlfn.CHOOSECOLS(_xlfn.TEXTSPLIT(CX$2,":"),1)&amp;"."&amp;_xlfn.SEQUENCE(COUNTA(_xlfn.UNIQUE(_xlfn._xlws.FILTER($M:$M,CX$1=$L:$L))))&amp;": "&amp;_xlfn.UNIQUE(_xlfn._xlws.FILTER($M:$M,CX$1=$L:$L)))</f>
        <v/>
      </c>
      <c r="CY3" t="str" cm="1">
        <f t="array" ref="CY3">IF(CY$1="","",_xlfn.CHOOSECOLS(_xlfn.TEXTSPLIT(CY$2,":"),1)&amp;"."&amp;_xlfn.SEQUENCE(COUNTA(_xlfn.UNIQUE(_xlfn._xlws.FILTER($M:$M,CY$1=$L:$L))))&amp;": "&amp;_xlfn.UNIQUE(_xlfn._xlws.FILTER($M:$M,CY$1=$L:$L)))</f>
        <v/>
      </c>
      <c r="CZ3" t="str" cm="1">
        <f t="array" ref="CZ3">IF(CZ$1="","",_xlfn.CHOOSECOLS(_xlfn.TEXTSPLIT(CZ$2,":"),1)&amp;"."&amp;_xlfn.SEQUENCE(COUNTA(_xlfn.UNIQUE(_xlfn._xlws.FILTER($M:$M,CZ$1=$L:$L))))&amp;": "&amp;_xlfn.UNIQUE(_xlfn._xlws.FILTER($M:$M,CZ$1=$L:$L)))</f>
        <v/>
      </c>
      <c r="XFA3" t="str">
        <v>Testing &amp; Quality Assurance</v>
      </c>
      <c r="XFB3" t="str">
        <v>Call center setup</v>
      </c>
      <c r="XFC3" t="str">
        <v>Battery Test Engineer</v>
      </c>
    </row>
    <row r="4" spans="1:104 16381:16384" x14ac:dyDescent="0.5">
      <c r="C4" s="23"/>
      <c r="D4" s="23"/>
      <c r="E4" s="23"/>
      <c r="F4" s="23"/>
      <c r="J4" s="26" t="str">
        <f ca="1"/>
        <v>3. Launch Support</v>
      </c>
      <c r="K4" s="17" t="str" cm="1">
        <f t="array" aca="1" ref="K4" ca="1">IF(OR(L4="",toggleHash&lt;&gt;"On"),"",_xlfn.LET(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_xlfn.ARRAYTOTEXT(L4:Z4),
  IF(ISBLANK(_xlpm.s),
    0,
    DEC2HEX(_xlfn.REDUCE(_xlpm.o,
      ROW(INDIRECT("1:"&amp;LEN(_xlpm.s))),
      _xlfn.LAMBDA(_xlpm.acc,_xlpm.i,_xlpm.mulmod(_xlpm.p, _xlfn.BITXOR(_xlpm.acc, CODE(MID(_xlpm.s,_xlpm.i,1))), _xlpm.m)))))))</f>
        <v/>
      </c>
      <c r="L4" s="4" t="str">
        <v>Testing &amp; Quality Assurance</v>
      </c>
      <c r="M4" s="4" t="str">
        <v>Environmental testing</v>
      </c>
      <c r="N4" s="4" t="str">
        <v>Environmental Test Engineer</v>
      </c>
      <c r="O4" s="4">
        <v>0.2</v>
      </c>
      <c r="P4" s="4">
        <v>1</v>
      </c>
      <c r="Q4" s="4">
        <v>2</v>
      </c>
      <c r="R4" s="4">
        <v>0.5</v>
      </c>
      <c r="BA4" t="str">
        <f ca="1"/>
        <v>3. Launch Support</v>
      </c>
      <c r="BB4" t="str">
        <f ca="1"/>
        <v/>
      </c>
      <c r="BC4" t="str">
        <f ca="1"/>
        <v>Testing &amp; Quality Assurance</v>
      </c>
      <c r="BD4" t="str">
        <f ca="1"/>
        <v>Environmental testing</v>
      </c>
      <c r="BE4" t="str">
        <f ca="1"/>
        <v>Environmental Test Engineer</v>
      </c>
      <c r="BF4">
        <f ca="1"/>
        <v>0.2</v>
      </c>
      <c r="BG4">
        <f ca="1"/>
        <v>1</v>
      </c>
      <c r="BH4">
        <f ca="1"/>
        <v>2</v>
      </c>
      <c r="BI4">
        <f ca="1"/>
        <v>0.5</v>
      </c>
      <c r="BJ4">
        <f ca="1"/>
        <v>0</v>
      </c>
      <c r="BK4">
        <f ca="1"/>
        <v>0</v>
      </c>
      <c r="BL4">
        <f ca="1"/>
        <v>0</v>
      </c>
      <c r="BM4">
        <f ca="1"/>
        <v>0</v>
      </c>
      <c r="BN4">
        <f ca="1"/>
        <v>0</v>
      </c>
      <c r="BO4">
        <f ca="1"/>
        <v>0</v>
      </c>
      <c r="BP4">
        <f ca="1"/>
        <v>0</v>
      </c>
      <c r="BQ4">
        <f ca="1"/>
        <v>0</v>
      </c>
      <c r="CA4" t="str">
        <f ca="1"/>
        <v>3.1.2: Environmental testing</v>
      </c>
      <c r="CB4" t="str">
        <f ca="1"/>
        <v>3.2.2: Brand design and label printing</v>
      </c>
      <c r="CC4" t="str">
        <f ca="1"/>
        <v>3.3.2: Influencer and review program</v>
      </c>
      <c r="XFB4" t="str">
        <v>Channel management</v>
      </c>
      <c r="XFC4" t="str">
        <v>Business Development Manager</v>
      </c>
    </row>
    <row r="5" spans="1:104 16381:16384" x14ac:dyDescent="0.5">
      <c r="C5" s="20" t="s">
        <v>186</v>
      </c>
      <c r="D5" s="20" t="s">
        <v>187</v>
      </c>
      <c r="E5" s="20" t="s">
        <v>188</v>
      </c>
      <c r="F5" s="20" t="s">
        <v>189</v>
      </c>
      <c r="J5" s="26" t="str">
        <f ca="1"/>
        <v>3. Launch Support</v>
      </c>
      <c r="K5" s="17" t="str" cm="1">
        <f t="array" aca="1" ref="K5" ca="1">IF(OR(L5="",toggleHash&lt;&gt;"On"),"",_xlfn.LET(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_xlfn.ARRAYTOTEXT(L5:Z5),
  IF(ISBLANK(_xlpm.s),
    0,
    DEC2HEX(_xlfn.REDUCE(_xlpm.o,
      ROW(INDIRECT("1:"&amp;LEN(_xlpm.s))),
      _xlfn.LAMBDA(_xlpm.acc,_xlpm.i,_xlpm.mulmod(_xlpm.p, _xlfn.BITXOR(_xlpm.acc, CODE(MID(_xlpm.s,_xlpm.i,1))), _xlpm.m)))))))</f>
        <v/>
      </c>
      <c r="L5" s="4" t="str">
        <v>Testing &amp; Quality Assurance</v>
      </c>
      <c r="M5" s="4" t="str">
        <v>Power consumption and battery performance</v>
      </c>
      <c r="N5" s="4" t="str">
        <v>Battery Test Engineer</v>
      </c>
      <c r="O5" s="4">
        <v>0.2</v>
      </c>
      <c r="P5" s="4">
        <v>1</v>
      </c>
      <c r="Q5" s="4">
        <v>2</v>
      </c>
      <c r="R5" s="4">
        <v>1</v>
      </c>
      <c r="BA5" t="str">
        <f ca="1"/>
        <v>3. Launch Support</v>
      </c>
      <c r="BB5" t="str">
        <f ca="1"/>
        <v/>
      </c>
      <c r="BC5" t="str">
        <f ca="1"/>
        <v>Testing &amp; Quality Assurance</v>
      </c>
      <c r="BD5" t="str">
        <f ca="1"/>
        <v>Power consumption and battery performance</v>
      </c>
      <c r="BE5" t="str">
        <f ca="1"/>
        <v>Battery Test Engineer</v>
      </c>
      <c r="BF5">
        <f ca="1"/>
        <v>0.2</v>
      </c>
      <c r="BG5">
        <f ca="1"/>
        <v>1</v>
      </c>
      <c r="BH5">
        <f ca="1"/>
        <v>2</v>
      </c>
      <c r="BI5">
        <f ca="1"/>
        <v>1</v>
      </c>
      <c r="BJ5">
        <f ca="1"/>
        <v>0</v>
      </c>
      <c r="BK5">
        <f ca="1"/>
        <v>0</v>
      </c>
      <c r="BL5">
        <f ca="1"/>
        <v>0</v>
      </c>
      <c r="BM5">
        <f ca="1"/>
        <v>0</v>
      </c>
      <c r="BN5">
        <f ca="1"/>
        <v>0</v>
      </c>
      <c r="BO5">
        <f ca="1"/>
        <v>0</v>
      </c>
      <c r="BP5">
        <f ca="1"/>
        <v>0</v>
      </c>
      <c r="BQ5">
        <f ca="1"/>
        <v>0</v>
      </c>
      <c r="CA5" t="str">
        <f ca="1"/>
        <v>3.1.3: Power consumption and battery performance</v>
      </c>
      <c r="CB5" t="str">
        <f ca="1"/>
        <v>3.2.3: User manual and quick start guide design</v>
      </c>
      <c r="CC5" t="str">
        <f ca="1"/>
        <v>3.3.3: Press release and media coverage</v>
      </c>
      <c r="XFB5" t="str">
        <v>Customer feedback analysis and response</v>
      </c>
      <c r="XFC5" t="str">
        <v>Call Center Manager</v>
      </c>
    </row>
    <row r="6" spans="1:104 16381:16384" x14ac:dyDescent="0.5">
      <c r="A6" s="26" t="str" cm="1">
        <f t="array" ref="A6:A8">_xlfn.UNIQUE(_xlfn._xlws.FILTER($L:$L,(L:L&lt;&gt;"")*(L:L&lt;&gt;"Task")))</f>
        <v>Testing &amp; Quality Assurance</v>
      </c>
      <c r="B6" s="27" t="str" cm="1">
        <f t="array" aca="1" ref="B6:B20" ca="1">IFERROR(LEFT(B1,1)&amp;"."&amp;_xlfn.SEQUENCE(COUNTA(_xlfn._xlws.FILTER(A6:A20,A6:A20&lt;&gt;"")))&amp;": "&amp;A6:A20&amp;CHAR(10),"")</f>
        <v xml:space="preserve">3.1: Testing &amp; Quality Assurance
</v>
      </c>
      <c r="C6">
        <f t="shared" ref="C6:C20" si="0">IF(A:A="","",COUNTIF(L:L,A:A))</f>
        <v>13</v>
      </c>
      <c r="D6" cm="1">
        <f t="array" ref="D6">IF(_xlfn.SINGLE(A:A)="","",COUNTA(_xlfn.UNIQUE(_xlfn._xlws.FILTER(M:M,L:L=A6))))</f>
        <v>10</v>
      </c>
      <c r="E6" cm="1">
        <f t="array" ref="E6">IF(_xlfn.SINGLE(A:A)="","",COUNTA(_xlfn.UNIQUE(_xlfn._xlws.FILTER(N:N,L:L=A6))))</f>
        <v>12</v>
      </c>
      <c r="F6">
        <f t="shared" ref="F6:F20" si="1">IF(A:A="","",SUMIFS(O:O,L:L,A:A))</f>
        <v>5.8000000000000007</v>
      </c>
      <c r="H6" s="26" t="str" cm="1">
        <f t="array" aca="1" ref="H6:H20" ca="1">IF(B6:B20="","",B6:B20&amp;"  "&amp;CHAR(149)&amp;" "&amp;C6:C20&amp;" resources, "&amp;D6:D20&amp;" subtasks, "&amp;E6:E20&amp;" roles, "&amp;TEXT(F6:F20,"0.0")&amp;" fte")</f>
        <v>3.1: Testing &amp; Quality Assurance
  • 13 resources, 10 subtasks, 12 roles, 5.8 fte</v>
      </c>
      <c r="J6" s="26" t="str">
        <f ca="1"/>
        <v>3. Launch Support</v>
      </c>
      <c r="K6" s="17" t="str" cm="1">
        <f t="array" aca="1" ref="K6" ca="1">IF(OR(L6="",toggleHash&lt;&gt;"On"),"",_xlfn.LET(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_xlfn.ARRAYTOTEXT(L6:Z6),
  IF(ISBLANK(_xlpm.s),
    0,
    DEC2HEX(_xlfn.REDUCE(_xlpm.o,
      ROW(INDIRECT("1:"&amp;LEN(_xlpm.s))),
      _xlfn.LAMBDA(_xlpm.acc,_xlpm.i,_xlpm.mulmod(_xlpm.p, _xlfn.BITXOR(_xlpm.acc, CODE(MID(_xlpm.s,_xlpm.i,1))), _xlpm.m)))))))</f>
        <v/>
      </c>
      <c r="L6" s="4" t="str">
        <v>Testing &amp; Quality Assurance</v>
      </c>
      <c r="M6" s="4" t="str">
        <v>Unit testing</v>
      </c>
      <c r="N6" s="4" t="str">
        <v>Software QA Engineer</v>
      </c>
      <c r="O6" s="4">
        <v>0.5</v>
      </c>
      <c r="P6" s="4">
        <v>1</v>
      </c>
      <c r="Q6" s="4">
        <v>3</v>
      </c>
      <c r="R6" s="4">
        <v>2</v>
      </c>
      <c r="BA6" t="str">
        <f ca="1"/>
        <v>3. Launch Support</v>
      </c>
      <c r="BB6" t="str">
        <f ca="1"/>
        <v/>
      </c>
      <c r="BC6" t="str">
        <f ca="1"/>
        <v>Testing &amp; Quality Assurance</v>
      </c>
      <c r="BD6" t="str">
        <f ca="1"/>
        <v>Unit testing</v>
      </c>
      <c r="BE6" t="str">
        <f ca="1"/>
        <v>Software QA Engineer</v>
      </c>
      <c r="BF6">
        <f ca="1"/>
        <v>0.5</v>
      </c>
      <c r="BG6">
        <f ca="1"/>
        <v>1</v>
      </c>
      <c r="BH6">
        <f ca="1"/>
        <v>3</v>
      </c>
      <c r="BI6">
        <f ca="1"/>
        <v>2</v>
      </c>
      <c r="BJ6">
        <f ca="1"/>
        <v>0</v>
      </c>
      <c r="BK6">
        <f ca="1"/>
        <v>0</v>
      </c>
      <c r="BL6">
        <f ca="1"/>
        <v>0</v>
      </c>
      <c r="BM6">
        <f ca="1"/>
        <v>0</v>
      </c>
      <c r="BN6">
        <f ca="1"/>
        <v>0</v>
      </c>
      <c r="BO6">
        <f ca="1"/>
        <v>0</v>
      </c>
      <c r="BP6">
        <f ca="1"/>
        <v>0</v>
      </c>
      <c r="BQ6">
        <f ca="1"/>
        <v>0</v>
      </c>
      <c r="CA6" t="str">
        <f ca="1"/>
        <v>3.1.4: Unit testing</v>
      </c>
      <c r="CB6" t="str">
        <f ca="1"/>
        <v>3.2.4: Packaging durability testing</v>
      </c>
      <c r="CC6" t="str">
        <f ca="1"/>
        <v>3.3.4: Retail and e-commerce partnerships</v>
      </c>
      <c r="XFB6" t="str">
        <v>Device return and warranty management</v>
      </c>
      <c r="XFC6" t="str">
        <v>Channel Sales Manager</v>
      </c>
    </row>
    <row r="7" spans="1:104 16381:16384" x14ac:dyDescent="0.5">
      <c r="A7" s="26" t="str">
        <v>Packaging &amp; User Support</v>
      </c>
      <c r="B7" s="27" t="str">
        <f ca="1"/>
        <v xml:space="preserve">3.2: Packaging &amp; User Support
</v>
      </c>
      <c r="C7">
        <f t="shared" si="0"/>
        <v>10</v>
      </c>
      <c r="D7" cm="1">
        <f t="array" ref="D7">IF(_xlfn.SINGLE(A:A)="","",COUNTA(_xlfn.UNIQUE(_xlfn._xlws.FILTER(M:M,L:L=A7))))</f>
        <v>8</v>
      </c>
      <c r="E7" cm="1">
        <f t="array" ref="E7">IF(_xlfn.SINGLE(A:A)="","",COUNTA(_xlfn.UNIQUE(_xlfn._xlws.FILTER(N:N,L:L=A7))))</f>
        <v>10</v>
      </c>
      <c r="F7">
        <f t="shared" si="1"/>
        <v>6.4</v>
      </c>
      <c r="H7" s="26" t="str">
        <f ca="1"/>
        <v>3.2: Packaging &amp; User Support
  • 10 resources, 8 subtasks, 10 roles, 6.4 fte</v>
      </c>
      <c r="J7" s="26" t="str">
        <f ca="1"/>
        <v>3. Launch Support</v>
      </c>
      <c r="K7" s="17" t="str" cm="1">
        <f t="array" aca="1" ref="K7" ca="1">IF(OR(L7="",toggleHash&lt;&gt;"On"),"",_xlfn.LET(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_xlfn.ARRAYTOTEXT(L7:Z7),
  IF(ISBLANK(_xlpm.s),
    0,
    DEC2HEX(_xlfn.REDUCE(_xlpm.o,
      ROW(INDIRECT("1:"&amp;LEN(_xlpm.s))),
      _xlfn.LAMBDA(_xlpm.acc,_xlpm.i,_xlpm.mulmod(_xlpm.p, _xlfn.BITXOR(_xlpm.acc, CODE(MID(_xlpm.s,_xlpm.i,1))), _xlpm.m)))))))</f>
        <v/>
      </c>
      <c r="L7" s="4" t="str">
        <v>Testing &amp; Quality Assurance</v>
      </c>
      <c r="M7" s="4" t="str">
        <v>Unit testing</v>
      </c>
      <c r="N7" s="4" t="str">
        <v>Software Test Engineer</v>
      </c>
      <c r="O7" s="4">
        <v>0.5</v>
      </c>
      <c r="P7" s="4">
        <v>1</v>
      </c>
      <c r="Q7" s="4">
        <v>3</v>
      </c>
      <c r="R7" s="4">
        <v>2</v>
      </c>
      <c r="BA7" t="str">
        <f ca="1"/>
        <v>3. Launch Support</v>
      </c>
      <c r="BB7" t="str">
        <f ca="1"/>
        <v/>
      </c>
      <c r="BC7" t="str">
        <f ca="1"/>
        <v>Testing &amp; Quality Assurance</v>
      </c>
      <c r="BD7" t="str">
        <f ca="1"/>
        <v>Unit testing</v>
      </c>
      <c r="BE7" t="str">
        <f ca="1"/>
        <v>Software Test Engineer</v>
      </c>
      <c r="BF7">
        <f ca="1"/>
        <v>0.5</v>
      </c>
      <c r="BG7">
        <f ca="1"/>
        <v>1</v>
      </c>
      <c r="BH7">
        <f ca="1"/>
        <v>3</v>
      </c>
      <c r="BI7">
        <f ca="1"/>
        <v>2</v>
      </c>
      <c r="BJ7">
        <f ca="1"/>
        <v>0</v>
      </c>
      <c r="BK7">
        <f ca="1"/>
        <v>0</v>
      </c>
      <c r="BL7">
        <f ca="1"/>
        <v>0</v>
      </c>
      <c r="BM7">
        <f ca="1"/>
        <v>0</v>
      </c>
      <c r="BN7">
        <f ca="1"/>
        <v>0</v>
      </c>
      <c r="BO7">
        <f ca="1"/>
        <v>0</v>
      </c>
      <c r="BP7">
        <f ca="1"/>
        <v>0</v>
      </c>
      <c r="BQ7">
        <f ca="1"/>
        <v>0</v>
      </c>
      <c r="CA7" t="str">
        <f ca="1"/>
        <v>3.1.5: Integration testing</v>
      </c>
      <c r="CB7" t="str">
        <f ca="1"/>
        <v>3.2.5: Online help center</v>
      </c>
      <c r="CC7" t="str">
        <f ca="1"/>
        <v>3.3.5: E-commerce setup</v>
      </c>
      <c r="XFB7" t="str">
        <v>E-commerce setup</v>
      </c>
      <c r="XFC7" t="str">
        <v>Cloud Architect</v>
      </c>
    </row>
    <row r="8" spans="1:104 16381:16384" x14ac:dyDescent="0.5">
      <c r="A8" s="26" t="str">
        <v>Launch &amp; Marketing</v>
      </c>
      <c r="B8" s="27" t="str">
        <f ca="1"/>
        <v xml:space="preserve">3.3: Launch &amp; Marketing
</v>
      </c>
      <c r="C8">
        <f t="shared" si="0"/>
        <v>14</v>
      </c>
      <c r="D8" cm="1">
        <f t="array" ref="D8">IF(_xlfn.SINGLE(A:A)="","",COUNTA(_xlfn.UNIQUE(_xlfn._xlws.FILTER(M:M,L:L=A8))))</f>
        <v>12</v>
      </c>
      <c r="E8" cm="1">
        <f t="array" ref="E8">IF(_xlfn.SINGLE(A:A)="","",COUNTA(_xlfn.UNIQUE(_xlfn._xlws.FILTER(N:N,L:L=A8))))</f>
        <v>14</v>
      </c>
      <c r="F8">
        <f t="shared" si="1"/>
        <v>10.199999999999999</v>
      </c>
      <c r="H8" s="26" t="str">
        <f ca="1"/>
        <v>3.3: Launch &amp; Marketing
  • 14 resources, 12 subtasks, 14 roles, 10.2 fte</v>
      </c>
      <c r="J8" s="26" t="str">
        <f ca="1"/>
        <v>3. Launch Support</v>
      </c>
      <c r="K8" s="17" t="str" cm="1">
        <f t="array" aca="1" ref="K8" ca="1">IF(OR(L8="",toggleHash&lt;&gt;"On"),"",_xlfn.LET(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_xlfn.ARRAYTOTEXT(L8:Z8),
  IF(ISBLANK(_xlpm.s),
    0,
    DEC2HEX(_xlfn.REDUCE(_xlpm.o,
      ROW(INDIRECT("1:"&amp;LEN(_xlpm.s))),
      _xlfn.LAMBDA(_xlpm.acc,_xlpm.i,_xlpm.mulmod(_xlpm.p, _xlfn.BITXOR(_xlpm.acc, CODE(MID(_xlpm.s,_xlpm.i,1))), _xlpm.m)))))))</f>
        <v/>
      </c>
      <c r="L8" s="4" t="str">
        <v>Testing &amp; Quality Assurance</v>
      </c>
      <c r="M8" s="4" t="str">
        <v>Integration testing</v>
      </c>
      <c r="N8" s="4" t="str">
        <v>Software Test Engineer</v>
      </c>
      <c r="O8" s="4">
        <v>0.5</v>
      </c>
      <c r="P8" s="4">
        <v>1</v>
      </c>
      <c r="Q8" s="4">
        <v>2</v>
      </c>
      <c r="R8" s="4">
        <v>1</v>
      </c>
      <c r="BA8" t="str">
        <f ca="1"/>
        <v>3. Launch Support</v>
      </c>
      <c r="BB8" t="str">
        <f ca="1"/>
        <v/>
      </c>
      <c r="BC8" t="str">
        <f ca="1"/>
        <v>Testing &amp; Quality Assurance</v>
      </c>
      <c r="BD8" t="str">
        <f ca="1"/>
        <v>Integration testing</v>
      </c>
      <c r="BE8" t="str">
        <f ca="1"/>
        <v>Software Test Engineer</v>
      </c>
      <c r="BF8">
        <f ca="1"/>
        <v>0.5</v>
      </c>
      <c r="BG8">
        <f ca="1"/>
        <v>1</v>
      </c>
      <c r="BH8">
        <f ca="1"/>
        <v>2</v>
      </c>
      <c r="BI8">
        <f ca="1"/>
        <v>1</v>
      </c>
      <c r="BJ8">
        <f ca="1"/>
        <v>0</v>
      </c>
      <c r="BK8">
        <f ca="1"/>
        <v>0</v>
      </c>
      <c r="BL8">
        <f ca="1"/>
        <v>0</v>
      </c>
      <c r="BM8">
        <f ca="1"/>
        <v>0</v>
      </c>
      <c r="BN8">
        <f ca="1"/>
        <v>0</v>
      </c>
      <c r="BO8">
        <f ca="1"/>
        <v>0</v>
      </c>
      <c r="BP8">
        <f ca="1"/>
        <v>0</v>
      </c>
      <c r="BQ8">
        <f ca="1"/>
        <v>0</v>
      </c>
      <c r="CA8" t="str">
        <f ca="1"/>
        <v>3.1.6: UI/UX usability testing</v>
      </c>
      <c r="CB8" t="str">
        <f ca="1"/>
        <v>3.2.6: Call center setup</v>
      </c>
      <c r="CC8" t="str">
        <f ca="1"/>
        <v>3.3.6: Retail partnerships</v>
      </c>
      <c r="XFB8" t="str">
        <v>Environmental testing</v>
      </c>
      <c r="XFC8" t="str">
        <v>Cloud Engineer</v>
      </c>
    </row>
    <row r="9" spans="1:104 16381:16384" x14ac:dyDescent="0.5">
      <c r="A9" s="26"/>
      <c r="B9" s="27" t="str">
        <f ca="1"/>
        <v/>
      </c>
      <c r="C9" t="str">
        <f t="shared" si="0"/>
        <v/>
      </c>
      <c r="D9" t="str" cm="1">
        <f t="array" ref="D9">IF(_xlfn.SINGLE(A:A)="","",COUNTA(_xlfn.UNIQUE(_xlfn._xlws.FILTER(M:M,L:L=A9))))</f>
        <v/>
      </c>
      <c r="E9" t="str" cm="1">
        <f t="array" ref="E9">IF(_xlfn.SINGLE(A:A)="","",COUNTA(_xlfn.UNIQUE(_xlfn._xlws.FILTER(N:N,L:L=A9))))</f>
        <v/>
      </c>
      <c r="F9" t="str">
        <f t="shared" si="1"/>
        <v/>
      </c>
      <c r="H9" s="26" t="str">
        <f ca="1"/>
        <v/>
      </c>
      <c r="J9" s="26" t="str">
        <f ca="1"/>
        <v>3. Launch Support</v>
      </c>
      <c r="K9" s="17" t="str" cm="1">
        <f t="array" aca="1" ref="K9" ca="1">IF(OR(L9="",toggleHash&lt;&gt;"On"),"",_xlfn.LET(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_xlfn.ARRAYTOTEXT(L9:Z9),
  IF(ISBLANK(_xlpm.s),
    0,
    DEC2HEX(_xlfn.REDUCE(_xlpm.o,
      ROW(INDIRECT("1:"&amp;LEN(_xlpm.s))),
      _xlfn.LAMBDA(_xlpm.acc,_xlpm.i,_xlpm.mulmod(_xlpm.p, _xlfn.BITXOR(_xlpm.acc, CODE(MID(_xlpm.s,_xlpm.i,1))), _xlpm.m)))))))</f>
        <v/>
      </c>
      <c r="L9" s="4" t="str">
        <v>Testing &amp; Quality Assurance</v>
      </c>
      <c r="M9" s="4" t="str">
        <v>UI/UX usability testing</v>
      </c>
      <c r="N9" s="4" t="str">
        <v>UX Researcher</v>
      </c>
      <c r="O9" s="4">
        <v>1</v>
      </c>
      <c r="P9" s="4">
        <v>1.5</v>
      </c>
      <c r="Q9" s="4">
        <v>2</v>
      </c>
      <c r="R9" s="4">
        <v>1</v>
      </c>
      <c r="BA9" t="str">
        <f ca="1"/>
        <v>3. Launch Support</v>
      </c>
      <c r="BB9" t="str">
        <f ca="1"/>
        <v/>
      </c>
      <c r="BC9" t="str">
        <f ca="1"/>
        <v>Testing &amp; Quality Assurance</v>
      </c>
      <c r="BD9" t="str">
        <f ca="1"/>
        <v>UI/UX usability testing</v>
      </c>
      <c r="BE9" t="str">
        <f ca="1"/>
        <v>UX Researcher</v>
      </c>
      <c r="BF9">
        <f ca="1"/>
        <v>1</v>
      </c>
      <c r="BG9">
        <f ca="1"/>
        <v>1.5</v>
      </c>
      <c r="BH9">
        <f ca="1"/>
        <v>2</v>
      </c>
      <c r="BI9">
        <f ca="1"/>
        <v>1</v>
      </c>
      <c r="BJ9">
        <f ca="1"/>
        <v>0</v>
      </c>
      <c r="BK9">
        <f ca="1"/>
        <v>0</v>
      </c>
      <c r="BL9">
        <f ca="1"/>
        <v>0</v>
      </c>
      <c r="BM9">
        <f ca="1"/>
        <v>0</v>
      </c>
      <c r="BN9">
        <f ca="1"/>
        <v>0</v>
      </c>
      <c r="BO9">
        <f ca="1"/>
        <v>0</v>
      </c>
      <c r="BP9">
        <f ca="1"/>
        <v>0</v>
      </c>
      <c r="BQ9">
        <f ca="1"/>
        <v>0</v>
      </c>
      <c r="CA9" t="str">
        <f ca="1"/>
        <v>3.1.7: Performance testing</v>
      </c>
      <c r="CB9" t="str">
        <f ca="1"/>
        <v>3.2.7: Remote software assistance</v>
      </c>
      <c r="CC9" t="str">
        <f ca="1"/>
        <v>3.3.7: Stock availability monitoring</v>
      </c>
      <c r="XFB9" t="str">
        <v>Feature upgrades</v>
      </c>
      <c r="XFC9" t="str">
        <v>Communications Specialist</v>
      </c>
    </row>
    <row r="10" spans="1:104 16381:16384" x14ac:dyDescent="0.5">
      <c r="A10" s="26"/>
      <c r="B10" s="27" t="str">
        <f ca="1"/>
        <v/>
      </c>
      <c r="C10" t="str">
        <f t="shared" si="0"/>
        <v/>
      </c>
      <c r="D10" t="str" cm="1">
        <f t="array" ref="D10">IF(_xlfn.SINGLE(A:A)="","",COUNTA(_xlfn.UNIQUE(_xlfn._xlws.FILTER(M:M,L:L=A10))))</f>
        <v/>
      </c>
      <c r="E10" t="str" cm="1">
        <f t="array" ref="E10">IF(_xlfn.SINGLE(A:A)="","",COUNTA(_xlfn.UNIQUE(_xlfn._xlws.FILTER(N:N,L:L=A10))))</f>
        <v/>
      </c>
      <c r="F10" t="str">
        <f t="shared" si="1"/>
        <v/>
      </c>
      <c r="H10" s="26" t="str">
        <f ca="1"/>
        <v/>
      </c>
      <c r="J10" s="26" t="str">
        <f ca="1"/>
        <v>3. Launch Support</v>
      </c>
      <c r="K10" s="17" t="str" cm="1">
        <f t="array" aca="1" ref="K10" ca="1">IF(OR(L10="",toggleHash&lt;&gt;"On"),"",_xlfn.LET(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_xlfn.ARRAYTOTEXT(L10:Z10),
  IF(ISBLANK(_xlpm.s),
    0,
    DEC2HEX(_xlfn.REDUCE(_xlpm.o,
      ROW(INDIRECT("1:"&amp;LEN(_xlpm.s))),
      _xlfn.LAMBDA(_xlpm.acc,_xlpm.i,_xlpm.mulmod(_xlpm.p, _xlfn.BITXOR(_xlpm.acc, CODE(MID(_xlpm.s,_xlpm.i,1))), _xlpm.m)))))))</f>
        <v/>
      </c>
      <c r="L10" s="4" t="str">
        <v>Testing &amp; Quality Assurance</v>
      </c>
      <c r="M10" s="4" t="str">
        <v>Performance testing</v>
      </c>
      <c r="N10" s="4" t="str">
        <v>Performance Test Engineer</v>
      </c>
      <c r="O10" s="4">
        <v>0.5</v>
      </c>
      <c r="P10" s="4">
        <v>1</v>
      </c>
      <c r="Q10" s="4">
        <v>2</v>
      </c>
      <c r="R10" s="4">
        <v>1</v>
      </c>
      <c r="BA10" t="str">
        <f ca="1"/>
        <v>3. Launch Support</v>
      </c>
      <c r="BB10" t="str">
        <f ca="1"/>
        <v/>
      </c>
      <c r="BC10" t="str">
        <f ca="1"/>
        <v>Testing &amp; Quality Assurance</v>
      </c>
      <c r="BD10" t="str">
        <f ca="1"/>
        <v>Performance testing</v>
      </c>
      <c r="BE10" t="str">
        <f ca="1"/>
        <v>Performance Test Engineer</v>
      </c>
      <c r="BF10">
        <f ca="1"/>
        <v>0.5</v>
      </c>
      <c r="BG10">
        <f ca="1"/>
        <v>1</v>
      </c>
      <c r="BH10">
        <f ca="1"/>
        <v>2</v>
      </c>
      <c r="BI10">
        <f ca="1"/>
        <v>1</v>
      </c>
      <c r="BJ10">
        <f ca="1"/>
        <v>0</v>
      </c>
      <c r="BK10">
        <f ca="1"/>
        <v>0</v>
      </c>
      <c r="BL10">
        <f ca="1"/>
        <v>0</v>
      </c>
      <c r="BM10">
        <f ca="1"/>
        <v>0</v>
      </c>
      <c r="BN10">
        <f ca="1"/>
        <v>0</v>
      </c>
      <c r="BO10">
        <f ca="1"/>
        <v>0</v>
      </c>
      <c r="BP10">
        <f ca="1"/>
        <v>0</v>
      </c>
      <c r="BQ10">
        <f ca="1"/>
        <v>0</v>
      </c>
      <c r="CA10" t="str">
        <f ca="1"/>
        <v>3.1.8: Security testing</v>
      </c>
      <c r="CB10" t="str">
        <f ca="1"/>
        <v>3.2.8: Return and warranty policies</v>
      </c>
      <c r="CC10" t="str">
        <f ca="1"/>
        <v>3.3.8: Channel management</v>
      </c>
      <c r="XFB10" t="str">
        <v>Firmware updates and bug fixes</v>
      </c>
      <c r="XFC10" t="str">
        <v>Compliance Engineer</v>
      </c>
    </row>
    <row r="11" spans="1:104 16381:16384" x14ac:dyDescent="0.5">
      <c r="A11" s="26"/>
      <c r="B11" s="27" t="str">
        <f ca="1"/>
        <v/>
      </c>
      <c r="C11" t="str">
        <f t="shared" si="0"/>
        <v/>
      </c>
      <c r="D11" t="str" cm="1">
        <f t="array" ref="D11">IF(_xlfn.SINGLE(A:A)="","",COUNTA(_xlfn.UNIQUE(_xlfn._xlws.FILTER(M:M,L:L=A11))))</f>
        <v/>
      </c>
      <c r="E11" t="str" cm="1">
        <f t="array" ref="E11">IF(_xlfn.SINGLE(A:A)="","",COUNTA(_xlfn.UNIQUE(_xlfn._xlws.FILTER(N:N,L:L=A11))))</f>
        <v/>
      </c>
      <c r="F11" t="str">
        <f t="shared" si="1"/>
        <v/>
      </c>
      <c r="H11" s="26" t="str">
        <f ca="1"/>
        <v/>
      </c>
      <c r="J11" s="26" t="str">
        <f ca="1"/>
        <v>3. Launch Support</v>
      </c>
      <c r="K11" s="17" t="str" cm="1">
        <f t="array" aca="1" ref="K11" ca="1">IF(OR(L11="",toggleHash&lt;&gt;"On"),"",_xlfn.LET(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_xlfn.ARRAYTOTEXT(L11:Z11),
  IF(ISBLANK(_xlpm.s),
    0,
    DEC2HEX(_xlfn.REDUCE(_xlpm.o,
      ROW(INDIRECT("1:"&amp;LEN(_xlpm.s))),
      _xlfn.LAMBDA(_xlpm.acc,_xlpm.i,_xlpm.mulmod(_xlpm.p, _xlfn.BITXOR(_xlpm.acc, CODE(MID(_xlpm.s,_xlpm.i,1))), _xlpm.m)))))))</f>
        <v/>
      </c>
      <c r="L11" s="4" t="str">
        <v>Testing &amp; Quality Assurance</v>
      </c>
      <c r="M11" s="4" t="str">
        <v>Security testing</v>
      </c>
      <c r="N11" s="4" t="str">
        <v>Penetration Tester</v>
      </c>
      <c r="O11" s="4">
        <v>0.5</v>
      </c>
      <c r="P11" s="4">
        <v>1</v>
      </c>
      <c r="Q11" s="4">
        <v>1.5</v>
      </c>
      <c r="R11" s="4">
        <v>1</v>
      </c>
      <c r="BA11" t="str">
        <f ca="1"/>
        <v>3. Launch Support</v>
      </c>
      <c r="BB11" t="str">
        <f ca="1"/>
        <v/>
      </c>
      <c r="BC11" t="str">
        <f ca="1"/>
        <v>Testing &amp; Quality Assurance</v>
      </c>
      <c r="BD11" t="str">
        <f ca="1"/>
        <v>Security testing</v>
      </c>
      <c r="BE11" t="str">
        <f ca="1"/>
        <v>Penetration Tester</v>
      </c>
      <c r="BF11">
        <f ca="1"/>
        <v>0.5</v>
      </c>
      <c r="BG11">
        <f ca="1"/>
        <v>1</v>
      </c>
      <c r="BH11">
        <f ca="1"/>
        <v>1.5</v>
      </c>
      <c r="BI11">
        <f ca="1"/>
        <v>1</v>
      </c>
      <c r="BJ11">
        <f ca="1"/>
        <v>0</v>
      </c>
      <c r="BK11">
        <f ca="1"/>
        <v>0</v>
      </c>
      <c r="BL11">
        <f ca="1"/>
        <v>0</v>
      </c>
      <c r="BM11">
        <f ca="1"/>
        <v>0</v>
      </c>
      <c r="BN11">
        <f ca="1"/>
        <v>0</v>
      </c>
      <c r="BO11">
        <f ca="1"/>
        <v>0</v>
      </c>
      <c r="BP11">
        <f ca="1"/>
        <v>0</v>
      </c>
      <c r="BQ11">
        <f ca="1"/>
        <v>0</v>
      </c>
      <c r="CA11" t="str">
        <f ca="1"/>
        <v>3.1.9: Industry certifications</v>
      </c>
      <c r="CC11" t="str">
        <f ca="1"/>
        <v>3.3.9: Firmware updates and bug fixes</v>
      </c>
      <c r="XFB11" t="str">
        <v>Functional testing</v>
      </c>
      <c r="XFC11" t="str">
        <v>Customer Experience Analyst</v>
      </c>
    </row>
    <row r="12" spans="1:104 16381:16384" x14ac:dyDescent="0.5">
      <c r="A12" s="26"/>
      <c r="B12" s="27" t="str">
        <f ca="1"/>
        <v/>
      </c>
      <c r="C12" t="str">
        <f t="shared" si="0"/>
        <v/>
      </c>
      <c r="D12" t="str" cm="1">
        <f t="array" ref="D12">IF(_xlfn.SINGLE(A:A)="","",COUNTA(_xlfn.UNIQUE(_xlfn._xlws.FILTER(M:M,L:L=A12))))</f>
        <v/>
      </c>
      <c r="E12" t="str" cm="1">
        <f t="array" ref="E12">IF(_xlfn.SINGLE(A:A)="","",COUNTA(_xlfn.UNIQUE(_xlfn._xlws.FILTER(N:N,L:L=A12))))</f>
        <v/>
      </c>
      <c r="F12" t="str">
        <f t="shared" si="1"/>
        <v/>
      </c>
      <c r="H12" s="26" t="str">
        <f ca="1"/>
        <v/>
      </c>
      <c r="J12" s="26" t="str">
        <f ca="1"/>
        <v>3. Launch Support</v>
      </c>
      <c r="K12" s="17" t="str" cm="1">
        <f t="array" aca="1" ref="K12" ca="1">IF(OR(L12="",toggleHash&lt;&gt;"On"),"",_xlfn.LET(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_xlfn.ARRAYTOTEXT(L12:Z12),
  IF(ISBLANK(_xlpm.s),
    0,
    DEC2HEX(_xlfn.REDUCE(_xlpm.o,
      ROW(INDIRECT("1:"&amp;LEN(_xlpm.s))),
      _xlfn.LAMBDA(_xlpm.acc,_xlpm.i,_xlpm.mulmod(_xlpm.p, _xlfn.BITXOR(_xlpm.acc, CODE(MID(_xlpm.s,_xlpm.i,1))), _xlpm.m)))))))</f>
        <v/>
      </c>
      <c r="L12" s="4" t="str">
        <v>Testing &amp; Quality Assurance</v>
      </c>
      <c r="M12" s="4" t="str">
        <v>Security testing</v>
      </c>
      <c r="N12" s="4" t="str">
        <v>Security Analyst</v>
      </c>
      <c r="O12" s="4">
        <v>0.5</v>
      </c>
      <c r="P12" s="4">
        <v>1</v>
      </c>
      <c r="Q12" s="4">
        <v>2</v>
      </c>
      <c r="R12" s="4">
        <v>1</v>
      </c>
      <c r="BA12" t="str">
        <f ca="1"/>
        <v>3. Launch Support</v>
      </c>
      <c r="BB12" t="str">
        <f ca="1"/>
        <v/>
      </c>
      <c r="BC12" t="str">
        <f ca="1"/>
        <v>Testing &amp; Quality Assurance</v>
      </c>
      <c r="BD12" t="str">
        <f ca="1"/>
        <v>Security testing</v>
      </c>
      <c r="BE12" t="str">
        <f ca="1"/>
        <v>Security Analyst</v>
      </c>
      <c r="BF12">
        <f ca="1"/>
        <v>0.5</v>
      </c>
      <c r="BG12">
        <f ca="1"/>
        <v>1</v>
      </c>
      <c r="BH12">
        <f ca="1"/>
        <v>2</v>
      </c>
      <c r="BI12">
        <f ca="1"/>
        <v>1</v>
      </c>
      <c r="BJ12">
        <f ca="1"/>
        <v>0</v>
      </c>
      <c r="BK12">
        <f ca="1"/>
        <v>0</v>
      </c>
      <c r="BL12">
        <f ca="1"/>
        <v>0</v>
      </c>
      <c r="BM12">
        <f ca="1"/>
        <v>0</v>
      </c>
      <c r="BN12">
        <f ca="1"/>
        <v>0</v>
      </c>
      <c r="BO12">
        <f ca="1"/>
        <v>0</v>
      </c>
      <c r="BP12">
        <f ca="1"/>
        <v>0</v>
      </c>
      <c r="BQ12">
        <f ca="1"/>
        <v>0</v>
      </c>
      <c r="CA12" t="str">
        <f ca="1"/>
        <v>3.1.10: App platform compliance</v>
      </c>
      <c r="CC12" t="str">
        <f ca="1"/>
        <v>3.3.10: Feature upgrades</v>
      </c>
      <c r="XFB12" t="str">
        <v>Industry certifications</v>
      </c>
      <c r="XFC12" t="str">
        <v>Customer Service Manager</v>
      </c>
    </row>
    <row r="13" spans="1:104 16381:16384" x14ac:dyDescent="0.5">
      <c r="A13" s="26"/>
      <c r="B13" s="27" t="str">
        <f ca="1"/>
        <v/>
      </c>
      <c r="C13" t="str">
        <f t="shared" si="0"/>
        <v/>
      </c>
      <c r="D13" t="str" cm="1">
        <f t="array" ref="D13">IF(_xlfn.SINGLE(A:A)="","",COUNTA(_xlfn.UNIQUE(_xlfn._xlws.FILTER(M:M,L:L=A13))))</f>
        <v/>
      </c>
      <c r="E13" t="str" cm="1">
        <f t="array" ref="E13">IF(_xlfn.SINGLE(A:A)="","",COUNTA(_xlfn.UNIQUE(_xlfn._xlws.FILTER(N:N,L:L=A13))))</f>
        <v/>
      </c>
      <c r="F13" t="str">
        <f t="shared" si="1"/>
        <v/>
      </c>
      <c r="H13" s="26" t="str">
        <f ca="1"/>
        <v/>
      </c>
      <c r="J13" s="26" t="str">
        <f ca="1"/>
        <v>3. Launch Support</v>
      </c>
      <c r="K13" s="17" t="str" cm="1">
        <f t="array" aca="1" ref="K13" ca="1">IF(OR(L13="",toggleHash&lt;&gt;"On"),"",_xlfn.LET(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_xlfn.ARRAYTOTEXT(L13:Z13),
  IF(ISBLANK(_xlpm.s),
    0,
    DEC2HEX(_xlfn.REDUCE(_xlpm.o,
      ROW(INDIRECT("1:"&amp;LEN(_xlpm.s))),
      _xlfn.LAMBDA(_xlpm.acc,_xlpm.i,_xlpm.mulmod(_xlpm.p, _xlfn.BITXOR(_xlpm.acc, CODE(MID(_xlpm.s,_xlpm.i,1))), _xlpm.m)))))))</f>
        <v/>
      </c>
      <c r="L13" s="4" t="str">
        <v>Testing &amp; Quality Assurance</v>
      </c>
      <c r="M13" s="4" t="str">
        <v>Industry certifications</v>
      </c>
      <c r="N13" s="4" t="str">
        <v>Compliance Engineer</v>
      </c>
      <c r="O13" s="4">
        <v>0.2</v>
      </c>
      <c r="P13" s="4">
        <v>0.5</v>
      </c>
      <c r="Q13" s="4">
        <v>1</v>
      </c>
      <c r="R13" s="4">
        <v>0.5</v>
      </c>
      <c r="BA13" t="str">
        <f ca="1"/>
        <v>3. Launch Support</v>
      </c>
      <c r="BB13" t="str">
        <f ca="1"/>
        <v/>
      </c>
      <c r="BC13" t="str">
        <f ca="1"/>
        <v>Testing &amp; Quality Assurance</v>
      </c>
      <c r="BD13" t="str">
        <f ca="1"/>
        <v>Industry certifications</v>
      </c>
      <c r="BE13" t="str">
        <f ca="1"/>
        <v>Compliance Engineer</v>
      </c>
      <c r="BF13">
        <f ca="1"/>
        <v>0.2</v>
      </c>
      <c r="BG13">
        <f ca="1"/>
        <v>0.5</v>
      </c>
      <c r="BH13">
        <f ca="1"/>
        <v>1</v>
      </c>
      <c r="BI13">
        <f ca="1"/>
        <v>0.5</v>
      </c>
      <c r="BJ13">
        <f ca="1"/>
        <v>0</v>
      </c>
      <c r="BK13">
        <f ca="1"/>
        <v>0</v>
      </c>
      <c r="BL13">
        <f ca="1"/>
        <v>0</v>
      </c>
      <c r="BM13">
        <f ca="1"/>
        <v>0</v>
      </c>
      <c r="BN13">
        <f ca="1"/>
        <v>0</v>
      </c>
      <c r="BO13">
        <f ca="1"/>
        <v>0</v>
      </c>
      <c r="BP13">
        <f ca="1"/>
        <v>0</v>
      </c>
      <c r="BQ13">
        <f ca="1"/>
        <v>0</v>
      </c>
      <c r="CC13" t="str">
        <f ca="1"/>
        <v>3.3.11: Customer feedback analysis and response</v>
      </c>
      <c r="XFB13" t="str">
        <v>Influencer and review program</v>
      </c>
      <c r="XFC13" t="str">
        <v>Customer Support Specialist</v>
      </c>
    </row>
    <row r="14" spans="1:104 16381:16384" x14ac:dyDescent="0.5">
      <c r="A14" s="26"/>
      <c r="B14" s="27" t="str">
        <f ca="1"/>
        <v/>
      </c>
      <c r="C14" t="str">
        <f t="shared" si="0"/>
        <v/>
      </c>
      <c r="D14" t="str" cm="1">
        <f t="array" ref="D14">IF(_xlfn.SINGLE(A:A)="","",COUNTA(_xlfn.UNIQUE(_xlfn._xlws.FILTER(M:M,L:L=A14))))</f>
        <v/>
      </c>
      <c r="E14" t="str" cm="1">
        <f t="array" ref="E14">IF(_xlfn.SINGLE(A:A)="","",COUNTA(_xlfn.UNIQUE(_xlfn._xlws.FILTER(N:N,L:L=A14))))</f>
        <v/>
      </c>
      <c r="F14" t="str">
        <f t="shared" si="1"/>
        <v/>
      </c>
      <c r="H14" s="26" t="str">
        <f ca="1"/>
        <v/>
      </c>
      <c r="J14" s="26" t="str">
        <f ca="1"/>
        <v>3. Launch Support</v>
      </c>
      <c r="K14" s="17" t="str" cm="1">
        <f t="array" aca="1" ref="K14" ca="1">IF(OR(L14="",toggleHash&lt;&gt;"On"),"",_xlfn.LET(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_xlfn.ARRAYTOTEXT(L14:Z14),
  IF(ISBLANK(_xlpm.s),
    0,
    DEC2HEX(_xlfn.REDUCE(_xlpm.o,
      ROW(INDIRECT("1:"&amp;LEN(_xlpm.s))),
      _xlfn.LAMBDA(_xlpm.acc,_xlpm.i,_xlpm.mulmod(_xlpm.p, _xlfn.BITXOR(_xlpm.acc, CODE(MID(_xlpm.s,_xlpm.i,1))), _xlpm.m)))))))</f>
        <v/>
      </c>
      <c r="L14" s="4" t="str">
        <v>Testing &amp; Quality Assurance</v>
      </c>
      <c r="M14" s="4" t="str">
        <v>App platform compliance</v>
      </c>
      <c r="N14" s="4" t="str">
        <v>Software Compliance Engineer</v>
      </c>
      <c r="O14" s="4">
        <v>0.2</v>
      </c>
      <c r="P14" s="4">
        <v>0.5</v>
      </c>
      <c r="Q14" s="4">
        <v>1</v>
      </c>
      <c r="R14" s="4">
        <v>0.5</v>
      </c>
      <c r="BA14" t="str">
        <f ca="1"/>
        <v>3. Launch Support</v>
      </c>
      <c r="BB14" t="str">
        <f ca="1"/>
        <v/>
      </c>
      <c r="BC14" t="str">
        <f ca="1"/>
        <v>Testing &amp; Quality Assurance</v>
      </c>
      <c r="BD14" t="str">
        <f ca="1"/>
        <v>App platform compliance</v>
      </c>
      <c r="BE14" t="str">
        <f ca="1"/>
        <v>Software Compliance Engineer</v>
      </c>
      <c r="BF14">
        <f ca="1"/>
        <v>0.2</v>
      </c>
      <c r="BG14">
        <f ca="1"/>
        <v>0.5</v>
      </c>
      <c r="BH14">
        <f ca="1"/>
        <v>1</v>
      </c>
      <c r="BI14">
        <f ca="1"/>
        <v>0.5</v>
      </c>
      <c r="BJ14">
        <f ca="1"/>
        <v>0</v>
      </c>
      <c r="BK14">
        <f ca="1"/>
        <v>0</v>
      </c>
      <c r="BL14">
        <f ca="1"/>
        <v>0</v>
      </c>
      <c r="BM14">
        <f ca="1"/>
        <v>0</v>
      </c>
      <c r="BN14">
        <f ca="1"/>
        <v>0</v>
      </c>
      <c r="BO14">
        <f ca="1"/>
        <v>0</v>
      </c>
      <c r="BP14">
        <f ca="1"/>
        <v>0</v>
      </c>
      <c r="BQ14">
        <f ca="1"/>
        <v>0</v>
      </c>
      <c r="CC14" t="str">
        <f ca="1"/>
        <v>3.3.12: Device return and warranty management</v>
      </c>
      <c r="XFB14" t="str">
        <v>Integration testing</v>
      </c>
      <c r="XFC14" t="str">
        <v>Data Privacy Engineer</v>
      </c>
    </row>
    <row r="15" spans="1:104 16381:16384" x14ac:dyDescent="0.5">
      <c r="A15" s="26"/>
      <c r="B15" s="27" t="str">
        <f ca="1"/>
        <v/>
      </c>
      <c r="C15" t="str">
        <f t="shared" si="0"/>
        <v/>
      </c>
      <c r="D15" t="str" cm="1">
        <f t="array" ref="D15">IF(_xlfn.SINGLE(A:A)="","",COUNTA(_xlfn.UNIQUE(_xlfn._xlws.FILTER(M:M,L:L=A15))))</f>
        <v/>
      </c>
      <c r="E15" t="str" cm="1">
        <f t="array" ref="E15">IF(_xlfn.SINGLE(A:A)="","",COUNTA(_xlfn.UNIQUE(_xlfn._xlws.FILTER(N:N,L:L=A15))))</f>
        <v/>
      </c>
      <c r="F15" t="str">
        <f t="shared" si="1"/>
        <v/>
      </c>
      <c r="H15" s="26" t="str">
        <f ca="1"/>
        <v/>
      </c>
      <c r="J15" s="26" t="str">
        <f ca="1"/>
        <v>3. Launch Support</v>
      </c>
      <c r="K15" s="17" t="str" cm="1">
        <f t="array" aca="1" ref="K15" ca="1">IF(OR(L15="",toggleHash&lt;&gt;"On"),"",_xlfn.LET(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_xlfn.ARRAYTOTEXT(L15:Z15),
  IF(ISBLANK(_xlpm.s),
    0,
    DEC2HEX(_xlfn.REDUCE(_xlpm.o,
      ROW(INDIRECT("1:"&amp;LEN(_xlpm.s))),
      _xlfn.LAMBDA(_xlpm.acc,_xlpm.i,_xlpm.mulmod(_xlpm.p, _xlfn.BITXOR(_xlpm.acc, CODE(MID(_xlpm.s,_xlpm.i,1))), _xlpm.m)))))))</f>
        <v/>
      </c>
      <c r="L15" s="4" t="str">
        <v>Packaging &amp; User Support</v>
      </c>
      <c r="M15" s="4" t="str">
        <v>Packaging materials selection</v>
      </c>
      <c r="N15" s="4" t="str">
        <v>Packaging Engineer</v>
      </c>
      <c r="O15" s="4">
        <v>1</v>
      </c>
      <c r="P15" s="4">
        <v>1.5</v>
      </c>
      <c r="Q15" s="4">
        <v>2</v>
      </c>
      <c r="R15" s="4">
        <v>0.5</v>
      </c>
      <c r="BA15" t="str">
        <f ca="1"/>
        <v>3. Launch Support</v>
      </c>
      <c r="BB15" t="str">
        <f ca="1"/>
        <v/>
      </c>
      <c r="BC15" t="str">
        <f ca="1"/>
        <v>Packaging &amp; User Support</v>
      </c>
      <c r="BD15" t="str">
        <f ca="1"/>
        <v>Packaging materials selection</v>
      </c>
      <c r="BE15" t="str">
        <f ca="1"/>
        <v>Packaging Engineer</v>
      </c>
      <c r="BF15">
        <f ca="1"/>
        <v>1</v>
      </c>
      <c r="BG15">
        <f ca="1"/>
        <v>1.5</v>
      </c>
      <c r="BH15">
        <f ca="1"/>
        <v>2</v>
      </c>
      <c r="BI15">
        <f ca="1"/>
        <v>0.5</v>
      </c>
      <c r="BJ15">
        <f ca="1"/>
        <v>0</v>
      </c>
      <c r="BK15">
        <f ca="1"/>
        <v>0</v>
      </c>
      <c r="BL15">
        <f ca="1"/>
        <v>0</v>
      </c>
      <c r="BM15">
        <f ca="1"/>
        <v>0</v>
      </c>
      <c r="BN15">
        <f ca="1"/>
        <v>0</v>
      </c>
      <c r="BO15">
        <f ca="1"/>
        <v>0</v>
      </c>
      <c r="BP15">
        <f ca="1"/>
        <v>0</v>
      </c>
      <c r="BQ15">
        <f ca="1"/>
        <v>0</v>
      </c>
      <c r="XFB15" t="str">
        <v>Online help center</v>
      </c>
      <c r="XFC15" t="str">
        <v>Digital Marketer</v>
      </c>
    </row>
    <row r="16" spans="1:104 16381:16384" x14ac:dyDescent="0.5">
      <c r="A16" s="26"/>
      <c r="B16" s="27" t="str">
        <f ca="1"/>
        <v/>
      </c>
      <c r="C16" t="str">
        <f t="shared" si="0"/>
        <v/>
      </c>
      <c r="D16" t="str" cm="1">
        <f t="array" ref="D16">IF(_xlfn.SINGLE(A:A)="","",COUNTA(_xlfn.UNIQUE(_xlfn._xlws.FILTER(M:M,L:L=A16))))</f>
        <v/>
      </c>
      <c r="E16" t="str" cm="1">
        <f t="array" ref="E16">IF(_xlfn.SINGLE(A:A)="","",COUNTA(_xlfn.UNIQUE(_xlfn._xlws.FILTER(N:N,L:L=A16))))</f>
        <v/>
      </c>
      <c r="F16" t="str">
        <f t="shared" si="1"/>
        <v/>
      </c>
      <c r="H16" s="26" t="str">
        <f ca="1"/>
        <v/>
      </c>
      <c r="J16" s="26" t="str">
        <f ca="1"/>
        <v>3. Launch Support</v>
      </c>
      <c r="K16" s="17" t="str" cm="1">
        <f t="array" aca="1" ref="K16" ca="1">IF(OR(L16="",toggleHash&lt;&gt;"On"),"",_xlfn.LET(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_xlfn.ARRAYTOTEXT(L16:Z16),
  IF(ISBLANK(_xlpm.s),
    0,
    DEC2HEX(_xlfn.REDUCE(_xlpm.o,
      ROW(INDIRECT("1:"&amp;LEN(_xlpm.s))),
      _xlfn.LAMBDA(_xlpm.acc,_xlpm.i,_xlpm.mulmod(_xlpm.p, _xlfn.BITXOR(_xlpm.acc, CODE(MID(_xlpm.s,_xlpm.i,1))), _xlpm.m)))))))</f>
        <v/>
      </c>
      <c r="L16" s="4" t="str">
        <v>Packaging &amp; User Support</v>
      </c>
      <c r="M16" s="4" t="str">
        <v>Brand design and label printing</v>
      </c>
      <c r="N16" s="4" t="str">
        <v>Graphic Designer</v>
      </c>
      <c r="O16" s="4">
        <v>1</v>
      </c>
      <c r="P16" s="4">
        <v>1.5</v>
      </c>
      <c r="Q16" s="4">
        <v>2</v>
      </c>
      <c r="R16" s="4">
        <v>0.5</v>
      </c>
      <c r="BA16" t="str">
        <f ca="1"/>
        <v>3. Launch Support</v>
      </c>
      <c r="BB16" t="str">
        <f ca="1"/>
        <v/>
      </c>
      <c r="BC16" t="str">
        <f ca="1"/>
        <v>Packaging &amp; User Support</v>
      </c>
      <c r="BD16" t="str">
        <f ca="1"/>
        <v>Brand design and label printing</v>
      </c>
      <c r="BE16" t="str">
        <f ca="1"/>
        <v>Graphic Designer</v>
      </c>
      <c r="BF16">
        <f ca="1"/>
        <v>1</v>
      </c>
      <c r="BG16">
        <f ca="1"/>
        <v>1.5</v>
      </c>
      <c r="BH16">
        <f ca="1"/>
        <v>2</v>
      </c>
      <c r="BI16">
        <f ca="1"/>
        <v>0.5</v>
      </c>
      <c r="BJ16">
        <f ca="1"/>
        <v>0</v>
      </c>
      <c r="BK16">
        <f ca="1"/>
        <v>0</v>
      </c>
      <c r="BL16">
        <f ca="1"/>
        <v>0</v>
      </c>
      <c r="BM16">
        <f ca="1"/>
        <v>0</v>
      </c>
      <c r="BN16">
        <f ca="1"/>
        <v>0</v>
      </c>
      <c r="BO16">
        <f ca="1"/>
        <v>0</v>
      </c>
      <c r="BP16">
        <f ca="1"/>
        <v>0</v>
      </c>
      <c r="BQ16">
        <f ca="1"/>
        <v>0</v>
      </c>
      <c r="XFB16" t="str">
        <v>Packaging durability testing</v>
      </c>
      <c r="XFC16" t="str">
        <v>DRM Engineer</v>
      </c>
    </row>
    <row r="17" spans="1:69 16382:16383" x14ac:dyDescent="0.5">
      <c r="A17" s="26"/>
      <c r="B17" s="27" t="str">
        <f ca="1"/>
        <v/>
      </c>
      <c r="C17" t="str">
        <f t="shared" si="0"/>
        <v/>
      </c>
      <c r="D17" t="str" cm="1">
        <f t="array" ref="D17">IF(_xlfn.SINGLE(A:A)="","",COUNTA(_xlfn.UNIQUE(_xlfn._xlws.FILTER(M:M,L:L=A17))))</f>
        <v/>
      </c>
      <c r="E17" t="str" cm="1">
        <f t="array" ref="E17">IF(_xlfn.SINGLE(A:A)="","",COUNTA(_xlfn.UNIQUE(_xlfn._xlws.FILTER(N:N,L:L=A17))))</f>
        <v/>
      </c>
      <c r="F17" t="str">
        <f t="shared" si="1"/>
        <v/>
      </c>
      <c r="H17" s="26" t="str">
        <f ca="1"/>
        <v/>
      </c>
      <c r="J17" s="26" t="str">
        <f ca="1"/>
        <v>3. Launch Support</v>
      </c>
      <c r="K17" s="17" t="str" cm="1">
        <f t="array" aca="1" ref="K17" ca="1">IF(OR(L17="",toggleHash&lt;&gt;"On"),"",_xlfn.LET(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_xlfn.ARRAYTOTEXT(L17:Z17),
  IF(ISBLANK(_xlpm.s),
    0,
    DEC2HEX(_xlfn.REDUCE(_xlpm.o,
      ROW(INDIRECT("1:"&amp;LEN(_xlpm.s))),
      _xlfn.LAMBDA(_xlpm.acc,_xlpm.i,_xlpm.mulmod(_xlpm.p, _xlfn.BITXOR(_xlpm.acc, CODE(MID(_xlpm.s,_xlpm.i,1))), _xlpm.m)))))))</f>
        <v/>
      </c>
      <c r="L17" s="4" t="str">
        <v>Packaging &amp; User Support</v>
      </c>
      <c r="M17" s="4" t="str">
        <v>Brand design and label printing</v>
      </c>
      <c r="N17" s="4" t="str">
        <v>Packaging Designer</v>
      </c>
      <c r="O17" s="4">
        <v>0.5</v>
      </c>
      <c r="P17" s="4">
        <v>1</v>
      </c>
      <c r="Q17" s="4">
        <v>1.5</v>
      </c>
      <c r="R17" s="4">
        <v>0.5</v>
      </c>
      <c r="BA17" t="str">
        <f ca="1"/>
        <v>3. Launch Support</v>
      </c>
      <c r="BB17" t="str">
        <f ca="1"/>
        <v/>
      </c>
      <c r="BC17" t="str">
        <f ca="1"/>
        <v>Packaging &amp; User Support</v>
      </c>
      <c r="BD17" t="str">
        <f ca="1"/>
        <v>Brand design and label printing</v>
      </c>
      <c r="BE17" t="str">
        <f ca="1"/>
        <v>Packaging Designer</v>
      </c>
      <c r="BF17">
        <f ca="1"/>
        <v>0.5</v>
      </c>
      <c r="BG17">
        <f ca="1"/>
        <v>1</v>
      </c>
      <c r="BH17">
        <f ca="1"/>
        <v>1.5</v>
      </c>
      <c r="BI17">
        <f ca="1"/>
        <v>0.5</v>
      </c>
      <c r="BJ17">
        <f ca="1"/>
        <v>0</v>
      </c>
      <c r="BK17">
        <f ca="1"/>
        <v>0</v>
      </c>
      <c r="BL17">
        <f ca="1"/>
        <v>0</v>
      </c>
      <c r="BM17">
        <f ca="1"/>
        <v>0</v>
      </c>
      <c r="BN17">
        <f ca="1"/>
        <v>0</v>
      </c>
      <c r="BO17">
        <f ca="1"/>
        <v>0</v>
      </c>
      <c r="BP17">
        <f ca="1"/>
        <v>0</v>
      </c>
      <c r="BQ17">
        <f ca="1"/>
        <v>0</v>
      </c>
      <c r="XFB17" t="str">
        <v>Packaging materials selection</v>
      </c>
      <c r="XFC17" t="str">
        <v>E-Commerce Manager</v>
      </c>
    </row>
    <row r="18" spans="1:69 16382:16383" x14ac:dyDescent="0.5">
      <c r="A18" s="26"/>
      <c r="B18" s="27" t="str">
        <f ca="1"/>
        <v/>
      </c>
      <c r="C18" t="str">
        <f t="shared" si="0"/>
        <v/>
      </c>
      <c r="D18" t="str" cm="1">
        <f t="array" ref="D18">IF(_xlfn.SINGLE(A:A)="","",COUNTA(_xlfn.UNIQUE(_xlfn._xlws.FILTER(M:M,L:L=A18))))</f>
        <v/>
      </c>
      <c r="E18" t="str" cm="1">
        <f t="array" ref="E18">IF(_xlfn.SINGLE(A:A)="","",COUNTA(_xlfn.UNIQUE(_xlfn._xlws.FILTER(N:N,L:L=A18))))</f>
        <v/>
      </c>
      <c r="F18" t="str">
        <f t="shared" si="1"/>
        <v/>
      </c>
      <c r="H18" s="26" t="str">
        <f ca="1"/>
        <v/>
      </c>
      <c r="J18" s="26" t="str">
        <f ca="1"/>
        <v>3. Launch Support</v>
      </c>
      <c r="K18" s="17" t="str" cm="1">
        <f t="array" aca="1" ref="K18" ca="1">IF(OR(L18="",toggleHash&lt;&gt;"On"),"",_xlfn.LET(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_xlfn.ARRAYTOTEXT(L18:Z18),
  IF(ISBLANK(_xlpm.s),
    0,
    DEC2HEX(_xlfn.REDUCE(_xlpm.o,
      ROW(INDIRECT("1:"&amp;LEN(_xlpm.s))),
      _xlfn.LAMBDA(_xlpm.acc,_xlpm.i,_xlpm.mulmod(_xlpm.p, _xlfn.BITXOR(_xlpm.acc, CODE(MID(_xlpm.s,_xlpm.i,1))), _xlpm.m)))))))</f>
        <v/>
      </c>
      <c r="L18" s="4" t="str">
        <v>Packaging &amp; User Support</v>
      </c>
      <c r="M18" s="4" t="str">
        <v>User manual and quick start guide design</v>
      </c>
      <c r="N18" s="4" t="str">
        <v>Technical Writer</v>
      </c>
      <c r="O18" s="4">
        <v>1</v>
      </c>
      <c r="P18" s="4">
        <v>1.5</v>
      </c>
      <c r="Q18" s="4">
        <v>1.5</v>
      </c>
      <c r="R18" s="4">
        <v>0.5</v>
      </c>
      <c r="BA18" t="str">
        <f ca="1"/>
        <v>3. Launch Support</v>
      </c>
      <c r="BB18" t="str">
        <f ca="1"/>
        <v/>
      </c>
      <c r="BC18" t="str">
        <f ca="1"/>
        <v>Packaging &amp; User Support</v>
      </c>
      <c r="BD18" t="str">
        <f ca="1"/>
        <v>User manual and quick start guide design</v>
      </c>
      <c r="BE18" t="str">
        <f ca="1"/>
        <v>Technical Writer</v>
      </c>
      <c r="BF18">
        <f ca="1"/>
        <v>1</v>
      </c>
      <c r="BG18">
        <f ca="1"/>
        <v>1.5</v>
      </c>
      <c r="BH18">
        <f ca="1"/>
        <v>1.5</v>
      </c>
      <c r="BI18">
        <f ca="1"/>
        <v>0.5</v>
      </c>
      <c r="BJ18">
        <f ca="1"/>
        <v>0</v>
      </c>
      <c r="BK18">
        <f ca="1"/>
        <v>0</v>
      </c>
      <c r="BL18">
        <f ca="1"/>
        <v>0</v>
      </c>
      <c r="BM18">
        <f ca="1"/>
        <v>0</v>
      </c>
      <c r="BN18">
        <f ca="1"/>
        <v>0</v>
      </c>
      <c r="BO18">
        <f ca="1"/>
        <v>0</v>
      </c>
      <c r="BP18">
        <f ca="1"/>
        <v>0</v>
      </c>
      <c r="BQ18">
        <f ca="1"/>
        <v>0</v>
      </c>
      <c r="XFB18" t="str">
        <v>Performance testing</v>
      </c>
      <c r="XFC18" t="str">
        <v>Electrical Engineer</v>
      </c>
    </row>
    <row r="19" spans="1:69 16382:16383" x14ac:dyDescent="0.5">
      <c r="A19" s="26"/>
      <c r="B19" s="27" t="str">
        <f ca="1"/>
        <v/>
      </c>
      <c r="C19" t="str">
        <f t="shared" si="0"/>
        <v/>
      </c>
      <c r="D19" t="str" cm="1">
        <f t="array" ref="D19">IF(_xlfn.SINGLE(A:A)="","",COUNTA(_xlfn.UNIQUE(_xlfn._xlws.FILTER(M:M,L:L=A19))))</f>
        <v/>
      </c>
      <c r="E19" t="str" cm="1">
        <f t="array" ref="E19">IF(_xlfn.SINGLE(A:A)="","",COUNTA(_xlfn.UNIQUE(_xlfn._xlws.FILTER(N:N,L:L=A19))))</f>
        <v/>
      </c>
      <c r="F19" t="str">
        <f t="shared" si="1"/>
        <v/>
      </c>
      <c r="H19" s="26" t="str">
        <f ca="1"/>
        <v/>
      </c>
      <c r="J19" s="26" t="str">
        <f ca="1"/>
        <v>3. Launch Support</v>
      </c>
      <c r="K19" s="17" t="str" cm="1">
        <f t="array" aca="1" ref="K19" ca="1">IF(OR(L19="",toggleHash&lt;&gt;"On"),"",_xlfn.LET(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_xlfn.ARRAYTOTEXT(L19:Z19),
  IF(ISBLANK(_xlpm.s),
    0,
    DEC2HEX(_xlfn.REDUCE(_xlpm.o,
      ROW(INDIRECT("1:"&amp;LEN(_xlpm.s))),
      _xlfn.LAMBDA(_xlpm.acc,_xlpm.i,_xlpm.mulmod(_xlpm.p, _xlfn.BITXOR(_xlpm.acc, CODE(MID(_xlpm.s,_xlpm.i,1))), _xlpm.m)))))))</f>
        <v/>
      </c>
      <c r="L19" s="4" t="str">
        <v>Packaging &amp; User Support</v>
      </c>
      <c r="M19" s="4" t="str">
        <v>User manual and quick start guide design</v>
      </c>
      <c r="N19" s="4" t="str">
        <v>Instructional Designer</v>
      </c>
      <c r="O19" s="4">
        <v>1</v>
      </c>
      <c r="P19" s="4">
        <v>1.5</v>
      </c>
      <c r="Q19" s="4">
        <v>1.5</v>
      </c>
      <c r="R19" s="4">
        <v>0.5</v>
      </c>
      <c r="BA19" t="str">
        <f ca="1"/>
        <v>3. Launch Support</v>
      </c>
      <c r="BB19" t="str">
        <f ca="1"/>
        <v/>
      </c>
      <c r="BC19" t="str">
        <f ca="1"/>
        <v>Packaging &amp; User Support</v>
      </c>
      <c r="BD19" t="str">
        <f ca="1"/>
        <v>User manual and quick start guide design</v>
      </c>
      <c r="BE19" t="str">
        <f ca="1"/>
        <v>Instructional Designer</v>
      </c>
      <c r="BF19">
        <f ca="1"/>
        <v>1</v>
      </c>
      <c r="BG19">
        <f ca="1"/>
        <v>1.5</v>
      </c>
      <c r="BH19">
        <f ca="1"/>
        <v>1.5</v>
      </c>
      <c r="BI19">
        <f ca="1"/>
        <v>0.5</v>
      </c>
      <c r="BJ19">
        <f ca="1"/>
        <v>0</v>
      </c>
      <c r="BK19">
        <f ca="1"/>
        <v>0</v>
      </c>
      <c r="BL19">
        <f ca="1"/>
        <v>0</v>
      </c>
      <c r="BM19">
        <f ca="1"/>
        <v>0</v>
      </c>
      <c r="BN19">
        <f ca="1"/>
        <v>0</v>
      </c>
      <c r="BO19">
        <f ca="1"/>
        <v>0</v>
      </c>
      <c r="BP19">
        <f ca="1"/>
        <v>0</v>
      </c>
      <c r="BQ19">
        <f ca="1"/>
        <v>0</v>
      </c>
      <c r="XFB19" t="str">
        <v>Power consumption and battery performance</v>
      </c>
      <c r="XFC19" t="str">
        <v>Embedded Software Engineer</v>
      </c>
    </row>
    <row r="20" spans="1:69 16382:16383" x14ac:dyDescent="0.5">
      <c r="A20" s="26"/>
      <c r="B20" s="27" t="str">
        <f ca="1"/>
        <v/>
      </c>
      <c r="C20" t="str">
        <f t="shared" si="0"/>
        <v/>
      </c>
      <c r="D20" t="str" cm="1">
        <f t="array" ref="D20">IF(_xlfn.SINGLE(A:A)="","",COUNTA(_xlfn.UNIQUE(_xlfn._xlws.FILTER(M:M,L:L=A20))))</f>
        <v/>
      </c>
      <c r="E20" t="str" cm="1">
        <f t="array" ref="E20">IF(_xlfn.SINGLE(A:A)="","",COUNTA(_xlfn.UNIQUE(_xlfn._xlws.FILTER(N:N,L:L=A20))))</f>
        <v/>
      </c>
      <c r="F20" t="str">
        <f t="shared" si="1"/>
        <v/>
      </c>
      <c r="H20" s="26" t="str">
        <f ca="1"/>
        <v/>
      </c>
      <c r="J20" s="26" t="str">
        <f ca="1"/>
        <v>3. Launch Support</v>
      </c>
      <c r="K20" s="17" t="str" cm="1">
        <f t="array" aca="1" ref="K20" ca="1">IF(OR(L20="",toggleHash&lt;&gt;"On"),"",_xlfn.LET(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_xlfn.ARRAYTOTEXT(L20:Z20),
  IF(ISBLANK(_xlpm.s),
    0,
    DEC2HEX(_xlfn.REDUCE(_xlpm.o,
      ROW(INDIRECT("1:"&amp;LEN(_xlpm.s))),
      _xlfn.LAMBDA(_xlpm.acc,_xlpm.i,_xlpm.mulmod(_xlpm.p, _xlfn.BITXOR(_xlpm.acc, CODE(MID(_xlpm.s,_xlpm.i,1))), _xlpm.m)))))))</f>
        <v/>
      </c>
      <c r="L20" s="4" t="str">
        <v>Packaging &amp; User Support</v>
      </c>
      <c r="M20" s="4" t="str">
        <v>Packaging durability testing</v>
      </c>
      <c r="N20" s="4" t="str">
        <v>Packaging Test Engineer</v>
      </c>
      <c r="O20" s="4">
        <v>0.5</v>
      </c>
      <c r="P20" s="4">
        <v>1</v>
      </c>
      <c r="Q20" s="4">
        <v>1.5</v>
      </c>
      <c r="R20" s="4">
        <v>0.5</v>
      </c>
      <c r="BA20" t="str">
        <f ca="1"/>
        <v>3. Launch Support</v>
      </c>
      <c r="BB20" t="str">
        <f ca="1"/>
        <v/>
      </c>
      <c r="BC20" t="str">
        <f ca="1"/>
        <v>Packaging &amp; User Support</v>
      </c>
      <c r="BD20" t="str">
        <f ca="1"/>
        <v>Packaging durability testing</v>
      </c>
      <c r="BE20" t="str">
        <f ca="1"/>
        <v>Packaging Test Engineer</v>
      </c>
      <c r="BF20">
        <f ca="1"/>
        <v>0.5</v>
      </c>
      <c r="BG20">
        <f ca="1"/>
        <v>1</v>
      </c>
      <c r="BH20">
        <f ca="1"/>
        <v>1.5</v>
      </c>
      <c r="BI20">
        <f ca="1"/>
        <v>0.5</v>
      </c>
      <c r="BJ20">
        <f ca="1"/>
        <v>0</v>
      </c>
      <c r="BK20">
        <f ca="1"/>
        <v>0</v>
      </c>
      <c r="BL20">
        <f ca="1"/>
        <v>0</v>
      </c>
      <c r="BM20">
        <f ca="1"/>
        <v>0</v>
      </c>
      <c r="BN20">
        <f ca="1"/>
        <v>0</v>
      </c>
      <c r="BO20">
        <f ca="1"/>
        <v>0</v>
      </c>
      <c r="BP20">
        <f ca="1"/>
        <v>0</v>
      </c>
      <c r="BQ20">
        <f ca="1"/>
        <v>0</v>
      </c>
      <c r="XFB20" t="str">
        <v>Press release and media coverage</v>
      </c>
      <c r="XFC20" t="str">
        <v>Embedded Systems Engineer</v>
      </c>
    </row>
    <row r="21" spans="1:69 16382:16383" x14ac:dyDescent="0.5">
      <c r="A21" s="26"/>
      <c r="J21" s="26" t="str">
        <f ca="1"/>
        <v>3. Launch Support</v>
      </c>
      <c r="K21" s="17" t="str" cm="1">
        <f t="array" aca="1" ref="K21" ca="1">IF(OR(L21="",toggleHash&lt;&gt;"On"),"",_xlfn.LET(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_xlfn.ARRAYTOTEXT(L21:Z21),
  IF(ISBLANK(_xlpm.s),
    0,
    DEC2HEX(_xlfn.REDUCE(_xlpm.o,
      ROW(INDIRECT("1:"&amp;LEN(_xlpm.s))),
      _xlfn.LAMBDA(_xlpm.acc,_xlpm.i,_xlpm.mulmod(_xlpm.p, _xlfn.BITXOR(_xlpm.acc, CODE(MID(_xlpm.s,_xlpm.i,1))), _xlpm.m)))))))</f>
        <v/>
      </c>
      <c r="L21" s="4" t="str">
        <v>Packaging &amp; User Support</v>
      </c>
      <c r="M21" s="4" t="str">
        <v>Online help center</v>
      </c>
      <c r="N21" s="4" t="str">
        <v>Customer Support Specialist</v>
      </c>
      <c r="O21" s="4">
        <v>0.5</v>
      </c>
      <c r="P21" s="4">
        <v>1</v>
      </c>
      <c r="Q21" s="4">
        <v>1.5</v>
      </c>
      <c r="R21" s="4">
        <v>2</v>
      </c>
      <c r="BA21" t="str">
        <f ca="1"/>
        <v>3. Launch Support</v>
      </c>
      <c r="BB21" t="str">
        <f ca="1"/>
        <v/>
      </c>
      <c r="BC21" t="str">
        <f ca="1"/>
        <v>Packaging &amp; User Support</v>
      </c>
      <c r="BD21" t="str">
        <f ca="1"/>
        <v>Online help center</v>
      </c>
      <c r="BE21" t="str">
        <f ca="1"/>
        <v>Customer Support Specialist</v>
      </c>
      <c r="BF21">
        <f ca="1"/>
        <v>0.5</v>
      </c>
      <c r="BG21">
        <f ca="1"/>
        <v>1</v>
      </c>
      <c r="BH21">
        <f ca="1"/>
        <v>1.5</v>
      </c>
      <c r="BI21">
        <f ca="1"/>
        <v>2</v>
      </c>
      <c r="BJ21">
        <f ca="1"/>
        <v>0</v>
      </c>
      <c r="BK21">
        <f ca="1"/>
        <v>0</v>
      </c>
      <c r="BL21">
        <f ca="1"/>
        <v>0</v>
      </c>
      <c r="BM21">
        <f ca="1"/>
        <v>0</v>
      </c>
      <c r="BN21">
        <f ca="1"/>
        <v>0</v>
      </c>
      <c r="BO21">
        <f ca="1"/>
        <v>0</v>
      </c>
      <c r="BP21">
        <f ca="1"/>
        <v>0</v>
      </c>
      <c r="BQ21">
        <f ca="1"/>
        <v>0</v>
      </c>
      <c r="XFB21" t="str">
        <v>Product launch campaigns</v>
      </c>
      <c r="XFC21" t="str">
        <v>Environmental Test Engineer</v>
      </c>
    </row>
    <row r="22" spans="1:69 16382:16383" x14ac:dyDescent="0.5">
      <c r="A22" s="26"/>
      <c r="J22" s="26" t="str">
        <f ca="1"/>
        <v>3. Launch Support</v>
      </c>
      <c r="K22" s="17" t="str" cm="1">
        <f t="array" aca="1" ref="K22" ca="1">IF(OR(L22="",toggleHash&lt;&gt;"On"),"",_xlfn.LET(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_xlfn.ARRAYTOTEXT(L22:Z22),
  IF(ISBLANK(_xlpm.s),
    0,
    DEC2HEX(_xlfn.REDUCE(_xlpm.o,
      ROW(INDIRECT("1:"&amp;LEN(_xlpm.s))),
      _xlfn.LAMBDA(_xlpm.acc,_xlpm.i,_xlpm.mulmod(_xlpm.p, _xlfn.BITXOR(_xlpm.acc, CODE(MID(_xlpm.s,_xlpm.i,1))), _xlpm.m)))))))</f>
        <v/>
      </c>
      <c r="L22" s="4" t="str">
        <v>Packaging &amp; User Support</v>
      </c>
      <c r="M22" s="4" t="str">
        <v>Call center setup</v>
      </c>
      <c r="N22" s="4" t="str">
        <v>Call Center Manager</v>
      </c>
      <c r="O22" s="4">
        <v>0.5</v>
      </c>
      <c r="P22" s="4">
        <v>1</v>
      </c>
      <c r="Q22" s="4">
        <v>1</v>
      </c>
      <c r="R22" s="4">
        <v>1</v>
      </c>
      <c r="BA22" t="str">
        <f ca="1"/>
        <v>3. Launch Support</v>
      </c>
      <c r="BB22" t="str">
        <f ca="1"/>
        <v/>
      </c>
      <c r="BC22" t="str">
        <f ca="1"/>
        <v>Packaging &amp; User Support</v>
      </c>
      <c r="BD22" t="str">
        <f ca="1"/>
        <v>Call center setup</v>
      </c>
      <c r="BE22" t="str">
        <f ca="1"/>
        <v>Call Center Manager</v>
      </c>
      <c r="BF22">
        <f ca="1"/>
        <v>0.5</v>
      </c>
      <c r="BG22">
        <f ca="1"/>
        <v>1</v>
      </c>
      <c r="BH22">
        <f ca="1"/>
        <v>1</v>
      </c>
      <c r="BI22">
        <f ca="1"/>
        <v>1</v>
      </c>
      <c r="BJ22">
        <f ca="1"/>
        <v>0</v>
      </c>
      <c r="BK22">
        <f ca="1"/>
        <v>0</v>
      </c>
      <c r="BL22">
        <f ca="1"/>
        <v>0</v>
      </c>
      <c r="BM22">
        <f ca="1"/>
        <v>0</v>
      </c>
      <c r="BN22">
        <f ca="1"/>
        <v>0</v>
      </c>
      <c r="BO22">
        <f ca="1"/>
        <v>0</v>
      </c>
      <c r="BP22">
        <f ca="1"/>
        <v>0</v>
      </c>
      <c r="BQ22">
        <f ca="1"/>
        <v>0</v>
      </c>
      <c r="XFB22" t="str">
        <v>Remote software assistance</v>
      </c>
      <c r="XFC22" t="str">
        <v>Firmware Engineer</v>
      </c>
    </row>
    <row r="23" spans="1:69 16382:16383" x14ac:dyDescent="0.5">
      <c r="A23" s="26"/>
      <c r="J23" s="26" t="str">
        <f ca="1"/>
        <v>3. Launch Support</v>
      </c>
      <c r="K23" s="17" t="str" cm="1">
        <f t="array" aca="1" ref="K23" ca="1">IF(OR(L23="",toggleHash&lt;&gt;"On"),"",_xlfn.LET(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_xlfn.ARRAYTOTEXT(L23:Z23),
  IF(ISBLANK(_xlpm.s),
    0,
    DEC2HEX(_xlfn.REDUCE(_xlpm.o,
      ROW(INDIRECT("1:"&amp;LEN(_xlpm.s))),
      _xlfn.LAMBDA(_xlpm.acc,_xlpm.i,_xlpm.mulmod(_xlpm.p, _xlfn.BITXOR(_xlpm.acc, CODE(MID(_xlpm.s,_xlpm.i,1))), _xlpm.m)))))))</f>
        <v/>
      </c>
      <c r="L23" s="4" t="str">
        <v>Packaging &amp; User Support</v>
      </c>
      <c r="M23" s="4" t="str">
        <v>Remote software assistance</v>
      </c>
      <c r="N23" s="4" t="str">
        <v>Remote Support Engineer</v>
      </c>
      <c r="O23" s="4">
        <v>0.2</v>
      </c>
      <c r="P23" s="4">
        <v>0.5</v>
      </c>
      <c r="Q23" s="4">
        <v>1</v>
      </c>
      <c r="R23" s="4">
        <v>1</v>
      </c>
      <c r="BA23" t="str">
        <f ca="1"/>
        <v>3. Launch Support</v>
      </c>
      <c r="BB23" t="str">
        <f ca="1"/>
        <v/>
      </c>
      <c r="BC23" t="str">
        <f ca="1"/>
        <v>Packaging &amp; User Support</v>
      </c>
      <c r="BD23" t="str">
        <f ca="1"/>
        <v>Remote software assistance</v>
      </c>
      <c r="BE23" t="str">
        <f ca="1"/>
        <v>Remote Support Engineer</v>
      </c>
      <c r="BF23">
        <f ca="1"/>
        <v>0.2</v>
      </c>
      <c r="BG23">
        <f ca="1"/>
        <v>0.5</v>
      </c>
      <c r="BH23">
        <f ca="1"/>
        <v>1</v>
      </c>
      <c r="BI23">
        <f ca="1"/>
        <v>1</v>
      </c>
      <c r="BJ23">
        <f ca="1"/>
        <v>0</v>
      </c>
      <c r="BK23">
        <f ca="1"/>
        <v>0</v>
      </c>
      <c r="BL23">
        <f ca="1"/>
        <v>0</v>
      </c>
      <c r="BM23">
        <f ca="1"/>
        <v>0</v>
      </c>
      <c r="BN23">
        <f ca="1"/>
        <v>0</v>
      </c>
      <c r="BO23">
        <f ca="1"/>
        <v>0</v>
      </c>
      <c r="BP23">
        <f ca="1"/>
        <v>0</v>
      </c>
      <c r="BQ23">
        <f ca="1"/>
        <v>0</v>
      </c>
      <c r="XFB23" t="str">
        <v>Retail and e-commerce partnerships</v>
      </c>
      <c r="XFC23" t="str">
        <v>Graphic Designer</v>
      </c>
    </row>
    <row r="24" spans="1:69 16382:16383" x14ac:dyDescent="0.5">
      <c r="A24" s="26"/>
      <c r="J24" s="26" t="str">
        <f ca="1"/>
        <v>3. Launch Support</v>
      </c>
      <c r="K24" s="17" t="str" cm="1">
        <f t="array" aca="1" ref="K24" ca="1">IF(OR(L24="",toggleHash&lt;&gt;"On"),"",_xlfn.LET(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_xlfn.ARRAYTOTEXT(L24:Z24),
  IF(ISBLANK(_xlpm.s),
    0,
    DEC2HEX(_xlfn.REDUCE(_xlpm.o,
      ROW(INDIRECT("1:"&amp;LEN(_xlpm.s))),
      _xlfn.LAMBDA(_xlpm.acc,_xlpm.i,_xlpm.mulmod(_xlpm.p, _xlfn.BITXOR(_xlpm.acc, CODE(MID(_xlpm.s,_xlpm.i,1))), _xlpm.m)))))))</f>
        <v/>
      </c>
      <c r="L24" s="4" t="str">
        <v>Packaging &amp; User Support</v>
      </c>
      <c r="M24" s="4" t="str">
        <v>Return and warranty policies</v>
      </c>
      <c r="N24" s="4" t="str">
        <v>Customer Service Manager</v>
      </c>
      <c r="O24" s="4">
        <v>0.2</v>
      </c>
      <c r="P24" s="4">
        <v>0.5</v>
      </c>
      <c r="Q24" s="4">
        <v>1</v>
      </c>
      <c r="R24" s="4">
        <v>1</v>
      </c>
      <c r="BA24" t="str">
        <f ca="1"/>
        <v>3. Launch Support</v>
      </c>
      <c r="BB24" t="str">
        <f ca="1"/>
        <v/>
      </c>
      <c r="BC24" t="str">
        <f ca="1"/>
        <v>Packaging &amp; User Support</v>
      </c>
      <c r="BD24" t="str">
        <f ca="1"/>
        <v>Return and warranty policies</v>
      </c>
      <c r="BE24" t="str">
        <f ca="1"/>
        <v>Customer Service Manager</v>
      </c>
      <c r="BF24">
        <f ca="1"/>
        <v>0.2</v>
      </c>
      <c r="BG24">
        <f ca="1"/>
        <v>0.5</v>
      </c>
      <c r="BH24">
        <f ca="1"/>
        <v>1</v>
      </c>
      <c r="BI24">
        <f ca="1"/>
        <v>1</v>
      </c>
      <c r="BJ24">
        <f ca="1"/>
        <v>0</v>
      </c>
      <c r="BK24">
        <f ca="1"/>
        <v>0</v>
      </c>
      <c r="BL24">
        <f ca="1"/>
        <v>0</v>
      </c>
      <c r="BM24">
        <f ca="1"/>
        <v>0</v>
      </c>
      <c r="BN24">
        <f ca="1"/>
        <v>0</v>
      </c>
      <c r="BO24">
        <f ca="1"/>
        <v>0</v>
      </c>
      <c r="BP24">
        <f ca="1"/>
        <v>0</v>
      </c>
      <c r="BQ24">
        <f ca="1"/>
        <v>0</v>
      </c>
      <c r="XFB24" t="str">
        <v>Retail partnerships</v>
      </c>
      <c r="XFC24" t="str">
        <v>Hardware Engineer</v>
      </c>
    </row>
    <row r="25" spans="1:69 16382:16383" x14ac:dyDescent="0.5">
      <c r="A25" s="26"/>
      <c r="J25" s="26" t="str">
        <f ca="1"/>
        <v>3. Launch Support</v>
      </c>
      <c r="K25" s="17" t="str" cm="1">
        <f t="array" aca="1" ref="K25" ca="1">IF(OR(L25="",toggleHash&lt;&gt;"On"),"",_xlfn.LET(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_xlfn.ARRAYTOTEXT(L25:Z25),
  IF(ISBLANK(_xlpm.s),
    0,
    DEC2HEX(_xlfn.REDUCE(_xlpm.o,
      ROW(INDIRECT("1:"&amp;LEN(_xlpm.s))),
      _xlfn.LAMBDA(_xlpm.acc,_xlpm.i,_xlpm.mulmod(_xlpm.p, _xlfn.BITXOR(_xlpm.acc, CODE(MID(_xlpm.s,_xlpm.i,1))), _xlpm.m)))))))</f>
        <v/>
      </c>
      <c r="L25" s="4" t="str">
        <v>Launch &amp; Marketing</v>
      </c>
      <c r="M25" s="4" t="str">
        <v>Product launch campaigns</v>
      </c>
      <c r="N25" s="4" t="str">
        <v>Marketing Manager</v>
      </c>
      <c r="O25" s="4">
        <v>1</v>
      </c>
      <c r="P25" s="4">
        <v>1.5</v>
      </c>
      <c r="Q25" s="4">
        <v>2</v>
      </c>
      <c r="R25" s="4">
        <v>0.5</v>
      </c>
      <c r="BA25" t="str">
        <f ca="1"/>
        <v>3. Launch Support</v>
      </c>
      <c r="BB25" t="str">
        <f ca="1"/>
        <v/>
      </c>
      <c r="BC25" t="str">
        <f ca="1"/>
        <v>Launch &amp; Marketing</v>
      </c>
      <c r="BD25" t="str">
        <f ca="1"/>
        <v>Product launch campaigns</v>
      </c>
      <c r="BE25" t="str">
        <f ca="1"/>
        <v>Marketing Manager</v>
      </c>
      <c r="BF25">
        <f ca="1"/>
        <v>1</v>
      </c>
      <c r="BG25">
        <f ca="1"/>
        <v>1.5</v>
      </c>
      <c r="BH25">
        <f ca="1"/>
        <v>2</v>
      </c>
      <c r="BI25">
        <f ca="1"/>
        <v>0.5</v>
      </c>
      <c r="BJ25">
        <f ca="1"/>
        <v>0</v>
      </c>
      <c r="BK25">
        <f ca="1"/>
        <v>0</v>
      </c>
      <c r="BL25">
        <f ca="1"/>
        <v>0</v>
      </c>
      <c r="BM25">
        <f ca="1"/>
        <v>0</v>
      </c>
      <c r="BN25">
        <f ca="1"/>
        <v>0</v>
      </c>
      <c r="BO25">
        <f ca="1"/>
        <v>0</v>
      </c>
      <c r="BP25">
        <f ca="1"/>
        <v>0</v>
      </c>
      <c r="BQ25">
        <f ca="1"/>
        <v>0</v>
      </c>
      <c r="XFB25" t="str">
        <v>Return and warranty policies</v>
      </c>
      <c r="XFC25" t="str">
        <v>Hardware Test Engineer</v>
      </c>
    </row>
    <row r="26" spans="1:69 16382:16383" x14ac:dyDescent="0.5">
      <c r="A26" s="26"/>
      <c r="J26" s="26" t="str">
        <f ca="1"/>
        <v>3. Launch Support</v>
      </c>
      <c r="K26" s="17" t="str" cm="1">
        <f t="array" aca="1" ref="K26" ca="1">IF(OR(L26="",toggleHash&lt;&gt;"On"),"",_xlfn.LET(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_xlfn.ARRAYTOTEXT(L26:Z26),
  IF(ISBLANK(_xlpm.s),
    0,
    DEC2HEX(_xlfn.REDUCE(_xlpm.o,
      ROW(INDIRECT("1:"&amp;LEN(_xlpm.s))),
      _xlfn.LAMBDA(_xlpm.acc,_xlpm.i,_xlpm.mulmod(_xlpm.p, _xlfn.BITXOR(_xlpm.acc, CODE(MID(_xlpm.s,_xlpm.i,1))), _xlpm.m)))))))</f>
        <v/>
      </c>
      <c r="L26" s="4" t="str">
        <v>Launch &amp; Marketing</v>
      </c>
      <c r="M26" s="4" t="str">
        <v>Product launch campaigns</v>
      </c>
      <c r="N26" s="4" t="str">
        <v>Digital Marketer</v>
      </c>
      <c r="O26" s="4">
        <v>1</v>
      </c>
      <c r="P26" s="4">
        <v>1.5</v>
      </c>
      <c r="Q26" s="4">
        <v>2</v>
      </c>
      <c r="R26" s="4">
        <v>0.5</v>
      </c>
      <c r="BA26" t="str">
        <f ca="1"/>
        <v>3. Launch Support</v>
      </c>
      <c r="BB26" t="str">
        <f ca="1"/>
        <v/>
      </c>
      <c r="BC26" t="str">
        <f ca="1"/>
        <v>Launch &amp; Marketing</v>
      </c>
      <c r="BD26" t="str">
        <f ca="1"/>
        <v>Product launch campaigns</v>
      </c>
      <c r="BE26" t="str">
        <f ca="1"/>
        <v>Digital Marketer</v>
      </c>
      <c r="BF26">
        <f ca="1"/>
        <v>1</v>
      </c>
      <c r="BG26">
        <f ca="1"/>
        <v>1.5</v>
      </c>
      <c r="BH26">
        <f ca="1"/>
        <v>2</v>
      </c>
      <c r="BI26">
        <f ca="1"/>
        <v>0.5</v>
      </c>
      <c r="BJ26">
        <f ca="1"/>
        <v>0</v>
      </c>
      <c r="BK26">
        <f ca="1"/>
        <v>0</v>
      </c>
      <c r="BL26">
        <f ca="1"/>
        <v>0</v>
      </c>
      <c r="BM26">
        <f ca="1"/>
        <v>0</v>
      </c>
      <c r="BN26">
        <f ca="1"/>
        <v>0</v>
      </c>
      <c r="BO26">
        <f ca="1"/>
        <v>0</v>
      </c>
      <c r="BP26">
        <f ca="1"/>
        <v>0</v>
      </c>
      <c r="BQ26">
        <f ca="1"/>
        <v>0</v>
      </c>
      <c r="XFB26" t="str">
        <v>Security testing</v>
      </c>
      <c r="XFC26" t="str">
        <v>Industrial Designer</v>
      </c>
    </row>
    <row r="27" spans="1:69 16382:16383" x14ac:dyDescent="0.5">
      <c r="A27" s="26"/>
      <c r="J27" s="26" t="str">
        <f ca="1"/>
        <v>3. Launch Support</v>
      </c>
      <c r="K27" s="17" t="str" cm="1">
        <f t="array" aca="1" ref="K27" ca="1">IF(OR(L27="",toggleHash&lt;&gt;"On"),"",_xlfn.LET(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_xlfn.ARRAYTOTEXT(L27:Z27),
  IF(ISBLANK(_xlpm.s),
    0,
    DEC2HEX(_xlfn.REDUCE(_xlpm.o,
      ROW(INDIRECT("1:"&amp;LEN(_xlpm.s))),
      _xlfn.LAMBDA(_xlpm.acc,_xlpm.i,_xlpm.mulmod(_xlpm.p, _xlfn.BITXOR(_xlpm.acc, CODE(MID(_xlpm.s,_xlpm.i,1))), _xlpm.m)))))))</f>
        <v/>
      </c>
      <c r="L27" s="4" t="str">
        <v>Launch &amp; Marketing</v>
      </c>
      <c r="M27" s="4" t="str">
        <v>Influencer and review program</v>
      </c>
      <c r="N27" s="4" t="str">
        <v>Influencer Marketing Manager</v>
      </c>
      <c r="O27" s="4">
        <v>1</v>
      </c>
      <c r="P27" s="4">
        <v>1.5</v>
      </c>
      <c r="Q27" s="4">
        <v>2</v>
      </c>
      <c r="R27" s="4">
        <v>0.5</v>
      </c>
      <c r="BA27" t="str">
        <f ca="1"/>
        <v>3. Launch Support</v>
      </c>
      <c r="BB27" t="str">
        <f ca="1"/>
        <v/>
      </c>
      <c r="BC27" t="str">
        <f ca="1"/>
        <v>Launch &amp; Marketing</v>
      </c>
      <c r="BD27" t="str">
        <f ca="1"/>
        <v>Influencer and review program</v>
      </c>
      <c r="BE27" t="str">
        <f ca="1"/>
        <v>Influencer Marketing Manager</v>
      </c>
      <c r="BF27">
        <f ca="1"/>
        <v>1</v>
      </c>
      <c r="BG27">
        <f ca="1"/>
        <v>1.5</v>
      </c>
      <c r="BH27">
        <f ca="1"/>
        <v>2</v>
      </c>
      <c r="BI27">
        <f ca="1"/>
        <v>0.5</v>
      </c>
      <c r="BJ27">
        <f ca="1"/>
        <v>0</v>
      </c>
      <c r="BK27">
        <f ca="1"/>
        <v>0</v>
      </c>
      <c r="BL27">
        <f ca="1"/>
        <v>0</v>
      </c>
      <c r="BM27">
        <f ca="1"/>
        <v>0</v>
      </c>
      <c r="BN27">
        <f ca="1"/>
        <v>0</v>
      </c>
      <c r="BO27">
        <f ca="1"/>
        <v>0</v>
      </c>
      <c r="BP27">
        <f ca="1"/>
        <v>0</v>
      </c>
      <c r="BQ27">
        <f ca="1"/>
        <v>0</v>
      </c>
      <c r="XFB27" t="str">
        <v>Stock availability monitoring</v>
      </c>
      <c r="XFC27" t="str">
        <v>Influencer Marketing Manager</v>
      </c>
    </row>
    <row r="28" spans="1:69 16382:16383" x14ac:dyDescent="0.5">
      <c r="A28" s="26"/>
      <c r="J28" s="26" t="str">
        <f ca="1"/>
        <v>3. Launch Support</v>
      </c>
      <c r="K28" s="17" t="str" cm="1">
        <f t="array" aca="1" ref="K28" ca="1">IF(OR(L28="",toggleHash&lt;&gt;"On"),"",_xlfn.LET(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_xlfn.ARRAYTOTEXT(L28:Z28),
  IF(ISBLANK(_xlpm.s),
    0,
    DEC2HEX(_xlfn.REDUCE(_xlpm.o,
      ROW(INDIRECT("1:"&amp;LEN(_xlpm.s))),
      _xlfn.LAMBDA(_xlpm.acc,_xlpm.i,_xlpm.mulmod(_xlpm.p, _xlfn.BITXOR(_xlpm.acc, CODE(MID(_xlpm.s,_xlpm.i,1))), _xlpm.m)))))))</f>
        <v/>
      </c>
      <c r="L28" s="4" t="str">
        <v>Launch &amp; Marketing</v>
      </c>
      <c r="M28" s="4" t="str">
        <v>Press release and media coverage</v>
      </c>
      <c r="N28" s="4" t="str">
        <v>PR Manager</v>
      </c>
      <c r="O28" s="4">
        <v>1</v>
      </c>
      <c r="P28" s="4">
        <v>1.5</v>
      </c>
      <c r="Q28" s="4">
        <v>2</v>
      </c>
      <c r="R28" s="4">
        <v>0.5</v>
      </c>
      <c r="BA28" t="str">
        <f ca="1"/>
        <v>3. Launch Support</v>
      </c>
      <c r="BB28" t="str">
        <f ca="1"/>
        <v/>
      </c>
      <c r="BC28" t="str">
        <f ca="1"/>
        <v>Launch &amp; Marketing</v>
      </c>
      <c r="BD28" t="str">
        <f ca="1"/>
        <v>Press release and media coverage</v>
      </c>
      <c r="BE28" t="str">
        <f ca="1"/>
        <v>PR Manager</v>
      </c>
      <c r="BF28">
        <f ca="1"/>
        <v>1</v>
      </c>
      <c r="BG28">
        <f ca="1"/>
        <v>1.5</v>
      </c>
      <c r="BH28">
        <f ca="1"/>
        <v>2</v>
      </c>
      <c r="BI28">
        <f ca="1"/>
        <v>0.5</v>
      </c>
      <c r="BJ28">
        <f ca="1"/>
        <v>0</v>
      </c>
      <c r="BK28">
        <f ca="1"/>
        <v>0</v>
      </c>
      <c r="BL28">
        <f ca="1"/>
        <v>0</v>
      </c>
      <c r="BM28">
        <f ca="1"/>
        <v>0</v>
      </c>
      <c r="BN28">
        <f ca="1"/>
        <v>0</v>
      </c>
      <c r="BO28">
        <f ca="1"/>
        <v>0</v>
      </c>
      <c r="BP28">
        <f ca="1"/>
        <v>0</v>
      </c>
      <c r="BQ28">
        <f ca="1"/>
        <v>0</v>
      </c>
      <c r="XFB28" t="str">
        <v>UI/UX usability testing</v>
      </c>
      <c r="XFC28" t="str">
        <v>Instructional Designer</v>
      </c>
    </row>
    <row r="29" spans="1:69 16382:16383" x14ac:dyDescent="0.5">
      <c r="A29" s="26"/>
      <c r="J29" s="26" t="str">
        <f ca="1"/>
        <v>3. Launch Support</v>
      </c>
      <c r="K29" s="17" t="str" cm="1">
        <f t="array" aca="1" ref="K29" ca="1">IF(OR(L29="",toggleHash&lt;&gt;"On"),"",_xlfn.LET(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_xlfn.ARRAYTOTEXT(L29:Z29),
  IF(ISBLANK(_xlpm.s),
    0,
    DEC2HEX(_xlfn.REDUCE(_xlpm.o,
      ROW(INDIRECT("1:"&amp;LEN(_xlpm.s))),
      _xlfn.LAMBDA(_xlpm.acc,_xlpm.i,_xlpm.mulmod(_xlpm.p, _xlfn.BITXOR(_xlpm.acc, CODE(MID(_xlpm.s,_xlpm.i,1))), _xlpm.m)))))))</f>
        <v/>
      </c>
      <c r="L29" s="4" t="str">
        <v>Launch &amp; Marketing</v>
      </c>
      <c r="M29" s="4" t="str">
        <v>Press release and media coverage</v>
      </c>
      <c r="N29" s="4" t="str">
        <v>Communications Specialist</v>
      </c>
      <c r="O29" s="4">
        <v>1</v>
      </c>
      <c r="P29" s="4">
        <v>1.5</v>
      </c>
      <c r="Q29" s="4">
        <v>2</v>
      </c>
      <c r="R29" s="4">
        <v>0.5</v>
      </c>
      <c r="BA29" t="str">
        <f ca="1"/>
        <v>3. Launch Support</v>
      </c>
      <c r="BB29" t="str">
        <f ca="1"/>
        <v/>
      </c>
      <c r="BC29" t="str">
        <f ca="1"/>
        <v>Launch &amp; Marketing</v>
      </c>
      <c r="BD29" t="str">
        <f ca="1"/>
        <v>Press release and media coverage</v>
      </c>
      <c r="BE29" t="str">
        <f ca="1"/>
        <v>Communications Specialist</v>
      </c>
      <c r="BF29">
        <f ca="1"/>
        <v>1</v>
      </c>
      <c r="BG29">
        <f ca="1"/>
        <v>1.5</v>
      </c>
      <c r="BH29">
        <f ca="1"/>
        <v>2</v>
      </c>
      <c r="BI29">
        <f ca="1"/>
        <v>0.5</v>
      </c>
      <c r="BJ29">
        <f ca="1"/>
        <v>0</v>
      </c>
      <c r="BK29">
        <f ca="1"/>
        <v>0</v>
      </c>
      <c r="BL29">
        <f ca="1"/>
        <v>0</v>
      </c>
      <c r="BM29">
        <f ca="1"/>
        <v>0</v>
      </c>
      <c r="BN29">
        <f ca="1"/>
        <v>0</v>
      </c>
      <c r="BO29">
        <f ca="1"/>
        <v>0</v>
      </c>
      <c r="BP29">
        <f ca="1"/>
        <v>0</v>
      </c>
      <c r="BQ29">
        <f ca="1"/>
        <v>0</v>
      </c>
      <c r="XFB29" t="str">
        <v>Unit testing</v>
      </c>
      <c r="XFC29" t="str">
        <v>Inventory Analyst</v>
      </c>
    </row>
    <row r="30" spans="1:69 16382:16383" x14ac:dyDescent="0.5">
      <c r="J30" s="26" t="str">
        <f ca="1"/>
        <v>3. Launch Support</v>
      </c>
      <c r="K30" s="17" t="str" cm="1">
        <f t="array" aca="1" ref="K30" ca="1">IF(OR(L30="",toggleHash&lt;&gt;"On"),"",_xlfn.LET(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_xlfn.ARRAYTOTEXT(L30:Z30),
  IF(ISBLANK(_xlpm.s),
    0,
    DEC2HEX(_xlfn.REDUCE(_xlpm.o,
      ROW(INDIRECT("1:"&amp;LEN(_xlpm.s))),
      _xlfn.LAMBDA(_xlpm.acc,_xlpm.i,_xlpm.mulmod(_xlpm.p, _xlfn.BITXOR(_xlpm.acc, CODE(MID(_xlpm.s,_xlpm.i,1))), _xlpm.m)))))))</f>
        <v/>
      </c>
      <c r="L30" s="4" t="str">
        <v>Launch &amp; Marketing</v>
      </c>
      <c r="M30" s="4" t="str">
        <v>Retail and e-commerce partnerships</v>
      </c>
      <c r="N30" s="4" t="str">
        <v>Business Development Manager</v>
      </c>
      <c r="O30" s="4">
        <v>1</v>
      </c>
      <c r="P30" s="4">
        <v>1.5</v>
      </c>
      <c r="Q30" s="4">
        <v>2</v>
      </c>
      <c r="R30" s="4">
        <v>0.5</v>
      </c>
      <c r="BA30" t="str">
        <f ca="1"/>
        <v>3. Launch Support</v>
      </c>
      <c r="BB30" t="str">
        <f ca="1"/>
        <v/>
      </c>
      <c r="BC30" t="str">
        <f ca="1"/>
        <v>Launch &amp; Marketing</v>
      </c>
      <c r="BD30" t="str">
        <f ca="1"/>
        <v>Retail and e-commerce partnerships</v>
      </c>
      <c r="BE30" t="str">
        <f ca="1"/>
        <v>Business Development Manager</v>
      </c>
      <c r="BF30">
        <f ca="1"/>
        <v>1</v>
      </c>
      <c r="BG30">
        <f ca="1"/>
        <v>1.5</v>
      </c>
      <c r="BH30">
        <f ca="1"/>
        <v>2</v>
      </c>
      <c r="BI30">
        <f ca="1"/>
        <v>0.5</v>
      </c>
      <c r="BJ30">
        <f ca="1"/>
        <v>0</v>
      </c>
      <c r="BK30">
        <f ca="1"/>
        <v>0</v>
      </c>
      <c r="BL30">
        <f ca="1"/>
        <v>0</v>
      </c>
      <c r="BM30">
        <f ca="1"/>
        <v>0</v>
      </c>
      <c r="BN30">
        <f ca="1"/>
        <v>0</v>
      </c>
      <c r="BO30">
        <f ca="1"/>
        <v>0</v>
      </c>
      <c r="BP30">
        <f ca="1"/>
        <v>0</v>
      </c>
      <c r="BQ30">
        <f ca="1"/>
        <v>0</v>
      </c>
      <c r="XFB30" t="str">
        <v>User manual and quick start guide design</v>
      </c>
      <c r="XFC30" t="str">
        <v>Inventory Control Specialist</v>
      </c>
    </row>
    <row r="31" spans="1:69 16382:16383" x14ac:dyDescent="0.5">
      <c r="J31" s="26" t="str">
        <f ca="1"/>
        <v>3. Launch Support</v>
      </c>
      <c r="K31" s="17" t="str" cm="1">
        <f t="array" aca="1" ref="K31" ca="1">IF(OR(L31="",toggleHash&lt;&gt;"On"),"",_xlfn.LET(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_xlfn.ARRAYTOTEXT(L31:Z31),
  IF(ISBLANK(_xlpm.s),
    0,
    DEC2HEX(_xlfn.REDUCE(_xlpm.o,
      ROW(INDIRECT("1:"&amp;LEN(_xlpm.s))),
      _xlfn.LAMBDA(_xlpm.acc,_xlpm.i,_xlpm.mulmod(_xlpm.p, _xlfn.BITXOR(_xlpm.acc, CODE(MID(_xlpm.s,_xlpm.i,1))), _xlpm.m)))))))</f>
        <v/>
      </c>
      <c r="L31" s="4" t="str">
        <v>Launch &amp; Marketing</v>
      </c>
      <c r="M31" s="4" t="str">
        <v>E-commerce setup</v>
      </c>
      <c r="N31" s="4" t="str">
        <v>E-Commerce Manager</v>
      </c>
      <c r="O31" s="4">
        <v>1</v>
      </c>
      <c r="P31" s="4">
        <v>1.5</v>
      </c>
      <c r="Q31" s="4">
        <v>2</v>
      </c>
      <c r="R31" s="4">
        <v>0.5</v>
      </c>
      <c r="BA31" t="str">
        <f ca="1"/>
        <v>3. Launch Support</v>
      </c>
      <c r="BB31" t="str">
        <f ca="1"/>
        <v/>
      </c>
      <c r="BC31" t="str">
        <f ca="1"/>
        <v>Launch &amp; Marketing</v>
      </c>
      <c r="BD31" t="str">
        <f ca="1"/>
        <v>E-commerce setup</v>
      </c>
      <c r="BE31" t="str">
        <f ca="1"/>
        <v>E-Commerce Manager</v>
      </c>
      <c r="BF31">
        <f ca="1"/>
        <v>1</v>
      </c>
      <c r="BG31">
        <f ca="1"/>
        <v>1.5</v>
      </c>
      <c r="BH31">
        <f ca="1"/>
        <v>2</v>
      </c>
      <c r="BI31">
        <f ca="1"/>
        <v>0.5</v>
      </c>
      <c r="BJ31">
        <f ca="1"/>
        <v>0</v>
      </c>
      <c r="BK31">
        <f ca="1"/>
        <v>0</v>
      </c>
      <c r="BL31">
        <f ca="1"/>
        <v>0</v>
      </c>
      <c r="BM31">
        <f ca="1"/>
        <v>0</v>
      </c>
      <c r="BN31">
        <f ca="1"/>
        <v>0</v>
      </c>
      <c r="BO31">
        <f ca="1"/>
        <v>0</v>
      </c>
      <c r="BP31">
        <f ca="1"/>
        <v>0</v>
      </c>
      <c r="BQ31">
        <f ca="1"/>
        <v>0</v>
      </c>
      <c r="XFC31" t="str">
        <v>Logistics Coordinator</v>
      </c>
    </row>
    <row r="32" spans="1:69 16382:16383" x14ac:dyDescent="0.5">
      <c r="J32" s="26" t="str">
        <f ca="1"/>
        <v>3. Launch Support</v>
      </c>
      <c r="K32" s="17" t="str" cm="1">
        <f t="array" aca="1" ref="K32" ca="1">IF(OR(L32="",toggleHash&lt;&gt;"On"),"",_xlfn.LET(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_xlfn.ARRAYTOTEXT(L32:Z32),
  IF(ISBLANK(_xlpm.s),
    0,
    DEC2HEX(_xlfn.REDUCE(_xlpm.o,
      ROW(INDIRECT("1:"&amp;LEN(_xlpm.s))),
      _xlfn.LAMBDA(_xlpm.acc,_xlpm.i,_xlpm.mulmod(_xlpm.p, _xlfn.BITXOR(_xlpm.acc, CODE(MID(_xlpm.s,_xlpm.i,1))), _xlpm.m)))))))</f>
        <v/>
      </c>
      <c r="L32" s="4" t="str">
        <v>Launch &amp; Marketing</v>
      </c>
      <c r="M32" s="4" t="str">
        <v>Retail partnerships</v>
      </c>
      <c r="N32" s="5" t="str">
        <v>Sales Manager</v>
      </c>
      <c r="O32" s="4">
        <v>0.5</v>
      </c>
      <c r="P32" s="4">
        <v>1</v>
      </c>
      <c r="Q32" s="4">
        <v>1.5</v>
      </c>
      <c r="R32" s="4">
        <v>0.5</v>
      </c>
      <c r="BA32" t="str">
        <f ca="1"/>
        <v>3. Launch Support</v>
      </c>
      <c r="BB32" t="str">
        <f ca="1"/>
        <v/>
      </c>
      <c r="BC32" t="str">
        <f ca="1"/>
        <v>Launch &amp; Marketing</v>
      </c>
      <c r="BD32" t="str">
        <f ca="1"/>
        <v>Retail partnerships</v>
      </c>
      <c r="BE32" t="str">
        <f ca="1"/>
        <v>Sales Manager</v>
      </c>
      <c r="BF32">
        <f ca="1"/>
        <v>0.5</v>
      </c>
      <c r="BG32">
        <f ca="1"/>
        <v>1</v>
      </c>
      <c r="BH32">
        <f ca="1"/>
        <v>1.5</v>
      </c>
      <c r="BI32">
        <f ca="1"/>
        <v>0.5</v>
      </c>
      <c r="BJ32">
        <f ca="1"/>
        <v>0</v>
      </c>
      <c r="BK32">
        <f ca="1"/>
        <v>0</v>
      </c>
      <c r="BL32">
        <f ca="1"/>
        <v>0</v>
      </c>
      <c r="BM32">
        <f ca="1"/>
        <v>0</v>
      </c>
      <c r="BN32">
        <f ca="1"/>
        <v>0</v>
      </c>
      <c r="BO32">
        <f ca="1"/>
        <v>0</v>
      </c>
      <c r="BP32">
        <f ca="1"/>
        <v>0</v>
      </c>
      <c r="BQ32">
        <f ca="1"/>
        <v>0</v>
      </c>
      <c r="XFC32" t="str">
        <v>Manufacturing Engineer</v>
      </c>
    </row>
    <row r="33" spans="10:69 16383:16383" x14ac:dyDescent="0.5">
      <c r="J33" s="26" t="str">
        <f ca="1"/>
        <v>3. Launch Support</v>
      </c>
      <c r="K33" s="17" t="str" cm="1">
        <f t="array" aca="1" ref="K33" ca="1">IF(OR(L33="",toggleHash&lt;&gt;"On"),"",_xlfn.LET(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_xlfn.ARRAYTOTEXT(L33:Z33),
  IF(ISBLANK(_xlpm.s),
    0,
    DEC2HEX(_xlfn.REDUCE(_xlpm.o,
      ROW(INDIRECT("1:"&amp;LEN(_xlpm.s))),
      _xlfn.LAMBDA(_xlpm.acc,_xlpm.i,_xlpm.mulmod(_xlpm.p, _xlfn.BITXOR(_xlpm.acc, CODE(MID(_xlpm.s,_xlpm.i,1))), _xlpm.m)))))))</f>
        <v/>
      </c>
      <c r="L33" s="4" t="str">
        <v>Launch &amp; Marketing</v>
      </c>
      <c r="M33" s="4" t="str">
        <v>Stock availability monitoring</v>
      </c>
      <c r="N33" s="5" t="str">
        <v>Inventory Analyst</v>
      </c>
      <c r="O33" s="4">
        <v>0.5</v>
      </c>
      <c r="P33" s="4">
        <v>1</v>
      </c>
      <c r="Q33" s="4">
        <v>1.5</v>
      </c>
      <c r="R33" s="4">
        <v>1</v>
      </c>
      <c r="BA33" t="str">
        <f ca="1"/>
        <v>3. Launch Support</v>
      </c>
      <c r="BB33" t="str">
        <f ca="1"/>
        <v/>
      </c>
      <c r="BC33" t="str">
        <f ca="1"/>
        <v>Launch &amp; Marketing</v>
      </c>
      <c r="BD33" t="str">
        <f ca="1"/>
        <v>Stock availability monitoring</v>
      </c>
      <c r="BE33" t="str">
        <f ca="1"/>
        <v>Inventory Analyst</v>
      </c>
      <c r="BF33">
        <f ca="1"/>
        <v>0.5</v>
      </c>
      <c r="BG33">
        <f ca="1"/>
        <v>1</v>
      </c>
      <c r="BH33">
        <f ca="1"/>
        <v>1.5</v>
      </c>
      <c r="BI33">
        <f ca="1"/>
        <v>1</v>
      </c>
      <c r="BJ33">
        <f ca="1"/>
        <v>0</v>
      </c>
      <c r="BK33">
        <f ca="1"/>
        <v>0</v>
      </c>
      <c r="BL33">
        <f ca="1"/>
        <v>0</v>
      </c>
      <c r="BM33">
        <f ca="1"/>
        <v>0</v>
      </c>
      <c r="BN33">
        <f ca="1"/>
        <v>0</v>
      </c>
      <c r="BO33">
        <f ca="1"/>
        <v>0</v>
      </c>
      <c r="BP33">
        <f ca="1"/>
        <v>0</v>
      </c>
      <c r="BQ33">
        <f ca="1"/>
        <v>0</v>
      </c>
      <c r="XFC33" t="str">
        <v>Manufacturing Operator</v>
      </c>
    </row>
    <row r="34" spans="10:69 16383:16383" x14ac:dyDescent="0.5">
      <c r="J34" s="26" t="str">
        <f ca="1"/>
        <v>3. Launch Support</v>
      </c>
      <c r="K34" s="17" t="str" cm="1">
        <f t="array" aca="1" ref="K34" ca="1">IF(OR(L34="",toggleHash&lt;&gt;"On"),"",_xlfn.LET(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_xlfn.ARRAYTOTEXT(L34:Z34),
  IF(ISBLANK(_xlpm.s),
    0,
    DEC2HEX(_xlfn.REDUCE(_xlpm.o,
      ROW(INDIRECT("1:"&amp;LEN(_xlpm.s))),
      _xlfn.LAMBDA(_xlpm.acc,_xlpm.i,_xlpm.mulmod(_xlpm.p, _xlfn.BITXOR(_xlpm.acc, CODE(MID(_xlpm.s,_xlpm.i,1))), _xlpm.m)))))))</f>
        <v/>
      </c>
      <c r="L34" s="4" t="str">
        <v>Launch &amp; Marketing</v>
      </c>
      <c r="M34" s="4" t="str">
        <v>Channel management</v>
      </c>
      <c r="N34" s="5" t="str">
        <v>Channel Sales Manager</v>
      </c>
      <c r="O34" s="4">
        <v>0.5</v>
      </c>
      <c r="P34" s="4">
        <v>1</v>
      </c>
      <c r="Q34" s="4">
        <v>1.5</v>
      </c>
      <c r="R34" s="4">
        <v>1</v>
      </c>
      <c r="BA34" t="str">
        <f ca="1"/>
        <v>3. Launch Support</v>
      </c>
      <c r="BB34" t="str">
        <f ca="1"/>
        <v/>
      </c>
      <c r="BC34" t="str">
        <f ca="1"/>
        <v>Launch &amp; Marketing</v>
      </c>
      <c r="BD34" t="str">
        <f ca="1"/>
        <v>Channel management</v>
      </c>
      <c r="BE34" t="str">
        <f ca="1"/>
        <v>Channel Sales Manager</v>
      </c>
      <c r="BF34">
        <f ca="1"/>
        <v>0.5</v>
      </c>
      <c r="BG34">
        <f ca="1"/>
        <v>1</v>
      </c>
      <c r="BH34">
        <f ca="1"/>
        <v>1.5</v>
      </c>
      <c r="BI34">
        <f ca="1"/>
        <v>1</v>
      </c>
      <c r="BJ34">
        <f ca="1"/>
        <v>0</v>
      </c>
      <c r="BK34">
        <f ca="1"/>
        <v>0</v>
      </c>
      <c r="BL34">
        <f ca="1"/>
        <v>0</v>
      </c>
      <c r="BM34">
        <f ca="1"/>
        <v>0</v>
      </c>
      <c r="BN34">
        <f ca="1"/>
        <v>0</v>
      </c>
      <c r="BO34">
        <f ca="1"/>
        <v>0</v>
      </c>
      <c r="BP34">
        <f ca="1"/>
        <v>0</v>
      </c>
      <c r="BQ34">
        <f ca="1"/>
        <v>0</v>
      </c>
      <c r="XFC34" t="str">
        <v>Marketing Manager</v>
      </c>
    </row>
    <row r="35" spans="10:69 16383:16383" x14ac:dyDescent="0.5">
      <c r="J35" s="26" t="str">
        <f ca="1"/>
        <v>3. Launch Support</v>
      </c>
      <c r="K35" s="17" t="str" cm="1">
        <f t="array" aca="1" ref="K35" ca="1">IF(OR(L35="",toggleHash&lt;&gt;"On"),"",_xlfn.LET(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_xlfn.ARRAYTOTEXT(L35:Z35),
  IF(ISBLANK(_xlpm.s),
    0,
    DEC2HEX(_xlfn.REDUCE(_xlpm.o,
      ROW(INDIRECT("1:"&amp;LEN(_xlpm.s))),
      _xlfn.LAMBDA(_xlpm.acc,_xlpm.i,_xlpm.mulmod(_xlpm.p, _xlfn.BITXOR(_xlpm.acc, CODE(MID(_xlpm.s,_xlpm.i,1))), _xlpm.m)))))))</f>
        <v/>
      </c>
      <c r="L35" s="4" t="str">
        <v>Launch &amp; Marketing</v>
      </c>
      <c r="M35" s="4" t="str">
        <v>Firmware updates and bug fixes</v>
      </c>
      <c r="N35" s="5" t="str">
        <v>Firmware Engineer</v>
      </c>
      <c r="O35" s="4">
        <v>0.5</v>
      </c>
      <c r="P35" s="4">
        <v>1</v>
      </c>
      <c r="Q35" s="4">
        <v>2</v>
      </c>
      <c r="R35" s="4">
        <v>2</v>
      </c>
      <c r="BA35" t="str">
        <f ca="1"/>
        <v>3. Launch Support</v>
      </c>
      <c r="BB35" t="str">
        <f ca="1"/>
        <v/>
      </c>
      <c r="BC35" t="str">
        <f ca="1"/>
        <v>Launch &amp; Marketing</v>
      </c>
      <c r="BD35" t="str">
        <f ca="1"/>
        <v>Firmware updates and bug fixes</v>
      </c>
      <c r="BE35" t="str">
        <f ca="1"/>
        <v>Firmware Engineer</v>
      </c>
      <c r="BF35">
        <f ca="1"/>
        <v>0.5</v>
      </c>
      <c r="BG35">
        <f ca="1"/>
        <v>1</v>
      </c>
      <c r="BH35">
        <f ca="1"/>
        <v>2</v>
      </c>
      <c r="BI35">
        <f ca="1"/>
        <v>2</v>
      </c>
      <c r="BJ35">
        <f ca="1"/>
        <v>0</v>
      </c>
      <c r="BK35">
        <f ca="1"/>
        <v>0</v>
      </c>
      <c r="BL35">
        <f ca="1"/>
        <v>0</v>
      </c>
      <c r="BM35">
        <f ca="1"/>
        <v>0</v>
      </c>
      <c r="BN35">
        <f ca="1"/>
        <v>0</v>
      </c>
      <c r="BO35">
        <f ca="1"/>
        <v>0</v>
      </c>
      <c r="BP35">
        <f ca="1"/>
        <v>0</v>
      </c>
      <c r="BQ35">
        <f ca="1"/>
        <v>0</v>
      </c>
      <c r="XFC35" t="str">
        <v>Mechanical Engineer</v>
      </c>
    </row>
    <row r="36" spans="10:69 16383:16383" x14ac:dyDescent="0.5">
      <c r="J36" s="26" t="str">
        <f ca="1"/>
        <v>3. Launch Support</v>
      </c>
      <c r="K36" s="17" t="str" cm="1">
        <f t="array" aca="1" ref="K36" ca="1">IF(OR(L36="",toggleHash&lt;&gt;"On"),"",_xlfn.LET(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_xlfn.ARRAYTOTEXT(L36:Z36),
  IF(ISBLANK(_xlpm.s),
    0,
    DEC2HEX(_xlfn.REDUCE(_xlpm.o,
      ROW(INDIRECT("1:"&amp;LEN(_xlpm.s))),
      _xlfn.LAMBDA(_xlpm.acc,_xlpm.i,_xlpm.mulmod(_xlpm.p, _xlfn.BITXOR(_xlpm.acc, CODE(MID(_xlpm.s,_xlpm.i,1))), _xlpm.m)))))))</f>
        <v/>
      </c>
      <c r="L36" s="4" t="str">
        <v>Launch &amp; Marketing</v>
      </c>
      <c r="M36" s="4" t="str">
        <v>Feature upgrades</v>
      </c>
      <c r="N36" s="5" t="str">
        <v>Software Developer</v>
      </c>
      <c r="O36" s="4">
        <v>0.5</v>
      </c>
      <c r="P36" s="4">
        <v>1</v>
      </c>
      <c r="Q36" s="4">
        <v>2</v>
      </c>
      <c r="R36" s="4">
        <v>1</v>
      </c>
      <c r="BA36" t="str">
        <f ca="1"/>
        <v>3. Launch Support</v>
      </c>
      <c r="BB36" t="str">
        <f ca="1"/>
        <v/>
      </c>
      <c r="BC36" t="str">
        <f ca="1"/>
        <v>Launch &amp; Marketing</v>
      </c>
      <c r="BD36" t="str">
        <f ca="1"/>
        <v>Feature upgrades</v>
      </c>
      <c r="BE36" t="str">
        <f ca="1"/>
        <v>Software Developer</v>
      </c>
      <c r="BF36">
        <f ca="1"/>
        <v>0.5</v>
      </c>
      <c r="BG36">
        <f ca="1"/>
        <v>1</v>
      </c>
      <c r="BH36">
        <f ca="1"/>
        <v>2</v>
      </c>
      <c r="BI36">
        <f ca="1"/>
        <v>1</v>
      </c>
      <c r="BJ36">
        <f ca="1"/>
        <v>0</v>
      </c>
      <c r="BK36">
        <f ca="1"/>
        <v>0</v>
      </c>
      <c r="BL36">
        <f ca="1"/>
        <v>0</v>
      </c>
      <c r="BM36">
        <f ca="1"/>
        <v>0</v>
      </c>
      <c r="BN36">
        <f ca="1"/>
        <v>0</v>
      </c>
      <c r="BO36">
        <f ca="1"/>
        <v>0</v>
      </c>
      <c r="BP36">
        <f ca="1"/>
        <v>0</v>
      </c>
      <c r="BQ36">
        <f ca="1"/>
        <v>0</v>
      </c>
      <c r="XFC36" t="str">
        <v>Network Engineer</v>
      </c>
    </row>
    <row r="37" spans="10:69 16383:16383" x14ac:dyDescent="0.5">
      <c r="J37" s="26" t="str">
        <f ca="1"/>
        <v>3. Launch Support</v>
      </c>
      <c r="K37" s="17" t="str" cm="1">
        <f t="array" aca="1" ref="K37" ca="1">IF(OR(L37="",toggleHash&lt;&gt;"On"),"",_xlfn.LET(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_xlfn.ARRAYTOTEXT(L37:Z37),
  IF(ISBLANK(_xlpm.s),
    0,
    DEC2HEX(_xlfn.REDUCE(_xlpm.o,
      ROW(INDIRECT("1:"&amp;LEN(_xlpm.s))),
      _xlfn.LAMBDA(_xlpm.acc,_xlpm.i,_xlpm.mulmod(_xlpm.p, _xlfn.BITXOR(_xlpm.acc, CODE(MID(_xlpm.s,_xlpm.i,1))), _xlpm.m)))))))</f>
        <v/>
      </c>
      <c r="L37" s="4" t="str">
        <v>Launch &amp; Marketing</v>
      </c>
      <c r="M37" s="4" t="str">
        <v>Customer feedback analysis and response</v>
      </c>
      <c r="N37" s="5" t="str">
        <v>Customer Experience Analyst</v>
      </c>
      <c r="O37" s="4">
        <v>0.2</v>
      </c>
      <c r="P37" s="4">
        <v>0.5</v>
      </c>
      <c r="Q37" s="4">
        <v>1</v>
      </c>
      <c r="R37" s="4">
        <v>1</v>
      </c>
      <c r="BA37" t="str">
        <f ca="1"/>
        <v>3. Launch Support</v>
      </c>
      <c r="BB37" t="str">
        <f ca="1"/>
        <v/>
      </c>
      <c r="BC37" t="str">
        <f ca="1"/>
        <v>Launch &amp; Marketing</v>
      </c>
      <c r="BD37" t="str">
        <f ca="1"/>
        <v>Customer feedback analysis and response</v>
      </c>
      <c r="BE37" t="str">
        <f ca="1"/>
        <v>Customer Experience Analyst</v>
      </c>
      <c r="BF37">
        <f ca="1"/>
        <v>0.2</v>
      </c>
      <c r="BG37">
        <f ca="1"/>
        <v>0.5</v>
      </c>
      <c r="BH37">
        <f ca="1"/>
        <v>1</v>
      </c>
      <c r="BI37">
        <f ca="1"/>
        <v>1</v>
      </c>
      <c r="BJ37">
        <f ca="1"/>
        <v>0</v>
      </c>
      <c r="BK37">
        <f ca="1"/>
        <v>0</v>
      </c>
      <c r="BL37">
        <f ca="1"/>
        <v>0</v>
      </c>
      <c r="BM37">
        <f ca="1"/>
        <v>0</v>
      </c>
      <c r="BN37">
        <f ca="1"/>
        <v>0</v>
      </c>
      <c r="BO37">
        <f ca="1"/>
        <v>0</v>
      </c>
      <c r="BP37">
        <f ca="1"/>
        <v>0</v>
      </c>
      <c r="BQ37">
        <f ca="1"/>
        <v>0</v>
      </c>
      <c r="XFC37" t="str">
        <v>Network Security Engineer</v>
      </c>
    </row>
    <row r="38" spans="10:69 16383:16383" x14ac:dyDescent="0.5">
      <c r="J38" s="26" t="str">
        <f ca="1"/>
        <v>3. Launch Support</v>
      </c>
      <c r="K38" s="17" t="str" cm="1">
        <f t="array" aca="1" ref="K38" ca="1">IF(OR(L38="",toggleHash&lt;&gt;"On"),"",_xlfn.LET(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_xlfn.ARRAYTOTEXT(L38:Z38),
  IF(ISBLANK(_xlpm.s),
    0,
    DEC2HEX(_xlfn.REDUCE(_xlpm.o,
      ROW(INDIRECT("1:"&amp;LEN(_xlpm.s))),
      _xlfn.LAMBDA(_xlpm.acc,_xlpm.i,_xlpm.mulmod(_xlpm.p, _xlfn.BITXOR(_xlpm.acc, CODE(MID(_xlpm.s,_xlpm.i,1))), _xlpm.m)))))))</f>
        <v/>
      </c>
      <c r="L38" s="4" t="str">
        <v>Launch &amp; Marketing</v>
      </c>
      <c r="M38" s="4" t="str">
        <v>Device return and warranty management</v>
      </c>
      <c r="N38" s="5" t="str">
        <v>Returns Specialist</v>
      </c>
      <c r="O38" s="4">
        <v>0.5</v>
      </c>
      <c r="P38" s="4">
        <v>1</v>
      </c>
      <c r="Q38" s="4">
        <v>1.5</v>
      </c>
      <c r="R38" s="4">
        <v>1</v>
      </c>
      <c r="BA38" t="str">
        <f ca="1"/>
        <v>3. Launch Support</v>
      </c>
      <c r="BB38" t="str">
        <f ca="1"/>
        <v/>
      </c>
      <c r="BC38" t="str">
        <f ca="1"/>
        <v>Launch &amp; Marketing</v>
      </c>
      <c r="BD38" t="str">
        <f ca="1"/>
        <v>Device return and warranty management</v>
      </c>
      <c r="BE38" t="str">
        <f ca="1"/>
        <v>Returns Specialist</v>
      </c>
      <c r="BF38">
        <f ca="1"/>
        <v>0.5</v>
      </c>
      <c r="BG38">
        <f ca="1"/>
        <v>1</v>
      </c>
      <c r="BH38">
        <f ca="1"/>
        <v>1.5</v>
      </c>
      <c r="BI38">
        <f ca="1"/>
        <v>1</v>
      </c>
      <c r="BJ38">
        <f ca="1"/>
        <v>0</v>
      </c>
      <c r="BK38">
        <f ca="1"/>
        <v>0</v>
      </c>
      <c r="BL38">
        <f ca="1"/>
        <v>0</v>
      </c>
      <c r="BM38">
        <f ca="1"/>
        <v>0</v>
      </c>
      <c r="BN38">
        <f ca="1"/>
        <v>0</v>
      </c>
      <c r="BO38">
        <f ca="1"/>
        <v>0</v>
      </c>
      <c r="BP38">
        <f ca="1"/>
        <v>0</v>
      </c>
      <c r="BQ38">
        <f ca="1"/>
        <v>0</v>
      </c>
      <c r="XFC38" t="str">
        <v>Network Test Engineer</v>
      </c>
    </row>
    <row r="39" spans="10:69 16383:16383" x14ac:dyDescent="0.5">
      <c r="J39" s="26" t="str">
        <f ca="1"/>
        <v/>
      </c>
      <c r="K39" s="17" t="str" cm="1">
        <f t="array" aca="1" ref="K39" ca="1">IF(OR(L39="",toggleHash&lt;&gt;"On"),"",_xlfn.LET(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_xlfn.ARRAYTOTEXT(L39:Z39),
  IF(ISBLANK(_xlpm.s),
    0,
    DEC2HEX(_xlfn.REDUCE(_xlpm.o,
      ROW(INDIRECT("1:"&amp;LEN(_xlpm.s))),
      _xlfn.LAMBDA(_xlpm.acc,_xlpm.i,_xlpm.mulmod(_xlpm.p, _xlfn.BITXOR(_xlpm.acc, CODE(MID(_xlpm.s,_xlpm.i,1))), _xlpm.m)))))))</f>
        <v/>
      </c>
      <c r="M39" s="4"/>
      <c r="N39" s="5"/>
      <c r="XFC39" t="str">
        <v>Operating System Engineer</v>
      </c>
    </row>
    <row r="40" spans="10:69 16383:16383" x14ac:dyDescent="0.5">
      <c r="J40" s="26" t="str">
        <f ca="1"/>
        <v/>
      </c>
      <c r="K40" s="17" t="str" cm="1">
        <f t="array" aca="1" ref="K40" ca="1">IF(OR(L40="",toggleHash&lt;&gt;"On"),"",_xlfn.LET(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_xlfn.ARRAYTOTEXT(L40:Z40),
  IF(ISBLANK(_xlpm.s),
    0,
    DEC2HEX(_xlfn.REDUCE(_xlpm.o,
      ROW(INDIRECT("1:"&amp;LEN(_xlpm.s))),
      _xlfn.LAMBDA(_xlpm.acc,_xlpm.i,_xlpm.mulmod(_xlpm.p, _xlfn.BITXOR(_xlpm.acc, CODE(MID(_xlpm.s,_xlpm.i,1))), _xlpm.m)))))))</f>
        <v/>
      </c>
      <c r="XFC40" t="str">
        <v>Packaging Designer</v>
      </c>
    </row>
    <row r="41" spans="10:69 16383:16383" x14ac:dyDescent="0.5">
      <c r="J41" s="26" t="str">
        <f ca="1"/>
        <v/>
      </c>
      <c r="K41" s="17" t="str" cm="1">
        <f t="array" aca="1" ref="K41" ca="1">IF(OR(L41="",toggleHash&lt;&gt;"On"),"",_xlfn.LET(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_xlfn.ARRAYTOTEXT(L41:Z41),
  IF(ISBLANK(_xlpm.s),
    0,
    DEC2HEX(_xlfn.REDUCE(_xlpm.o,
      ROW(INDIRECT("1:"&amp;LEN(_xlpm.s))),
      _xlfn.LAMBDA(_xlpm.acc,_xlpm.i,_xlpm.mulmod(_xlpm.p, _xlfn.BITXOR(_xlpm.acc, CODE(MID(_xlpm.s,_xlpm.i,1))), _xlpm.m)))))))</f>
        <v/>
      </c>
      <c r="XFC41" t="str">
        <v>Packaging Engineer</v>
      </c>
    </row>
    <row r="42" spans="10:69 16383:16383" x14ac:dyDescent="0.5">
      <c r="J42" s="26" t="str">
        <f ca="1"/>
        <v/>
      </c>
      <c r="K42" s="17" t="str" cm="1">
        <f t="array" aca="1" ref="K42" ca="1">IF(OR(L42="",toggleHash&lt;&gt;"On"),"",_xlfn.LET(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_xlfn.ARRAYTOTEXT(L42:Z42),
  IF(ISBLANK(_xlpm.s),
    0,
    DEC2HEX(_xlfn.REDUCE(_xlpm.o,
      ROW(INDIRECT("1:"&amp;LEN(_xlpm.s))),
      _xlfn.LAMBDA(_xlpm.acc,_xlpm.i,_xlpm.mulmod(_xlpm.p, _xlfn.BITXOR(_xlpm.acc, CODE(MID(_xlpm.s,_xlpm.i,1))), _xlpm.m)))))))</f>
        <v/>
      </c>
      <c r="XFC42" t="str">
        <v>Packaging Test Engineer</v>
      </c>
    </row>
    <row r="43" spans="10:69 16383:16383" x14ac:dyDescent="0.5">
      <c r="J43" s="26" t="str">
        <f ca="1"/>
        <v/>
      </c>
      <c r="K43" s="17" t="str" cm="1">
        <f t="array" aca="1" ref="K43" ca="1">IF(OR(L43="",toggleHash&lt;&gt;"On"),"",_xlfn.LET(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_xlfn.ARRAYTOTEXT(L43:Z43),
  IF(ISBLANK(_xlpm.s),
    0,
    DEC2HEX(_xlfn.REDUCE(_xlpm.o,
      ROW(INDIRECT("1:"&amp;LEN(_xlpm.s))),
      _xlfn.LAMBDA(_xlpm.acc,_xlpm.i,_xlpm.mulmod(_xlpm.p, _xlfn.BITXOR(_xlpm.acc, CODE(MID(_xlpm.s,_xlpm.i,1))), _xlpm.m)))))))</f>
        <v/>
      </c>
      <c r="XFC43" t="str">
        <v>PCB Designer</v>
      </c>
    </row>
    <row r="44" spans="10:69 16383:16383" x14ac:dyDescent="0.5">
      <c r="J44" s="26" t="str">
        <f ca="1"/>
        <v/>
      </c>
      <c r="K44" s="17" t="str" cm="1">
        <f t="array" aca="1" ref="K44" ca="1">IF(OR(L44="",toggleHash&lt;&gt;"On"),"",_xlfn.LET(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_xlfn.ARRAYTOTEXT(L44:Z44),
  IF(ISBLANK(_xlpm.s),
    0,
    DEC2HEX(_xlfn.REDUCE(_xlpm.o,
      ROW(INDIRECT("1:"&amp;LEN(_xlpm.s))),
      _xlfn.LAMBDA(_xlpm.acc,_xlpm.i,_xlpm.mulmod(_xlpm.p, _xlfn.BITXOR(_xlpm.acc, CODE(MID(_xlpm.s,_xlpm.i,1))), _xlpm.m)))))))</f>
        <v/>
      </c>
      <c r="XFC44" t="str">
        <v>PCB Layout Engineer</v>
      </c>
    </row>
    <row r="45" spans="10:69 16383:16383" x14ac:dyDescent="0.5">
      <c r="J45" s="26" t="str">
        <f ca="1"/>
        <v/>
      </c>
      <c r="K45" s="17" t="str" cm="1">
        <f t="array" aca="1" ref="K45" ca="1">IF(OR(L45="",toggleHash&lt;&gt;"On"),"",_xlfn.LET(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_xlfn.ARRAYTOTEXT(L45:Z45),
  IF(ISBLANK(_xlpm.s),
    0,
    DEC2HEX(_xlfn.REDUCE(_xlpm.o,
      ROW(INDIRECT("1:"&amp;LEN(_xlpm.s))),
      _xlfn.LAMBDA(_xlpm.acc,_xlpm.i,_xlpm.mulmod(_xlpm.p, _xlfn.BITXOR(_xlpm.acc, CODE(MID(_xlpm.s,_xlpm.i,1))), _xlpm.m)))))))</f>
        <v/>
      </c>
      <c r="XFC45" t="str">
        <v>Penetration Tester</v>
      </c>
    </row>
    <row r="46" spans="10:69 16383:16383" x14ac:dyDescent="0.5">
      <c r="J46" s="26" t="str">
        <f ca="1"/>
        <v/>
      </c>
      <c r="K46" s="17" t="str" cm="1">
        <f t="array" aca="1" ref="K46" ca="1">IF(OR(L46="",toggleHash&lt;&gt;"On"),"",_xlfn.LET(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_xlfn.ARRAYTOTEXT(L46:Z46),
  IF(ISBLANK(_xlpm.s),
    0,
    DEC2HEX(_xlfn.REDUCE(_xlpm.o,
      ROW(INDIRECT("1:"&amp;LEN(_xlpm.s))),
      _xlfn.LAMBDA(_xlpm.acc,_xlpm.i,_xlpm.mulmod(_xlpm.p, _xlfn.BITXOR(_xlpm.acc, CODE(MID(_xlpm.s,_xlpm.i,1))), _xlpm.m)))))))</f>
        <v/>
      </c>
      <c r="XFC46" t="str">
        <v>Performance Engineer</v>
      </c>
    </row>
    <row r="47" spans="10:69 16383:16383" x14ac:dyDescent="0.5">
      <c r="J47" s="26" t="str">
        <f ca="1"/>
        <v/>
      </c>
      <c r="K47" s="17" t="str" cm="1">
        <f t="array" aca="1" ref="K47" ca="1">IF(OR(L47="",toggleHash&lt;&gt;"On"),"",_xlfn.LET(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_xlfn.ARRAYTOTEXT(L47:Z47),
  IF(ISBLANK(_xlpm.s),
    0,
    DEC2HEX(_xlfn.REDUCE(_xlpm.o,
      ROW(INDIRECT("1:"&amp;LEN(_xlpm.s))),
      _xlfn.LAMBDA(_xlpm.acc,_xlpm.i,_xlpm.mulmod(_xlpm.p, _xlfn.BITXOR(_xlpm.acc, CODE(MID(_xlpm.s,_xlpm.i,1))), _xlpm.m)))))))</f>
        <v/>
      </c>
      <c r="XFC47" t="str">
        <v>Performance Test Engineer</v>
      </c>
    </row>
    <row r="48" spans="10:69 16383:16383" x14ac:dyDescent="0.5">
      <c r="J48" s="26" t="str">
        <f ca="1"/>
        <v/>
      </c>
      <c r="K48" s="17" t="str" cm="1">
        <f t="array" aca="1" ref="K48" ca="1">IF(OR(L48="",toggleHash&lt;&gt;"On"),"",_xlfn.LET(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_xlfn.ARRAYTOTEXT(L48:Z48),
  IF(ISBLANK(_xlpm.s),
    0,
    DEC2HEX(_xlfn.REDUCE(_xlpm.o,
      ROW(INDIRECT("1:"&amp;LEN(_xlpm.s))),
      _xlfn.LAMBDA(_xlpm.acc,_xlpm.i,_xlpm.mulmod(_xlpm.p, _xlfn.BITXOR(_xlpm.acc, CODE(MID(_xlpm.s,_xlpm.i,1))), _xlpm.m)))))))</f>
        <v/>
      </c>
      <c r="XFC48" t="str">
        <v>PR Manager</v>
      </c>
    </row>
    <row r="49" spans="10:11 16383:16383" x14ac:dyDescent="0.5">
      <c r="J49" s="26" t="str">
        <f ca="1"/>
        <v/>
      </c>
      <c r="K49" s="17" t="str" cm="1">
        <f t="array" aca="1" ref="K49" ca="1">IF(OR(L49="",toggleHash&lt;&gt;"On"),"",_xlfn.LET(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_xlfn.ARRAYTOTEXT(L49:Z49),
  IF(ISBLANK(_xlpm.s),
    0,
    DEC2HEX(_xlfn.REDUCE(_xlpm.o,
      ROW(INDIRECT("1:"&amp;LEN(_xlpm.s))),
      _xlfn.LAMBDA(_xlpm.acc,_xlpm.i,_xlpm.mulmod(_xlpm.p, _xlfn.BITXOR(_xlpm.acc, CODE(MID(_xlpm.s,_xlpm.i,1))), _xlpm.m)))))))</f>
        <v/>
      </c>
      <c r="XFC49" t="str">
        <v>Procurement Engineer</v>
      </c>
    </row>
    <row r="50" spans="10:11 16383:16383" x14ac:dyDescent="0.5">
      <c r="J50" s="26" t="str">
        <f ca="1"/>
        <v/>
      </c>
      <c r="K50" s="17" t="str" cm="1">
        <f t="array" aca="1" ref="K50" ca="1">IF(OR(L50="",toggleHash&lt;&gt;"On"),"",_xlfn.LET(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_xlfn.ARRAYTOTEXT(L50:Z50),
  IF(ISBLANK(_xlpm.s),
    0,
    DEC2HEX(_xlfn.REDUCE(_xlpm.o,
      ROW(INDIRECT("1:"&amp;LEN(_xlpm.s))),
      _xlfn.LAMBDA(_xlpm.acc,_xlpm.i,_xlpm.mulmod(_xlpm.p, _xlfn.BITXOR(_xlpm.acc, CODE(MID(_xlpm.s,_xlpm.i,1))), _xlpm.m)))))))</f>
        <v/>
      </c>
      <c r="XFC50" t="str">
        <v>Procurement Manager</v>
      </c>
    </row>
    <row r="51" spans="10:11 16383:16383" x14ac:dyDescent="0.5">
      <c r="J51" s="26" t="str">
        <f ca="1"/>
        <v/>
      </c>
      <c r="K51" s="17" t="str" cm="1">
        <f t="array" aca="1" ref="K51" ca="1">IF(OR(L51="",toggleHash&lt;&gt;"On"),"",_xlfn.LET(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_xlfn.ARRAYTOTEXT(L51:Z51),
  IF(ISBLANK(_xlpm.s),
    0,
    DEC2HEX(_xlfn.REDUCE(_xlpm.o,
      ROW(INDIRECT("1:"&amp;LEN(_xlpm.s))),
      _xlfn.LAMBDA(_xlpm.acc,_xlpm.i,_xlpm.mulmod(_xlpm.p, _xlfn.BITXOR(_xlpm.acc, CODE(MID(_xlpm.s,_xlpm.i,1))), _xlpm.m)))))))</f>
        <v/>
      </c>
      <c r="XFC51" t="str">
        <v>Product Designer</v>
      </c>
    </row>
    <row r="52" spans="10:11 16383:16383" x14ac:dyDescent="0.5">
      <c r="J52" s="26" t="str">
        <f ca="1"/>
        <v/>
      </c>
      <c r="K52" s="17" t="str" cm="1">
        <f t="array" aca="1" ref="K52" ca="1">IF(OR(L52="",toggleHash&lt;&gt;"On"),"",_xlfn.LET(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_xlfn.ARRAYTOTEXT(L52:Z52),
  IF(ISBLANK(_xlpm.s),
    0,
    DEC2HEX(_xlfn.REDUCE(_xlpm.o,
      ROW(INDIRECT("1:"&amp;LEN(_xlpm.s))),
      _xlfn.LAMBDA(_xlpm.acc,_xlpm.i,_xlpm.mulmod(_xlpm.p, _xlfn.BITXOR(_xlpm.acc, CODE(MID(_xlpm.s,_xlpm.i,1))), _xlpm.m)))))))</f>
        <v/>
      </c>
      <c r="XFC52" t="str">
        <v>QA Engineer</v>
      </c>
    </row>
    <row r="53" spans="10:11 16383:16383" x14ac:dyDescent="0.5">
      <c r="J53" s="26" t="str">
        <f ca="1"/>
        <v/>
      </c>
      <c r="K53" s="17" t="str" cm="1">
        <f t="array" aca="1" ref="K53" ca="1">IF(OR(L53="",toggleHash&lt;&gt;"On"),"",_xlfn.LET(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_xlfn.ARRAYTOTEXT(L53:Z53),
  IF(ISBLANK(_xlpm.s),
    0,
    DEC2HEX(_xlfn.REDUCE(_xlpm.o,
      ROW(INDIRECT("1:"&amp;LEN(_xlpm.s))),
      _xlfn.LAMBDA(_xlpm.acc,_xlpm.i,_xlpm.mulmod(_xlpm.p, _xlfn.BITXOR(_xlpm.acc, CODE(MID(_xlpm.s,_xlpm.i,1))), _xlpm.m)))))))</f>
        <v/>
      </c>
      <c r="XFC53" t="str">
        <v>Quality Engineer</v>
      </c>
    </row>
    <row r="54" spans="10:11 16383:16383" x14ac:dyDescent="0.5">
      <c r="J54" s="26" t="str">
        <f ca="1"/>
        <v/>
      </c>
      <c r="K54" s="17" t="str" cm="1">
        <f t="array" aca="1" ref="K54" ca="1">IF(OR(L54="",toggleHash&lt;&gt;"On"),"",_xlfn.LET(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_xlfn.ARRAYTOTEXT(L54:Z54),
  IF(ISBLANK(_xlpm.s),
    0,
    DEC2HEX(_xlfn.REDUCE(_xlpm.o,
      ROW(INDIRECT("1:"&amp;LEN(_xlpm.s))),
      _xlfn.LAMBDA(_xlpm.acc,_xlpm.i,_xlpm.mulmod(_xlpm.p, _xlfn.BITXOR(_xlpm.acc, CODE(MID(_xlpm.s,_xlpm.i,1))), _xlpm.m)))))))</f>
        <v/>
      </c>
      <c r="XFC54" t="str">
        <v>Reliability Engineer</v>
      </c>
    </row>
    <row r="55" spans="10:11 16383:16383" x14ac:dyDescent="0.5">
      <c r="J55" s="26" t="str">
        <f ca="1"/>
        <v/>
      </c>
      <c r="K55" s="17" t="str" cm="1">
        <f t="array" aca="1" ref="K55" ca="1">IF(OR(L55="",toggleHash&lt;&gt;"On"),"",_xlfn.LET(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_xlfn.ARRAYTOTEXT(L55:Z55),
  IF(ISBLANK(_xlpm.s),
    0,
    DEC2HEX(_xlfn.REDUCE(_xlpm.o,
      ROW(INDIRECT("1:"&amp;LEN(_xlpm.s))),
      _xlfn.LAMBDA(_xlpm.acc,_xlpm.i,_xlpm.mulmod(_xlpm.p, _xlfn.BITXOR(_xlpm.acc, CODE(MID(_xlpm.s,_xlpm.i,1))), _xlpm.m)))))))</f>
        <v/>
      </c>
      <c r="XFC55" t="str">
        <v>Remote Support Engineer</v>
      </c>
    </row>
    <row r="56" spans="10:11 16383:16383" x14ac:dyDescent="0.5">
      <c r="J56" s="26" t="str">
        <f ca="1"/>
        <v/>
      </c>
      <c r="K56" s="17" t="str" cm="1">
        <f t="array" aca="1" ref="K56" ca="1">IF(OR(L56="",toggleHash&lt;&gt;"On"),"",_xlfn.LET(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_xlfn.ARRAYTOTEXT(L56:Z56),
  IF(ISBLANK(_xlpm.s),
    0,
    DEC2HEX(_xlfn.REDUCE(_xlpm.o,
      ROW(INDIRECT("1:"&amp;LEN(_xlpm.s))),
      _xlfn.LAMBDA(_xlpm.acc,_xlpm.i,_xlpm.mulmod(_xlpm.p, _xlfn.BITXOR(_xlpm.acc, CODE(MID(_xlpm.s,_xlpm.i,1))), _xlpm.m)))))))</f>
        <v/>
      </c>
      <c r="XFC56" t="str">
        <v>Returns Specialist</v>
      </c>
    </row>
    <row r="57" spans="10:11 16383:16383" x14ac:dyDescent="0.5">
      <c r="J57" s="26" t="str">
        <f ca="1"/>
        <v/>
      </c>
      <c r="K57" s="17" t="str" cm="1">
        <f t="array" aca="1" ref="K57" ca="1">IF(OR(L57="",toggleHash&lt;&gt;"On"),"",_xlfn.LET(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_xlfn.ARRAYTOTEXT(L57:Z57),
  IF(ISBLANK(_xlpm.s),
    0,
    DEC2HEX(_xlfn.REDUCE(_xlpm.o,
      ROW(INDIRECT("1:"&amp;LEN(_xlpm.s))),
      _xlfn.LAMBDA(_xlpm.acc,_xlpm.i,_xlpm.mulmod(_xlpm.p, _xlfn.BITXOR(_xlpm.acc, CODE(MID(_xlpm.s,_xlpm.i,1))), _xlpm.m)))))))</f>
        <v/>
      </c>
      <c r="XFC57" t="str">
        <v>Sales Manager</v>
      </c>
    </row>
    <row r="58" spans="10:11 16383:16383" x14ac:dyDescent="0.5">
      <c r="J58" s="26" t="str">
        <f ca="1"/>
        <v/>
      </c>
      <c r="K58" s="17" t="str" cm="1">
        <f t="array" aca="1" ref="K58" ca="1">IF(OR(L58="",toggleHash&lt;&gt;"On"),"",_xlfn.LET(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_xlfn.ARRAYTOTEXT(L58:Z58),
  IF(ISBLANK(_xlpm.s),
    0,
    DEC2HEX(_xlfn.REDUCE(_xlpm.o,
      ROW(INDIRECT("1:"&amp;LEN(_xlpm.s))),
      _xlfn.LAMBDA(_xlpm.acc,_xlpm.i,_xlpm.mulmod(_xlpm.p, _xlfn.BITXOR(_xlpm.acc, CODE(MID(_xlpm.s,_xlpm.i,1))), _xlpm.m)))))))</f>
        <v/>
      </c>
      <c r="XFC58" t="str">
        <v>Security Analyst</v>
      </c>
    </row>
    <row r="59" spans="10:11 16383:16383" x14ac:dyDescent="0.5">
      <c r="J59" s="26" t="str">
        <f ca="1"/>
        <v/>
      </c>
      <c r="K59" s="17" t="str" cm="1">
        <f t="array" aca="1" ref="K59" ca="1">IF(OR(L59="",toggleHash&lt;&gt;"On"),"",_xlfn.LET(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_xlfn.ARRAYTOTEXT(L59:Z59),
  IF(ISBLANK(_xlpm.s),
    0,
    DEC2HEX(_xlfn.REDUCE(_xlpm.o,
      ROW(INDIRECT("1:"&amp;LEN(_xlpm.s))),
      _xlfn.LAMBDA(_xlpm.acc,_xlpm.i,_xlpm.mulmod(_xlpm.p, _xlfn.BITXOR(_xlpm.acc, CODE(MID(_xlpm.s,_xlpm.i,1))), _xlpm.m)))))))</f>
        <v/>
      </c>
      <c r="XFC59" t="str">
        <v>Security Engineer</v>
      </c>
    </row>
    <row r="60" spans="10:11 16383:16383" x14ac:dyDescent="0.5">
      <c r="J60" s="26" t="str">
        <f ca="1"/>
        <v/>
      </c>
      <c r="K60" s="17" t="str" cm="1">
        <f t="array" aca="1" ref="K60" ca="1">IF(OR(L60="",toggleHash&lt;&gt;"On"),"",_xlfn.LET(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_xlfn.ARRAYTOTEXT(L60:Z60),
  IF(ISBLANK(_xlpm.s),
    0,
    DEC2HEX(_xlfn.REDUCE(_xlpm.o,
      ROW(INDIRECT("1:"&amp;LEN(_xlpm.s))),
      _xlfn.LAMBDA(_xlpm.acc,_xlpm.i,_xlpm.mulmod(_xlpm.p, _xlfn.BITXOR(_xlpm.acc, CODE(MID(_xlpm.s,_xlpm.i,1))), _xlpm.m)))))))</f>
        <v/>
      </c>
      <c r="XFC60" t="str">
        <v>Security Firmware Engineer</v>
      </c>
    </row>
    <row r="61" spans="10:11 16383:16383" x14ac:dyDescent="0.5">
      <c r="J61" s="26" t="str">
        <f ca="1"/>
        <v/>
      </c>
      <c r="K61" s="17" t="str" cm="1">
        <f t="array" aca="1" ref="K61" ca="1">IF(OR(L61="",toggleHash&lt;&gt;"On"),"",_xlfn.LET(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_xlfn.ARRAYTOTEXT(L61:Z61),
  IF(ISBLANK(_xlpm.s),
    0,
    DEC2HEX(_xlfn.REDUCE(_xlpm.o,
      ROW(INDIRECT("1:"&amp;LEN(_xlpm.s))),
      _xlfn.LAMBDA(_xlpm.acc,_xlpm.i,_xlpm.mulmod(_xlpm.p, _xlfn.BITXOR(_xlpm.acc, CODE(MID(_xlpm.s,_xlpm.i,1))), _xlpm.m)))))))</f>
        <v/>
      </c>
      <c r="XFC61" t="str">
        <v>Signal Integrity Engineer</v>
      </c>
    </row>
    <row r="62" spans="10:11 16383:16383" x14ac:dyDescent="0.5">
      <c r="J62" s="26" t="str">
        <f ca="1"/>
        <v/>
      </c>
      <c r="K62" s="17" t="str" cm="1">
        <f t="array" aca="1" ref="K62" ca="1">IF(OR(L62="",toggleHash&lt;&gt;"On"),"",_xlfn.LET(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_xlfn.ARRAYTOTEXT(L62:Z62),
  IF(ISBLANK(_xlpm.s),
    0,
    DEC2HEX(_xlfn.REDUCE(_xlpm.o,
      ROW(INDIRECT("1:"&amp;LEN(_xlpm.s))),
      _xlfn.LAMBDA(_xlpm.acc,_xlpm.i,_xlpm.mulmod(_xlpm.p, _xlfn.BITXOR(_xlpm.acc, CODE(MID(_xlpm.s,_xlpm.i,1))), _xlpm.m)))))))</f>
        <v/>
      </c>
      <c r="XFC62" t="str">
        <v>Software Compliance Engineer</v>
      </c>
    </row>
    <row r="63" spans="10:11 16383:16383" x14ac:dyDescent="0.5">
      <c r="J63" s="26" t="str">
        <f ca="1"/>
        <v/>
      </c>
      <c r="K63" s="17" t="str" cm="1">
        <f t="array" aca="1" ref="K63" ca="1">IF(OR(L63="",toggleHash&lt;&gt;"On"),"",_xlfn.LET(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_xlfn.ARRAYTOTEXT(L63:Z63),
  IF(ISBLANK(_xlpm.s),
    0,
    DEC2HEX(_xlfn.REDUCE(_xlpm.o,
      ROW(INDIRECT("1:"&amp;LEN(_xlpm.s))),
      _xlfn.LAMBDA(_xlpm.acc,_xlpm.i,_xlpm.mulmod(_xlpm.p, _xlfn.BITXOR(_xlpm.acc, CODE(MID(_xlpm.s,_xlpm.i,1))), _xlpm.m)))))))</f>
        <v/>
      </c>
      <c r="XFC63" t="str">
        <v>Software Developer</v>
      </c>
    </row>
    <row r="64" spans="10:11 16383:16383" x14ac:dyDescent="0.5">
      <c r="J64" s="26" t="str">
        <f ca="1"/>
        <v/>
      </c>
      <c r="K64" s="17" t="str" cm="1">
        <f t="array" aca="1" ref="K64" ca="1">IF(OR(L64="",toggleHash&lt;&gt;"On"),"",_xlfn.LET(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_xlfn.ARRAYTOTEXT(L64:Z64),
  IF(ISBLANK(_xlpm.s),
    0,
    DEC2HEX(_xlfn.REDUCE(_xlpm.o,
      ROW(INDIRECT("1:"&amp;LEN(_xlpm.s))),
      _xlfn.LAMBDA(_xlpm.acc,_xlpm.i,_xlpm.mulmod(_xlpm.p, _xlfn.BITXOR(_xlpm.acc, CODE(MID(_xlpm.s,_xlpm.i,1))), _xlpm.m)))))))</f>
        <v/>
      </c>
      <c r="XFC64" t="str">
        <v>Software Engineer</v>
      </c>
    </row>
    <row r="65" spans="10:11 16383:16383" x14ac:dyDescent="0.5">
      <c r="J65" s="26" t="str">
        <f ca="1"/>
        <v/>
      </c>
      <c r="K65" s="17" t="str" cm="1">
        <f t="array" aca="1" ref="K65" ca="1">IF(OR(L65="",toggleHash&lt;&gt;"On"),"",_xlfn.LET(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_xlfn.ARRAYTOTEXT(L65:Z65),
  IF(ISBLANK(_xlpm.s),
    0,
    DEC2HEX(_xlfn.REDUCE(_xlpm.o,
      ROW(INDIRECT("1:"&amp;LEN(_xlpm.s))),
      _xlfn.LAMBDA(_xlpm.acc,_xlpm.i,_xlpm.mulmod(_xlpm.p, _xlfn.BITXOR(_xlpm.acc, CODE(MID(_xlpm.s,_xlpm.i,1))), _xlpm.m)))))))</f>
        <v/>
      </c>
      <c r="XFC65" t="str">
        <v>Software QA Engineer</v>
      </c>
    </row>
    <row r="66" spans="10:11 16383:16383" x14ac:dyDescent="0.5">
      <c r="J66" s="26" t="str">
        <f ca="1"/>
        <v/>
      </c>
      <c r="K66" s="17" t="str" cm="1">
        <f t="array" aca="1" ref="K66" ca="1">IF(OR(L66="",toggleHash&lt;&gt;"On"),"",_xlfn.LET(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_xlfn.ARRAYTOTEXT(L66:Z66),
  IF(ISBLANK(_xlpm.s),
    0,
    DEC2HEX(_xlfn.REDUCE(_xlpm.o,
      ROW(INDIRECT("1:"&amp;LEN(_xlpm.s))),
      _xlfn.LAMBDA(_xlpm.acc,_xlpm.i,_xlpm.mulmod(_xlpm.p, _xlfn.BITXOR(_xlpm.acc, CODE(MID(_xlpm.s,_xlpm.i,1))), _xlpm.m)))))))</f>
        <v/>
      </c>
      <c r="XFC66" t="str">
        <v>Software Test Engineer</v>
      </c>
    </row>
    <row r="67" spans="10:11 16383:16383" x14ac:dyDescent="0.5">
      <c r="J67" s="26" t="str">
        <f ca="1"/>
        <v/>
      </c>
      <c r="K67" s="17" t="str" cm="1">
        <f t="array" aca="1" ref="K67" ca="1">IF(OR(L67="",toggleHash&lt;&gt;"On"),"",_xlfn.LET(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_xlfn.ARRAYTOTEXT(L67:Z67),
  IF(ISBLANK(_xlpm.s),
    0,
    DEC2HEX(_xlfn.REDUCE(_xlpm.o,
      ROW(INDIRECT("1:"&amp;LEN(_xlpm.s))),
      _xlfn.LAMBDA(_xlpm.acc,_xlpm.i,_xlpm.mulmod(_xlpm.p, _xlfn.BITXOR(_xlpm.acc, CODE(MID(_xlpm.s,_xlpm.i,1))), _xlpm.m)))))))</f>
        <v/>
      </c>
      <c r="XFC67" t="str">
        <v>Streaming Engineer</v>
      </c>
    </row>
    <row r="68" spans="10:11 16383:16383" x14ac:dyDescent="0.5">
      <c r="J68" s="26" t="str">
        <f ca="1"/>
        <v/>
      </c>
      <c r="K68" s="17" t="str" cm="1">
        <f t="array" aca="1" ref="K68" ca="1">IF(OR(L68="",toggleHash&lt;&gt;"On"),"",_xlfn.LET(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_xlfn.ARRAYTOTEXT(L68:Z68),
  IF(ISBLANK(_xlpm.s),
    0,
    DEC2HEX(_xlfn.REDUCE(_xlpm.o,
      ROW(INDIRECT("1:"&amp;LEN(_xlpm.s))),
      _xlfn.LAMBDA(_xlpm.acc,_xlpm.i,_xlpm.mulmod(_xlpm.p, _xlfn.BITXOR(_xlpm.acc, CODE(MID(_xlpm.s,_xlpm.i,1))), _xlpm.m)))))))</f>
        <v/>
      </c>
      <c r="XFC68" t="str">
        <v>Supplier Relationship Manager</v>
      </c>
    </row>
    <row r="69" spans="10:11 16383:16383" x14ac:dyDescent="0.5">
      <c r="J69" s="26" t="str">
        <f ca="1"/>
        <v/>
      </c>
      <c r="K69" s="17" t="str" cm="1">
        <f t="array" aca="1" ref="K69" ca="1">IF(OR(L69="",toggleHash&lt;&gt;"On"),"",_xlfn.LET(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_xlfn.ARRAYTOTEXT(L69:Z69),
  IF(ISBLANK(_xlpm.s),
    0,
    DEC2HEX(_xlfn.REDUCE(_xlpm.o,
      ROW(INDIRECT("1:"&amp;LEN(_xlpm.s))),
      _xlfn.LAMBDA(_xlpm.acc,_xlpm.i,_xlpm.mulmod(_xlpm.p, _xlfn.BITXOR(_xlpm.acc, CODE(MID(_xlpm.s,_xlpm.i,1))), _xlpm.m)))))))</f>
        <v/>
      </c>
      <c r="XFC69" t="str">
        <v>Supply Chain Analyst</v>
      </c>
    </row>
    <row r="70" spans="10:11 16383:16383" x14ac:dyDescent="0.5">
      <c r="J70" s="26" t="str">
        <f ca="1"/>
        <v/>
      </c>
      <c r="K70" s="17" t="str" cm="1">
        <f t="array" aca="1" ref="K70" ca="1">IF(OR(L70="",toggleHash&lt;&gt;"On"),"",_xlfn.LET(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_xlfn.ARRAYTOTEXT(L70:Z70),
  IF(ISBLANK(_xlpm.s),
    0,
    DEC2HEX(_xlfn.REDUCE(_xlpm.o,
      ROW(INDIRECT("1:"&amp;LEN(_xlpm.s))),
      _xlfn.LAMBDA(_xlpm.acc,_xlpm.i,_xlpm.mulmod(_xlpm.p, _xlfn.BITXOR(_xlpm.acc, CODE(MID(_xlpm.s,_xlpm.i,1))), _xlpm.m)))))))</f>
        <v/>
      </c>
      <c r="XFC70" t="str">
        <v>Supply Chain Manager</v>
      </c>
    </row>
    <row r="71" spans="10:11 16383:16383" x14ac:dyDescent="0.5">
      <c r="J71" s="26" t="str">
        <f ca="1"/>
        <v/>
      </c>
      <c r="K71" s="17" t="str" cm="1">
        <f t="array" aca="1" ref="K71" ca="1">IF(OR(L71="",toggleHash&lt;&gt;"On"),"",_xlfn.LET(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_xlfn.ARRAYTOTEXT(L71:Z71),
  IF(ISBLANK(_xlpm.s),
    0,
    DEC2HEX(_xlfn.REDUCE(_xlpm.o,
      ROW(INDIRECT("1:"&amp;LEN(_xlpm.s))),
      _xlfn.LAMBDA(_xlpm.acc,_xlpm.i,_xlpm.mulmod(_xlpm.p, _xlfn.BITXOR(_xlpm.acc, CODE(MID(_xlpm.s,_xlpm.i,1))), _xlpm.m)))))))</f>
        <v/>
      </c>
      <c r="XFC71" t="str">
        <v>Technical Writer</v>
      </c>
    </row>
    <row r="72" spans="10:11 16383:16383" x14ac:dyDescent="0.5">
      <c r="J72" s="26" t="str">
        <f ca="1"/>
        <v/>
      </c>
      <c r="K72" s="17" t="str" cm="1">
        <f t="array" aca="1" ref="K72" ca="1">IF(OR(L72="",toggleHash&lt;&gt;"On"),"",_xlfn.LET(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_xlfn.ARRAYTOTEXT(L72:Z72),
  IF(ISBLANK(_xlpm.s),
    0,
    DEC2HEX(_xlfn.REDUCE(_xlpm.o,
      ROW(INDIRECT("1:"&amp;LEN(_xlpm.s))),
      _xlfn.LAMBDA(_xlpm.acc,_xlpm.i,_xlpm.mulmod(_xlpm.p, _xlfn.BITXOR(_xlpm.acc, CODE(MID(_xlpm.s,_xlpm.i,1))), _xlpm.m)))))))</f>
        <v/>
      </c>
      <c r="XFC72" t="str">
        <v>Test Engineer</v>
      </c>
    </row>
    <row r="73" spans="10:11 16383:16383" x14ac:dyDescent="0.5">
      <c r="J73" s="26" t="str">
        <f ca="1"/>
        <v/>
      </c>
      <c r="K73" s="17" t="str" cm="1">
        <f t="array" aca="1" ref="K73" ca="1">IF(OR(L73="",toggleHash&lt;&gt;"On"),"",_xlfn.LET(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_xlfn.ARRAYTOTEXT(L73:Z73),
  IF(ISBLANK(_xlpm.s),
    0,
    DEC2HEX(_xlfn.REDUCE(_xlpm.o,
      ROW(INDIRECT("1:"&amp;LEN(_xlpm.s))),
      _xlfn.LAMBDA(_xlpm.acc,_xlpm.i,_xlpm.mulmod(_xlpm.p, _xlfn.BITXOR(_xlpm.acc, CODE(MID(_xlpm.s,_xlpm.i,1))), _xlpm.m)))))))</f>
        <v/>
      </c>
      <c r="XFC73" t="str">
        <v>UI/UX Designer</v>
      </c>
    </row>
    <row r="74" spans="10:11 16383:16383" x14ac:dyDescent="0.5">
      <c r="J74" s="26" t="str">
        <f ca="1"/>
        <v/>
      </c>
      <c r="K74" s="17" t="str" cm="1">
        <f t="array" aca="1" ref="K74" ca="1">IF(OR(L74="",toggleHash&lt;&gt;"On"),"",_xlfn.LET(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_xlfn.ARRAYTOTEXT(L74:Z74),
  IF(ISBLANK(_xlpm.s),
    0,
    DEC2HEX(_xlfn.REDUCE(_xlpm.o,
      ROW(INDIRECT("1:"&amp;LEN(_xlpm.s))),
      _xlfn.LAMBDA(_xlpm.acc,_xlpm.i,_xlpm.mulmod(_xlpm.p, _xlfn.BITXOR(_xlpm.acc, CODE(MID(_xlpm.s,_xlpm.i,1))), _xlpm.m)))))))</f>
        <v/>
      </c>
      <c r="XFC74" t="str">
        <v>UX Researcher</v>
      </c>
    </row>
    <row r="75" spans="10:11 16383:16383" x14ac:dyDescent="0.5">
      <c r="J75" s="26" t="str">
        <f ca="1"/>
        <v/>
      </c>
      <c r="K75" s="17" t="str" cm="1">
        <f t="array" aca="1" ref="K75" ca="1">IF(OR(L75="",toggleHash&lt;&gt;"On"),"",_xlfn.LET(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_xlfn.ARRAYTOTEXT(L75:Z75),
  IF(ISBLANK(_xlpm.s),
    0,
    DEC2HEX(_xlfn.REDUCE(_xlpm.o,
      ROW(INDIRECT("1:"&amp;LEN(_xlpm.s))),
      _xlfn.LAMBDA(_xlpm.acc,_xlpm.i,_xlpm.mulmod(_xlpm.p, _xlfn.BITXOR(_xlpm.acc, CODE(MID(_xlpm.s,_xlpm.i,1))), _xlpm.m)))))))</f>
        <v/>
      </c>
      <c r="XFC75" t="str">
        <v>Video Engineer</v>
      </c>
    </row>
    <row r="76" spans="10:11 16383:16383" x14ac:dyDescent="0.5">
      <c r="J76" s="26" t="str">
        <f ca="1"/>
        <v/>
      </c>
      <c r="K76" s="17" t="str" cm="1">
        <f t="array" aca="1" ref="K76" ca="1">IF(OR(L76="",toggleHash&lt;&gt;"On"),"",_xlfn.LET(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_xlfn.ARRAYTOTEXT(L76:Z76),
  IF(ISBLANK(_xlpm.s),
    0,
    DEC2HEX(_xlfn.REDUCE(_xlpm.o,
      ROW(INDIRECT("1:"&amp;LEN(_xlpm.s))),
      _xlfn.LAMBDA(_xlpm.acc,_xlpm.i,_xlpm.mulmod(_xlpm.p, _xlfn.BITXOR(_xlpm.acc, CODE(MID(_xlpm.s,_xlpm.i,1))), _xlpm.m)))))))</f>
        <v/>
      </c>
      <c r="XFC76" t="str">
        <v>Video Playback Engineer</v>
      </c>
    </row>
    <row r="77" spans="10:11 16383:16383" x14ac:dyDescent="0.5">
      <c r="J77" s="26" t="str">
        <f ca="1"/>
        <v/>
      </c>
      <c r="K77" s="17" t="str" cm="1">
        <f t="array" aca="1" ref="K77" ca="1">IF(OR(L77="",toggleHash&lt;&gt;"On"),"",_xlfn.LET(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_xlfn.ARRAYTOTEXT(L77:Z77),
  IF(ISBLANK(_xlpm.s),
    0,
    DEC2HEX(_xlfn.REDUCE(_xlpm.o,
      ROW(INDIRECT("1:"&amp;LEN(_xlpm.s))),
      _xlfn.LAMBDA(_xlpm.acc,_xlpm.i,_xlpm.mulmod(_xlpm.p, _xlfn.BITXOR(_xlpm.acc, CODE(MID(_xlpm.s,_xlpm.i,1))), _xlpm.m)))))))</f>
        <v/>
      </c>
      <c r="XFC77" t="str">
        <v xml:space="preserve">  --other expense types --</v>
      </c>
    </row>
    <row r="78" spans="10:11 16383:16383" x14ac:dyDescent="0.5">
      <c r="J78" s="26" t="str">
        <f ca="1"/>
        <v/>
      </c>
      <c r="K78" s="17" t="str" cm="1">
        <f t="array" aca="1" ref="K78" ca="1">IF(OR(L78="",toggleHash&lt;&gt;"On"),"",_xlfn.LET(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_xlfn.ARRAYTOTEXT(L78:Z78),
  IF(ISBLANK(_xlpm.s),
    0,
    DEC2HEX(_xlfn.REDUCE(_xlpm.o,
      ROW(INDIRECT("1:"&amp;LEN(_xlpm.s))),
      _xlfn.LAMBDA(_xlpm.acc,_xlpm.i,_xlpm.mulmod(_xlpm.p, _xlfn.BITXOR(_xlpm.acc, CODE(MID(_xlpm.s,_xlpm.i,1))), _xlpm.m)))))))</f>
        <v/>
      </c>
      <c r="XFC78" t="str">
        <v>Capital Investments</v>
      </c>
    </row>
    <row r="79" spans="10:11 16383:16383" x14ac:dyDescent="0.5">
      <c r="J79" s="26" t="str">
        <f ca="1"/>
        <v/>
      </c>
      <c r="K79" s="17" t="str" cm="1">
        <f t="array" aca="1" ref="K79" ca="1">IF(OR(L79="",toggleHash&lt;&gt;"On"),"",_xlfn.LET(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_xlfn.ARRAYTOTEXT(L79:Z79),
  IF(ISBLANK(_xlpm.s),
    0,
    DEC2HEX(_xlfn.REDUCE(_xlpm.o,
      ROW(INDIRECT("1:"&amp;LEN(_xlpm.s))),
      _xlfn.LAMBDA(_xlpm.acc,_xlpm.i,_xlpm.mulmod(_xlpm.p, _xlfn.BITXOR(_xlpm.acc, CODE(MID(_xlpm.s,_xlpm.i,1))), _xlpm.m)))))))</f>
        <v/>
      </c>
      <c r="XFC79" t="str">
        <v>Consulting and Professional Services</v>
      </c>
    </row>
    <row r="80" spans="10:11 16383:16383" x14ac:dyDescent="0.5">
      <c r="J80" s="26" t="str">
        <f ca="1"/>
        <v/>
      </c>
      <c r="K80" s="17" t="str" cm="1">
        <f t="array" aca="1" ref="K80" ca="1">IF(OR(L80="",toggleHash&lt;&gt;"On"),"",_xlfn.LET(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_xlfn.ARRAYTOTEXT(L80:Z80),
  IF(ISBLANK(_xlpm.s),
    0,
    DEC2HEX(_xlfn.REDUCE(_xlpm.o,
      ROW(INDIRECT("1:"&amp;LEN(_xlpm.s))),
      _xlfn.LAMBDA(_xlpm.acc,_xlpm.i,_xlpm.mulmod(_xlpm.p, _xlfn.BITXOR(_xlpm.acc, CODE(MID(_xlpm.s,_xlpm.i,1))), _xlpm.m)))))))</f>
        <v/>
      </c>
      <c r="XFC80" t="str">
        <v>Corporate Taxes</v>
      </c>
    </row>
    <row r="81" spans="10:11 16383:16383" x14ac:dyDescent="0.5">
      <c r="J81" s="26" t="str">
        <f ca="1"/>
        <v/>
      </c>
      <c r="K81" s="17" t="str" cm="1">
        <f t="array" aca="1" ref="K81" ca="1">IF(OR(L81="",toggleHash&lt;&gt;"On"),"",_xlfn.LET(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_xlfn.ARRAYTOTEXT(L81:Z81),
  IF(ISBLANK(_xlpm.s),
    0,
    DEC2HEX(_xlfn.REDUCE(_xlpm.o,
      ROW(INDIRECT("1:"&amp;LEN(_xlpm.s))),
      _xlfn.LAMBDA(_xlpm.acc,_xlpm.i,_xlpm.mulmod(_xlpm.p, _xlfn.BITXOR(_xlpm.acc, CODE(MID(_xlpm.s,_xlpm.i,1))), _xlpm.m)))))))</f>
        <v/>
      </c>
      <c r="XFC81" t="str">
        <v>Depreciation and Amortization</v>
      </c>
    </row>
    <row r="82" spans="10:11 16383:16383" x14ac:dyDescent="0.5">
      <c r="J82" s="26" t="str">
        <f ca="1"/>
        <v/>
      </c>
      <c r="K82" s="17" t="str" cm="1">
        <f t="array" aca="1" ref="K82" ca="1">IF(OR(L82="",toggleHash&lt;&gt;"On"),"",_xlfn.LET(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_xlfn.ARRAYTOTEXT(L82:Z82),
  IF(ISBLANK(_xlpm.s),
    0,
    DEC2HEX(_xlfn.REDUCE(_xlpm.o,
      ROW(INDIRECT("1:"&amp;LEN(_xlpm.s))),
      _xlfn.LAMBDA(_xlpm.acc,_xlpm.i,_xlpm.mulmod(_xlpm.p, _xlfn.BITXOR(_xlpm.acc, CODE(MID(_xlpm.s,_xlpm.i,1))), _xlpm.m)))))))</f>
        <v/>
      </c>
      <c r="XFC82" t="str">
        <v>Employee Benefits</v>
      </c>
    </row>
    <row r="83" spans="10:11 16383:16383" x14ac:dyDescent="0.5">
      <c r="J83" s="26" t="str">
        <f ca="1"/>
        <v/>
      </c>
      <c r="K83" s="17" t="str" cm="1">
        <f t="array" aca="1" ref="K83" ca="1">IF(OR(L83="",toggleHash&lt;&gt;"On"),"",_xlfn.LET(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_xlfn.ARRAYTOTEXT(L83:Z83),
  IF(ISBLANK(_xlpm.s),
    0,
    DEC2HEX(_xlfn.REDUCE(_xlpm.o,
      ROW(INDIRECT("1:"&amp;LEN(_xlpm.s))),
      _xlfn.LAMBDA(_xlpm.acc,_xlpm.i,_xlpm.mulmod(_xlpm.p, _xlfn.BITXOR(_xlpm.acc, CODE(MID(_xlpm.s,_xlpm.i,1))), _xlpm.m)))))))</f>
        <v/>
      </c>
      <c r="XFC83" t="str">
        <v>Equipment and Hardware</v>
      </c>
    </row>
    <row r="84" spans="10:11 16383:16383" x14ac:dyDescent="0.5">
      <c r="J84" s="26" t="str">
        <f ca="1"/>
        <v/>
      </c>
      <c r="K84" s="17" t="str" cm="1">
        <f t="array" aca="1" ref="K84" ca="1">IF(OR(L84="",toggleHash&lt;&gt;"On"),"",_xlfn.LET(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_xlfn.ARRAYTOTEXT(L84:Z84),
  IF(ISBLANK(_xlpm.s),
    0,
    DEC2HEX(_xlfn.REDUCE(_xlpm.o,
      ROW(INDIRECT("1:"&amp;LEN(_xlpm.s))),
      _xlfn.LAMBDA(_xlpm.acc,_xlpm.i,_xlpm.mulmod(_xlpm.p, _xlfn.BITXOR(_xlpm.acc, CODE(MID(_xlpm.s,_xlpm.i,1))), _xlpm.m)))))))</f>
        <v/>
      </c>
      <c r="XFC84" t="str">
        <v>Insurance</v>
      </c>
    </row>
    <row r="85" spans="10:11 16383:16383" x14ac:dyDescent="0.5">
      <c r="J85" s="26" t="str">
        <f ca="1"/>
        <v/>
      </c>
      <c r="K85" s="17" t="str" cm="1">
        <f t="array" aca="1" ref="K85" ca="1">IF(OR(L85="",toggleHash&lt;&gt;"On"),"",_xlfn.LET(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_xlfn.ARRAYTOTEXT(L85:Z85),
  IF(ISBLANK(_xlpm.s),
    0,
    DEC2HEX(_xlfn.REDUCE(_xlpm.o,
      ROW(INDIRECT("1:"&amp;LEN(_xlpm.s))),
      _xlfn.LAMBDA(_xlpm.acc,_xlpm.i,_xlpm.mulmod(_xlpm.p, _xlfn.BITXOR(_xlpm.acc, CODE(MID(_xlpm.s,_xlpm.i,1))), _xlpm.m)))))))</f>
        <v/>
      </c>
      <c r="XFC85" t="str">
        <v>Intellectual Property and Legal</v>
      </c>
    </row>
    <row r="86" spans="10:11 16383:16383" x14ac:dyDescent="0.5">
      <c r="J86" s="26" t="str">
        <f ca="1"/>
        <v/>
      </c>
      <c r="K86" s="17" t="str" cm="1">
        <f t="array" aca="1" ref="K86" ca="1">IF(OR(L86="",toggleHash&lt;&gt;"On"),"",_xlfn.LET(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_xlfn.ARRAYTOTEXT(L86:Z86),
  IF(ISBLANK(_xlpm.s),
    0,
    DEC2HEX(_xlfn.REDUCE(_xlpm.o,
      ROW(INDIRECT("1:"&amp;LEN(_xlpm.s))),
      _xlfn.LAMBDA(_xlpm.acc,_xlpm.i,_xlpm.mulmod(_xlpm.p, _xlfn.BITXOR(_xlpm.acc, CODE(MID(_xlpm.s,_xlpm.i,1))), _xlpm.m)))))))</f>
        <v/>
      </c>
      <c r="XFC86" t="str">
        <v>Manufacturing and Production (Capex)</v>
      </c>
    </row>
    <row r="87" spans="10:11 16383:16383" x14ac:dyDescent="0.5">
      <c r="J87" s="26" t="str">
        <f ca="1"/>
        <v/>
      </c>
      <c r="K87" s="17" t="str" cm="1">
        <f t="array" aca="1" ref="K87" ca="1">IF(OR(L87="",toggleHash&lt;&gt;"On"),"",_xlfn.LET(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_xlfn.ARRAYTOTEXT(L87:Z87),
  IF(ISBLANK(_xlpm.s),
    0,
    DEC2HEX(_xlfn.REDUCE(_xlpm.o,
      ROW(INDIRECT("1:"&amp;LEN(_xlpm.s))),
      _xlfn.LAMBDA(_xlpm.acc,_xlpm.i,_xlpm.mulmod(_xlpm.p, _xlfn.BITXOR(_xlpm.acc, CODE(MID(_xlpm.s,_xlpm.i,1))), _xlpm.m)))))))</f>
        <v/>
      </c>
      <c r="XFC87" t="str">
        <v>Manufacturing and Production (Opex)</v>
      </c>
    </row>
    <row r="88" spans="10:11 16383:16383" x14ac:dyDescent="0.5">
      <c r="J88" s="26" t="str">
        <f ca="1"/>
        <v/>
      </c>
      <c r="K88" s="17" t="str" cm="1">
        <f t="array" aca="1" ref="K88" ca="1">IF(OR(L88="",toggleHash&lt;&gt;"On"),"",_xlfn.LET(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_xlfn.ARRAYTOTEXT(L88:Z88),
  IF(ISBLANK(_xlpm.s),
    0,
    DEC2HEX(_xlfn.REDUCE(_xlpm.o,
      ROW(INDIRECT("1:"&amp;LEN(_xlpm.s))),
      _xlfn.LAMBDA(_xlpm.acc,_xlpm.i,_xlpm.mulmod(_xlpm.p, _xlfn.BITXOR(_xlpm.acc, CODE(MID(_xlpm.s,_xlpm.i,1))), _xlpm.m)))))))</f>
        <v/>
      </c>
      <c r="XFC88" t="str">
        <v>Marketing and Advertising</v>
      </c>
    </row>
    <row r="89" spans="10:11 16383:16383" x14ac:dyDescent="0.5">
      <c r="J89" s="26" t="str">
        <f ca="1"/>
        <v/>
      </c>
      <c r="K89" s="17" t="str" cm="1">
        <f t="array" aca="1" ref="K89" ca="1">IF(OR(L89="",toggleHash&lt;&gt;"On"),"",_xlfn.LET(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_xlfn.ARRAYTOTEXT(L89:Z89),
  IF(ISBLANK(_xlpm.s),
    0,
    DEC2HEX(_xlfn.REDUCE(_xlpm.o,
      ROW(INDIRECT("1:"&amp;LEN(_xlpm.s))),
      _xlfn.LAMBDA(_xlpm.acc,_xlpm.i,_xlpm.mulmod(_xlpm.p, _xlfn.BITXOR(_xlpm.acc, CODE(MID(_xlpm.s,_xlpm.i,1))), _xlpm.m)))))))</f>
        <v/>
      </c>
      <c r="XFC89" t="str">
        <v>Miscellaneous Office Expenses</v>
      </c>
    </row>
    <row r="90" spans="10:11 16383:16383" x14ac:dyDescent="0.5">
      <c r="J90" s="26" t="str">
        <f ca="1"/>
        <v/>
      </c>
      <c r="K90" s="17" t="str" cm="1">
        <f t="array" aca="1" ref="K90" ca="1">IF(OR(L90="",toggleHash&lt;&gt;"On"),"",_xlfn.LET(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_xlfn.ARRAYTOTEXT(L90:Z90),
  IF(ISBLANK(_xlpm.s),
    0,
    DEC2HEX(_xlfn.REDUCE(_xlpm.o,
      ROW(INDIRECT("1:"&amp;LEN(_xlpm.s))),
      _xlfn.LAMBDA(_xlpm.acc,_xlpm.i,_xlpm.mulmod(_xlpm.p, _xlfn.BITXOR(_xlpm.acc, CODE(MID(_xlpm.s,_xlpm.i,1))), _xlpm.m)))))))</f>
        <v/>
      </c>
      <c r="XFC90" t="str">
        <v>Office Rent and Utilities</v>
      </c>
    </row>
    <row r="91" spans="10:11 16383:16383" x14ac:dyDescent="0.5">
      <c r="J91" s="26" t="str">
        <f ca="1"/>
        <v/>
      </c>
      <c r="K91" s="17" t="str" cm="1">
        <f t="array" aca="1" ref="K91" ca="1">IF(OR(L91="",toggleHash&lt;&gt;"On"),"",_xlfn.LET(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_xlfn.ARRAYTOTEXT(L91:Z91),
  IF(ISBLANK(_xlpm.s),
    0,
    DEC2HEX(_xlfn.REDUCE(_xlpm.o,
      ROW(INDIRECT("1:"&amp;LEN(_xlpm.s))),
      _xlfn.LAMBDA(_xlpm.acc,_xlpm.i,_xlpm.mulmod(_xlpm.p, _xlfn.BITXOR(_xlpm.acc, CODE(MID(_xlpm.s,_xlpm.i,1))), _xlpm.m)))))))</f>
        <v/>
      </c>
      <c r="XFC91" t="str">
        <v>Payroll Taxes</v>
      </c>
    </row>
    <row r="92" spans="10:11 16383:16383" x14ac:dyDescent="0.5">
      <c r="J92" s="26" t="str">
        <f ca="1"/>
        <v/>
      </c>
      <c r="K92" s="17" t="str" cm="1">
        <f t="array" aca="1" ref="K92" ca="1">IF(OR(L92="",toggleHash&lt;&gt;"On"),"",_xlfn.LET(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_xlfn.ARRAYTOTEXT(L92:Z92),
  IF(ISBLANK(_xlpm.s),
    0,
    DEC2HEX(_xlfn.REDUCE(_xlpm.o,
      ROW(INDIRECT("1:"&amp;LEN(_xlpm.s))),
      _xlfn.LAMBDA(_xlpm.acc,_xlpm.i,_xlpm.mulmod(_xlpm.p, _xlfn.BITXOR(_xlpm.acc, CODE(MID(_xlpm.s,_xlpm.i,1))), _xlpm.m)))))))</f>
        <v/>
      </c>
      <c r="XFC92" t="str">
        <v>Research and Development (R&amp;D)</v>
      </c>
    </row>
    <row r="93" spans="10:11 16383:16383" x14ac:dyDescent="0.5">
      <c r="J93" s="26" t="str">
        <f ca="1"/>
        <v/>
      </c>
      <c r="K93" s="17" t="str" cm="1">
        <f t="array" aca="1" ref="K93" ca="1">IF(OR(L93="",toggleHash&lt;&gt;"On"),"",_xlfn.LET(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_xlfn.ARRAYTOTEXT(L93:Z93),
  IF(ISBLANK(_xlpm.s),
    0,
    DEC2HEX(_xlfn.REDUCE(_xlpm.o,
      ROW(INDIRECT("1:"&amp;LEN(_xlpm.s))),
      _xlfn.LAMBDA(_xlpm.acc,_xlpm.i,_xlpm.mulmod(_xlpm.p, _xlfn.BITXOR(_xlpm.acc, CODE(MID(_xlpm.s,_xlpm.i,1))), _xlpm.m)))))))</f>
        <v/>
      </c>
      <c r="XFC93" t="str">
        <v>Salaries and Wages</v>
      </c>
    </row>
    <row r="94" spans="10:11 16383:16383" x14ac:dyDescent="0.5">
      <c r="J94" s="26" t="str">
        <f ca="1"/>
        <v/>
      </c>
      <c r="K94" s="17" t="str" cm="1">
        <f t="array" aca="1" ref="K94" ca="1">IF(OR(L94="",toggleHash&lt;&gt;"On"),"",_xlfn.LET(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_xlfn.ARRAYTOTEXT(L94:Z94),
  IF(ISBLANK(_xlpm.s),
    0,
    DEC2HEX(_xlfn.REDUCE(_xlpm.o,
      ROW(INDIRECT("1:"&amp;LEN(_xlpm.s))),
      _xlfn.LAMBDA(_xlpm.acc,_xlpm.i,_xlpm.mulmod(_xlpm.p, _xlfn.BITXOR(_xlpm.acc, CODE(MID(_xlpm.s,_xlpm.i,1))), _xlpm.m)))))))</f>
        <v/>
      </c>
      <c r="XFC94" t="str">
        <v>Sales and Customer Acquisition</v>
      </c>
    </row>
    <row r="95" spans="10:11 16383:16383" x14ac:dyDescent="0.5">
      <c r="J95" s="26" t="str">
        <f ca="1"/>
        <v/>
      </c>
      <c r="K95" s="17" t="str" cm="1">
        <f t="array" aca="1" ref="K95" ca="1">IF(OR(L95="",toggleHash&lt;&gt;"On"),"",_xlfn.LET(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_xlfn.ARRAYTOTEXT(L95:Z95),
  IF(ISBLANK(_xlpm.s),
    0,
    DEC2HEX(_xlfn.REDUCE(_xlpm.o,
      ROW(INDIRECT("1:"&amp;LEN(_xlpm.s))),
      _xlfn.LAMBDA(_xlpm.acc,_xlpm.i,_xlpm.mulmod(_xlpm.p, _xlfn.BITXOR(_xlpm.acc, CODE(MID(_xlpm.s,_xlpm.i,1))), _xlpm.m)))))))</f>
        <v/>
      </c>
      <c r="XFC95" t="str">
        <v>Shipping and Logistics</v>
      </c>
    </row>
    <row r="96" spans="10:11 16383:16383" x14ac:dyDescent="0.5">
      <c r="J96" s="26" t="str">
        <f ca="1"/>
        <v/>
      </c>
      <c r="K96" s="17" t="str" cm="1">
        <f t="array" aca="1" ref="K96" ca="1">IF(OR(L96="",toggleHash&lt;&gt;"On"),"",_xlfn.LET(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_xlfn.ARRAYTOTEXT(L96:Z96),
  IF(ISBLANK(_xlpm.s),
    0,
    DEC2HEX(_xlfn.REDUCE(_xlpm.o,
      ROW(INDIRECT("1:"&amp;LEN(_xlpm.s))),
      _xlfn.LAMBDA(_xlpm.acc,_xlpm.i,_xlpm.mulmod(_xlpm.p, _xlfn.BITXOR(_xlpm.acc, CODE(MID(_xlpm.s,_xlpm.i,1))), _xlpm.m)))))))</f>
        <v/>
      </c>
      <c r="XFC96" t="str">
        <v>Software and Technology</v>
      </c>
    </row>
    <row r="97" spans="10:11 16383:16383" x14ac:dyDescent="0.5">
      <c r="J97" s="26" t="str">
        <f ca="1"/>
        <v/>
      </c>
      <c r="K97" s="17" t="str" cm="1">
        <f t="array" aca="1" ref="K97" ca="1">IF(OR(L97="",toggleHash&lt;&gt;"On"),"",_xlfn.LET(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_xlfn.ARRAYTOTEXT(L97:Z97),
  IF(ISBLANK(_xlpm.s),
    0,
    DEC2HEX(_xlfn.REDUCE(_xlpm.o,
      ROW(INDIRECT("1:"&amp;LEN(_xlpm.s))),
      _xlfn.LAMBDA(_xlpm.acc,_xlpm.i,_xlpm.mulmod(_xlpm.p, _xlfn.BITXOR(_xlpm.acc, CODE(MID(_xlpm.s,_xlpm.i,1))), _xlpm.m)))))))</f>
        <v/>
      </c>
      <c r="XFC97" t="str">
        <v>Subscriptions and Memberships</v>
      </c>
    </row>
    <row r="98" spans="10:11 16383:16383" x14ac:dyDescent="0.5">
      <c r="J98" s="26" t="str">
        <f ca="1"/>
        <v/>
      </c>
      <c r="K98" s="17" t="str" cm="1">
        <f t="array" aca="1" ref="K98" ca="1">IF(OR(L98="",toggleHash&lt;&gt;"On"),"",_xlfn.LET(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_xlfn.ARRAYTOTEXT(L98:Z98),
  IF(ISBLANK(_xlpm.s),
    0,
    DEC2HEX(_xlfn.REDUCE(_xlpm.o,
      ROW(INDIRECT("1:"&amp;LEN(_xlpm.s))),
      _xlfn.LAMBDA(_xlpm.acc,_xlpm.i,_xlpm.mulmod(_xlpm.p, _xlfn.BITXOR(_xlpm.acc, CODE(MID(_xlpm.s,_xlpm.i,1))), _xlpm.m)))))))</f>
        <v/>
      </c>
      <c r="XFC98" t="str">
        <v>Travel and Accommodation</v>
      </c>
    </row>
    <row r="99" spans="10:11 16383:16383" x14ac:dyDescent="0.5">
      <c r="J99" s="26" t="str">
        <f ca="1"/>
        <v/>
      </c>
      <c r="K99" s="17" t="str" cm="1">
        <f t="array" aca="1" ref="K99" ca="1">IF(OR(L99="",toggleHash&lt;&gt;"On"),"",_xlfn.LET(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_xlfn.ARRAYTOTEXT(L99:Z99),
  IF(ISBLANK(_xlpm.s),
    0,
    DEC2HEX(_xlfn.REDUCE(_xlpm.o,
      ROW(INDIRECT("1:"&amp;LEN(_xlpm.s))),
      _xlfn.LAMBDA(_xlpm.acc,_xlpm.i,_xlpm.mulmod(_xlpm.p, _xlfn.BITXOR(_xlpm.acc, CODE(MID(_xlpm.s,_xlpm.i,1))), _xlpm.m)))))))</f>
        <v/>
      </c>
      <c r="XFC99" t="str">
        <v xml:space="preserve">  --undefined --</v>
      </c>
    </row>
    <row r="100" spans="10:11 16383:16383" x14ac:dyDescent="0.5">
      <c r="J100" s="26" t="str">
        <f ca="1"/>
        <v/>
      </c>
      <c r="K100" s="17" t="str" cm="1">
        <f t="array" aca="1" ref="K100" ca="1">IF(OR(L100="",toggleHash&lt;&gt;"On"),"",_xlfn.LET(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_xlfn.ARRAYTOTEXT(L100:Z100),
  IF(ISBLANK(_xlpm.s),
    0,
    DEC2HEX(_xlfn.REDUCE(_xlpm.o,
      ROW(INDIRECT("1:"&amp;LEN(_xlpm.s))),
      _xlfn.LAMBDA(_xlpm.acc,_xlpm.i,_xlpm.mulmod(_xlpm.p, _xlfn.BITXOR(_xlpm.acc, CODE(MID(_xlpm.s,_xlpm.i,1))), _xlpm.m)))))))</f>
        <v/>
      </c>
    </row>
    <row r="101" spans="10:11 16383:16383" x14ac:dyDescent="0.5">
      <c r="J101" s="26" t="str">
        <f ca="1"/>
        <v/>
      </c>
      <c r="K101" s="17" t="str" cm="1">
        <f t="array" aca="1" ref="K101" ca="1">IF(OR(L101="",toggleHash&lt;&gt;"On"),"",_xlfn.LET(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_xlfn.ARRAYTOTEXT(L101:Z101),
  IF(ISBLANK(_xlpm.s),
    0,
    DEC2HEX(_xlfn.REDUCE(_xlpm.o,
      ROW(INDIRECT("1:"&amp;LEN(_xlpm.s))),
      _xlfn.LAMBDA(_xlpm.acc,_xlpm.i,_xlpm.mulmod(_xlpm.p, _xlfn.BITXOR(_xlpm.acc, CODE(MID(_xlpm.s,_xlpm.i,1))), _xlpm.m)))))))</f>
        <v/>
      </c>
    </row>
    <row r="102" spans="10:11 16383:16383" x14ac:dyDescent="0.5">
      <c r="J102" s="26" t="str">
        <f ca="1"/>
        <v/>
      </c>
      <c r="K102" s="17" t="str" cm="1">
        <f t="array" aca="1" ref="K102" ca="1">IF(OR(L102="",toggleHash&lt;&gt;"On"),"",_xlfn.LET(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_xlfn.ARRAYTOTEXT(L102:Z102),
  IF(ISBLANK(_xlpm.s),
    0,
    DEC2HEX(_xlfn.REDUCE(_xlpm.o,
      ROW(INDIRECT("1:"&amp;LEN(_xlpm.s))),
      _xlfn.LAMBDA(_xlpm.acc,_xlpm.i,_xlpm.mulmod(_xlpm.p, _xlfn.BITXOR(_xlpm.acc, CODE(MID(_xlpm.s,_xlpm.i,1))), _xlpm.m)))))))</f>
        <v/>
      </c>
    </row>
    <row r="103" spans="10:11 16383:16383" x14ac:dyDescent="0.5">
      <c r="J103" s="26" t="str">
        <f ca="1"/>
        <v/>
      </c>
      <c r="K103" s="17" t="str" cm="1">
        <f t="array" aca="1" ref="K103" ca="1">IF(OR(L103="",toggleHash&lt;&gt;"On"),"",_xlfn.LET(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_xlfn.ARRAYTOTEXT(L103:Z103),
  IF(ISBLANK(_xlpm.s),
    0,
    DEC2HEX(_xlfn.REDUCE(_xlpm.o,
      ROW(INDIRECT("1:"&amp;LEN(_xlpm.s))),
      _xlfn.LAMBDA(_xlpm.acc,_xlpm.i,_xlpm.mulmod(_xlpm.p, _xlfn.BITXOR(_xlpm.acc, CODE(MID(_xlpm.s,_xlpm.i,1))), _xlpm.m)))))))</f>
        <v/>
      </c>
    </row>
    <row r="104" spans="10:11 16383:16383" x14ac:dyDescent="0.5">
      <c r="J104" s="26" t="str">
        <f ca="1"/>
        <v/>
      </c>
      <c r="K104" s="17" t="str" cm="1">
        <f t="array" aca="1" ref="K104" ca="1">IF(OR(L104="",toggleHash&lt;&gt;"On"),"",_xlfn.LET(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_xlfn.ARRAYTOTEXT(L104:Z104),
  IF(ISBLANK(_xlpm.s),
    0,
    DEC2HEX(_xlfn.REDUCE(_xlpm.o,
      ROW(INDIRECT("1:"&amp;LEN(_xlpm.s))),
      _xlfn.LAMBDA(_xlpm.acc,_xlpm.i,_xlpm.mulmod(_xlpm.p, _xlfn.BITXOR(_xlpm.acc, CODE(MID(_xlpm.s,_xlpm.i,1))), _xlpm.m)))))))</f>
        <v/>
      </c>
    </row>
    <row r="105" spans="10:11 16383:16383" x14ac:dyDescent="0.5">
      <c r="J105" s="26" t="str">
        <f ca="1"/>
        <v/>
      </c>
      <c r="K105" s="17" t="str" cm="1">
        <f t="array" aca="1" ref="K105" ca="1">IF(OR(L105="",toggleHash&lt;&gt;"On"),"",_xlfn.LET(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_xlfn.ARRAYTOTEXT(L105:Z105),
  IF(ISBLANK(_xlpm.s),
    0,
    DEC2HEX(_xlfn.REDUCE(_xlpm.o,
      ROW(INDIRECT("1:"&amp;LEN(_xlpm.s))),
      _xlfn.LAMBDA(_xlpm.acc,_xlpm.i,_xlpm.mulmod(_xlpm.p, _xlfn.BITXOR(_xlpm.acc, CODE(MID(_xlpm.s,_xlpm.i,1))), _xlpm.m)))))))</f>
        <v/>
      </c>
    </row>
    <row r="106" spans="10:11 16383:16383" x14ac:dyDescent="0.5">
      <c r="J106" s="26" t="str">
        <f ca="1"/>
        <v/>
      </c>
      <c r="K106" s="17" t="str" cm="1">
        <f t="array" aca="1" ref="K106" ca="1">IF(OR(L106="",toggleHash&lt;&gt;"On"),"",_xlfn.LET(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_xlfn.ARRAYTOTEXT(L106:Z106),
  IF(ISBLANK(_xlpm.s),
    0,
    DEC2HEX(_xlfn.REDUCE(_xlpm.o,
      ROW(INDIRECT("1:"&amp;LEN(_xlpm.s))),
      _xlfn.LAMBDA(_xlpm.acc,_xlpm.i,_xlpm.mulmod(_xlpm.p, _xlfn.BITXOR(_xlpm.acc, CODE(MID(_xlpm.s,_xlpm.i,1))), _xlpm.m)))))))</f>
        <v/>
      </c>
    </row>
    <row r="107" spans="10:11 16383:16383" x14ac:dyDescent="0.5">
      <c r="J107" s="26" t="str">
        <f ca="1"/>
        <v/>
      </c>
      <c r="K107" s="17" t="str" cm="1">
        <f t="array" aca="1" ref="K107" ca="1">IF(OR(L107="",toggleHash&lt;&gt;"On"),"",_xlfn.LET(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_xlfn.ARRAYTOTEXT(L107:Z107),
  IF(ISBLANK(_xlpm.s),
    0,
    DEC2HEX(_xlfn.REDUCE(_xlpm.o,
      ROW(INDIRECT("1:"&amp;LEN(_xlpm.s))),
      _xlfn.LAMBDA(_xlpm.acc,_xlpm.i,_xlpm.mulmod(_xlpm.p, _xlfn.BITXOR(_xlpm.acc, CODE(MID(_xlpm.s,_xlpm.i,1))), _xlpm.m)))))))</f>
        <v/>
      </c>
    </row>
    <row r="108" spans="10:11 16383:16383" x14ac:dyDescent="0.5">
      <c r="J108" s="26" t="str">
        <f ca="1"/>
        <v/>
      </c>
      <c r="K108" s="17" t="str" cm="1">
        <f t="array" aca="1" ref="K108" ca="1">IF(OR(L108="",toggleHash&lt;&gt;"On"),"",_xlfn.LET(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_xlfn.ARRAYTOTEXT(L108:Z108),
  IF(ISBLANK(_xlpm.s),
    0,
    DEC2HEX(_xlfn.REDUCE(_xlpm.o,
      ROW(INDIRECT("1:"&amp;LEN(_xlpm.s))),
      _xlfn.LAMBDA(_xlpm.acc,_xlpm.i,_xlpm.mulmod(_xlpm.p, _xlfn.BITXOR(_xlpm.acc, CODE(MID(_xlpm.s,_xlpm.i,1))), _xlpm.m)))))))</f>
        <v/>
      </c>
    </row>
    <row r="109" spans="10:11 16383:16383" x14ac:dyDescent="0.5">
      <c r="J109" s="26" t="str">
        <f ca="1"/>
        <v/>
      </c>
      <c r="K109" s="17" t="str" cm="1">
        <f t="array" aca="1" ref="K109" ca="1">IF(OR(L109="",toggleHash&lt;&gt;"On"),"",_xlfn.LET(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_xlfn.ARRAYTOTEXT(L109:Z109),
  IF(ISBLANK(_xlpm.s),
    0,
    DEC2HEX(_xlfn.REDUCE(_xlpm.o,
      ROW(INDIRECT("1:"&amp;LEN(_xlpm.s))),
      _xlfn.LAMBDA(_xlpm.acc,_xlpm.i,_xlpm.mulmod(_xlpm.p, _xlfn.BITXOR(_xlpm.acc, CODE(MID(_xlpm.s,_xlpm.i,1))), _xlpm.m)))))))</f>
        <v/>
      </c>
    </row>
    <row r="110" spans="10:11 16383:16383" x14ac:dyDescent="0.5">
      <c r="J110" s="26" t="str">
        <f ca="1"/>
        <v/>
      </c>
      <c r="K110" s="17" t="str" cm="1">
        <f t="array" aca="1" ref="K110" ca="1">IF(OR(L110="",toggleHash&lt;&gt;"On"),"",_xlfn.LET(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_xlfn.ARRAYTOTEXT(L110:Z110),
  IF(ISBLANK(_xlpm.s),
    0,
    DEC2HEX(_xlfn.REDUCE(_xlpm.o,
      ROW(INDIRECT("1:"&amp;LEN(_xlpm.s))),
      _xlfn.LAMBDA(_xlpm.acc,_xlpm.i,_xlpm.mulmod(_xlpm.p, _xlfn.BITXOR(_xlpm.acc, CODE(MID(_xlpm.s,_xlpm.i,1))), _xlpm.m)))))))</f>
        <v/>
      </c>
    </row>
    <row r="111" spans="10:11 16383:16383" x14ac:dyDescent="0.5">
      <c r="J111" s="26" t="str">
        <f ca="1"/>
        <v/>
      </c>
      <c r="K111" s="17" t="str" cm="1">
        <f t="array" aca="1" ref="K111" ca="1">IF(OR(L111="",toggleHash&lt;&gt;"On"),"",_xlfn.LET(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_xlfn.ARRAYTOTEXT(L111:Z111),
  IF(ISBLANK(_xlpm.s),
    0,
    DEC2HEX(_xlfn.REDUCE(_xlpm.o,
      ROW(INDIRECT("1:"&amp;LEN(_xlpm.s))),
      _xlfn.LAMBDA(_xlpm.acc,_xlpm.i,_xlpm.mulmod(_xlpm.p, _xlfn.BITXOR(_xlpm.acc, CODE(MID(_xlpm.s,_xlpm.i,1))), _xlpm.m)))))))</f>
        <v/>
      </c>
    </row>
    <row r="112" spans="10:11 16383:16383" x14ac:dyDescent="0.5">
      <c r="J112" s="26" t="str">
        <f ca="1"/>
        <v/>
      </c>
      <c r="K112" s="17" t="str" cm="1">
        <f t="array" aca="1" ref="K112" ca="1">IF(OR(L112="",toggleHash&lt;&gt;"On"),"",_xlfn.LET(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_xlfn.ARRAYTOTEXT(L112:Z112),
  IF(ISBLANK(_xlpm.s),
    0,
    DEC2HEX(_xlfn.REDUCE(_xlpm.o,
      ROW(INDIRECT("1:"&amp;LEN(_xlpm.s))),
      _xlfn.LAMBDA(_xlpm.acc,_xlpm.i,_xlpm.mulmod(_xlpm.p, _xlfn.BITXOR(_xlpm.acc, CODE(MID(_xlpm.s,_xlpm.i,1))), _xlpm.m)))))))</f>
        <v/>
      </c>
    </row>
    <row r="113" spans="10:11" x14ac:dyDescent="0.5">
      <c r="J113" s="26" t="str">
        <f ca="1"/>
        <v/>
      </c>
      <c r="K113" s="17" t="str" cm="1">
        <f t="array" aca="1" ref="K113" ca="1">IF(OR(L113="",toggleHash&lt;&gt;"On"),"",_xlfn.LET(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_xlfn.ARRAYTOTEXT(L113:Z113),
  IF(ISBLANK(_xlpm.s),
    0,
    DEC2HEX(_xlfn.REDUCE(_xlpm.o,
      ROW(INDIRECT("1:"&amp;LEN(_xlpm.s))),
      _xlfn.LAMBDA(_xlpm.acc,_xlpm.i,_xlpm.mulmod(_xlpm.p, _xlfn.BITXOR(_xlpm.acc, CODE(MID(_xlpm.s,_xlpm.i,1))), _xlpm.m)))))))</f>
        <v/>
      </c>
    </row>
    <row r="114" spans="10:11" x14ac:dyDescent="0.5">
      <c r="J114" s="26" t="str">
        <f ca="1"/>
        <v/>
      </c>
      <c r="K114" s="17" t="str" cm="1">
        <f t="array" aca="1" ref="K114" ca="1">IF(OR(L114="",toggleHash&lt;&gt;"On"),"",_xlfn.LET(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_xlfn.ARRAYTOTEXT(L114:Z114),
  IF(ISBLANK(_xlpm.s),
    0,
    DEC2HEX(_xlfn.REDUCE(_xlpm.o,
      ROW(INDIRECT("1:"&amp;LEN(_xlpm.s))),
      _xlfn.LAMBDA(_xlpm.acc,_xlpm.i,_xlpm.mulmod(_xlpm.p, _xlfn.BITXOR(_xlpm.acc, CODE(MID(_xlpm.s,_xlpm.i,1))), _xlpm.m)))))))</f>
        <v/>
      </c>
    </row>
    <row r="115" spans="10:11" x14ac:dyDescent="0.5">
      <c r="J115" s="26" t="str">
        <f ca="1"/>
        <v/>
      </c>
      <c r="K115" s="17" t="str" cm="1">
        <f t="array" aca="1" ref="K115" ca="1">IF(OR(L115="",toggleHash&lt;&gt;"On"),"",_xlfn.LET(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_xlfn.ARRAYTOTEXT(L115:Z115),
  IF(ISBLANK(_xlpm.s),
    0,
    DEC2HEX(_xlfn.REDUCE(_xlpm.o,
      ROW(INDIRECT("1:"&amp;LEN(_xlpm.s))),
      _xlfn.LAMBDA(_xlpm.acc,_xlpm.i,_xlpm.mulmod(_xlpm.p, _xlfn.BITXOR(_xlpm.acc, CODE(MID(_xlpm.s,_xlpm.i,1))), _xlpm.m)))))))</f>
        <v/>
      </c>
    </row>
    <row r="116" spans="10:11" x14ac:dyDescent="0.5">
      <c r="J116" s="26" t="str">
        <f ca="1"/>
        <v/>
      </c>
      <c r="K116" s="17" t="str" cm="1">
        <f t="array" aca="1" ref="K116" ca="1">IF(OR(L116="",toggleHash&lt;&gt;"On"),"",_xlfn.LET(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_xlfn.ARRAYTOTEXT(L116:Z116),
  IF(ISBLANK(_xlpm.s),
    0,
    DEC2HEX(_xlfn.REDUCE(_xlpm.o,
      ROW(INDIRECT("1:"&amp;LEN(_xlpm.s))),
      _xlfn.LAMBDA(_xlpm.acc,_xlpm.i,_xlpm.mulmod(_xlpm.p, _xlfn.BITXOR(_xlpm.acc, CODE(MID(_xlpm.s,_xlpm.i,1))), _xlpm.m)))))))</f>
        <v/>
      </c>
    </row>
    <row r="117" spans="10:11" x14ac:dyDescent="0.5">
      <c r="J117" s="26" t="str">
        <f ca="1"/>
        <v/>
      </c>
      <c r="K117" s="17" t="str" cm="1">
        <f t="array" aca="1" ref="K117" ca="1">IF(OR(L117="",toggleHash&lt;&gt;"On"),"",_xlfn.LET(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_xlfn.ARRAYTOTEXT(L117:Z117),
  IF(ISBLANK(_xlpm.s),
    0,
    DEC2HEX(_xlfn.REDUCE(_xlpm.o,
      ROW(INDIRECT("1:"&amp;LEN(_xlpm.s))),
      _xlfn.LAMBDA(_xlpm.acc,_xlpm.i,_xlpm.mulmod(_xlpm.p, _xlfn.BITXOR(_xlpm.acc, CODE(MID(_xlpm.s,_xlpm.i,1))), _xlpm.m)))))))</f>
        <v/>
      </c>
    </row>
    <row r="118" spans="10:11" x14ac:dyDescent="0.5">
      <c r="J118" s="26" t="str">
        <f ca="1"/>
        <v/>
      </c>
      <c r="K118" s="17" t="str" cm="1">
        <f t="array" aca="1" ref="K118" ca="1">IF(OR(L118="",toggleHash&lt;&gt;"On"),"",_xlfn.LET(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_xlfn.ARRAYTOTEXT(L118:Z118),
  IF(ISBLANK(_xlpm.s),
    0,
    DEC2HEX(_xlfn.REDUCE(_xlpm.o,
      ROW(INDIRECT("1:"&amp;LEN(_xlpm.s))),
      _xlfn.LAMBDA(_xlpm.acc,_xlpm.i,_xlpm.mulmod(_xlpm.p, _xlfn.BITXOR(_xlpm.acc, CODE(MID(_xlpm.s,_xlpm.i,1))), _xlpm.m)))))))</f>
        <v/>
      </c>
    </row>
    <row r="119" spans="10:11" x14ac:dyDescent="0.5">
      <c r="J119" s="26" t="str">
        <f ca="1"/>
        <v/>
      </c>
      <c r="K119" s="17" t="str" cm="1">
        <f t="array" aca="1" ref="K119" ca="1">IF(OR(L119="",toggleHash&lt;&gt;"On"),"",_xlfn.LET(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_xlfn.ARRAYTOTEXT(L119:Z119),
  IF(ISBLANK(_xlpm.s),
    0,
    DEC2HEX(_xlfn.REDUCE(_xlpm.o,
      ROW(INDIRECT("1:"&amp;LEN(_xlpm.s))),
      _xlfn.LAMBDA(_xlpm.acc,_xlpm.i,_xlpm.mulmod(_xlpm.p, _xlfn.BITXOR(_xlpm.acc, CODE(MID(_xlpm.s,_xlpm.i,1))), _xlpm.m)))))))</f>
        <v/>
      </c>
    </row>
    <row r="120" spans="10:11" x14ac:dyDescent="0.5">
      <c r="J120" s="26" t="str">
        <f ca="1"/>
        <v/>
      </c>
      <c r="K120" s="17" t="str" cm="1">
        <f t="array" aca="1" ref="K120" ca="1">IF(OR(L120="",toggleHash&lt;&gt;"On"),"",_xlfn.LET(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_xlfn.ARRAYTOTEXT(L120:Z120),
  IF(ISBLANK(_xlpm.s),
    0,
    DEC2HEX(_xlfn.REDUCE(_xlpm.o,
      ROW(INDIRECT("1:"&amp;LEN(_xlpm.s))),
      _xlfn.LAMBDA(_xlpm.acc,_xlpm.i,_xlpm.mulmod(_xlpm.p, _xlfn.BITXOR(_xlpm.acc, CODE(MID(_xlpm.s,_xlpm.i,1))), _xlpm.m)))))))</f>
        <v/>
      </c>
    </row>
    <row r="121" spans="10:11" x14ac:dyDescent="0.5">
      <c r="J121" s="26" t="str">
        <f ca="1"/>
        <v/>
      </c>
      <c r="K121" s="17" t="str" cm="1">
        <f t="array" aca="1" ref="K121" ca="1">IF(OR(L121="",toggleHash&lt;&gt;"On"),"",_xlfn.LET(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_xlfn.ARRAYTOTEXT(L121:Z121),
  IF(ISBLANK(_xlpm.s),
    0,
    DEC2HEX(_xlfn.REDUCE(_xlpm.o,
      ROW(INDIRECT("1:"&amp;LEN(_xlpm.s))),
      _xlfn.LAMBDA(_xlpm.acc,_xlpm.i,_xlpm.mulmod(_xlpm.p, _xlfn.BITXOR(_xlpm.acc, CODE(MID(_xlpm.s,_xlpm.i,1))), _xlpm.m)))))))</f>
        <v/>
      </c>
    </row>
    <row r="122" spans="10:11" x14ac:dyDescent="0.5">
      <c r="J122" s="26" t="str">
        <f ca="1"/>
        <v/>
      </c>
      <c r="K122" s="17" t="str" cm="1">
        <f t="array" aca="1" ref="K122" ca="1">IF(OR(L122="",toggleHash&lt;&gt;"On"),"",_xlfn.LET(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_xlfn.ARRAYTOTEXT(L122:Z122),
  IF(ISBLANK(_xlpm.s),
    0,
    DEC2HEX(_xlfn.REDUCE(_xlpm.o,
      ROW(INDIRECT("1:"&amp;LEN(_xlpm.s))),
      _xlfn.LAMBDA(_xlpm.acc,_xlpm.i,_xlpm.mulmod(_xlpm.p, _xlfn.BITXOR(_xlpm.acc, CODE(MID(_xlpm.s,_xlpm.i,1))), _xlpm.m)))))))</f>
        <v/>
      </c>
    </row>
    <row r="123" spans="10:11" x14ac:dyDescent="0.5">
      <c r="J123" s="26" t="str">
        <f ca="1"/>
        <v/>
      </c>
      <c r="K123" s="17" t="str" cm="1">
        <f t="array" aca="1" ref="K123" ca="1">IF(OR(L123="",toggleHash&lt;&gt;"On"),"",_xlfn.LET(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_xlfn.ARRAYTOTEXT(L123:Z123),
  IF(ISBLANK(_xlpm.s),
    0,
    DEC2HEX(_xlfn.REDUCE(_xlpm.o,
      ROW(INDIRECT("1:"&amp;LEN(_xlpm.s))),
      _xlfn.LAMBDA(_xlpm.acc,_xlpm.i,_xlpm.mulmod(_xlpm.p, _xlfn.BITXOR(_xlpm.acc, CODE(MID(_xlpm.s,_xlpm.i,1))), _xlpm.m)))))))</f>
        <v/>
      </c>
    </row>
    <row r="124" spans="10:11" x14ac:dyDescent="0.5">
      <c r="J124" s="26" t="str">
        <f ca="1"/>
        <v/>
      </c>
      <c r="K124" s="17" t="str" cm="1">
        <f t="array" aca="1" ref="K124" ca="1">IF(OR(L124="",toggleHash&lt;&gt;"On"),"",_xlfn.LET(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_xlfn.ARRAYTOTEXT(L124:Z124),
  IF(ISBLANK(_xlpm.s),
    0,
    DEC2HEX(_xlfn.REDUCE(_xlpm.o,
      ROW(INDIRECT("1:"&amp;LEN(_xlpm.s))),
      _xlfn.LAMBDA(_xlpm.acc,_xlpm.i,_xlpm.mulmod(_xlpm.p, _xlfn.BITXOR(_xlpm.acc, CODE(MID(_xlpm.s,_xlpm.i,1))), _xlpm.m)))))))</f>
        <v/>
      </c>
    </row>
    <row r="125" spans="10:11" x14ac:dyDescent="0.5">
      <c r="J125" s="26" t="str">
        <f ca="1"/>
        <v/>
      </c>
      <c r="K125" s="17" t="str" cm="1">
        <f t="array" aca="1" ref="K125" ca="1">IF(OR(L125="",toggleHash&lt;&gt;"On"),"",_xlfn.LET(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_xlfn.ARRAYTOTEXT(L125:Z125),
  IF(ISBLANK(_xlpm.s),
    0,
    DEC2HEX(_xlfn.REDUCE(_xlpm.o,
      ROW(INDIRECT("1:"&amp;LEN(_xlpm.s))),
      _xlfn.LAMBDA(_xlpm.acc,_xlpm.i,_xlpm.mulmod(_xlpm.p, _xlfn.BITXOR(_xlpm.acc, CODE(MID(_xlpm.s,_xlpm.i,1))), _xlpm.m)))))))</f>
        <v/>
      </c>
    </row>
    <row r="126" spans="10:11" x14ac:dyDescent="0.5">
      <c r="J126" s="26" t="str">
        <f ca="1"/>
        <v/>
      </c>
      <c r="K126" s="17" t="str" cm="1">
        <f t="array" aca="1" ref="K126" ca="1">IF(OR(L126="",toggleHash&lt;&gt;"On"),"",_xlfn.LET(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_xlfn.ARRAYTOTEXT(L126:Z126),
  IF(ISBLANK(_xlpm.s),
    0,
    DEC2HEX(_xlfn.REDUCE(_xlpm.o,
      ROW(INDIRECT("1:"&amp;LEN(_xlpm.s))),
      _xlfn.LAMBDA(_xlpm.acc,_xlpm.i,_xlpm.mulmod(_xlpm.p, _xlfn.BITXOR(_xlpm.acc, CODE(MID(_xlpm.s,_xlpm.i,1))), _xlpm.m)))))))</f>
        <v/>
      </c>
    </row>
    <row r="127" spans="10:11" x14ac:dyDescent="0.5">
      <c r="J127" s="26" t="str">
        <f ca="1"/>
        <v/>
      </c>
      <c r="K127" s="17" t="str" cm="1">
        <f t="array" aca="1" ref="K127" ca="1">IF(OR(L127="",toggleHash&lt;&gt;"On"),"",_xlfn.LET(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_xlfn.ARRAYTOTEXT(L127:Z127),
  IF(ISBLANK(_xlpm.s),
    0,
    DEC2HEX(_xlfn.REDUCE(_xlpm.o,
      ROW(INDIRECT("1:"&amp;LEN(_xlpm.s))),
      _xlfn.LAMBDA(_xlpm.acc,_xlpm.i,_xlpm.mulmod(_xlpm.p, _xlfn.BITXOR(_xlpm.acc, CODE(MID(_xlpm.s,_xlpm.i,1))), _xlpm.m)))))))</f>
        <v/>
      </c>
    </row>
    <row r="128" spans="10:11" x14ac:dyDescent="0.5">
      <c r="J128" s="26" t="str">
        <f ca="1"/>
        <v/>
      </c>
      <c r="K128" s="17" t="str" cm="1">
        <f t="array" aca="1" ref="K128" ca="1">IF(OR(L128="",toggleHash&lt;&gt;"On"),"",_xlfn.LET(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_xlfn.ARRAYTOTEXT(L128:Z128),
  IF(ISBLANK(_xlpm.s),
    0,
    DEC2HEX(_xlfn.REDUCE(_xlpm.o,
      ROW(INDIRECT("1:"&amp;LEN(_xlpm.s))),
      _xlfn.LAMBDA(_xlpm.acc,_xlpm.i,_xlpm.mulmod(_xlpm.p, _xlfn.BITXOR(_xlpm.acc, CODE(MID(_xlpm.s,_xlpm.i,1))), _xlpm.m)))))))</f>
        <v/>
      </c>
    </row>
    <row r="129" spans="10:11" x14ac:dyDescent="0.5">
      <c r="J129" s="26" t="str">
        <f ca="1"/>
        <v/>
      </c>
      <c r="K129" s="17" t="str" cm="1">
        <f t="array" aca="1" ref="K129" ca="1">IF(OR(L129="",toggleHash&lt;&gt;"On"),"",_xlfn.LET(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_xlfn.ARRAYTOTEXT(L129:Z129),
  IF(ISBLANK(_xlpm.s),
    0,
    DEC2HEX(_xlfn.REDUCE(_xlpm.o,
      ROW(INDIRECT("1:"&amp;LEN(_xlpm.s))),
      _xlfn.LAMBDA(_xlpm.acc,_xlpm.i,_xlpm.mulmod(_xlpm.p, _xlfn.BITXOR(_xlpm.acc, CODE(MID(_xlpm.s,_xlpm.i,1))), _xlpm.m)))))))</f>
        <v/>
      </c>
    </row>
    <row r="130" spans="10:11" x14ac:dyDescent="0.5">
      <c r="J130" s="26" t="str">
        <f ca="1"/>
        <v/>
      </c>
      <c r="K130" s="17" t="str" cm="1">
        <f t="array" aca="1" ref="K130" ca="1">IF(OR(L130="",toggleHash&lt;&gt;"On"),"",_xlfn.LET(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_xlfn.ARRAYTOTEXT(L130:Z130),
  IF(ISBLANK(_xlpm.s),
    0,
    DEC2HEX(_xlfn.REDUCE(_xlpm.o,
      ROW(INDIRECT("1:"&amp;LEN(_xlpm.s))),
      _xlfn.LAMBDA(_xlpm.acc,_xlpm.i,_xlpm.mulmod(_xlpm.p, _xlfn.BITXOR(_xlpm.acc, CODE(MID(_xlpm.s,_xlpm.i,1))), _xlpm.m)))))))</f>
        <v/>
      </c>
    </row>
    <row r="131" spans="10:11" x14ac:dyDescent="0.5">
      <c r="J131" s="26" t="str">
        <f ca="1"/>
        <v/>
      </c>
      <c r="K131" s="17" t="str" cm="1">
        <f t="array" aca="1" ref="K131" ca="1">IF(OR(L131="",toggleHash&lt;&gt;"On"),"",_xlfn.LET(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_xlfn.ARRAYTOTEXT(L131:Z131),
  IF(ISBLANK(_xlpm.s),
    0,
    DEC2HEX(_xlfn.REDUCE(_xlpm.o,
      ROW(INDIRECT("1:"&amp;LEN(_xlpm.s))),
      _xlfn.LAMBDA(_xlpm.acc,_xlpm.i,_xlpm.mulmod(_xlpm.p, _xlfn.BITXOR(_xlpm.acc, CODE(MID(_xlpm.s,_xlpm.i,1))), _xlpm.m)))))))</f>
        <v/>
      </c>
    </row>
    <row r="132" spans="10:11" x14ac:dyDescent="0.5">
      <c r="J132" s="26" t="str">
        <f ca="1"/>
        <v/>
      </c>
      <c r="K132" s="17" t="str" cm="1">
        <f t="array" aca="1" ref="K132" ca="1">IF(OR(L132="",toggleHash&lt;&gt;"On"),"",_xlfn.LET(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_xlfn.ARRAYTOTEXT(L132:Z132),
  IF(ISBLANK(_xlpm.s),
    0,
    DEC2HEX(_xlfn.REDUCE(_xlpm.o,
      ROW(INDIRECT("1:"&amp;LEN(_xlpm.s))),
      _xlfn.LAMBDA(_xlpm.acc,_xlpm.i,_xlpm.mulmod(_xlpm.p, _xlfn.BITXOR(_xlpm.acc, CODE(MID(_xlpm.s,_xlpm.i,1))), _xlpm.m)))))))</f>
        <v/>
      </c>
    </row>
    <row r="133" spans="10:11" x14ac:dyDescent="0.5">
      <c r="J133" s="26" t="str">
        <f ca="1"/>
        <v/>
      </c>
      <c r="K133" s="17" t="str" cm="1">
        <f t="array" aca="1" ref="K133" ca="1">IF(OR(L133="",toggleHash&lt;&gt;"On"),"",_xlfn.LET(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_xlfn.ARRAYTOTEXT(L133:Z133),
  IF(ISBLANK(_xlpm.s),
    0,
    DEC2HEX(_xlfn.REDUCE(_xlpm.o,
      ROW(INDIRECT("1:"&amp;LEN(_xlpm.s))),
      _xlfn.LAMBDA(_xlpm.acc,_xlpm.i,_xlpm.mulmod(_xlpm.p, _xlfn.BITXOR(_xlpm.acc, CODE(MID(_xlpm.s,_xlpm.i,1))), _xlpm.m)))))))</f>
        <v/>
      </c>
    </row>
    <row r="134" spans="10:11" x14ac:dyDescent="0.5">
      <c r="J134" s="26" t="str">
        <f ca="1"/>
        <v/>
      </c>
      <c r="K134" s="17" t="str" cm="1">
        <f t="array" aca="1" ref="K134" ca="1">IF(OR(L134="",toggleHash&lt;&gt;"On"),"",_xlfn.LET(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_xlfn.ARRAYTOTEXT(L134:Z134),
  IF(ISBLANK(_xlpm.s),
    0,
    DEC2HEX(_xlfn.REDUCE(_xlpm.o,
      ROW(INDIRECT("1:"&amp;LEN(_xlpm.s))),
      _xlfn.LAMBDA(_xlpm.acc,_xlpm.i,_xlpm.mulmod(_xlpm.p, _xlfn.BITXOR(_xlpm.acc, CODE(MID(_xlpm.s,_xlpm.i,1))), _xlpm.m)))))))</f>
        <v/>
      </c>
    </row>
    <row r="135" spans="10:11" x14ac:dyDescent="0.5">
      <c r="J135" s="26" t="str">
        <f ca="1"/>
        <v/>
      </c>
      <c r="K135" s="17" t="str" cm="1">
        <f t="array" aca="1" ref="K135" ca="1">IF(OR(L135="",toggleHash&lt;&gt;"On"),"",_xlfn.LET(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_xlfn.ARRAYTOTEXT(L135:Z135),
  IF(ISBLANK(_xlpm.s),
    0,
    DEC2HEX(_xlfn.REDUCE(_xlpm.o,
      ROW(INDIRECT("1:"&amp;LEN(_xlpm.s))),
      _xlfn.LAMBDA(_xlpm.acc,_xlpm.i,_xlpm.mulmod(_xlpm.p, _xlfn.BITXOR(_xlpm.acc, CODE(MID(_xlpm.s,_xlpm.i,1))), _xlpm.m)))))))</f>
        <v/>
      </c>
    </row>
    <row r="136" spans="10:11" x14ac:dyDescent="0.5">
      <c r="J136" s="26" t="str">
        <f ca="1"/>
        <v/>
      </c>
      <c r="K136" s="17" t="str" cm="1">
        <f t="array" aca="1" ref="K136" ca="1">IF(OR(L136="",toggleHash&lt;&gt;"On"),"",_xlfn.LET(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_xlfn.ARRAYTOTEXT(L136:Z136),
  IF(ISBLANK(_xlpm.s),
    0,
    DEC2HEX(_xlfn.REDUCE(_xlpm.o,
      ROW(INDIRECT("1:"&amp;LEN(_xlpm.s))),
      _xlfn.LAMBDA(_xlpm.acc,_xlpm.i,_xlpm.mulmod(_xlpm.p, _xlfn.BITXOR(_xlpm.acc, CODE(MID(_xlpm.s,_xlpm.i,1))), _xlpm.m)))))))</f>
        <v/>
      </c>
    </row>
    <row r="137" spans="10:11" x14ac:dyDescent="0.5">
      <c r="J137" s="26" t="str">
        <f ca="1"/>
        <v/>
      </c>
      <c r="K137" s="17" t="str" cm="1">
        <f t="array" aca="1" ref="K137" ca="1">IF(OR(L137="",toggleHash&lt;&gt;"On"),"",_xlfn.LET(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_xlfn.ARRAYTOTEXT(L137:Z137),
  IF(ISBLANK(_xlpm.s),
    0,
    DEC2HEX(_xlfn.REDUCE(_xlpm.o,
      ROW(INDIRECT("1:"&amp;LEN(_xlpm.s))),
      _xlfn.LAMBDA(_xlpm.acc,_xlpm.i,_xlpm.mulmod(_xlpm.p, _xlfn.BITXOR(_xlpm.acc, CODE(MID(_xlpm.s,_xlpm.i,1))), _xlpm.m)))))))</f>
        <v/>
      </c>
    </row>
    <row r="138" spans="10:11" x14ac:dyDescent="0.5">
      <c r="J138" s="26" t="str">
        <f ca="1"/>
        <v/>
      </c>
      <c r="K138" s="17" t="str" cm="1">
        <f t="array" aca="1" ref="K138" ca="1">IF(OR(L138="",toggleHash&lt;&gt;"On"),"",_xlfn.LET(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_xlfn.ARRAYTOTEXT(L138:Z138),
  IF(ISBLANK(_xlpm.s),
    0,
    DEC2HEX(_xlfn.REDUCE(_xlpm.o,
      ROW(INDIRECT("1:"&amp;LEN(_xlpm.s))),
      _xlfn.LAMBDA(_xlpm.acc,_xlpm.i,_xlpm.mulmod(_xlpm.p, _xlfn.BITXOR(_xlpm.acc, CODE(MID(_xlpm.s,_xlpm.i,1))), _xlpm.m)))))))</f>
        <v/>
      </c>
    </row>
    <row r="139" spans="10:11" x14ac:dyDescent="0.5">
      <c r="J139" s="26" t="str">
        <f ca="1"/>
        <v/>
      </c>
      <c r="K139" s="17" t="str" cm="1">
        <f t="array" aca="1" ref="K139" ca="1">IF(OR(L139="",toggleHash&lt;&gt;"On"),"",_xlfn.LET(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_xlfn.ARRAYTOTEXT(L139:Z139),
  IF(ISBLANK(_xlpm.s),
    0,
    DEC2HEX(_xlfn.REDUCE(_xlpm.o,
      ROW(INDIRECT("1:"&amp;LEN(_xlpm.s))),
      _xlfn.LAMBDA(_xlpm.acc,_xlpm.i,_xlpm.mulmod(_xlpm.p, _xlfn.BITXOR(_xlpm.acc, CODE(MID(_xlpm.s,_xlpm.i,1))), _xlpm.m)))))))</f>
        <v/>
      </c>
    </row>
    <row r="140" spans="10:11" x14ac:dyDescent="0.5">
      <c r="J140" s="26" t="str">
        <f ca="1"/>
        <v/>
      </c>
      <c r="K140" s="17" t="str" cm="1">
        <f t="array" aca="1" ref="K140" ca="1">IF(OR(L140="",toggleHash&lt;&gt;"On"),"",_xlfn.LET(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_xlfn.ARRAYTOTEXT(L140:Z140),
  IF(ISBLANK(_xlpm.s),
    0,
    DEC2HEX(_xlfn.REDUCE(_xlpm.o,
      ROW(INDIRECT("1:"&amp;LEN(_xlpm.s))),
      _xlfn.LAMBDA(_xlpm.acc,_xlpm.i,_xlpm.mulmod(_xlpm.p, _xlfn.BITXOR(_xlpm.acc, CODE(MID(_xlpm.s,_xlpm.i,1))), _xlpm.m)))))))</f>
        <v/>
      </c>
    </row>
    <row r="141" spans="10:11" x14ac:dyDescent="0.5">
      <c r="J141" s="26" t="str">
        <f ca="1"/>
        <v/>
      </c>
      <c r="K141" s="17" t="str" cm="1">
        <f t="array" aca="1" ref="K141" ca="1">IF(OR(L141="",toggleHash&lt;&gt;"On"),"",_xlfn.LET(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_xlfn.ARRAYTOTEXT(L141:Z141),
  IF(ISBLANK(_xlpm.s),
    0,
    DEC2HEX(_xlfn.REDUCE(_xlpm.o,
      ROW(INDIRECT("1:"&amp;LEN(_xlpm.s))),
      _xlfn.LAMBDA(_xlpm.acc,_xlpm.i,_xlpm.mulmod(_xlpm.p, _xlfn.BITXOR(_xlpm.acc, CODE(MID(_xlpm.s,_xlpm.i,1))), _xlpm.m)))))))</f>
        <v/>
      </c>
    </row>
    <row r="142" spans="10:11" x14ac:dyDescent="0.5">
      <c r="J142" s="26" t="str">
        <f ca="1"/>
        <v/>
      </c>
      <c r="K142" s="17" t="str" cm="1">
        <f t="array" aca="1" ref="K142" ca="1">IF(OR(L142="",toggleHash&lt;&gt;"On"),"",_xlfn.LET(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_xlfn.ARRAYTOTEXT(L142:Z142),
  IF(ISBLANK(_xlpm.s),
    0,
    DEC2HEX(_xlfn.REDUCE(_xlpm.o,
      ROW(INDIRECT("1:"&amp;LEN(_xlpm.s))),
      _xlfn.LAMBDA(_xlpm.acc,_xlpm.i,_xlpm.mulmod(_xlpm.p, _xlfn.BITXOR(_xlpm.acc, CODE(MID(_xlpm.s,_xlpm.i,1))), _xlpm.m)))))))</f>
        <v/>
      </c>
    </row>
    <row r="143" spans="10:11" x14ac:dyDescent="0.5">
      <c r="J143" s="26" t="str">
        <f ca="1"/>
        <v/>
      </c>
      <c r="K143" s="17" t="str" cm="1">
        <f t="array" aca="1" ref="K143" ca="1">IF(OR(L143="",toggleHash&lt;&gt;"On"),"",_xlfn.LET(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_xlfn.ARRAYTOTEXT(L143:Z143),
  IF(ISBLANK(_xlpm.s),
    0,
    DEC2HEX(_xlfn.REDUCE(_xlpm.o,
      ROW(INDIRECT("1:"&amp;LEN(_xlpm.s))),
      _xlfn.LAMBDA(_xlpm.acc,_xlpm.i,_xlpm.mulmod(_xlpm.p, _xlfn.BITXOR(_xlpm.acc, CODE(MID(_xlpm.s,_xlpm.i,1))), _xlpm.m)))))))</f>
        <v/>
      </c>
    </row>
    <row r="144" spans="10:11" x14ac:dyDescent="0.5">
      <c r="J144" s="26" t="str">
        <f ca="1"/>
        <v/>
      </c>
      <c r="K144" s="17" t="str" cm="1">
        <f t="array" aca="1" ref="K144" ca="1">IF(OR(L144="",toggleHash&lt;&gt;"On"),"",_xlfn.LET(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_xlfn.ARRAYTOTEXT(L144:Z144),
  IF(ISBLANK(_xlpm.s),
    0,
    DEC2HEX(_xlfn.REDUCE(_xlpm.o,
      ROW(INDIRECT("1:"&amp;LEN(_xlpm.s))),
      _xlfn.LAMBDA(_xlpm.acc,_xlpm.i,_xlpm.mulmod(_xlpm.p, _xlfn.BITXOR(_xlpm.acc, CODE(MID(_xlpm.s,_xlpm.i,1))), _xlpm.m)))))))</f>
        <v/>
      </c>
    </row>
    <row r="145" spans="10:11" x14ac:dyDescent="0.5">
      <c r="J145" s="26" t="str">
        <f ca="1"/>
        <v/>
      </c>
      <c r="K145" s="17" t="str" cm="1">
        <f t="array" aca="1" ref="K145" ca="1">IF(OR(L145="",toggleHash&lt;&gt;"On"),"",_xlfn.LET(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_xlfn.ARRAYTOTEXT(L145:Z145),
  IF(ISBLANK(_xlpm.s),
    0,
    DEC2HEX(_xlfn.REDUCE(_xlpm.o,
      ROW(INDIRECT("1:"&amp;LEN(_xlpm.s))),
      _xlfn.LAMBDA(_xlpm.acc,_xlpm.i,_xlpm.mulmod(_xlpm.p, _xlfn.BITXOR(_xlpm.acc, CODE(MID(_xlpm.s,_xlpm.i,1))), _xlpm.m)))))))</f>
        <v/>
      </c>
    </row>
    <row r="146" spans="10:11" x14ac:dyDescent="0.5">
      <c r="J146" s="26" t="str">
        <f ca="1"/>
        <v/>
      </c>
      <c r="K146" s="17" t="str" cm="1">
        <f t="array" aca="1" ref="K146" ca="1">IF(OR(L146="",toggleHash&lt;&gt;"On"),"",_xlfn.LET(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_xlfn.ARRAYTOTEXT(L146:Z146),
  IF(ISBLANK(_xlpm.s),
    0,
    DEC2HEX(_xlfn.REDUCE(_xlpm.o,
      ROW(INDIRECT("1:"&amp;LEN(_xlpm.s))),
      _xlfn.LAMBDA(_xlpm.acc,_xlpm.i,_xlpm.mulmod(_xlpm.p, _xlfn.BITXOR(_xlpm.acc, CODE(MID(_xlpm.s,_xlpm.i,1))), _xlpm.m)))))))</f>
        <v/>
      </c>
    </row>
    <row r="147" spans="10:11" x14ac:dyDescent="0.5">
      <c r="J147" s="26" t="str">
        <f ca="1"/>
        <v/>
      </c>
      <c r="K147" s="17" t="str" cm="1">
        <f t="array" aca="1" ref="K147" ca="1">IF(OR(L147="",toggleHash&lt;&gt;"On"),"",_xlfn.LET(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_xlfn.ARRAYTOTEXT(L147:Z147),
  IF(ISBLANK(_xlpm.s),
    0,
    DEC2HEX(_xlfn.REDUCE(_xlpm.o,
      ROW(INDIRECT("1:"&amp;LEN(_xlpm.s))),
      _xlfn.LAMBDA(_xlpm.acc,_xlpm.i,_xlpm.mulmod(_xlpm.p, _xlfn.BITXOR(_xlpm.acc, CODE(MID(_xlpm.s,_xlpm.i,1))), _xlpm.m)))))))</f>
        <v/>
      </c>
    </row>
    <row r="148" spans="10:11" x14ac:dyDescent="0.5">
      <c r="J148" s="26" t="str">
        <f ca="1"/>
        <v/>
      </c>
      <c r="K148" s="17" t="str" cm="1">
        <f t="array" aca="1" ref="K148" ca="1">IF(OR(L148="",toggleHash&lt;&gt;"On"),"",_xlfn.LET(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_xlfn.ARRAYTOTEXT(L148:Z148),
  IF(ISBLANK(_xlpm.s),
    0,
    DEC2HEX(_xlfn.REDUCE(_xlpm.o,
      ROW(INDIRECT("1:"&amp;LEN(_xlpm.s))),
      _xlfn.LAMBDA(_xlpm.acc,_xlpm.i,_xlpm.mulmod(_xlpm.p, _xlfn.BITXOR(_xlpm.acc, CODE(MID(_xlpm.s,_xlpm.i,1))), _xlpm.m)))))))</f>
        <v/>
      </c>
    </row>
    <row r="149" spans="10:11" x14ac:dyDescent="0.5">
      <c r="J149" s="26" t="str">
        <f ca="1"/>
        <v/>
      </c>
      <c r="K149" s="17" t="str" cm="1">
        <f t="array" aca="1" ref="K149" ca="1">IF(OR(L149="",toggleHash&lt;&gt;"On"),"",_xlfn.LET(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_xlfn.ARRAYTOTEXT(L149:Z149),
  IF(ISBLANK(_xlpm.s),
    0,
    DEC2HEX(_xlfn.REDUCE(_xlpm.o,
      ROW(INDIRECT("1:"&amp;LEN(_xlpm.s))),
      _xlfn.LAMBDA(_xlpm.acc,_xlpm.i,_xlpm.mulmod(_xlpm.p, _xlfn.BITXOR(_xlpm.acc, CODE(MID(_xlpm.s,_xlpm.i,1))), _xlpm.m)))))))</f>
        <v/>
      </c>
    </row>
    <row r="150" spans="10:11" x14ac:dyDescent="0.5">
      <c r="J150" s="26" t="str">
        <f ca="1"/>
        <v/>
      </c>
      <c r="K150" s="17" t="str" cm="1">
        <f t="array" aca="1" ref="K150" ca="1">IF(OR(L150="",toggleHash&lt;&gt;"On"),"",_xlfn.LET(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_xlfn.ARRAYTOTEXT(L150:Z150),
  IF(ISBLANK(_xlpm.s),
    0,
    DEC2HEX(_xlfn.REDUCE(_xlpm.o,
      ROW(INDIRECT("1:"&amp;LEN(_xlpm.s))),
      _xlfn.LAMBDA(_xlpm.acc,_xlpm.i,_xlpm.mulmod(_xlpm.p, _xlfn.BITXOR(_xlpm.acc, CODE(MID(_xlpm.s,_xlpm.i,1))), _xlpm.m)))))))</f>
        <v/>
      </c>
    </row>
    <row r="151" spans="10:11" x14ac:dyDescent="0.5">
      <c r="J151" s="26" t="str">
        <f ca="1"/>
        <v/>
      </c>
      <c r="K151" s="17" t="str" cm="1">
        <f t="array" aca="1" ref="K151" ca="1">IF(OR(L151="",toggleHash&lt;&gt;"On"),"",_xlfn.LET(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_xlfn.ARRAYTOTEXT(L151:Z151),
  IF(ISBLANK(_xlpm.s),
    0,
    DEC2HEX(_xlfn.REDUCE(_xlpm.o,
      ROW(INDIRECT("1:"&amp;LEN(_xlpm.s))),
      _xlfn.LAMBDA(_xlpm.acc,_xlpm.i,_xlpm.mulmod(_xlpm.p, _xlfn.BITXOR(_xlpm.acc, CODE(MID(_xlpm.s,_xlpm.i,1))), _xlpm.m)))))))</f>
        <v/>
      </c>
    </row>
    <row r="152" spans="10:11" x14ac:dyDescent="0.5">
      <c r="J152" s="26" t="str">
        <f ca="1"/>
        <v/>
      </c>
      <c r="K152" s="17" t="str" cm="1">
        <f t="array" aca="1" ref="K152" ca="1">IF(OR(L152="",toggleHash&lt;&gt;"On"),"",_xlfn.LET(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_xlfn.ARRAYTOTEXT(L152:Z152),
  IF(ISBLANK(_xlpm.s),
    0,
    DEC2HEX(_xlfn.REDUCE(_xlpm.o,
      ROW(INDIRECT("1:"&amp;LEN(_xlpm.s))),
      _xlfn.LAMBDA(_xlpm.acc,_xlpm.i,_xlpm.mulmod(_xlpm.p, _xlfn.BITXOR(_xlpm.acc, CODE(MID(_xlpm.s,_xlpm.i,1))), _xlpm.m)))))))</f>
        <v/>
      </c>
    </row>
    <row r="153" spans="10:11" x14ac:dyDescent="0.5">
      <c r="J153" s="26" t="str">
        <f ca="1"/>
        <v/>
      </c>
      <c r="K153" s="17" t="str" cm="1">
        <f t="array" aca="1" ref="K153" ca="1">IF(OR(L153="",toggleHash&lt;&gt;"On"),"",_xlfn.LET(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_xlfn.ARRAYTOTEXT(L153:Z153),
  IF(ISBLANK(_xlpm.s),
    0,
    DEC2HEX(_xlfn.REDUCE(_xlpm.o,
      ROW(INDIRECT("1:"&amp;LEN(_xlpm.s))),
      _xlfn.LAMBDA(_xlpm.acc,_xlpm.i,_xlpm.mulmod(_xlpm.p, _xlfn.BITXOR(_xlpm.acc, CODE(MID(_xlpm.s,_xlpm.i,1))), _xlpm.m)))))))</f>
        <v/>
      </c>
    </row>
    <row r="154" spans="10:11" x14ac:dyDescent="0.5">
      <c r="J154" s="26" t="str">
        <f ca="1"/>
        <v/>
      </c>
      <c r="K154" s="17" t="str" cm="1">
        <f t="array" aca="1" ref="K154" ca="1">IF(OR(L154="",toggleHash&lt;&gt;"On"),"",_xlfn.LET(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_xlfn.ARRAYTOTEXT(L154:Z154),
  IF(ISBLANK(_xlpm.s),
    0,
    DEC2HEX(_xlfn.REDUCE(_xlpm.o,
      ROW(INDIRECT("1:"&amp;LEN(_xlpm.s))),
      _xlfn.LAMBDA(_xlpm.acc,_xlpm.i,_xlpm.mulmod(_xlpm.p, _xlfn.BITXOR(_xlpm.acc, CODE(MID(_xlpm.s,_xlpm.i,1))), _xlpm.m)))))))</f>
        <v/>
      </c>
    </row>
    <row r="155" spans="10:11" x14ac:dyDescent="0.5">
      <c r="J155" s="26" t="str">
        <f ca="1"/>
        <v/>
      </c>
      <c r="K155" s="17" t="str" cm="1">
        <f t="array" aca="1" ref="K155" ca="1">IF(OR(L155="",toggleHash&lt;&gt;"On"),"",_xlfn.LET(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_xlfn.ARRAYTOTEXT(L155:Z155),
  IF(ISBLANK(_xlpm.s),
    0,
    DEC2HEX(_xlfn.REDUCE(_xlpm.o,
      ROW(INDIRECT("1:"&amp;LEN(_xlpm.s))),
      _xlfn.LAMBDA(_xlpm.acc,_xlpm.i,_xlpm.mulmod(_xlpm.p, _xlfn.BITXOR(_xlpm.acc, CODE(MID(_xlpm.s,_xlpm.i,1))), _xlpm.m)))))))</f>
        <v/>
      </c>
    </row>
    <row r="156" spans="10:11" x14ac:dyDescent="0.5">
      <c r="J156" s="26" t="str">
        <f ca="1"/>
        <v/>
      </c>
      <c r="K156" s="17" t="str" cm="1">
        <f t="array" aca="1" ref="K156" ca="1">IF(OR(L156="",toggleHash&lt;&gt;"On"),"",_xlfn.LET(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_xlfn.ARRAYTOTEXT(L156:Z156),
  IF(ISBLANK(_xlpm.s),
    0,
    DEC2HEX(_xlfn.REDUCE(_xlpm.o,
      ROW(INDIRECT("1:"&amp;LEN(_xlpm.s))),
      _xlfn.LAMBDA(_xlpm.acc,_xlpm.i,_xlpm.mulmod(_xlpm.p, _xlfn.BITXOR(_xlpm.acc, CODE(MID(_xlpm.s,_xlpm.i,1))), _xlpm.m)))))))</f>
        <v/>
      </c>
    </row>
    <row r="157" spans="10:11" x14ac:dyDescent="0.5">
      <c r="J157" s="26" t="str">
        <f ca="1"/>
        <v/>
      </c>
      <c r="K157" s="17" t="str" cm="1">
        <f t="array" aca="1" ref="K157" ca="1">IF(OR(L157="",toggleHash&lt;&gt;"On"),"",_xlfn.LET(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_xlfn.ARRAYTOTEXT(L157:Z157),
  IF(ISBLANK(_xlpm.s),
    0,
    DEC2HEX(_xlfn.REDUCE(_xlpm.o,
      ROW(INDIRECT("1:"&amp;LEN(_xlpm.s))),
      _xlfn.LAMBDA(_xlpm.acc,_xlpm.i,_xlpm.mulmod(_xlpm.p, _xlfn.BITXOR(_xlpm.acc, CODE(MID(_xlpm.s,_xlpm.i,1))), _xlpm.m)))))))</f>
        <v/>
      </c>
    </row>
    <row r="158" spans="10:11" x14ac:dyDescent="0.5">
      <c r="J158" s="26" t="str">
        <f ca="1"/>
        <v/>
      </c>
      <c r="K158" s="17" t="str" cm="1">
        <f t="array" aca="1" ref="K158" ca="1">IF(OR(L158="",toggleHash&lt;&gt;"On"),"",_xlfn.LET(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_xlfn.ARRAYTOTEXT(L158:Z158),
  IF(ISBLANK(_xlpm.s),
    0,
    DEC2HEX(_xlfn.REDUCE(_xlpm.o,
      ROW(INDIRECT("1:"&amp;LEN(_xlpm.s))),
      _xlfn.LAMBDA(_xlpm.acc,_xlpm.i,_xlpm.mulmod(_xlpm.p, _xlfn.BITXOR(_xlpm.acc, CODE(MID(_xlpm.s,_xlpm.i,1))), _xlpm.m)))))))</f>
        <v/>
      </c>
    </row>
    <row r="159" spans="10:11" x14ac:dyDescent="0.5">
      <c r="J159" s="26" t="str">
        <f ca="1"/>
        <v/>
      </c>
      <c r="K159" s="17" t="str" cm="1">
        <f t="array" aca="1" ref="K159" ca="1">IF(OR(L159="",toggleHash&lt;&gt;"On"),"",_xlfn.LET(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_xlfn.ARRAYTOTEXT(L159:Z159),
  IF(ISBLANK(_xlpm.s),
    0,
    DEC2HEX(_xlfn.REDUCE(_xlpm.o,
      ROW(INDIRECT("1:"&amp;LEN(_xlpm.s))),
      _xlfn.LAMBDA(_xlpm.acc,_xlpm.i,_xlpm.mulmod(_xlpm.p, _xlfn.BITXOR(_xlpm.acc, CODE(MID(_xlpm.s,_xlpm.i,1))), _xlpm.m)))))))</f>
        <v/>
      </c>
    </row>
    <row r="160" spans="10:11" x14ac:dyDescent="0.5">
      <c r="J160" s="26" t="str">
        <f ca="1"/>
        <v/>
      </c>
      <c r="K160" s="17" t="str" cm="1">
        <f t="array" aca="1" ref="K160" ca="1">IF(OR(L160="",toggleHash&lt;&gt;"On"),"",_xlfn.LET(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_xlfn.ARRAYTOTEXT(L160:Z160),
  IF(ISBLANK(_xlpm.s),
    0,
    DEC2HEX(_xlfn.REDUCE(_xlpm.o,
      ROW(INDIRECT("1:"&amp;LEN(_xlpm.s))),
      _xlfn.LAMBDA(_xlpm.acc,_xlpm.i,_xlpm.mulmod(_xlpm.p, _xlfn.BITXOR(_xlpm.acc, CODE(MID(_xlpm.s,_xlpm.i,1))), _xlpm.m)))))))</f>
        <v/>
      </c>
    </row>
    <row r="161" spans="10:11" x14ac:dyDescent="0.5">
      <c r="J161" s="26" t="str">
        <f ca="1"/>
        <v/>
      </c>
      <c r="K161" s="17" t="str" cm="1">
        <f t="array" aca="1" ref="K161" ca="1">IF(OR(L161="",toggleHash&lt;&gt;"On"),"",_xlfn.LET(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_xlfn.ARRAYTOTEXT(L161:Z161),
  IF(ISBLANK(_xlpm.s),
    0,
    DEC2HEX(_xlfn.REDUCE(_xlpm.o,
      ROW(INDIRECT("1:"&amp;LEN(_xlpm.s))),
      _xlfn.LAMBDA(_xlpm.acc,_xlpm.i,_xlpm.mulmod(_xlpm.p, _xlfn.BITXOR(_xlpm.acc, CODE(MID(_xlpm.s,_xlpm.i,1))), _xlpm.m)))))))</f>
        <v/>
      </c>
    </row>
    <row r="162" spans="10:11" x14ac:dyDescent="0.5">
      <c r="J162" s="26" t="str">
        <f ca="1"/>
        <v/>
      </c>
      <c r="K162" s="17" t="str" cm="1">
        <f t="array" aca="1" ref="K162" ca="1">IF(OR(L162="",toggleHash&lt;&gt;"On"),"",_xlfn.LET(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_xlfn.ARRAYTOTEXT(L162:Z162),
  IF(ISBLANK(_xlpm.s),
    0,
    DEC2HEX(_xlfn.REDUCE(_xlpm.o,
      ROW(INDIRECT("1:"&amp;LEN(_xlpm.s))),
      _xlfn.LAMBDA(_xlpm.acc,_xlpm.i,_xlpm.mulmod(_xlpm.p, _xlfn.BITXOR(_xlpm.acc, CODE(MID(_xlpm.s,_xlpm.i,1))), _xlpm.m)))))))</f>
        <v/>
      </c>
    </row>
    <row r="163" spans="10:11" x14ac:dyDescent="0.5">
      <c r="J163" s="26" t="str">
        <f ca="1"/>
        <v/>
      </c>
      <c r="K163" s="17" t="str" cm="1">
        <f t="array" aca="1" ref="K163" ca="1">IF(OR(L163="",toggleHash&lt;&gt;"On"),"",_xlfn.LET(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_xlfn.ARRAYTOTEXT(L163:Z163),
  IF(ISBLANK(_xlpm.s),
    0,
    DEC2HEX(_xlfn.REDUCE(_xlpm.o,
      ROW(INDIRECT("1:"&amp;LEN(_xlpm.s))),
      _xlfn.LAMBDA(_xlpm.acc,_xlpm.i,_xlpm.mulmod(_xlpm.p, _xlfn.BITXOR(_xlpm.acc, CODE(MID(_xlpm.s,_xlpm.i,1))), _xlpm.m)))))))</f>
        <v/>
      </c>
    </row>
    <row r="164" spans="10:11" x14ac:dyDescent="0.5">
      <c r="J164" s="26" t="str">
        <f ca="1"/>
        <v/>
      </c>
      <c r="K164" s="17" t="str" cm="1">
        <f t="array" aca="1" ref="K164" ca="1">IF(OR(L164="",toggleHash&lt;&gt;"On"),"",_xlfn.LET(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_xlfn.ARRAYTOTEXT(L164:Z164),
  IF(ISBLANK(_xlpm.s),
    0,
    DEC2HEX(_xlfn.REDUCE(_xlpm.o,
      ROW(INDIRECT("1:"&amp;LEN(_xlpm.s))),
      _xlfn.LAMBDA(_xlpm.acc,_xlpm.i,_xlpm.mulmod(_xlpm.p, _xlfn.BITXOR(_xlpm.acc, CODE(MID(_xlpm.s,_xlpm.i,1))), _xlpm.m)))))))</f>
        <v/>
      </c>
    </row>
    <row r="165" spans="10:11" x14ac:dyDescent="0.5">
      <c r="J165" s="26" t="str">
        <f ca="1"/>
        <v/>
      </c>
      <c r="K165" s="17" t="str" cm="1">
        <f t="array" aca="1" ref="K165" ca="1">IF(OR(L165="",toggleHash&lt;&gt;"On"),"",_xlfn.LET(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_xlfn.ARRAYTOTEXT(L165:Z165),
  IF(ISBLANK(_xlpm.s),
    0,
    DEC2HEX(_xlfn.REDUCE(_xlpm.o,
      ROW(INDIRECT("1:"&amp;LEN(_xlpm.s))),
      _xlfn.LAMBDA(_xlpm.acc,_xlpm.i,_xlpm.mulmod(_xlpm.p, _xlfn.BITXOR(_xlpm.acc, CODE(MID(_xlpm.s,_xlpm.i,1))), _xlpm.m)))))))</f>
        <v/>
      </c>
    </row>
    <row r="166" spans="10:11" x14ac:dyDescent="0.5">
      <c r="J166" s="26" t="str">
        <f ca="1"/>
        <v/>
      </c>
      <c r="K166" s="17" t="str" cm="1">
        <f t="array" aca="1" ref="K166" ca="1">IF(OR(L166="",toggleHash&lt;&gt;"On"),"",_xlfn.LET(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_xlfn.ARRAYTOTEXT(L166:Z166),
  IF(ISBLANK(_xlpm.s),
    0,
    DEC2HEX(_xlfn.REDUCE(_xlpm.o,
      ROW(INDIRECT("1:"&amp;LEN(_xlpm.s))),
      _xlfn.LAMBDA(_xlpm.acc,_xlpm.i,_xlpm.mulmod(_xlpm.p, _xlfn.BITXOR(_xlpm.acc, CODE(MID(_xlpm.s,_xlpm.i,1))), _xlpm.m)))))))</f>
        <v/>
      </c>
    </row>
    <row r="167" spans="10:11" x14ac:dyDescent="0.5">
      <c r="J167" s="26" t="str">
        <f ca="1"/>
        <v/>
      </c>
      <c r="K167" s="17" t="str" cm="1">
        <f t="array" aca="1" ref="K167" ca="1">IF(OR(L167="",toggleHash&lt;&gt;"On"),"",_xlfn.LET(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_xlfn.ARRAYTOTEXT(L167:Z167),
  IF(ISBLANK(_xlpm.s),
    0,
    DEC2HEX(_xlfn.REDUCE(_xlpm.o,
      ROW(INDIRECT("1:"&amp;LEN(_xlpm.s))),
      _xlfn.LAMBDA(_xlpm.acc,_xlpm.i,_xlpm.mulmod(_xlpm.p, _xlfn.BITXOR(_xlpm.acc, CODE(MID(_xlpm.s,_xlpm.i,1))), _xlpm.m)))))))</f>
        <v/>
      </c>
    </row>
    <row r="168" spans="10:11" x14ac:dyDescent="0.5">
      <c r="J168" s="26" t="str">
        <f ca="1"/>
        <v/>
      </c>
      <c r="K168" s="17" t="str" cm="1">
        <f t="array" aca="1" ref="K168" ca="1">IF(OR(L168="",toggleHash&lt;&gt;"On"),"",_xlfn.LET(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_xlfn.ARRAYTOTEXT(L168:Z168),
  IF(ISBLANK(_xlpm.s),
    0,
    DEC2HEX(_xlfn.REDUCE(_xlpm.o,
      ROW(INDIRECT("1:"&amp;LEN(_xlpm.s))),
      _xlfn.LAMBDA(_xlpm.acc,_xlpm.i,_xlpm.mulmod(_xlpm.p, _xlfn.BITXOR(_xlpm.acc, CODE(MID(_xlpm.s,_xlpm.i,1))), _xlpm.m)))))))</f>
        <v/>
      </c>
    </row>
    <row r="169" spans="10:11" x14ac:dyDescent="0.5">
      <c r="J169" s="26" t="str">
        <f ca="1"/>
        <v/>
      </c>
      <c r="K169" s="17" t="str" cm="1">
        <f t="array" aca="1" ref="K169" ca="1">IF(OR(L169="",toggleHash&lt;&gt;"On"),"",_xlfn.LET(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_xlfn.ARRAYTOTEXT(L169:Z169),
  IF(ISBLANK(_xlpm.s),
    0,
    DEC2HEX(_xlfn.REDUCE(_xlpm.o,
      ROW(INDIRECT("1:"&amp;LEN(_xlpm.s))),
      _xlfn.LAMBDA(_xlpm.acc,_xlpm.i,_xlpm.mulmod(_xlpm.p, _xlfn.BITXOR(_xlpm.acc, CODE(MID(_xlpm.s,_xlpm.i,1))), _xlpm.m)))))))</f>
        <v/>
      </c>
    </row>
    <row r="170" spans="10:11" x14ac:dyDescent="0.5">
      <c r="J170" s="26" t="str">
        <f ca="1"/>
        <v/>
      </c>
      <c r="K170" s="17" t="str" cm="1">
        <f t="array" aca="1" ref="K170" ca="1">IF(OR(L170="",toggleHash&lt;&gt;"On"),"",_xlfn.LET(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_xlfn.ARRAYTOTEXT(L170:Z170),
  IF(ISBLANK(_xlpm.s),
    0,
    DEC2HEX(_xlfn.REDUCE(_xlpm.o,
      ROW(INDIRECT("1:"&amp;LEN(_xlpm.s))),
      _xlfn.LAMBDA(_xlpm.acc,_xlpm.i,_xlpm.mulmod(_xlpm.p, _xlfn.BITXOR(_xlpm.acc, CODE(MID(_xlpm.s,_xlpm.i,1))), _xlpm.m)))))))</f>
        <v/>
      </c>
    </row>
    <row r="171" spans="10:11" x14ac:dyDescent="0.5">
      <c r="J171" s="26" t="str">
        <f ca="1"/>
        <v/>
      </c>
      <c r="K171" s="17" t="str" cm="1">
        <f t="array" aca="1" ref="K171" ca="1">IF(OR(L171="",toggleHash&lt;&gt;"On"),"",_xlfn.LET(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_xlfn.ARRAYTOTEXT(L171:Z171),
  IF(ISBLANK(_xlpm.s),
    0,
    DEC2HEX(_xlfn.REDUCE(_xlpm.o,
      ROW(INDIRECT("1:"&amp;LEN(_xlpm.s))),
      _xlfn.LAMBDA(_xlpm.acc,_xlpm.i,_xlpm.mulmod(_xlpm.p, _xlfn.BITXOR(_xlpm.acc, CODE(MID(_xlpm.s,_xlpm.i,1))), _xlpm.m)))))))</f>
        <v/>
      </c>
    </row>
    <row r="172" spans="10:11" x14ac:dyDescent="0.5">
      <c r="J172" s="26" t="str">
        <f ca="1"/>
        <v/>
      </c>
      <c r="K172" s="17" t="str" cm="1">
        <f t="array" aca="1" ref="K172" ca="1">IF(OR(L172="",toggleHash&lt;&gt;"On"),"",_xlfn.LET(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_xlfn.ARRAYTOTEXT(L172:Z172),
  IF(ISBLANK(_xlpm.s),
    0,
    DEC2HEX(_xlfn.REDUCE(_xlpm.o,
      ROW(INDIRECT("1:"&amp;LEN(_xlpm.s))),
      _xlfn.LAMBDA(_xlpm.acc,_xlpm.i,_xlpm.mulmod(_xlpm.p, _xlfn.BITXOR(_xlpm.acc, CODE(MID(_xlpm.s,_xlpm.i,1))), _xlpm.m)))))))</f>
        <v/>
      </c>
    </row>
    <row r="173" spans="10:11" x14ac:dyDescent="0.5">
      <c r="J173" s="26" t="str">
        <f ca="1"/>
        <v/>
      </c>
      <c r="K173" s="17" t="str" cm="1">
        <f t="array" aca="1" ref="K173" ca="1">IF(OR(L173="",toggleHash&lt;&gt;"On"),"",_xlfn.LET(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_xlfn.ARRAYTOTEXT(L173:Z173),
  IF(ISBLANK(_xlpm.s),
    0,
    DEC2HEX(_xlfn.REDUCE(_xlpm.o,
      ROW(INDIRECT("1:"&amp;LEN(_xlpm.s))),
      _xlfn.LAMBDA(_xlpm.acc,_xlpm.i,_xlpm.mulmod(_xlpm.p, _xlfn.BITXOR(_xlpm.acc, CODE(MID(_xlpm.s,_xlpm.i,1))), _xlpm.m)))))))</f>
        <v/>
      </c>
    </row>
    <row r="174" spans="10:11" x14ac:dyDescent="0.5">
      <c r="J174" s="26" t="str">
        <f ca="1"/>
        <v/>
      </c>
      <c r="K174" s="17" t="str" cm="1">
        <f t="array" aca="1" ref="K174" ca="1">IF(OR(L174="",toggleHash&lt;&gt;"On"),"",_xlfn.LET(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_xlfn.ARRAYTOTEXT(L174:Z174),
  IF(ISBLANK(_xlpm.s),
    0,
    DEC2HEX(_xlfn.REDUCE(_xlpm.o,
      ROW(INDIRECT("1:"&amp;LEN(_xlpm.s))),
      _xlfn.LAMBDA(_xlpm.acc,_xlpm.i,_xlpm.mulmod(_xlpm.p, _xlfn.BITXOR(_xlpm.acc, CODE(MID(_xlpm.s,_xlpm.i,1))), _xlpm.m)))))))</f>
        <v/>
      </c>
    </row>
    <row r="175" spans="10:11" x14ac:dyDescent="0.5">
      <c r="J175" s="26" t="str">
        <f ca="1"/>
        <v/>
      </c>
      <c r="K175" s="17" t="str" cm="1">
        <f t="array" aca="1" ref="K175" ca="1">IF(OR(L175="",toggleHash&lt;&gt;"On"),"",_xlfn.LET(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_xlfn.ARRAYTOTEXT(L175:Z175),
  IF(ISBLANK(_xlpm.s),
    0,
    DEC2HEX(_xlfn.REDUCE(_xlpm.o,
      ROW(INDIRECT("1:"&amp;LEN(_xlpm.s))),
      _xlfn.LAMBDA(_xlpm.acc,_xlpm.i,_xlpm.mulmod(_xlpm.p, _xlfn.BITXOR(_xlpm.acc, CODE(MID(_xlpm.s,_xlpm.i,1))), _xlpm.m)))))))</f>
        <v/>
      </c>
    </row>
    <row r="176" spans="10:11" x14ac:dyDescent="0.5">
      <c r="J176" s="26" t="str">
        <f ca="1"/>
        <v/>
      </c>
      <c r="K176" s="17" t="str" cm="1">
        <f t="array" aca="1" ref="K176" ca="1">IF(OR(L176="",toggleHash&lt;&gt;"On"),"",_xlfn.LET(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_xlfn.ARRAYTOTEXT(L176:Z176),
  IF(ISBLANK(_xlpm.s),
    0,
    DEC2HEX(_xlfn.REDUCE(_xlpm.o,
      ROW(INDIRECT("1:"&amp;LEN(_xlpm.s))),
      _xlfn.LAMBDA(_xlpm.acc,_xlpm.i,_xlpm.mulmod(_xlpm.p, _xlfn.BITXOR(_xlpm.acc, CODE(MID(_xlpm.s,_xlpm.i,1))), _xlpm.m)))))))</f>
        <v/>
      </c>
    </row>
    <row r="177" spans="10:11" x14ac:dyDescent="0.5">
      <c r="J177" s="26" t="str">
        <f ca="1"/>
        <v/>
      </c>
      <c r="K177" s="17" t="str" cm="1">
        <f t="array" aca="1" ref="K177" ca="1">IF(OR(L177="",toggleHash&lt;&gt;"On"),"",_xlfn.LET(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_xlfn.ARRAYTOTEXT(L177:Z177),
  IF(ISBLANK(_xlpm.s),
    0,
    DEC2HEX(_xlfn.REDUCE(_xlpm.o,
      ROW(INDIRECT("1:"&amp;LEN(_xlpm.s))),
      _xlfn.LAMBDA(_xlpm.acc,_xlpm.i,_xlpm.mulmod(_xlpm.p, _xlfn.BITXOR(_xlpm.acc, CODE(MID(_xlpm.s,_xlpm.i,1))), _xlpm.m)))))))</f>
        <v/>
      </c>
    </row>
    <row r="178" spans="10:11" x14ac:dyDescent="0.5">
      <c r="J178" s="26" t="str">
        <f ca="1"/>
        <v/>
      </c>
      <c r="K178" s="17" t="str" cm="1">
        <f t="array" aca="1" ref="K178" ca="1">IF(OR(L178="",toggleHash&lt;&gt;"On"),"",_xlfn.LET(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_xlfn.ARRAYTOTEXT(L178:Z178),
  IF(ISBLANK(_xlpm.s),
    0,
    DEC2HEX(_xlfn.REDUCE(_xlpm.o,
      ROW(INDIRECT("1:"&amp;LEN(_xlpm.s))),
      _xlfn.LAMBDA(_xlpm.acc,_xlpm.i,_xlpm.mulmod(_xlpm.p, _xlfn.BITXOR(_xlpm.acc, CODE(MID(_xlpm.s,_xlpm.i,1))), _xlpm.m)))))))</f>
        <v/>
      </c>
    </row>
    <row r="179" spans="10:11" x14ac:dyDescent="0.5">
      <c r="J179" s="26" t="str">
        <f ca="1"/>
        <v/>
      </c>
      <c r="K179" s="17" t="str" cm="1">
        <f t="array" aca="1" ref="K179" ca="1">IF(OR(L179="",toggleHash&lt;&gt;"On"),"",_xlfn.LET(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_xlfn.ARRAYTOTEXT(L179:Z179),
  IF(ISBLANK(_xlpm.s),
    0,
    DEC2HEX(_xlfn.REDUCE(_xlpm.o,
      ROW(INDIRECT("1:"&amp;LEN(_xlpm.s))),
      _xlfn.LAMBDA(_xlpm.acc,_xlpm.i,_xlpm.mulmod(_xlpm.p, _xlfn.BITXOR(_xlpm.acc, CODE(MID(_xlpm.s,_xlpm.i,1))), _xlpm.m)))))))</f>
        <v/>
      </c>
    </row>
    <row r="180" spans="10:11" x14ac:dyDescent="0.5">
      <c r="J180" s="26" t="str">
        <f ca="1"/>
        <v/>
      </c>
      <c r="K180" s="17" t="str" cm="1">
        <f t="array" aca="1" ref="K180" ca="1">IF(OR(L180="",toggleHash&lt;&gt;"On"),"",_xlfn.LET(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_xlfn.ARRAYTOTEXT(L180:Z180),
  IF(ISBLANK(_xlpm.s),
    0,
    DEC2HEX(_xlfn.REDUCE(_xlpm.o,
      ROW(INDIRECT("1:"&amp;LEN(_xlpm.s))),
      _xlfn.LAMBDA(_xlpm.acc,_xlpm.i,_xlpm.mulmod(_xlpm.p, _xlfn.BITXOR(_xlpm.acc, CODE(MID(_xlpm.s,_xlpm.i,1))), _xlpm.m)))))))</f>
        <v/>
      </c>
    </row>
    <row r="181" spans="10:11" x14ac:dyDescent="0.5">
      <c r="J181" s="26" t="str">
        <f ca="1"/>
        <v/>
      </c>
      <c r="K181" s="17" t="str" cm="1">
        <f t="array" aca="1" ref="K181" ca="1">IF(OR(L181="",toggleHash&lt;&gt;"On"),"",_xlfn.LET(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_xlfn.ARRAYTOTEXT(L181:Z181),
  IF(ISBLANK(_xlpm.s),
    0,
    DEC2HEX(_xlfn.REDUCE(_xlpm.o,
      ROW(INDIRECT("1:"&amp;LEN(_xlpm.s))),
      _xlfn.LAMBDA(_xlpm.acc,_xlpm.i,_xlpm.mulmod(_xlpm.p, _xlfn.BITXOR(_xlpm.acc, CODE(MID(_xlpm.s,_xlpm.i,1))), _xlpm.m)))))))</f>
        <v/>
      </c>
    </row>
    <row r="182" spans="10:11" x14ac:dyDescent="0.5">
      <c r="J182" s="26" t="str">
        <f ca="1"/>
        <v/>
      </c>
      <c r="K182" s="17" t="str" cm="1">
        <f t="array" aca="1" ref="K182" ca="1">IF(OR(L182="",toggleHash&lt;&gt;"On"),"",_xlfn.LET(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_xlfn.ARRAYTOTEXT(L182:Z182),
  IF(ISBLANK(_xlpm.s),
    0,
    DEC2HEX(_xlfn.REDUCE(_xlpm.o,
      ROW(INDIRECT("1:"&amp;LEN(_xlpm.s))),
      _xlfn.LAMBDA(_xlpm.acc,_xlpm.i,_xlpm.mulmod(_xlpm.p, _xlfn.BITXOR(_xlpm.acc, CODE(MID(_xlpm.s,_xlpm.i,1))), _xlpm.m)))))))</f>
        <v/>
      </c>
    </row>
    <row r="183" spans="10:11" x14ac:dyDescent="0.5">
      <c r="J183" s="26" t="str">
        <f ca="1"/>
        <v/>
      </c>
      <c r="K183" s="17" t="str" cm="1">
        <f t="array" aca="1" ref="K183" ca="1">IF(OR(L183="",toggleHash&lt;&gt;"On"),"",_xlfn.LET(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_xlfn.ARRAYTOTEXT(L183:Z183),
  IF(ISBLANK(_xlpm.s),
    0,
    DEC2HEX(_xlfn.REDUCE(_xlpm.o,
      ROW(INDIRECT("1:"&amp;LEN(_xlpm.s))),
      _xlfn.LAMBDA(_xlpm.acc,_xlpm.i,_xlpm.mulmod(_xlpm.p, _xlfn.BITXOR(_xlpm.acc, CODE(MID(_xlpm.s,_xlpm.i,1))), _xlpm.m)))))))</f>
        <v/>
      </c>
    </row>
    <row r="184" spans="10:11" x14ac:dyDescent="0.5">
      <c r="J184" s="26" t="str">
        <f ca="1"/>
        <v/>
      </c>
      <c r="K184" s="17" t="str" cm="1">
        <f t="array" aca="1" ref="K184" ca="1">IF(OR(L184="",toggleHash&lt;&gt;"On"),"",_xlfn.LET(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_xlfn.ARRAYTOTEXT(L184:Z184),
  IF(ISBLANK(_xlpm.s),
    0,
    DEC2HEX(_xlfn.REDUCE(_xlpm.o,
      ROW(INDIRECT("1:"&amp;LEN(_xlpm.s))),
      _xlfn.LAMBDA(_xlpm.acc,_xlpm.i,_xlpm.mulmod(_xlpm.p, _xlfn.BITXOR(_xlpm.acc, CODE(MID(_xlpm.s,_xlpm.i,1))), _xlpm.m)))))))</f>
        <v/>
      </c>
    </row>
    <row r="185" spans="10:11" x14ac:dyDescent="0.5">
      <c r="J185" s="26" t="str">
        <f ca="1"/>
        <v/>
      </c>
      <c r="K185" s="17" t="str" cm="1">
        <f t="array" aca="1" ref="K185" ca="1">IF(OR(L185="",toggleHash&lt;&gt;"On"),"",_xlfn.LET(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_xlfn.ARRAYTOTEXT(L185:Z185),
  IF(ISBLANK(_xlpm.s),
    0,
    DEC2HEX(_xlfn.REDUCE(_xlpm.o,
      ROW(INDIRECT("1:"&amp;LEN(_xlpm.s))),
      _xlfn.LAMBDA(_xlpm.acc,_xlpm.i,_xlpm.mulmod(_xlpm.p, _xlfn.BITXOR(_xlpm.acc, CODE(MID(_xlpm.s,_xlpm.i,1))), _xlpm.m)))))))</f>
        <v/>
      </c>
    </row>
    <row r="186" spans="10:11" x14ac:dyDescent="0.5">
      <c r="J186" s="26" t="str">
        <f ca="1"/>
        <v/>
      </c>
      <c r="K186" s="17" t="str" cm="1">
        <f t="array" aca="1" ref="K186" ca="1">IF(OR(L186="",toggleHash&lt;&gt;"On"),"",_xlfn.LET(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_xlfn.ARRAYTOTEXT(L186:Z186),
  IF(ISBLANK(_xlpm.s),
    0,
    DEC2HEX(_xlfn.REDUCE(_xlpm.o,
      ROW(INDIRECT("1:"&amp;LEN(_xlpm.s))),
      _xlfn.LAMBDA(_xlpm.acc,_xlpm.i,_xlpm.mulmod(_xlpm.p, _xlfn.BITXOR(_xlpm.acc, CODE(MID(_xlpm.s,_xlpm.i,1))), _xlpm.m)))))))</f>
        <v/>
      </c>
    </row>
    <row r="187" spans="10:11" x14ac:dyDescent="0.5">
      <c r="J187" s="26" t="str">
        <f ca="1"/>
        <v/>
      </c>
      <c r="K187" s="17" t="str" cm="1">
        <f t="array" aca="1" ref="K187" ca="1">IF(OR(L187="",toggleHash&lt;&gt;"On"),"",_xlfn.LET(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_xlfn.ARRAYTOTEXT(L187:Z187),
  IF(ISBLANK(_xlpm.s),
    0,
    DEC2HEX(_xlfn.REDUCE(_xlpm.o,
      ROW(INDIRECT("1:"&amp;LEN(_xlpm.s))),
      _xlfn.LAMBDA(_xlpm.acc,_xlpm.i,_xlpm.mulmod(_xlpm.p, _xlfn.BITXOR(_xlpm.acc, CODE(MID(_xlpm.s,_xlpm.i,1))), _xlpm.m)))))))</f>
        <v/>
      </c>
    </row>
    <row r="188" spans="10:11" x14ac:dyDescent="0.5">
      <c r="J188" s="26" t="str">
        <f ca="1"/>
        <v/>
      </c>
      <c r="K188" s="17" t="str" cm="1">
        <f t="array" aca="1" ref="K188" ca="1">IF(OR(L188="",toggleHash&lt;&gt;"On"),"",_xlfn.LET(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_xlfn.ARRAYTOTEXT(L188:Z188),
  IF(ISBLANK(_xlpm.s),
    0,
    DEC2HEX(_xlfn.REDUCE(_xlpm.o,
      ROW(INDIRECT("1:"&amp;LEN(_xlpm.s))),
      _xlfn.LAMBDA(_xlpm.acc,_xlpm.i,_xlpm.mulmod(_xlpm.p, _xlfn.BITXOR(_xlpm.acc, CODE(MID(_xlpm.s,_xlpm.i,1))), _xlpm.m)))))))</f>
        <v/>
      </c>
    </row>
    <row r="189" spans="10:11" x14ac:dyDescent="0.5">
      <c r="J189" s="26" t="str">
        <f ca="1"/>
        <v/>
      </c>
      <c r="K189" s="17" t="str" cm="1">
        <f t="array" aca="1" ref="K189" ca="1">IF(OR(L189="",toggleHash&lt;&gt;"On"),"",_xlfn.LET(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_xlfn.ARRAYTOTEXT(L189:Z189),
  IF(ISBLANK(_xlpm.s),
    0,
    DEC2HEX(_xlfn.REDUCE(_xlpm.o,
      ROW(INDIRECT("1:"&amp;LEN(_xlpm.s))),
      _xlfn.LAMBDA(_xlpm.acc,_xlpm.i,_xlpm.mulmod(_xlpm.p, _xlfn.BITXOR(_xlpm.acc, CODE(MID(_xlpm.s,_xlpm.i,1))), _xlpm.m)))))))</f>
        <v/>
      </c>
    </row>
    <row r="190" spans="10:11" x14ac:dyDescent="0.5">
      <c r="J190" s="26" t="str">
        <f ca="1"/>
        <v/>
      </c>
      <c r="K190" s="17" t="str" cm="1">
        <f t="array" aca="1" ref="K190" ca="1">IF(OR(L190="",toggleHash&lt;&gt;"On"),"",_xlfn.LET(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_xlfn.ARRAYTOTEXT(L190:Z190),
  IF(ISBLANK(_xlpm.s),
    0,
    DEC2HEX(_xlfn.REDUCE(_xlpm.o,
      ROW(INDIRECT("1:"&amp;LEN(_xlpm.s))),
      _xlfn.LAMBDA(_xlpm.acc,_xlpm.i,_xlpm.mulmod(_xlpm.p, _xlfn.BITXOR(_xlpm.acc, CODE(MID(_xlpm.s,_xlpm.i,1))), _xlpm.m)))))))</f>
        <v/>
      </c>
    </row>
    <row r="191" spans="10:11" x14ac:dyDescent="0.5">
      <c r="J191" s="26" t="str">
        <f ca="1"/>
        <v/>
      </c>
      <c r="K191" s="17" t="str" cm="1">
        <f t="array" aca="1" ref="K191" ca="1">IF(OR(L191="",toggleHash&lt;&gt;"On"),"",_xlfn.LET(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_xlfn.ARRAYTOTEXT(L191:Z191),
  IF(ISBLANK(_xlpm.s),
    0,
    DEC2HEX(_xlfn.REDUCE(_xlpm.o,
      ROW(INDIRECT("1:"&amp;LEN(_xlpm.s))),
      _xlfn.LAMBDA(_xlpm.acc,_xlpm.i,_xlpm.mulmod(_xlpm.p, _xlfn.BITXOR(_xlpm.acc, CODE(MID(_xlpm.s,_xlpm.i,1))), _xlpm.m)))))))</f>
        <v/>
      </c>
    </row>
    <row r="192" spans="10:11" x14ac:dyDescent="0.5">
      <c r="J192" s="26" t="str">
        <f ca="1"/>
        <v/>
      </c>
      <c r="K192" s="17" t="str" cm="1">
        <f t="array" aca="1" ref="K192" ca="1">IF(OR(L192="",toggleHash&lt;&gt;"On"),"",_xlfn.LET(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_xlfn.ARRAYTOTEXT(L192:Z192),
  IF(ISBLANK(_xlpm.s),
    0,
    DEC2HEX(_xlfn.REDUCE(_xlpm.o,
      ROW(INDIRECT("1:"&amp;LEN(_xlpm.s))),
      _xlfn.LAMBDA(_xlpm.acc,_xlpm.i,_xlpm.mulmod(_xlpm.p, _xlfn.BITXOR(_xlpm.acc, CODE(MID(_xlpm.s,_xlpm.i,1))), _xlpm.m)))))))</f>
        <v/>
      </c>
    </row>
    <row r="193" spans="10:11" x14ac:dyDescent="0.5">
      <c r="J193" s="26" t="str">
        <f ca="1"/>
        <v/>
      </c>
      <c r="K193" s="17" t="str" cm="1">
        <f t="array" aca="1" ref="K193" ca="1">IF(OR(L193="",toggleHash&lt;&gt;"On"),"",_xlfn.LET(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_xlfn.ARRAYTOTEXT(L193:Z193),
  IF(ISBLANK(_xlpm.s),
    0,
    DEC2HEX(_xlfn.REDUCE(_xlpm.o,
      ROW(INDIRECT("1:"&amp;LEN(_xlpm.s))),
      _xlfn.LAMBDA(_xlpm.acc,_xlpm.i,_xlpm.mulmod(_xlpm.p, _xlfn.BITXOR(_xlpm.acc, CODE(MID(_xlpm.s,_xlpm.i,1))), _xlpm.m)))))))</f>
        <v/>
      </c>
    </row>
    <row r="194" spans="10:11" x14ac:dyDescent="0.5">
      <c r="J194" s="26" t="str">
        <f ca="1"/>
        <v/>
      </c>
      <c r="K194" s="17" t="str" cm="1">
        <f t="array" aca="1" ref="K194" ca="1">IF(OR(L194="",toggleHash&lt;&gt;"On"),"",_xlfn.LET(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_xlfn.ARRAYTOTEXT(L194:Z194),
  IF(ISBLANK(_xlpm.s),
    0,
    DEC2HEX(_xlfn.REDUCE(_xlpm.o,
      ROW(INDIRECT("1:"&amp;LEN(_xlpm.s))),
      _xlfn.LAMBDA(_xlpm.acc,_xlpm.i,_xlpm.mulmod(_xlpm.p, _xlfn.BITXOR(_xlpm.acc, CODE(MID(_xlpm.s,_xlpm.i,1))), _xlpm.m)))))))</f>
        <v/>
      </c>
    </row>
    <row r="195" spans="10:11" x14ac:dyDescent="0.5">
      <c r="J195" s="26" t="str">
        <f ca="1"/>
        <v/>
      </c>
      <c r="K195" s="17" t="str" cm="1">
        <f t="array" aca="1" ref="K195" ca="1">IF(OR(L195="",toggleHash&lt;&gt;"On"),"",_xlfn.LET(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_xlfn.ARRAYTOTEXT(L195:Z195),
  IF(ISBLANK(_xlpm.s),
    0,
    DEC2HEX(_xlfn.REDUCE(_xlpm.o,
      ROW(INDIRECT("1:"&amp;LEN(_xlpm.s))),
      _xlfn.LAMBDA(_xlpm.acc,_xlpm.i,_xlpm.mulmod(_xlpm.p, _xlfn.BITXOR(_xlpm.acc, CODE(MID(_xlpm.s,_xlpm.i,1))), _xlpm.m)))))))</f>
        <v/>
      </c>
    </row>
    <row r="196" spans="10:11" x14ac:dyDescent="0.5">
      <c r="J196" s="26" t="str">
        <f ca="1"/>
        <v/>
      </c>
      <c r="K196" s="17" t="str" cm="1">
        <f t="array" aca="1" ref="K196" ca="1">IF(OR(L196="",toggleHash&lt;&gt;"On"),"",_xlfn.LET(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_xlfn.ARRAYTOTEXT(L196:Z196),
  IF(ISBLANK(_xlpm.s),
    0,
    DEC2HEX(_xlfn.REDUCE(_xlpm.o,
      ROW(INDIRECT("1:"&amp;LEN(_xlpm.s))),
      _xlfn.LAMBDA(_xlpm.acc,_xlpm.i,_xlpm.mulmod(_xlpm.p, _xlfn.BITXOR(_xlpm.acc, CODE(MID(_xlpm.s,_xlpm.i,1))), _xlpm.m)))))))</f>
        <v/>
      </c>
    </row>
    <row r="197" spans="10:11" x14ac:dyDescent="0.5">
      <c r="J197" s="26" t="str">
        <f ca="1"/>
        <v/>
      </c>
      <c r="K197" s="17" t="str" cm="1">
        <f t="array" aca="1" ref="K197" ca="1">IF(OR(L197="",toggleHash&lt;&gt;"On"),"",_xlfn.LET(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_xlfn.ARRAYTOTEXT(L197:Z197),
  IF(ISBLANK(_xlpm.s),
    0,
    DEC2HEX(_xlfn.REDUCE(_xlpm.o,
      ROW(INDIRECT("1:"&amp;LEN(_xlpm.s))),
      _xlfn.LAMBDA(_xlpm.acc,_xlpm.i,_xlpm.mulmod(_xlpm.p, _xlfn.BITXOR(_xlpm.acc, CODE(MID(_xlpm.s,_xlpm.i,1))), _xlpm.m)))))))</f>
        <v/>
      </c>
    </row>
    <row r="198" spans="10:11" x14ac:dyDescent="0.5">
      <c r="J198" s="26" t="str">
        <f ca="1"/>
        <v/>
      </c>
      <c r="K198" s="17" t="str" cm="1">
        <f t="array" aca="1" ref="K198" ca="1">IF(OR(L198="",toggleHash&lt;&gt;"On"),"",_xlfn.LET(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_xlfn.ARRAYTOTEXT(L198:Z198),
  IF(ISBLANK(_xlpm.s),
    0,
    DEC2HEX(_xlfn.REDUCE(_xlpm.o,
      ROW(INDIRECT("1:"&amp;LEN(_xlpm.s))),
      _xlfn.LAMBDA(_xlpm.acc,_xlpm.i,_xlpm.mulmod(_xlpm.p, _xlfn.BITXOR(_xlpm.acc, CODE(MID(_xlpm.s,_xlpm.i,1))), _xlpm.m)))))))</f>
        <v/>
      </c>
    </row>
    <row r="199" spans="10:11" x14ac:dyDescent="0.5">
      <c r="J199" s="26" t="str">
        <f ca="1"/>
        <v/>
      </c>
      <c r="K199" s="17" t="str" cm="1">
        <f t="array" aca="1" ref="K199" ca="1">IF(OR(L199="",toggleHash&lt;&gt;"On"),"",_xlfn.LET(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_xlfn.ARRAYTOTEXT(L199:Z199),
  IF(ISBLANK(_xlpm.s),
    0,
    DEC2HEX(_xlfn.REDUCE(_xlpm.o,
      ROW(INDIRECT("1:"&amp;LEN(_xlpm.s))),
      _xlfn.LAMBDA(_xlpm.acc,_xlpm.i,_xlpm.mulmod(_xlpm.p, _xlfn.BITXOR(_xlpm.acc, CODE(MID(_xlpm.s,_xlpm.i,1))), _xlpm.m)))))))</f>
        <v/>
      </c>
    </row>
    <row r="200" spans="10:11" x14ac:dyDescent="0.5">
      <c r="J200" s="26" t="str">
        <f ca="1"/>
        <v/>
      </c>
      <c r="K200" s="17" t="str" cm="1">
        <f t="array" aca="1" ref="K200" ca="1">IF(OR(L200="",toggleHash&lt;&gt;"On"),"",_xlfn.LET(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_xlfn.ARRAYTOTEXT(L200:Z200),
  IF(ISBLANK(_xlpm.s),
    0,
    DEC2HEX(_xlfn.REDUCE(_xlpm.o,
      ROW(INDIRECT("1:"&amp;LEN(_xlpm.s))),
      _xlfn.LAMBDA(_xlpm.acc,_xlpm.i,_xlpm.mulmod(_xlpm.p, _xlfn.BITXOR(_xlpm.acc, CODE(MID(_xlpm.s,_xlpm.i,1))), _xlpm.m)))))))</f>
        <v/>
      </c>
    </row>
    <row r="201" spans="10:11" x14ac:dyDescent="0.5">
      <c r="K201" s="17" t="str" cm="1">
        <f t="array" aca="1" ref="K201" ca="1">IF(OR(L201="",toggleHash&lt;&gt;"On"),"",_xlfn.LET(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_xlfn.ARRAYTOTEXT(L201:Z201),
  IF(ISBLANK(_xlpm.s),
    0,
    DEC2HEX(_xlfn.REDUCE(_xlpm.o,
      ROW(INDIRECT("1:"&amp;LEN(_xlpm.s))),
      _xlfn.LAMBDA(_xlpm.acc,_xlpm.i,_xlpm.mulmod(_xlpm.p, _xlfn.BITXOR(_xlpm.acc, CODE(MID(_xlpm.s,_xlpm.i,1))), _xlpm.m)))))))</f>
        <v/>
      </c>
    </row>
    <row r="202" spans="10:11" x14ac:dyDescent="0.5">
      <c r="K202" s="17" t="str" cm="1">
        <f t="array" aca="1" ref="K202" ca="1">IF(OR(L202="",toggleHash&lt;&gt;"On"),"",_xlfn.LET(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_xlfn.ARRAYTOTEXT(L202:Z202),
  IF(ISBLANK(_xlpm.s),
    0,
    DEC2HEX(_xlfn.REDUCE(_xlpm.o,
      ROW(INDIRECT("1:"&amp;LEN(_xlpm.s))),
      _xlfn.LAMBDA(_xlpm.acc,_xlpm.i,_xlpm.mulmod(_xlpm.p, _xlfn.BITXOR(_xlpm.acc, CODE(MID(_xlpm.s,_xlpm.i,1))), _xlpm.m)))))))</f>
        <v/>
      </c>
    </row>
    <row r="203" spans="10:11" x14ac:dyDescent="0.5">
      <c r="K203" s="17" t="str" cm="1">
        <f t="array" aca="1" ref="K203" ca="1">IF(OR(L203="",toggleHash&lt;&gt;"On"),"",_xlfn.LET(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_xlfn.ARRAYTOTEXT(L203:Z203),
  IF(ISBLANK(_xlpm.s),
    0,
    DEC2HEX(_xlfn.REDUCE(_xlpm.o,
      ROW(INDIRECT("1:"&amp;LEN(_xlpm.s))),
      _xlfn.LAMBDA(_xlpm.acc,_xlpm.i,_xlpm.mulmod(_xlpm.p, _xlfn.BITXOR(_xlpm.acc, CODE(MID(_xlpm.s,_xlpm.i,1))), _xlpm.m)))))))</f>
        <v/>
      </c>
    </row>
    <row r="204" spans="10:11" x14ac:dyDescent="0.5">
      <c r="K204" s="17" t="str" cm="1">
        <f t="array" aca="1" ref="K204" ca="1">IF(OR(L204="",toggleHash&lt;&gt;"On"),"",_xlfn.LET(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_xlfn.ARRAYTOTEXT(L204:Z204),
  IF(ISBLANK(_xlpm.s),
    0,
    DEC2HEX(_xlfn.REDUCE(_xlpm.o,
      ROW(INDIRECT("1:"&amp;LEN(_xlpm.s))),
      _xlfn.LAMBDA(_xlpm.acc,_xlpm.i,_xlpm.mulmod(_xlpm.p, _xlfn.BITXOR(_xlpm.acc, CODE(MID(_xlpm.s,_xlpm.i,1))), _xlpm.m)))))))</f>
        <v/>
      </c>
    </row>
    <row r="205" spans="10:11" x14ac:dyDescent="0.5">
      <c r="K205" s="17" t="str" cm="1">
        <f t="array" aca="1" ref="K205" ca="1">IF(OR(L205="",toggleHash&lt;&gt;"On"),"",_xlfn.LET(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_xlfn.ARRAYTOTEXT(L205:Z205),
  IF(ISBLANK(_xlpm.s),
    0,
    DEC2HEX(_xlfn.REDUCE(_xlpm.o,
      ROW(INDIRECT("1:"&amp;LEN(_xlpm.s))),
      _xlfn.LAMBDA(_xlpm.acc,_xlpm.i,_xlpm.mulmod(_xlpm.p, _xlfn.BITXOR(_xlpm.acc, CODE(MID(_xlpm.s,_xlpm.i,1))), _xlpm.m)))))))</f>
        <v/>
      </c>
    </row>
    <row r="206" spans="10:11" x14ac:dyDescent="0.5">
      <c r="K206" s="17" t="str" cm="1">
        <f t="array" aca="1" ref="K206" ca="1">IF(OR(L206="",toggleHash&lt;&gt;"On"),"",_xlfn.LET(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_xlfn.ARRAYTOTEXT(L206:Z206),
  IF(ISBLANK(_xlpm.s),
    0,
    DEC2HEX(_xlfn.REDUCE(_xlpm.o,
      ROW(INDIRECT("1:"&amp;LEN(_xlpm.s))),
      _xlfn.LAMBDA(_xlpm.acc,_xlpm.i,_xlpm.mulmod(_xlpm.p, _xlfn.BITXOR(_xlpm.acc, CODE(MID(_xlpm.s,_xlpm.i,1))), _xlpm.m)))))))</f>
        <v/>
      </c>
    </row>
    <row r="207" spans="10:11" x14ac:dyDescent="0.5">
      <c r="K207" s="17" t="str" cm="1">
        <f t="array" aca="1" ref="K207" ca="1">IF(OR(L207="",toggleHash&lt;&gt;"On"),"",_xlfn.LET(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_xlfn.ARRAYTOTEXT(L207:Z207),
  IF(ISBLANK(_xlpm.s),
    0,
    DEC2HEX(_xlfn.REDUCE(_xlpm.o,
      ROW(INDIRECT("1:"&amp;LEN(_xlpm.s))),
      _xlfn.LAMBDA(_xlpm.acc,_xlpm.i,_xlpm.mulmod(_xlpm.p, _xlfn.BITXOR(_xlpm.acc, CODE(MID(_xlpm.s,_xlpm.i,1))), _xlpm.m)))))))</f>
        <v/>
      </c>
    </row>
    <row r="208" spans="10:11" x14ac:dyDescent="0.5">
      <c r="K208" s="17" t="str" cm="1">
        <f t="array" aca="1" ref="K208" ca="1">IF(OR(L208="",toggleHash&lt;&gt;"On"),"",_xlfn.LET(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_xlfn.ARRAYTOTEXT(L208:Z208),
  IF(ISBLANK(_xlpm.s),
    0,
    DEC2HEX(_xlfn.REDUCE(_xlpm.o,
      ROW(INDIRECT("1:"&amp;LEN(_xlpm.s))),
      _xlfn.LAMBDA(_xlpm.acc,_xlpm.i,_xlpm.mulmod(_xlpm.p, _xlfn.BITXOR(_xlpm.acc, CODE(MID(_xlpm.s,_xlpm.i,1))), _xlpm.m)))))))</f>
        <v/>
      </c>
    </row>
    <row r="209" spans="11:11" x14ac:dyDescent="0.5">
      <c r="K209" s="17" t="str" cm="1">
        <f t="array" aca="1" ref="K209" ca="1">IF(OR(L209="",toggleHash&lt;&gt;"On"),"",_xlfn.LET(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_xlfn.ARRAYTOTEXT(L209:Z209),
  IF(ISBLANK(_xlpm.s),
    0,
    DEC2HEX(_xlfn.REDUCE(_xlpm.o,
      ROW(INDIRECT("1:"&amp;LEN(_xlpm.s))),
      _xlfn.LAMBDA(_xlpm.acc,_xlpm.i,_xlpm.mulmod(_xlpm.p, _xlfn.BITXOR(_xlpm.acc, CODE(MID(_xlpm.s,_xlpm.i,1))), _xlpm.m)))))))</f>
        <v/>
      </c>
    </row>
    <row r="210" spans="11:11" x14ac:dyDescent="0.5">
      <c r="K210" s="17" t="str" cm="1">
        <f t="array" aca="1" ref="K210" ca="1">IF(OR(L210="",toggleHash&lt;&gt;"On"),"",_xlfn.LET(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_xlfn.ARRAYTOTEXT(L210:Z210),
  IF(ISBLANK(_xlpm.s),
    0,
    DEC2HEX(_xlfn.REDUCE(_xlpm.o,
      ROW(INDIRECT("1:"&amp;LEN(_xlpm.s))),
      _xlfn.LAMBDA(_xlpm.acc,_xlpm.i,_xlpm.mulmod(_xlpm.p, _xlfn.BITXOR(_xlpm.acc, CODE(MID(_xlpm.s,_xlpm.i,1))), _xlpm.m)))))))</f>
        <v/>
      </c>
    </row>
    <row r="211" spans="11:11" x14ac:dyDescent="0.5">
      <c r="K211" s="17" t="str" cm="1">
        <f t="array" aca="1" ref="K211" ca="1">IF(OR(L211="",toggleHash&lt;&gt;"On"),"",_xlfn.LET(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_xlfn.ARRAYTOTEXT(L211:Z211),
  IF(ISBLANK(_xlpm.s),
    0,
    DEC2HEX(_xlfn.REDUCE(_xlpm.o,
      ROW(INDIRECT("1:"&amp;LEN(_xlpm.s))),
      _xlfn.LAMBDA(_xlpm.acc,_xlpm.i,_xlpm.mulmod(_xlpm.p, _xlfn.BITXOR(_xlpm.acc, CODE(MID(_xlpm.s,_xlpm.i,1))), _xlpm.m)))))))</f>
        <v/>
      </c>
    </row>
    <row r="212" spans="11:11" x14ac:dyDescent="0.5">
      <c r="K212" s="17" t="str" cm="1">
        <f t="array" aca="1" ref="K212" ca="1">IF(OR(L212="",toggleHash&lt;&gt;"On"),"",_xlfn.LET(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_xlfn.ARRAYTOTEXT(L212:Z212),
  IF(ISBLANK(_xlpm.s),
    0,
    DEC2HEX(_xlfn.REDUCE(_xlpm.o,
      ROW(INDIRECT("1:"&amp;LEN(_xlpm.s))),
      _xlfn.LAMBDA(_xlpm.acc,_xlpm.i,_xlpm.mulmod(_xlpm.p, _xlfn.BITXOR(_xlpm.acc, CODE(MID(_xlpm.s,_xlpm.i,1))), _xlpm.m)))))))</f>
        <v/>
      </c>
    </row>
    <row r="213" spans="11:11" x14ac:dyDescent="0.5">
      <c r="K213" s="17" t="str" cm="1">
        <f t="array" aca="1" ref="K213" ca="1">IF(OR(L213="",toggleHash&lt;&gt;"On"),"",_xlfn.LET(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_xlfn.ARRAYTOTEXT(L213:Z213),
  IF(ISBLANK(_xlpm.s),
    0,
    DEC2HEX(_xlfn.REDUCE(_xlpm.o,
      ROW(INDIRECT("1:"&amp;LEN(_xlpm.s))),
      _xlfn.LAMBDA(_xlpm.acc,_xlpm.i,_xlpm.mulmod(_xlpm.p, _xlfn.BITXOR(_xlpm.acc, CODE(MID(_xlpm.s,_xlpm.i,1))), _xlpm.m)))))))</f>
        <v/>
      </c>
    </row>
    <row r="214" spans="11:11" x14ac:dyDescent="0.5">
      <c r="K214" s="17" t="str" cm="1">
        <f t="array" aca="1" ref="K214" ca="1">IF(OR(L214="",toggleHash&lt;&gt;"On"),"",_xlfn.LET(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_xlfn.ARRAYTOTEXT(L214:Z214),
  IF(ISBLANK(_xlpm.s),
    0,
    DEC2HEX(_xlfn.REDUCE(_xlpm.o,
      ROW(INDIRECT("1:"&amp;LEN(_xlpm.s))),
      _xlfn.LAMBDA(_xlpm.acc,_xlpm.i,_xlpm.mulmod(_xlpm.p, _xlfn.BITXOR(_xlpm.acc, CODE(MID(_xlpm.s,_xlpm.i,1))), _xlpm.m)))))))</f>
        <v/>
      </c>
    </row>
    <row r="215" spans="11:11" x14ac:dyDescent="0.5">
      <c r="K215" s="17" t="str" cm="1">
        <f t="array" aca="1" ref="K215" ca="1">IF(OR(L215="",toggleHash&lt;&gt;"On"),"",_xlfn.LET(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_xlfn.ARRAYTOTEXT(L215:Z215),
  IF(ISBLANK(_xlpm.s),
    0,
    DEC2HEX(_xlfn.REDUCE(_xlpm.o,
      ROW(INDIRECT("1:"&amp;LEN(_xlpm.s))),
      _xlfn.LAMBDA(_xlpm.acc,_xlpm.i,_xlpm.mulmod(_xlpm.p, _xlfn.BITXOR(_xlpm.acc, CODE(MID(_xlpm.s,_xlpm.i,1))), _xlpm.m)))))))</f>
        <v/>
      </c>
    </row>
    <row r="216" spans="11:11" x14ac:dyDescent="0.5">
      <c r="K216" s="17" t="str" cm="1">
        <f t="array" aca="1" ref="K216" ca="1">IF(OR(L216="",toggleHash&lt;&gt;"On"),"",_xlfn.LET(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_xlfn.ARRAYTOTEXT(L216:Z216),
  IF(ISBLANK(_xlpm.s),
    0,
    DEC2HEX(_xlfn.REDUCE(_xlpm.o,
      ROW(INDIRECT("1:"&amp;LEN(_xlpm.s))),
      _xlfn.LAMBDA(_xlpm.acc,_xlpm.i,_xlpm.mulmod(_xlpm.p, _xlfn.BITXOR(_xlpm.acc, CODE(MID(_xlpm.s,_xlpm.i,1))), _xlpm.m)))))))</f>
        <v/>
      </c>
    </row>
    <row r="217" spans="11:11" x14ac:dyDescent="0.5">
      <c r="K217" s="17" t="str" cm="1">
        <f t="array" aca="1" ref="K217" ca="1">IF(OR(L217="",toggleHash&lt;&gt;"On"),"",_xlfn.LET(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_xlfn.ARRAYTOTEXT(L217:Z217),
  IF(ISBLANK(_xlpm.s),
    0,
    DEC2HEX(_xlfn.REDUCE(_xlpm.o,
      ROW(INDIRECT("1:"&amp;LEN(_xlpm.s))),
      _xlfn.LAMBDA(_xlpm.acc,_xlpm.i,_xlpm.mulmod(_xlpm.p, _xlfn.BITXOR(_xlpm.acc, CODE(MID(_xlpm.s,_xlpm.i,1))), _xlpm.m)))))))</f>
        <v/>
      </c>
    </row>
    <row r="218" spans="11:11" x14ac:dyDescent="0.5">
      <c r="K218" s="17" t="str" cm="1">
        <f t="array" aca="1" ref="K218" ca="1">IF(OR(L218="",toggleHash&lt;&gt;"On"),"",_xlfn.LET(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_xlfn.ARRAYTOTEXT(L218:Z218),
  IF(ISBLANK(_xlpm.s),
    0,
    DEC2HEX(_xlfn.REDUCE(_xlpm.o,
      ROW(INDIRECT("1:"&amp;LEN(_xlpm.s))),
      _xlfn.LAMBDA(_xlpm.acc,_xlpm.i,_xlpm.mulmod(_xlpm.p, _xlfn.BITXOR(_xlpm.acc, CODE(MID(_xlpm.s,_xlpm.i,1))), _xlpm.m)))))))</f>
        <v/>
      </c>
    </row>
    <row r="219" spans="11:11" x14ac:dyDescent="0.5">
      <c r="K219" s="17" t="str" cm="1">
        <f t="array" aca="1" ref="K219" ca="1">IF(OR(L219="",toggleHash&lt;&gt;"On"),"",_xlfn.LET(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_xlfn.ARRAYTOTEXT(L219:Z219),
  IF(ISBLANK(_xlpm.s),
    0,
    DEC2HEX(_xlfn.REDUCE(_xlpm.o,
      ROW(INDIRECT("1:"&amp;LEN(_xlpm.s))),
      _xlfn.LAMBDA(_xlpm.acc,_xlpm.i,_xlpm.mulmod(_xlpm.p, _xlfn.BITXOR(_xlpm.acc, CODE(MID(_xlpm.s,_xlpm.i,1))), _xlpm.m)))))))</f>
        <v/>
      </c>
    </row>
    <row r="220" spans="11:11" x14ac:dyDescent="0.5">
      <c r="K220" s="17" t="str" cm="1">
        <f t="array" aca="1" ref="K220" ca="1">IF(OR(L220="",toggleHash&lt;&gt;"On"),"",_xlfn.LET(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_xlfn.ARRAYTOTEXT(L220:Z220),
  IF(ISBLANK(_xlpm.s),
    0,
    DEC2HEX(_xlfn.REDUCE(_xlpm.o,
      ROW(INDIRECT("1:"&amp;LEN(_xlpm.s))),
      _xlfn.LAMBDA(_xlpm.acc,_xlpm.i,_xlpm.mulmod(_xlpm.p, _xlfn.BITXOR(_xlpm.acc, CODE(MID(_xlpm.s,_xlpm.i,1))), _xlpm.m)))))))</f>
        <v/>
      </c>
    </row>
    <row r="221" spans="11:11" x14ac:dyDescent="0.5">
      <c r="K221" s="17" t="str" cm="1">
        <f t="array" aca="1" ref="K221" ca="1">IF(OR(L221="",toggleHash&lt;&gt;"On"),"",_xlfn.LET(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_xlfn.ARRAYTOTEXT(L221:Z221),
  IF(ISBLANK(_xlpm.s),
    0,
    DEC2HEX(_xlfn.REDUCE(_xlpm.o,
      ROW(INDIRECT("1:"&amp;LEN(_xlpm.s))),
      _xlfn.LAMBDA(_xlpm.acc,_xlpm.i,_xlpm.mulmod(_xlpm.p, _xlfn.BITXOR(_xlpm.acc, CODE(MID(_xlpm.s,_xlpm.i,1))), _xlpm.m)))))))</f>
        <v/>
      </c>
    </row>
    <row r="222" spans="11:11" x14ac:dyDescent="0.5">
      <c r="K222" s="17" t="str" cm="1">
        <f t="array" aca="1" ref="K222" ca="1">IF(OR(L222="",toggleHash&lt;&gt;"On"),"",_xlfn.LET(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_xlfn.ARRAYTOTEXT(L222:Z222),
  IF(ISBLANK(_xlpm.s),
    0,
    DEC2HEX(_xlfn.REDUCE(_xlpm.o,
      ROW(INDIRECT("1:"&amp;LEN(_xlpm.s))),
      _xlfn.LAMBDA(_xlpm.acc,_xlpm.i,_xlpm.mulmod(_xlpm.p, _xlfn.BITXOR(_xlpm.acc, CODE(MID(_xlpm.s,_xlpm.i,1))), _xlpm.m)))))))</f>
        <v/>
      </c>
    </row>
    <row r="223" spans="11:11" x14ac:dyDescent="0.5">
      <c r="K223" s="17" t="str" cm="1">
        <f t="array" aca="1" ref="K223" ca="1">IF(OR(L223="",toggleHash&lt;&gt;"On"),"",_xlfn.LET(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_xlfn.ARRAYTOTEXT(L223:Z223),
  IF(ISBLANK(_xlpm.s),
    0,
    DEC2HEX(_xlfn.REDUCE(_xlpm.o,
      ROW(INDIRECT("1:"&amp;LEN(_xlpm.s))),
      _xlfn.LAMBDA(_xlpm.acc,_xlpm.i,_xlpm.mulmod(_xlpm.p, _xlfn.BITXOR(_xlpm.acc, CODE(MID(_xlpm.s,_xlpm.i,1))), _xlpm.m)))))))</f>
        <v/>
      </c>
    </row>
    <row r="224" spans="11:11" x14ac:dyDescent="0.5">
      <c r="K224" s="17" t="str" cm="1">
        <f t="array" aca="1" ref="K224" ca="1">IF(OR(L224="",toggleHash&lt;&gt;"On"),"",_xlfn.LET(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_xlfn.ARRAYTOTEXT(L224:Z224),
  IF(ISBLANK(_xlpm.s),
    0,
    DEC2HEX(_xlfn.REDUCE(_xlpm.o,
      ROW(INDIRECT("1:"&amp;LEN(_xlpm.s))),
      _xlfn.LAMBDA(_xlpm.acc,_xlpm.i,_xlpm.mulmod(_xlpm.p, _xlfn.BITXOR(_xlpm.acc, CODE(MID(_xlpm.s,_xlpm.i,1))), _xlpm.m)))))))</f>
        <v/>
      </c>
    </row>
    <row r="225" spans="11:11" x14ac:dyDescent="0.5">
      <c r="K225" s="17" t="str" cm="1">
        <f t="array" aca="1" ref="K225" ca="1">IF(OR(L225="",toggleHash&lt;&gt;"On"),"",_xlfn.LET(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_xlfn.ARRAYTOTEXT(L225:Z225),
  IF(ISBLANK(_xlpm.s),
    0,
    DEC2HEX(_xlfn.REDUCE(_xlpm.o,
      ROW(INDIRECT("1:"&amp;LEN(_xlpm.s))),
      _xlfn.LAMBDA(_xlpm.acc,_xlpm.i,_xlpm.mulmod(_xlpm.p, _xlfn.BITXOR(_xlpm.acc, CODE(MID(_xlpm.s,_xlpm.i,1))), _xlpm.m)))))))</f>
        <v/>
      </c>
    </row>
    <row r="226" spans="11:11" x14ac:dyDescent="0.5">
      <c r="K226" s="17" t="str" cm="1">
        <f t="array" aca="1" ref="K226" ca="1">IF(OR(L226="",toggleHash&lt;&gt;"On"),"",_xlfn.LET(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_xlfn.ARRAYTOTEXT(L226:Z226),
  IF(ISBLANK(_xlpm.s),
    0,
    DEC2HEX(_xlfn.REDUCE(_xlpm.o,
      ROW(INDIRECT("1:"&amp;LEN(_xlpm.s))),
      _xlfn.LAMBDA(_xlpm.acc,_xlpm.i,_xlpm.mulmod(_xlpm.p, _xlfn.BITXOR(_xlpm.acc, CODE(MID(_xlpm.s,_xlpm.i,1))), _xlpm.m)))))))</f>
        <v/>
      </c>
    </row>
    <row r="227" spans="11:11" x14ac:dyDescent="0.5">
      <c r="K227" s="17" t="str" cm="1">
        <f t="array" aca="1" ref="K227" ca="1">IF(OR(L227="",toggleHash&lt;&gt;"On"),"",_xlfn.LET(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_xlfn.ARRAYTOTEXT(L227:Z227),
  IF(ISBLANK(_xlpm.s),
    0,
    DEC2HEX(_xlfn.REDUCE(_xlpm.o,
      ROW(INDIRECT("1:"&amp;LEN(_xlpm.s))),
      _xlfn.LAMBDA(_xlpm.acc,_xlpm.i,_xlpm.mulmod(_xlpm.p, _xlfn.BITXOR(_xlpm.acc, CODE(MID(_xlpm.s,_xlpm.i,1))), _xlpm.m)))))))</f>
        <v/>
      </c>
    </row>
    <row r="228" spans="11:11" x14ac:dyDescent="0.5">
      <c r="K228" s="17" t="str" cm="1">
        <f t="array" aca="1" ref="K228" ca="1">IF(OR(L228="",toggleHash&lt;&gt;"On"),"",_xlfn.LET(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_xlfn.ARRAYTOTEXT(L228:Z228),
  IF(ISBLANK(_xlpm.s),
    0,
    DEC2HEX(_xlfn.REDUCE(_xlpm.o,
      ROW(INDIRECT("1:"&amp;LEN(_xlpm.s))),
      _xlfn.LAMBDA(_xlpm.acc,_xlpm.i,_xlpm.mulmod(_xlpm.p, _xlfn.BITXOR(_xlpm.acc, CODE(MID(_xlpm.s,_xlpm.i,1))), _xlpm.m)))))))</f>
        <v/>
      </c>
    </row>
    <row r="229" spans="11:11" x14ac:dyDescent="0.5">
      <c r="K229" s="17" t="str" cm="1">
        <f t="array" aca="1" ref="K229" ca="1">IF(OR(L229="",toggleHash&lt;&gt;"On"),"",_xlfn.LET(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_xlfn.ARRAYTOTEXT(L229:Z229),
  IF(ISBLANK(_xlpm.s),
    0,
    DEC2HEX(_xlfn.REDUCE(_xlpm.o,
      ROW(INDIRECT("1:"&amp;LEN(_xlpm.s))),
      _xlfn.LAMBDA(_xlpm.acc,_xlpm.i,_xlpm.mulmod(_xlpm.p, _xlfn.BITXOR(_xlpm.acc, CODE(MID(_xlpm.s,_xlpm.i,1))), _xlpm.m)))))))</f>
        <v/>
      </c>
    </row>
    <row r="230" spans="11:11" x14ac:dyDescent="0.5">
      <c r="K230" s="17" t="str" cm="1">
        <f t="array" aca="1" ref="K230" ca="1">IF(OR(L230="",toggleHash&lt;&gt;"On"),"",_xlfn.LET(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_xlfn.ARRAYTOTEXT(L230:Z230),
  IF(ISBLANK(_xlpm.s),
    0,
    DEC2HEX(_xlfn.REDUCE(_xlpm.o,
      ROW(INDIRECT("1:"&amp;LEN(_xlpm.s))),
      _xlfn.LAMBDA(_xlpm.acc,_xlpm.i,_xlpm.mulmod(_xlpm.p, _xlfn.BITXOR(_xlpm.acc, CODE(MID(_xlpm.s,_xlpm.i,1))), _xlpm.m)))))))</f>
        <v/>
      </c>
    </row>
    <row r="231" spans="11:11" x14ac:dyDescent="0.5">
      <c r="K231" s="17" t="str" cm="1">
        <f t="array" aca="1" ref="K231" ca="1">IF(OR(L231="",toggleHash&lt;&gt;"On"),"",_xlfn.LET(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_xlfn.ARRAYTOTEXT(L231:Z231),
  IF(ISBLANK(_xlpm.s),
    0,
    DEC2HEX(_xlfn.REDUCE(_xlpm.o,
      ROW(INDIRECT("1:"&amp;LEN(_xlpm.s))),
      _xlfn.LAMBDA(_xlpm.acc,_xlpm.i,_xlpm.mulmod(_xlpm.p, _xlfn.BITXOR(_xlpm.acc, CODE(MID(_xlpm.s,_xlpm.i,1))), _xlpm.m)))))))</f>
        <v/>
      </c>
    </row>
    <row r="232" spans="11:11" x14ac:dyDescent="0.5">
      <c r="K232" s="17" t="str" cm="1">
        <f t="array" aca="1" ref="K232" ca="1">IF(OR(L232="",toggleHash&lt;&gt;"On"),"",_xlfn.LET(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_xlfn.ARRAYTOTEXT(L232:Z232),
  IF(ISBLANK(_xlpm.s),
    0,
    DEC2HEX(_xlfn.REDUCE(_xlpm.o,
      ROW(INDIRECT("1:"&amp;LEN(_xlpm.s))),
      _xlfn.LAMBDA(_xlpm.acc,_xlpm.i,_xlpm.mulmod(_xlpm.p, _xlfn.BITXOR(_xlpm.acc, CODE(MID(_xlpm.s,_xlpm.i,1))), _xlpm.m)))))))</f>
        <v/>
      </c>
    </row>
    <row r="233" spans="11:11" x14ac:dyDescent="0.5">
      <c r="K233" s="17" t="str" cm="1">
        <f t="array" aca="1" ref="K233" ca="1">IF(OR(L233="",toggleHash&lt;&gt;"On"),"",_xlfn.LET(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_xlfn.ARRAYTOTEXT(L233:Z233),
  IF(ISBLANK(_xlpm.s),
    0,
    DEC2HEX(_xlfn.REDUCE(_xlpm.o,
      ROW(INDIRECT("1:"&amp;LEN(_xlpm.s))),
      _xlfn.LAMBDA(_xlpm.acc,_xlpm.i,_xlpm.mulmod(_xlpm.p, _xlfn.BITXOR(_xlpm.acc, CODE(MID(_xlpm.s,_xlpm.i,1))), _xlpm.m)))))))</f>
        <v/>
      </c>
    </row>
    <row r="234" spans="11:11" x14ac:dyDescent="0.5">
      <c r="K234" s="17" t="str" cm="1">
        <f t="array" aca="1" ref="K234" ca="1">IF(OR(L234="",toggleHash&lt;&gt;"On"),"",_xlfn.LET(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_xlfn.ARRAYTOTEXT(L234:Z234),
  IF(ISBLANK(_xlpm.s),
    0,
    DEC2HEX(_xlfn.REDUCE(_xlpm.o,
      ROW(INDIRECT("1:"&amp;LEN(_xlpm.s))),
      _xlfn.LAMBDA(_xlpm.acc,_xlpm.i,_xlpm.mulmod(_xlpm.p, _xlfn.BITXOR(_xlpm.acc, CODE(MID(_xlpm.s,_xlpm.i,1))), _xlpm.m)))))))</f>
        <v/>
      </c>
    </row>
    <row r="235" spans="11:11" x14ac:dyDescent="0.5">
      <c r="K235" s="17" t="str" cm="1">
        <f t="array" aca="1" ref="K235" ca="1">IF(OR(L235="",toggleHash&lt;&gt;"On"),"",_xlfn.LET(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_xlfn.ARRAYTOTEXT(L235:Z235),
  IF(ISBLANK(_xlpm.s),
    0,
    DEC2HEX(_xlfn.REDUCE(_xlpm.o,
      ROW(INDIRECT("1:"&amp;LEN(_xlpm.s))),
      _xlfn.LAMBDA(_xlpm.acc,_xlpm.i,_xlpm.mulmod(_xlpm.p, _xlfn.BITXOR(_xlpm.acc, CODE(MID(_xlpm.s,_xlpm.i,1))), _xlpm.m)))))))</f>
        <v/>
      </c>
    </row>
    <row r="236" spans="11:11" x14ac:dyDescent="0.5">
      <c r="K236" s="17" t="str" cm="1">
        <f t="array" aca="1" ref="K236" ca="1">IF(OR(L236="",toggleHash&lt;&gt;"On"),"",_xlfn.LET(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_xlfn.ARRAYTOTEXT(L236:Z236),
  IF(ISBLANK(_xlpm.s),
    0,
    DEC2HEX(_xlfn.REDUCE(_xlpm.o,
      ROW(INDIRECT("1:"&amp;LEN(_xlpm.s))),
      _xlfn.LAMBDA(_xlpm.acc,_xlpm.i,_xlpm.mulmod(_xlpm.p, _xlfn.BITXOR(_xlpm.acc, CODE(MID(_xlpm.s,_xlpm.i,1))), _xlpm.m)))))))</f>
        <v/>
      </c>
    </row>
    <row r="237" spans="11:11" x14ac:dyDescent="0.5">
      <c r="K237" s="17" t="str" cm="1">
        <f t="array" aca="1" ref="K237" ca="1">IF(OR(L237="",toggleHash&lt;&gt;"On"),"",_xlfn.LET(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_xlfn.ARRAYTOTEXT(L237:Z237),
  IF(ISBLANK(_xlpm.s),
    0,
    DEC2HEX(_xlfn.REDUCE(_xlpm.o,
      ROW(INDIRECT("1:"&amp;LEN(_xlpm.s))),
      _xlfn.LAMBDA(_xlpm.acc,_xlpm.i,_xlpm.mulmod(_xlpm.p, _xlfn.BITXOR(_xlpm.acc, CODE(MID(_xlpm.s,_xlpm.i,1))), _xlpm.m)))))))</f>
        <v/>
      </c>
    </row>
    <row r="238" spans="11:11" x14ac:dyDescent="0.5">
      <c r="K238" s="17" t="str" cm="1">
        <f t="array" aca="1" ref="K238" ca="1">IF(OR(L238="",toggleHash&lt;&gt;"On"),"",_xlfn.LET(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_xlfn.ARRAYTOTEXT(L238:Z238),
  IF(ISBLANK(_xlpm.s),
    0,
    DEC2HEX(_xlfn.REDUCE(_xlpm.o,
      ROW(INDIRECT("1:"&amp;LEN(_xlpm.s))),
      _xlfn.LAMBDA(_xlpm.acc,_xlpm.i,_xlpm.mulmod(_xlpm.p, _xlfn.BITXOR(_xlpm.acc, CODE(MID(_xlpm.s,_xlpm.i,1))), _xlpm.m)))))))</f>
        <v/>
      </c>
    </row>
    <row r="239" spans="11:11" x14ac:dyDescent="0.5">
      <c r="K239" s="17" t="str" cm="1">
        <f t="array" aca="1" ref="K239" ca="1">IF(OR(L239="",toggleHash&lt;&gt;"On"),"",_xlfn.LET(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_xlfn.ARRAYTOTEXT(L239:Z239),
  IF(ISBLANK(_xlpm.s),
    0,
    DEC2HEX(_xlfn.REDUCE(_xlpm.o,
      ROW(INDIRECT("1:"&amp;LEN(_xlpm.s))),
      _xlfn.LAMBDA(_xlpm.acc,_xlpm.i,_xlpm.mulmod(_xlpm.p, _xlfn.BITXOR(_xlpm.acc, CODE(MID(_xlpm.s,_xlpm.i,1))), _xlpm.m)))))))</f>
        <v/>
      </c>
    </row>
    <row r="240" spans="11:11" x14ac:dyDescent="0.5">
      <c r="K240" s="17" t="str" cm="1">
        <f t="array" aca="1" ref="K240" ca="1">IF(OR(L240="",toggleHash&lt;&gt;"On"),"",_xlfn.LET(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_xlfn.ARRAYTOTEXT(L240:Z240),
  IF(ISBLANK(_xlpm.s),
    0,
    DEC2HEX(_xlfn.REDUCE(_xlpm.o,
      ROW(INDIRECT("1:"&amp;LEN(_xlpm.s))),
      _xlfn.LAMBDA(_xlpm.acc,_xlpm.i,_xlpm.mulmod(_xlpm.p, _xlfn.BITXOR(_xlpm.acc, CODE(MID(_xlpm.s,_xlpm.i,1))), _xlpm.m)))))))</f>
        <v/>
      </c>
    </row>
    <row r="241" spans="11:11" x14ac:dyDescent="0.5">
      <c r="K241" s="17" t="str" cm="1">
        <f t="array" aca="1" ref="K241" ca="1">IF(OR(L241="",toggleHash&lt;&gt;"On"),"",_xlfn.LET(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_xlfn.ARRAYTOTEXT(L241:Z241),
  IF(ISBLANK(_xlpm.s),
    0,
    DEC2HEX(_xlfn.REDUCE(_xlpm.o,
      ROW(INDIRECT("1:"&amp;LEN(_xlpm.s))),
      _xlfn.LAMBDA(_xlpm.acc,_xlpm.i,_xlpm.mulmod(_xlpm.p, _xlfn.BITXOR(_xlpm.acc, CODE(MID(_xlpm.s,_xlpm.i,1))), _xlpm.m)))))))</f>
        <v/>
      </c>
    </row>
    <row r="242" spans="11:11" x14ac:dyDescent="0.5">
      <c r="K242" s="17" t="str" cm="1">
        <f t="array" aca="1" ref="K242" ca="1">IF(OR(L242="",toggleHash&lt;&gt;"On"),"",_xlfn.LET(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_xlfn.ARRAYTOTEXT(L242:Z242),
  IF(ISBLANK(_xlpm.s),
    0,
    DEC2HEX(_xlfn.REDUCE(_xlpm.o,
      ROW(INDIRECT("1:"&amp;LEN(_xlpm.s))),
      _xlfn.LAMBDA(_xlpm.acc,_xlpm.i,_xlpm.mulmod(_xlpm.p, _xlfn.BITXOR(_xlpm.acc, CODE(MID(_xlpm.s,_xlpm.i,1))), _xlpm.m)))))))</f>
        <v/>
      </c>
    </row>
    <row r="243" spans="11:11" x14ac:dyDescent="0.5">
      <c r="K243" s="17" t="str" cm="1">
        <f t="array" aca="1" ref="K243" ca="1">IF(OR(L243="",toggleHash&lt;&gt;"On"),"",_xlfn.LET(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_xlfn.ARRAYTOTEXT(L243:Z243),
  IF(ISBLANK(_xlpm.s),
    0,
    DEC2HEX(_xlfn.REDUCE(_xlpm.o,
      ROW(INDIRECT("1:"&amp;LEN(_xlpm.s))),
      _xlfn.LAMBDA(_xlpm.acc,_xlpm.i,_xlpm.mulmod(_xlpm.p, _xlfn.BITXOR(_xlpm.acc, CODE(MID(_xlpm.s,_xlpm.i,1))), _xlpm.m)))))))</f>
        <v/>
      </c>
    </row>
    <row r="244" spans="11:11" x14ac:dyDescent="0.5">
      <c r="K244" s="17" t="str" cm="1">
        <f t="array" aca="1" ref="K244" ca="1">IF(OR(L244="",toggleHash&lt;&gt;"On"),"",_xlfn.LET(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_xlfn.ARRAYTOTEXT(L244:Z244),
  IF(ISBLANK(_xlpm.s),
    0,
    DEC2HEX(_xlfn.REDUCE(_xlpm.o,
      ROW(INDIRECT("1:"&amp;LEN(_xlpm.s))),
      _xlfn.LAMBDA(_xlpm.acc,_xlpm.i,_xlpm.mulmod(_xlpm.p, _xlfn.BITXOR(_xlpm.acc, CODE(MID(_xlpm.s,_xlpm.i,1))), _xlpm.m)))))))</f>
        <v/>
      </c>
    </row>
    <row r="245" spans="11:11" x14ac:dyDescent="0.5">
      <c r="K245" s="17" t="str" cm="1">
        <f t="array" aca="1" ref="K245" ca="1">IF(OR(L245="",toggleHash&lt;&gt;"On"),"",_xlfn.LET(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_xlfn.ARRAYTOTEXT(L245:Z245),
  IF(ISBLANK(_xlpm.s),
    0,
    DEC2HEX(_xlfn.REDUCE(_xlpm.o,
      ROW(INDIRECT("1:"&amp;LEN(_xlpm.s))),
      _xlfn.LAMBDA(_xlpm.acc,_xlpm.i,_xlpm.mulmod(_xlpm.p, _xlfn.BITXOR(_xlpm.acc, CODE(MID(_xlpm.s,_xlpm.i,1))), _xlpm.m)))))))</f>
        <v/>
      </c>
    </row>
    <row r="246" spans="11:11" x14ac:dyDescent="0.5">
      <c r="K246" s="17" t="str" cm="1">
        <f t="array" aca="1" ref="K246" ca="1">IF(OR(L246="",toggleHash&lt;&gt;"On"),"",_xlfn.LET(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_xlfn.ARRAYTOTEXT(L246:Z246),
  IF(ISBLANK(_xlpm.s),
    0,
    DEC2HEX(_xlfn.REDUCE(_xlpm.o,
      ROW(INDIRECT("1:"&amp;LEN(_xlpm.s))),
      _xlfn.LAMBDA(_xlpm.acc,_xlpm.i,_xlpm.mulmod(_xlpm.p, _xlfn.BITXOR(_xlpm.acc, CODE(MID(_xlpm.s,_xlpm.i,1))), _xlpm.m)))))))</f>
        <v/>
      </c>
    </row>
    <row r="247" spans="11:11" x14ac:dyDescent="0.5">
      <c r="K247" s="17" t="str" cm="1">
        <f t="array" aca="1" ref="K247" ca="1">IF(OR(L247="",toggleHash&lt;&gt;"On"),"",_xlfn.LET(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_xlfn.ARRAYTOTEXT(L247:Z247),
  IF(ISBLANK(_xlpm.s),
    0,
    DEC2HEX(_xlfn.REDUCE(_xlpm.o,
      ROW(INDIRECT("1:"&amp;LEN(_xlpm.s))),
      _xlfn.LAMBDA(_xlpm.acc,_xlpm.i,_xlpm.mulmod(_xlpm.p, _xlfn.BITXOR(_xlpm.acc, CODE(MID(_xlpm.s,_xlpm.i,1))), _xlpm.m)))))))</f>
        <v/>
      </c>
    </row>
    <row r="248" spans="11:11" x14ac:dyDescent="0.5">
      <c r="K248" s="17" t="str" cm="1">
        <f t="array" aca="1" ref="K248" ca="1">IF(OR(L248="",toggleHash&lt;&gt;"On"),"",_xlfn.LET(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_xlfn.ARRAYTOTEXT(L248:Z248),
  IF(ISBLANK(_xlpm.s),
    0,
    DEC2HEX(_xlfn.REDUCE(_xlpm.o,
      ROW(INDIRECT("1:"&amp;LEN(_xlpm.s))),
      _xlfn.LAMBDA(_xlpm.acc,_xlpm.i,_xlpm.mulmod(_xlpm.p, _xlfn.BITXOR(_xlpm.acc, CODE(MID(_xlpm.s,_xlpm.i,1))), _xlpm.m)))))))</f>
        <v/>
      </c>
    </row>
    <row r="249" spans="11:11" x14ac:dyDescent="0.5">
      <c r="K249" s="17" t="str" cm="1">
        <f t="array" aca="1" ref="K249" ca="1">IF(OR(L249="",toggleHash&lt;&gt;"On"),"",_xlfn.LET(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_xlfn.ARRAYTOTEXT(L249:Z249),
  IF(ISBLANK(_xlpm.s),
    0,
    DEC2HEX(_xlfn.REDUCE(_xlpm.o,
      ROW(INDIRECT("1:"&amp;LEN(_xlpm.s))),
      _xlfn.LAMBDA(_xlpm.acc,_xlpm.i,_xlpm.mulmod(_xlpm.p, _xlfn.BITXOR(_xlpm.acc, CODE(MID(_xlpm.s,_xlpm.i,1))), _xlpm.m)))))))</f>
        <v/>
      </c>
    </row>
    <row r="250" spans="11:11" x14ac:dyDescent="0.5">
      <c r="K250" s="17" t="str" cm="1">
        <f t="array" aca="1" ref="K250" ca="1">IF(OR(L250="",toggleHash&lt;&gt;"On"),"",_xlfn.LET(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_xlfn.ARRAYTOTEXT(L250:Z250),
  IF(ISBLANK(_xlpm.s),
    0,
    DEC2HEX(_xlfn.REDUCE(_xlpm.o,
      ROW(INDIRECT("1:"&amp;LEN(_xlpm.s))),
      _xlfn.LAMBDA(_xlpm.acc,_xlpm.i,_xlpm.mulmod(_xlpm.p, _xlfn.BITXOR(_xlpm.acc, CODE(MID(_xlpm.s,_xlpm.i,1))), _xlpm.m)))))))</f>
        <v/>
      </c>
    </row>
    <row r="251" spans="11:11" x14ac:dyDescent="0.5">
      <c r="K251" s="17" t="str" cm="1">
        <f t="array" aca="1" ref="K251" ca="1">IF(OR(L251="",toggleHash&lt;&gt;"On"),"",_xlfn.LET(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_xlfn.ARRAYTOTEXT(L251:Z251),
  IF(ISBLANK(_xlpm.s),
    0,
    DEC2HEX(_xlfn.REDUCE(_xlpm.o,
      ROW(INDIRECT("1:"&amp;LEN(_xlpm.s))),
      _xlfn.LAMBDA(_xlpm.acc,_xlpm.i,_xlpm.mulmod(_xlpm.p, _xlfn.BITXOR(_xlpm.acc, CODE(MID(_xlpm.s,_xlpm.i,1))), _xlpm.m)))))))</f>
        <v/>
      </c>
    </row>
    <row r="252" spans="11:11" x14ac:dyDescent="0.5">
      <c r="K252" s="17" t="str" cm="1">
        <f t="array" aca="1" ref="K252" ca="1">IF(OR(L252="",toggleHash&lt;&gt;"On"),"",_xlfn.LET(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_xlfn.ARRAYTOTEXT(L252:Z252),
  IF(ISBLANK(_xlpm.s),
    0,
    DEC2HEX(_xlfn.REDUCE(_xlpm.o,
      ROW(INDIRECT("1:"&amp;LEN(_xlpm.s))),
      _xlfn.LAMBDA(_xlpm.acc,_xlpm.i,_xlpm.mulmod(_xlpm.p, _xlfn.BITXOR(_xlpm.acc, CODE(MID(_xlpm.s,_xlpm.i,1))), _xlpm.m)))))))</f>
        <v/>
      </c>
    </row>
    <row r="253" spans="11:11" x14ac:dyDescent="0.5">
      <c r="K253" s="17" t="str" cm="1">
        <f t="array" aca="1" ref="K253" ca="1">IF(OR(L253="",toggleHash&lt;&gt;"On"),"",_xlfn.LET(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_xlfn.ARRAYTOTEXT(L253:Z253),
  IF(ISBLANK(_xlpm.s),
    0,
    DEC2HEX(_xlfn.REDUCE(_xlpm.o,
      ROW(INDIRECT("1:"&amp;LEN(_xlpm.s))),
      _xlfn.LAMBDA(_xlpm.acc,_xlpm.i,_xlpm.mulmod(_xlpm.p, _xlfn.BITXOR(_xlpm.acc, CODE(MID(_xlpm.s,_xlpm.i,1))), _xlpm.m)))))))</f>
        <v/>
      </c>
    </row>
    <row r="254" spans="11:11" x14ac:dyDescent="0.5">
      <c r="K254" s="17" t="str" cm="1">
        <f t="array" aca="1" ref="K254" ca="1">IF(OR(L254="",toggleHash&lt;&gt;"On"),"",_xlfn.LET(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_xlfn.ARRAYTOTEXT(L254:Z254),
  IF(ISBLANK(_xlpm.s),
    0,
    DEC2HEX(_xlfn.REDUCE(_xlpm.o,
      ROW(INDIRECT("1:"&amp;LEN(_xlpm.s))),
      _xlfn.LAMBDA(_xlpm.acc,_xlpm.i,_xlpm.mulmod(_xlpm.p, _xlfn.BITXOR(_xlpm.acc, CODE(MID(_xlpm.s,_xlpm.i,1))), _xlpm.m)))))))</f>
        <v/>
      </c>
    </row>
    <row r="255" spans="11:11" x14ac:dyDescent="0.5">
      <c r="K255" s="17" t="str" cm="1">
        <f t="array" aca="1" ref="K255" ca="1">IF(OR(L255="",toggleHash&lt;&gt;"On"),"",_xlfn.LET(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_xlfn.ARRAYTOTEXT(L255:Z255),
  IF(ISBLANK(_xlpm.s),
    0,
    DEC2HEX(_xlfn.REDUCE(_xlpm.o,
      ROW(INDIRECT("1:"&amp;LEN(_xlpm.s))),
      _xlfn.LAMBDA(_xlpm.acc,_xlpm.i,_xlpm.mulmod(_xlpm.p, _xlfn.BITXOR(_xlpm.acc, CODE(MID(_xlpm.s,_xlpm.i,1))), _xlpm.m)))))))</f>
        <v/>
      </c>
    </row>
    <row r="256" spans="11:11" x14ac:dyDescent="0.5">
      <c r="K256" s="17" t="str" cm="1">
        <f t="array" aca="1" ref="K256" ca="1">IF(OR(L256="",toggleHash&lt;&gt;"On"),"",_xlfn.LET(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_xlfn.ARRAYTOTEXT(L256:Z256),
  IF(ISBLANK(_xlpm.s),
    0,
    DEC2HEX(_xlfn.REDUCE(_xlpm.o,
      ROW(INDIRECT("1:"&amp;LEN(_xlpm.s))),
      _xlfn.LAMBDA(_xlpm.acc,_xlpm.i,_xlpm.mulmod(_xlpm.p, _xlfn.BITXOR(_xlpm.acc, CODE(MID(_xlpm.s,_xlpm.i,1))), _xlpm.m)))))))</f>
        <v/>
      </c>
    </row>
    <row r="257" spans="11:11" x14ac:dyDescent="0.5">
      <c r="K257" s="17" t="str" cm="1">
        <f t="array" aca="1" ref="K257" ca="1">IF(OR(L257="",toggleHash&lt;&gt;"On"),"",_xlfn.LET(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_xlfn.ARRAYTOTEXT(L257:Z257),
  IF(ISBLANK(_xlpm.s),
    0,
    DEC2HEX(_xlfn.REDUCE(_xlpm.o,
      ROW(INDIRECT("1:"&amp;LEN(_xlpm.s))),
      _xlfn.LAMBDA(_xlpm.acc,_xlpm.i,_xlpm.mulmod(_xlpm.p, _xlfn.BITXOR(_xlpm.acc, CODE(MID(_xlpm.s,_xlpm.i,1))), _xlpm.m)))))))</f>
        <v/>
      </c>
    </row>
    <row r="258" spans="11:11" x14ac:dyDescent="0.5">
      <c r="K258" s="17" t="str" cm="1">
        <f t="array" aca="1" ref="K258" ca="1">IF(OR(L258="",toggleHash&lt;&gt;"On"),"",_xlfn.LET(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_xlfn.ARRAYTOTEXT(L258:Z258),
  IF(ISBLANK(_xlpm.s),
    0,
    DEC2HEX(_xlfn.REDUCE(_xlpm.o,
      ROW(INDIRECT("1:"&amp;LEN(_xlpm.s))),
      _xlfn.LAMBDA(_xlpm.acc,_xlpm.i,_xlpm.mulmod(_xlpm.p, _xlfn.BITXOR(_xlpm.acc, CODE(MID(_xlpm.s,_xlpm.i,1))), _xlpm.m)))))))</f>
        <v/>
      </c>
    </row>
    <row r="259" spans="11:11" x14ac:dyDescent="0.5">
      <c r="K259" s="17" t="str" cm="1">
        <f t="array" aca="1" ref="K259" ca="1">IF(OR(L259="",toggleHash&lt;&gt;"On"),"",_xlfn.LET(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_xlfn.ARRAYTOTEXT(L259:Z259),
  IF(ISBLANK(_xlpm.s),
    0,
    DEC2HEX(_xlfn.REDUCE(_xlpm.o,
      ROW(INDIRECT("1:"&amp;LEN(_xlpm.s))),
      _xlfn.LAMBDA(_xlpm.acc,_xlpm.i,_xlpm.mulmod(_xlpm.p, _xlfn.BITXOR(_xlpm.acc, CODE(MID(_xlpm.s,_xlpm.i,1))), _xlpm.m)))))))</f>
        <v/>
      </c>
    </row>
    <row r="260" spans="11:11" x14ac:dyDescent="0.5">
      <c r="K260" s="17" t="str" cm="1">
        <f t="array" aca="1" ref="K260" ca="1">IF(OR(L260="",toggleHash&lt;&gt;"On"),"",_xlfn.LET(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_xlfn.ARRAYTOTEXT(L260:Z260),
  IF(ISBLANK(_xlpm.s),
    0,
    DEC2HEX(_xlfn.REDUCE(_xlpm.o,
      ROW(INDIRECT("1:"&amp;LEN(_xlpm.s))),
      _xlfn.LAMBDA(_xlpm.acc,_xlpm.i,_xlpm.mulmod(_xlpm.p, _xlfn.BITXOR(_xlpm.acc, CODE(MID(_xlpm.s,_xlpm.i,1))), _xlpm.m)))))))</f>
        <v/>
      </c>
    </row>
    <row r="261" spans="11:11" x14ac:dyDescent="0.5">
      <c r="K261" s="17" t="str" cm="1">
        <f t="array" aca="1" ref="K261" ca="1">IF(OR(L261="",toggleHash&lt;&gt;"On"),"",_xlfn.LET(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_xlfn.ARRAYTOTEXT(L261:Z261),
  IF(ISBLANK(_xlpm.s),
    0,
    DEC2HEX(_xlfn.REDUCE(_xlpm.o,
      ROW(INDIRECT("1:"&amp;LEN(_xlpm.s))),
      _xlfn.LAMBDA(_xlpm.acc,_xlpm.i,_xlpm.mulmod(_xlpm.p, _xlfn.BITXOR(_xlpm.acc, CODE(MID(_xlpm.s,_xlpm.i,1))), _xlpm.m)))))))</f>
        <v/>
      </c>
    </row>
    <row r="262" spans="11:11" x14ac:dyDescent="0.5">
      <c r="K262" s="17" t="str" cm="1">
        <f t="array" aca="1" ref="K262" ca="1">IF(OR(L262="",toggleHash&lt;&gt;"On"),"",_xlfn.LET(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_xlfn.ARRAYTOTEXT(L262:Z262),
  IF(ISBLANK(_xlpm.s),
    0,
    DEC2HEX(_xlfn.REDUCE(_xlpm.o,
      ROW(INDIRECT("1:"&amp;LEN(_xlpm.s))),
      _xlfn.LAMBDA(_xlpm.acc,_xlpm.i,_xlpm.mulmod(_xlpm.p, _xlfn.BITXOR(_xlpm.acc, CODE(MID(_xlpm.s,_xlpm.i,1))), _xlpm.m)))))))</f>
        <v/>
      </c>
    </row>
    <row r="263" spans="11:11" x14ac:dyDescent="0.5">
      <c r="K263" s="17" t="str" cm="1">
        <f t="array" aca="1" ref="K263" ca="1">IF(OR(L263="",toggleHash&lt;&gt;"On"),"",_xlfn.LET(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_xlfn.ARRAYTOTEXT(L263:Z263),
  IF(ISBLANK(_xlpm.s),
    0,
    DEC2HEX(_xlfn.REDUCE(_xlpm.o,
      ROW(INDIRECT("1:"&amp;LEN(_xlpm.s))),
      _xlfn.LAMBDA(_xlpm.acc,_xlpm.i,_xlpm.mulmod(_xlpm.p, _xlfn.BITXOR(_xlpm.acc, CODE(MID(_xlpm.s,_xlpm.i,1))), _xlpm.m)))))))</f>
        <v/>
      </c>
    </row>
    <row r="264" spans="11:11" x14ac:dyDescent="0.5">
      <c r="K264" s="17" t="str" cm="1">
        <f t="array" aca="1" ref="K264" ca="1">IF(OR(L264="",toggleHash&lt;&gt;"On"),"",_xlfn.LET(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_xlfn.ARRAYTOTEXT(L264:Z264),
  IF(ISBLANK(_xlpm.s),
    0,
    DEC2HEX(_xlfn.REDUCE(_xlpm.o,
      ROW(INDIRECT("1:"&amp;LEN(_xlpm.s))),
      _xlfn.LAMBDA(_xlpm.acc,_xlpm.i,_xlpm.mulmod(_xlpm.p, _xlfn.BITXOR(_xlpm.acc, CODE(MID(_xlpm.s,_xlpm.i,1))), _xlpm.m)))))))</f>
        <v/>
      </c>
    </row>
    <row r="265" spans="11:11" x14ac:dyDescent="0.5">
      <c r="K265" s="17" t="str" cm="1">
        <f t="array" aca="1" ref="K265" ca="1">IF(OR(L265="",toggleHash&lt;&gt;"On"),"",_xlfn.LET(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_xlfn.ARRAYTOTEXT(L265:Z265),
  IF(ISBLANK(_xlpm.s),
    0,
    DEC2HEX(_xlfn.REDUCE(_xlpm.o,
      ROW(INDIRECT("1:"&amp;LEN(_xlpm.s))),
      _xlfn.LAMBDA(_xlpm.acc,_xlpm.i,_xlpm.mulmod(_xlpm.p, _xlfn.BITXOR(_xlpm.acc, CODE(MID(_xlpm.s,_xlpm.i,1))), _xlpm.m)))))))</f>
        <v/>
      </c>
    </row>
    <row r="266" spans="11:11" x14ac:dyDescent="0.5">
      <c r="K266" s="17" t="str" cm="1">
        <f t="array" aca="1" ref="K266" ca="1">IF(OR(L266="",toggleHash&lt;&gt;"On"),"",_xlfn.LET(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_xlfn.ARRAYTOTEXT(L266:Z266),
  IF(ISBLANK(_xlpm.s),
    0,
    DEC2HEX(_xlfn.REDUCE(_xlpm.o,
      ROW(INDIRECT("1:"&amp;LEN(_xlpm.s))),
      _xlfn.LAMBDA(_xlpm.acc,_xlpm.i,_xlpm.mulmod(_xlpm.p, _xlfn.BITXOR(_xlpm.acc, CODE(MID(_xlpm.s,_xlpm.i,1))), _xlpm.m)))))))</f>
        <v/>
      </c>
    </row>
    <row r="267" spans="11:11" x14ac:dyDescent="0.5">
      <c r="K267" s="17" t="str" cm="1">
        <f t="array" aca="1" ref="K267" ca="1">IF(OR(L267="",toggleHash&lt;&gt;"On"),"",_xlfn.LET(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_xlfn.ARRAYTOTEXT(L267:Z267),
  IF(ISBLANK(_xlpm.s),
    0,
    DEC2HEX(_xlfn.REDUCE(_xlpm.o,
      ROW(INDIRECT("1:"&amp;LEN(_xlpm.s))),
      _xlfn.LAMBDA(_xlpm.acc,_xlpm.i,_xlpm.mulmod(_xlpm.p, _xlfn.BITXOR(_xlpm.acc, CODE(MID(_xlpm.s,_xlpm.i,1))), _xlpm.m)))))))</f>
        <v/>
      </c>
    </row>
    <row r="268" spans="11:11" x14ac:dyDescent="0.5">
      <c r="K268" s="17" t="str" cm="1">
        <f t="array" aca="1" ref="K268" ca="1">IF(OR(L268="",toggleHash&lt;&gt;"On"),"",_xlfn.LET(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_xlfn.ARRAYTOTEXT(L268:Z268),
  IF(ISBLANK(_xlpm.s),
    0,
    DEC2HEX(_xlfn.REDUCE(_xlpm.o,
      ROW(INDIRECT("1:"&amp;LEN(_xlpm.s))),
      _xlfn.LAMBDA(_xlpm.acc,_xlpm.i,_xlpm.mulmod(_xlpm.p, _xlfn.BITXOR(_xlpm.acc, CODE(MID(_xlpm.s,_xlpm.i,1))), _xlpm.m)))))))</f>
        <v/>
      </c>
    </row>
    <row r="269" spans="11:11" x14ac:dyDescent="0.5">
      <c r="K269" s="17" t="str" cm="1">
        <f t="array" aca="1" ref="K269" ca="1">IF(OR(L269="",toggleHash&lt;&gt;"On"),"",_xlfn.LET(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_xlfn.ARRAYTOTEXT(L269:Z269),
  IF(ISBLANK(_xlpm.s),
    0,
    DEC2HEX(_xlfn.REDUCE(_xlpm.o,
      ROW(INDIRECT("1:"&amp;LEN(_xlpm.s))),
      _xlfn.LAMBDA(_xlpm.acc,_xlpm.i,_xlpm.mulmod(_xlpm.p, _xlfn.BITXOR(_xlpm.acc, CODE(MID(_xlpm.s,_xlpm.i,1))), _xlpm.m)))))))</f>
        <v/>
      </c>
    </row>
    <row r="270" spans="11:11" x14ac:dyDescent="0.5">
      <c r="K270" s="17" t="str" cm="1">
        <f t="array" aca="1" ref="K270" ca="1">IF(OR(L270="",toggleHash&lt;&gt;"On"),"",_xlfn.LET(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_xlfn.ARRAYTOTEXT(L270:Z270),
  IF(ISBLANK(_xlpm.s),
    0,
    DEC2HEX(_xlfn.REDUCE(_xlpm.o,
      ROW(INDIRECT("1:"&amp;LEN(_xlpm.s))),
      _xlfn.LAMBDA(_xlpm.acc,_xlpm.i,_xlpm.mulmod(_xlpm.p, _xlfn.BITXOR(_xlpm.acc, CODE(MID(_xlpm.s,_xlpm.i,1))), _xlpm.m)))))))</f>
        <v/>
      </c>
    </row>
    <row r="271" spans="11:11" x14ac:dyDescent="0.5">
      <c r="K271" s="17" t="str" cm="1">
        <f t="array" aca="1" ref="K271" ca="1">IF(OR(L271="",toggleHash&lt;&gt;"On"),"",_xlfn.LET(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_xlfn.ARRAYTOTEXT(L271:Z271),
  IF(ISBLANK(_xlpm.s),
    0,
    DEC2HEX(_xlfn.REDUCE(_xlpm.o,
      ROW(INDIRECT("1:"&amp;LEN(_xlpm.s))),
      _xlfn.LAMBDA(_xlpm.acc,_xlpm.i,_xlpm.mulmod(_xlpm.p, _xlfn.BITXOR(_xlpm.acc, CODE(MID(_xlpm.s,_xlpm.i,1))), _xlpm.m)))))))</f>
        <v/>
      </c>
    </row>
    <row r="272" spans="11:11" x14ac:dyDescent="0.5">
      <c r="K272" s="17" t="str" cm="1">
        <f t="array" aca="1" ref="K272" ca="1">IF(OR(L272="",toggleHash&lt;&gt;"On"),"",_xlfn.LET(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_xlfn.ARRAYTOTEXT(L272:Z272),
  IF(ISBLANK(_xlpm.s),
    0,
    DEC2HEX(_xlfn.REDUCE(_xlpm.o,
      ROW(INDIRECT("1:"&amp;LEN(_xlpm.s))),
      _xlfn.LAMBDA(_xlpm.acc,_xlpm.i,_xlpm.mulmod(_xlpm.p, _xlfn.BITXOR(_xlpm.acc, CODE(MID(_xlpm.s,_xlpm.i,1))), _xlpm.m)))))))</f>
        <v/>
      </c>
    </row>
    <row r="273" spans="11:11" x14ac:dyDescent="0.5">
      <c r="K273" s="17" t="str" cm="1">
        <f t="array" aca="1" ref="K273" ca="1">IF(OR(L273="",toggleHash&lt;&gt;"On"),"",_xlfn.LET(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_xlfn.ARRAYTOTEXT(L273:Z273),
  IF(ISBLANK(_xlpm.s),
    0,
    DEC2HEX(_xlfn.REDUCE(_xlpm.o,
      ROW(INDIRECT("1:"&amp;LEN(_xlpm.s))),
      _xlfn.LAMBDA(_xlpm.acc,_xlpm.i,_xlpm.mulmod(_xlpm.p, _xlfn.BITXOR(_xlpm.acc, CODE(MID(_xlpm.s,_xlpm.i,1))), _xlpm.m)))))))</f>
        <v/>
      </c>
    </row>
    <row r="274" spans="11:11" x14ac:dyDescent="0.5">
      <c r="K274" s="17" t="str" cm="1">
        <f t="array" aca="1" ref="K274" ca="1">IF(OR(L274="",toggleHash&lt;&gt;"On"),"",_xlfn.LET(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_xlfn.ARRAYTOTEXT(L274:Z274),
  IF(ISBLANK(_xlpm.s),
    0,
    DEC2HEX(_xlfn.REDUCE(_xlpm.o,
      ROW(INDIRECT("1:"&amp;LEN(_xlpm.s))),
      _xlfn.LAMBDA(_xlpm.acc,_xlpm.i,_xlpm.mulmod(_xlpm.p, _xlfn.BITXOR(_xlpm.acc, CODE(MID(_xlpm.s,_xlpm.i,1))), _xlpm.m)))))))</f>
        <v/>
      </c>
    </row>
    <row r="275" spans="11:11" x14ac:dyDescent="0.5">
      <c r="K275" s="17" t="str" cm="1">
        <f t="array" aca="1" ref="K275" ca="1">IF(OR(L275="",toggleHash&lt;&gt;"On"),"",_xlfn.LET(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_xlfn.ARRAYTOTEXT(L275:Z275),
  IF(ISBLANK(_xlpm.s),
    0,
    DEC2HEX(_xlfn.REDUCE(_xlpm.o,
      ROW(INDIRECT("1:"&amp;LEN(_xlpm.s))),
      _xlfn.LAMBDA(_xlpm.acc,_xlpm.i,_xlpm.mulmod(_xlpm.p, _xlfn.BITXOR(_xlpm.acc, CODE(MID(_xlpm.s,_xlpm.i,1))), _xlpm.m)))))))</f>
        <v/>
      </c>
    </row>
    <row r="276" spans="11:11" x14ac:dyDescent="0.5">
      <c r="K276" s="17" t="str" cm="1">
        <f t="array" aca="1" ref="K276" ca="1">IF(OR(L276="",toggleHash&lt;&gt;"On"),"",_xlfn.LET(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_xlfn.ARRAYTOTEXT(L276:Z276),
  IF(ISBLANK(_xlpm.s),
    0,
    DEC2HEX(_xlfn.REDUCE(_xlpm.o,
      ROW(INDIRECT("1:"&amp;LEN(_xlpm.s))),
      _xlfn.LAMBDA(_xlpm.acc,_xlpm.i,_xlpm.mulmod(_xlpm.p, _xlfn.BITXOR(_xlpm.acc, CODE(MID(_xlpm.s,_xlpm.i,1))), _xlpm.m)))))))</f>
        <v/>
      </c>
    </row>
    <row r="277" spans="11:11" x14ac:dyDescent="0.5">
      <c r="K277" s="17" t="str" cm="1">
        <f t="array" aca="1" ref="K277" ca="1">IF(OR(L277="",toggleHash&lt;&gt;"On"),"",_xlfn.LET(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_xlfn.ARRAYTOTEXT(L277:Z277),
  IF(ISBLANK(_xlpm.s),
    0,
    DEC2HEX(_xlfn.REDUCE(_xlpm.o,
      ROW(INDIRECT("1:"&amp;LEN(_xlpm.s))),
      _xlfn.LAMBDA(_xlpm.acc,_xlpm.i,_xlpm.mulmod(_xlpm.p, _xlfn.BITXOR(_xlpm.acc, CODE(MID(_xlpm.s,_xlpm.i,1))), _xlpm.m)))))))</f>
        <v/>
      </c>
    </row>
    <row r="278" spans="11:11" x14ac:dyDescent="0.5">
      <c r="K278" s="17" t="str" cm="1">
        <f t="array" aca="1" ref="K278" ca="1">IF(OR(L278="",toggleHash&lt;&gt;"On"),"",_xlfn.LET(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_xlfn.ARRAYTOTEXT(L278:Z278),
  IF(ISBLANK(_xlpm.s),
    0,
    DEC2HEX(_xlfn.REDUCE(_xlpm.o,
      ROW(INDIRECT("1:"&amp;LEN(_xlpm.s))),
      _xlfn.LAMBDA(_xlpm.acc,_xlpm.i,_xlpm.mulmod(_xlpm.p, _xlfn.BITXOR(_xlpm.acc, CODE(MID(_xlpm.s,_xlpm.i,1))), _xlpm.m)))))))</f>
        <v/>
      </c>
    </row>
    <row r="279" spans="11:11" x14ac:dyDescent="0.5">
      <c r="K279" s="17" t="str" cm="1">
        <f t="array" aca="1" ref="K279" ca="1">IF(OR(L279="",toggleHash&lt;&gt;"On"),"",_xlfn.LET(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_xlfn.ARRAYTOTEXT(L279:Z279),
  IF(ISBLANK(_xlpm.s),
    0,
    DEC2HEX(_xlfn.REDUCE(_xlpm.o,
      ROW(INDIRECT("1:"&amp;LEN(_xlpm.s))),
      _xlfn.LAMBDA(_xlpm.acc,_xlpm.i,_xlpm.mulmod(_xlpm.p, _xlfn.BITXOR(_xlpm.acc, CODE(MID(_xlpm.s,_xlpm.i,1))), _xlpm.m)))))))</f>
        <v/>
      </c>
    </row>
    <row r="280" spans="11:11" x14ac:dyDescent="0.5">
      <c r="K280" s="17" t="str" cm="1">
        <f t="array" aca="1" ref="K280" ca="1">IF(OR(L280="",toggleHash&lt;&gt;"On"),"",_xlfn.LET(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_xlfn.ARRAYTOTEXT(L280:Z280),
  IF(ISBLANK(_xlpm.s),
    0,
    DEC2HEX(_xlfn.REDUCE(_xlpm.o,
      ROW(INDIRECT("1:"&amp;LEN(_xlpm.s))),
      _xlfn.LAMBDA(_xlpm.acc,_xlpm.i,_xlpm.mulmod(_xlpm.p, _xlfn.BITXOR(_xlpm.acc, CODE(MID(_xlpm.s,_xlpm.i,1))), _xlpm.m)))))))</f>
        <v/>
      </c>
    </row>
    <row r="281" spans="11:11" x14ac:dyDescent="0.5">
      <c r="K281" s="17" t="str" cm="1">
        <f t="array" aca="1" ref="K281" ca="1">IF(OR(L281="",toggleHash&lt;&gt;"On"),"",_xlfn.LET(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_xlfn.ARRAYTOTEXT(L281:Z281),
  IF(ISBLANK(_xlpm.s),
    0,
    DEC2HEX(_xlfn.REDUCE(_xlpm.o,
      ROW(INDIRECT("1:"&amp;LEN(_xlpm.s))),
      _xlfn.LAMBDA(_xlpm.acc,_xlpm.i,_xlpm.mulmod(_xlpm.p, _xlfn.BITXOR(_xlpm.acc, CODE(MID(_xlpm.s,_xlpm.i,1))), _xlpm.m)))))))</f>
        <v/>
      </c>
    </row>
    <row r="282" spans="11:11" x14ac:dyDescent="0.5">
      <c r="K282" s="17" t="str" cm="1">
        <f t="array" aca="1" ref="K282" ca="1">IF(OR(L282="",toggleHash&lt;&gt;"On"),"",_xlfn.LET(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_xlfn.ARRAYTOTEXT(L282:Z282),
  IF(ISBLANK(_xlpm.s),
    0,
    DEC2HEX(_xlfn.REDUCE(_xlpm.o,
      ROW(INDIRECT("1:"&amp;LEN(_xlpm.s))),
      _xlfn.LAMBDA(_xlpm.acc,_xlpm.i,_xlpm.mulmod(_xlpm.p, _xlfn.BITXOR(_xlpm.acc, CODE(MID(_xlpm.s,_xlpm.i,1))), _xlpm.m)))))))</f>
        <v/>
      </c>
    </row>
    <row r="283" spans="11:11" x14ac:dyDescent="0.5">
      <c r="K283" s="17" t="str" cm="1">
        <f t="array" aca="1" ref="K283" ca="1">IF(OR(L283="",toggleHash&lt;&gt;"On"),"",_xlfn.LET(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_xlfn.ARRAYTOTEXT(L283:Z283),
  IF(ISBLANK(_xlpm.s),
    0,
    DEC2HEX(_xlfn.REDUCE(_xlpm.o,
      ROW(INDIRECT("1:"&amp;LEN(_xlpm.s))),
      _xlfn.LAMBDA(_xlpm.acc,_xlpm.i,_xlpm.mulmod(_xlpm.p, _xlfn.BITXOR(_xlpm.acc, CODE(MID(_xlpm.s,_xlpm.i,1))), _xlpm.m)))))))</f>
        <v/>
      </c>
    </row>
    <row r="284" spans="11:11" x14ac:dyDescent="0.5">
      <c r="K284" s="17" t="str" cm="1">
        <f t="array" aca="1" ref="K284" ca="1">IF(OR(L284="",toggleHash&lt;&gt;"On"),"",_xlfn.LET(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_xlfn.ARRAYTOTEXT(L284:Z284),
  IF(ISBLANK(_xlpm.s),
    0,
    DEC2HEX(_xlfn.REDUCE(_xlpm.o,
      ROW(INDIRECT("1:"&amp;LEN(_xlpm.s))),
      _xlfn.LAMBDA(_xlpm.acc,_xlpm.i,_xlpm.mulmod(_xlpm.p, _xlfn.BITXOR(_xlpm.acc, CODE(MID(_xlpm.s,_xlpm.i,1))), _xlpm.m)))))))</f>
        <v/>
      </c>
    </row>
    <row r="285" spans="11:11" x14ac:dyDescent="0.5">
      <c r="K285" s="17" t="str" cm="1">
        <f t="array" aca="1" ref="K285" ca="1">IF(OR(L285="",toggleHash&lt;&gt;"On"),"",_xlfn.LET(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_xlfn.ARRAYTOTEXT(L285:Z285),
  IF(ISBLANK(_xlpm.s),
    0,
    DEC2HEX(_xlfn.REDUCE(_xlpm.o,
      ROW(INDIRECT("1:"&amp;LEN(_xlpm.s))),
      _xlfn.LAMBDA(_xlpm.acc,_xlpm.i,_xlpm.mulmod(_xlpm.p, _xlfn.BITXOR(_xlpm.acc, CODE(MID(_xlpm.s,_xlpm.i,1))), _xlpm.m)))))))</f>
        <v/>
      </c>
    </row>
    <row r="286" spans="11:11" x14ac:dyDescent="0.5">
      <c r="K286" s="17" t="str" cm="1">
        <f t="array" aca="1" ref="K286" ca="1">IF(OR(L286="",toggleHash&lt;&gt;"On"),"",_xlfn.LET(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_xlfn.ARRAYTOTEXT(L286:Z286),
  IF(ISBLANK(_xlpm.s),
    0,
    DEC2HEX(_xlfn.REDUCE(_xlpm.o,
      ROW(INDIRECT("1:"&amp;LEN(_xlpm.s))),
      _xlfn.LAMBDA(_xlpm.acc,_xlpm.i,_xlpm.mulmod(_xlpm.p, _xlfn.BITXOR(_xlpm.acc, CODE(MID(_xlpm.s,_xlpm.i,1))), _xlpm.m)))))))</f>
        <v/>
      </c>
    </row>
    <row r="287" spans="11:11" x14ac:dyDescent="0.5">
      <c r="K287" s="17" t="str" cm="1">
        <f t="array" aca="1" ref="K287" ca="1">IF(OR(L287="",toggleHash&lt;&gt;"On"),"",_xlfn.LET(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_xlfn.ARRAYTOTEXT(L287:Z287),
  IF(ISBLANK(_xlpm.s),
    0,
    DEC2HEX(_xlfn.REDUCE(_xlpm.o,
      ROW(INDIRECT("1:"&amp;LEN(_xlpm.s))),
      _xlfn.LAMBDA(_xlpm.acc,_xlpm.i,_xlpm.mulmod(_xlpm.p, _xlfn.BITXOR(_xlpm.acc, CODE(MID(_xlpm.s,_xlpm.i,1))), _xlpm.m)))))))</f>
        <v/>
      </c>
    </row>
    <row r="288" spans="11:11" x14ac:dyDescent="0.5">
      <c r="K288" s="17" t="str" cm="1">
        <f t="array" aca="1" ref="K288" ca="1">IF(OR(L288="",toggleHash&lt;&gt;"On"),"",_xlfn.LET(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_xlfn.ARRAYTOTEXT(L288:Z288),
  IF(ISBLANK(_xlpm.s),
    0,
    DEC2HEX(_xlfn.REDUCE(_xlpm.o,
      ROW(INDIRECT("1:"&amp;LEN(_xlpm.s))),
      _xlfn.LAMBDA(_xlpm.acc,_xlpm.i,_xlpm.mulmod(_xlpm.p, _xlfn.BITXOR(_xlpm.acc, CODE(MID(_xlpm.s,_xlpm.i,1))), _xlpm.m)))))))</f>
        <v/>
      </c>
    </row>
    <row r="289" spans="11:11" x14ac:dyDescent="0.5">
      <c r="K289" s="17" t="str" cm="1">
        <f t="array" aca="1" ref="K289" ca="1">IF(OR(L289="",toggleHash&lt;&gt;"On"),"",_xlfn.LET(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_xlfn.ARRAYTOTEXT(L289:Z289),
  IF(ISBLANK(_xlpm.s),
    0,
    DEC2HEX(_xlfn.REDUCE(_xlpm.o,
      ROW(INDIRECT("1:"&amp;LEN(_xlpm.s))),
      _xlfn.LAMBDA(_xlpm.acc,_xlpm.i,_xlpm.mulmod(_xlpm.p, _xlfn.BITXOR(_xlpm.acc, CODE(MID(_xlpm.s,_xlpm.i,1))), _xlpm.m)))))))</f>
        <v/>
      </c>
    </row>
    <row r="290" spans="11:11" x14ac:dyDescent="0.5">
      <c r="K290" s="17" t="str" cm="1">
        <f t="array" aca="1" ref="K290" ca="1">IF(OR(L290="",toggleHash&lt;&gt;"On"),"",_xlfn.LET(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_xlfn.ARRAYTOTEXT(L290:Z290),
  IF(ISBLANK(_xlpm.s),
    0,
    DEC2HEX(_xlfn.REDUCE(_xlpm.o,
      ROW(INDIRECT("1:"&amp;LEN(_xlpm.s))),
      _xlfn.LAMBDA(_xlpm.acc,_xlpm.i,_xlpm.mulmod(_xlpm.p, _xlfn.BITXOR(_xlpm.acc, CODE(MID(_xlpm.s,_xlpm.i,1))), _xlpm.m)))))))</f>
        <v/>
      </c>
    </row>
    <row r="291" spans="11:11" x14ac:dyDescent="0.5">
      <c r="K291" s="17" t="str" cm="1">
        <f t="array" aca="1" ref="K291" ca="1">IF(OR(L291="",toggleHash&lt;&gt;"On"),"",_xlfn.LET(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_xlfn.ARRAYTOTEXT(L291:Z291),
  IF(ISBLANK(_xlpm.s),
    0,
    DEC2HEX(_xlfn.REDUCE(_xlpm.o,
      ROW(INDIRECT("1:"&amp;LEN(_xlpm.s))),
      _xlfn.LAMBDA(_xlpm.acc,_xlpm.i,_xlpm.mulmod(_xlpm.p, _xlfn.BITXOR(_xlpm.acc, CODE(MID(_xlpm.s,_xlpm.i,1))), _xlpm.m)))))))</f>
        <v/>
      </c>
    </row>
    <row r="292" spans="11:11" x14ac:dyDescent="0.5">
      <c r="K292" s="17" t="str" cm="1">
        <f t="array" aca="1" ref="K292" ca="1">IF(OR(L292="",toggleHash&lt;&gt;"On"),"",_xlfn.LET(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_xlfn.ARRAYTOTEXT(L292:Z292),
  IF(ISBLANK(_xlpm.s),
    0,
    DEC2HEX(_xlfn.REDUCE(_xlpm.o,
      ROW(INDIRECT("1:"&amp;LEN(_xlpm.s))),
      _xlfn.LAMBDA(_xlpm.acc,_xlpm.i,_xlpm.mulmod(_xlpm.p, _xlfn.BITXOR(_xlpm.acc, CODE(MID(_xlpm.s,_xlpm.i,1))), _xlpm.m)))))))</f>
        <v/>
      </c>
    </row>
    <row r="293" spans="11:11" x14ac:dyDescent="0.5">
      <c r="K293" s="17" t="str" cm="1">
        <f t="array" aca="1" ref="K293" ca="1">IF(OR(L293="",toggleHash&lt;&gt;"On"),"",_xlfn.LET(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_xlfn.ARRAYTOTEXT(L293:Z293),
  IF(ISBLANK(_xlpm.s),
    0,
    DEC2HEX(_xlfn.REDUCE(_xlpm.o,
      ROW(INDIRECT("1:"&amp;LEN(_xlpm.s))),
      _xlfn.LAMBDA(_xlpm.acc,_xlpm.i,_xlpm.mulmod(_xlpm.p, _xlfn.BITXOR(_xlpm.acc, CODE(MID(_xlpm.s,_xlpm.i,1))), _xlpm.m)))))))</f>
        <v/>
      </c>
    </row>
    <row r="294" spans="11:11" x14ac:dyDescent="0.5">
      <c r="K294" s="17" t="str" cm="1">
        <f t="array" aca="1" ref="K294" ca="1">IF(OR(L294="",toggleHash&lt;&gt;"On"),"",_xlfn.LET(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_xlfn.ARRAYTOTEXT(L294:Z294),
  IF(ISBLANK(_xlpm.s),
    0,
    DEC2HEX(_xlfn.REDUCE(_xlpm.o,
      ROW(INDIRECT("1:"&amp;LEN(_xlpm.s))),
      _xlfn.LAMBDA(_xlpm.acc,_xlpm.i,_xlpm.mulmod(_xlpm.p, _xlfn.BITXOR(_xlpm.acc, CODE(MID(_xlpm.s,_xlpm.i,1))), _xlpm.m)))))))</f>
        <v/>
      </c>
    </row>
    <row r="295" spans="11:11" x14ac:dyDescent="0.5">
      <c r="K295" s="17" t="str" cm="1">
        <f t="array" aca="1" ref="K295" ca="1">IF(OR(L295="",toggleHash&lt;&gt;"On"),"",_xlfn.LET(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_xlfn.ARRAYTOTEXT(L295:Z295),
  IF(ISBLANK(_xlpm.s),
    0,
    DEC2HEX(_xlfn.REDUCE(_xlpm.o,
      ROW(INDIRECT("1:"&amp;LEN(_xlpm.s))),
      _xlfn.LAMBDA(_xlpm.acc,_xlpm.i,_xlpm.mulmod(_xlpm.p, _xlfn.BITXOR(_xlpm.acc, CODE(MID(_xlpm.s,_xlpm.i,1))), _xlpm.m)))))))</f>
        <v/>
      </c>
    </row>
    <row r="296" spans="11:11" x14ac:dyDescent="0.5">
      <c r="K296" s="17" t="str" cm="1">
        <f t="array" aca="1" ref="K296" ca="1">IF(OR(L296="",toggleHash&lt;&gt;"On"),"",_xlfn.LET(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_xlfn.ARRAYTOTEXT(L296:Z296),
  IF(ISBLANK(_xlpm.s),
    0,
    DEC2HEX(_xlfn.REDUCE(_xlpm.o,
      ROW(INDIRECT("1:"&amp;LEN(_xlpm.s))),
      _xlfn.LAMBDA(_xlpm.acc,_xlpm.i,_xlpm.mulmod(_xlpm.p, _xlfn.BITXOR(_xlpm.acc, CODE(MID(_xlpm.s,_xlpm.i,1))), _xlpm.m)))))))</f>
        <v/>
      </c>
    </row>
    <row r="297" spans="11:11" x14ac:dyDescent="0.5">
      <c r="K297" s="17" t="str" cm="1">
        <f t="array" aca="1" ref="K297" ca="1">IF(OR(L297="",toggleHash&lt;&gt;"On"),"",_xlfn.LET(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_xlfn.ARRAYTOTEXT(L297:Z297),
  IF(ISBLANK(_xlpm.s),
    0,
    DEC2HEX(_xlfn.REDUCE(_xlpm.o,
      ROW(INDIRECT("1:"&amp;LEN(_xlpm.s))),
      _xlfn.LAMBDA(_xlpm.acc,_xlpm.i,_xlpm.mulmod(_xlpm.p, _xlfn.BITXOR(_xlpm.acc, CODE(MID(_xlpm.s,_xlpm.i,1))), _xlpm.m)))))))</f>
        <v/>
      </c>
    </row>
    <row r="298" spans="11:11" x14ac:dyDescent="0.5">
      <c r="K298" s="17" t="str" cm="1">
        <f t="array" aca="1" ref="K298" ca="1">IF(OR(L298="",toggleHash&lt;&gt;"On"),"",_xlfn.LET(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_xlfn.ARRAYTOTEXT(L298:Z298),
  IF(ISBLANK(_xlpm.s),
    0,
    DEC2HEX(_xlfn.REDUCE(_xlpm.o,
      ROW(INDIRECT("1:"&amp;LEN(_xlpm.s))),
      _xlfn.LAMBDA(_xlpm.acc,_xlpm.i,_xlpm.mulmod(_xlpm.p, _xlfn.BITXOR(_xlpm.acc, CODE(MID(_xlpm.s,_xlpm.i,1))), _xlpm.m)))))))</f>
        <v/>
      </c>
    </row>
    <row r="299" spans="11:11" x14ac:dyDescent="0.5">
      <c r="K299" s="17" t="str" cm="1">
        <f t="array" aca="1" ref="K299" ca="1">IF(OR(L299="",toggleHash&lt;&gt;"On"),"",_xlfn.LET(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_xlfn.ARRAYTOTEXT(L299:Z299),
  IF(ISBLANK(_xlpm.s),
    0,
    DEC2HEX(_xlfn.REDUCE(_xlpm.o,
      ROW(INDIRECT("1:"&amp;LEN(_xlpm.s))),
      _xlfn.LAMBDA(_xlpm.acc,_xlpm.i,_xlpm.mulmod(_xlpm.p, _xlfn.BITXOR(_xlpm.acc, CODE(MID(_xlpm.s,_xlpm.i,1))), _xlpm.m)))))))</f>
        <v/>
      </c>
    </row>
    <row r="300" spans="11:11" x14ac:dyDescent="0.5">
      <c r="K300" s="17" t="str" cm="1">
        <f t="array" aca="1" ref="K300" ca="1">IF(OR(L300="",toggleHash&lt;&gt;"On"),"",_xlfn.LET(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_xlfn.ARRAYTOTEXT(L300:Z300),
  IF(ISBLANK(_xlpm.s),
    0,
    DEC2HEX(_xlfn.REDUCE(_xlpm.o,
      ROW(INDIRECT("1:"&amp;LEN(_xlpm.s))),
      _xlfn.LAMBDA(_xlpm.acc,_xlpm.i,_xlpm.mulmod(_xlpm.p, _xlfn.BITXOR(_xlpm.acc, CODE(MID(_xlpm.s,_xlpm.i,1))), _xlpm.m)))))))</f>
        <v/>
      </c>
    </row>
    <row r="301" spans="11:11" x14ac:dyDescent="0.5">
      <c r="K301" s="17" t="str" cm="1">
        <f t="array" aca="1" ref="K301" ca="1">IF(OR(L301="",toggleHash&lt;&gt;"On"),"",_xlfn.LET(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_xlfn.ARRAYTOTEXT(L301:Z301),
  IF(ISBLANK(_xlpm.s),
    0,
    DEC2HEX(_xlfn.REDUCE(_xlpm.o,
      ROW(INDIRECT("1:"&amp;LEN(_xlpm.s))),
      _xlfn.LAMBDA(_xlpm.acc,_xlpm.i,_xlpm.mulmod(_xlpm.p, _xlfn.BITXOR(_xlpm.acc, CODE(MID(_xlpm.s,_xlpm.i,1))), _xlpm.m)))))))</f>
        <v/>
      </c>
    </row>
    <row r="302" spans="11:11" x14ac:dyDescent="0.5">
      <c r="K302" s="17" t="str" cm="1">
        <f t="array" aca="1" ref="K302" ca="1">IF(OR(L302="",toggleHash&lt;&gt;"On"),"",_xlfn.LET(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_xlfn.ARRAYTOTEXT(L302:Z302),
  IF(ISBLANK(_xlpm.s),
    0,
    DEC2HEX(_xlfn.REDUCE(_xlpm.o,
      ROW(INDIRECT("1:"&amp;LEN(_xlpm.s))),
      _xlfn.LAMBDA(_xlpm.acc,_xlpm.i,_xlpm.mulmod(_xlpm.p, _xlfn.BITXOR(_xlpm.acc, CODE(MID(_xlpm.s,_xlpm.i,1))), _xlpm.m)))))))</f>
        <v/>
      </c>
    </row>
  </sheetData>
  <sheetProtection sheet="1" objects="1" scenarios="1" formatColumns="0" autoFilter="0"/>
  <autoFilter ref="L1:N31" xr:uid="{11ADF75D-655A-4691-B941-F08B8AB17F5C}"/>
  <conditionalFormatting sqref="A1">
    <cfRule type="expression" priority="9" stopIfTrue="1">
      <formula>ROW()=1</formula>
    </cfRule>
  </conditionalFormatting>
  <conditionalFormatting sqref="B6:B20">
    <cfRule type="expression" dxfId="5" priority="1">
      <formula>B6=""</formula>
    </cfRule>
  </conditionalFormatting>
  <conditionalFormatting sqref="C6:C20">
    <cfRule type="dataBar" priority="5">
      <dataBar>
        <cfvo type="min"/>
        <cfvo type="max"/>
        <color rgb="FF638EC6"/>
      </dataBar>
      <extLst>
        <ext xmlns:x14="http://schemas.microsoft.com/office/spreadsheetml/2009/9/main" uri="{B025F937-C7B1-47D3-B67F-A62EFF666E3E}">
          <x14:id>{CCEF3FB5-7C66-42C0-89AD-F1E241E05CD9}</x14:id>
        </ext>
      </extLst>
    </cfRule>
  </conditionalFormatting>
  <conditionalFormatting sqref="C6:F20">
    <cfRule type="expression" dxfId="4" priority="7">
      <formula>$B6&lt;&gt;""</formula>
    </cfRule>
  </conditionalFormatting>
  <conditionalFormatting sqref="D6:D20">
    <cfRule type="dataBar" priority="4">
      <dataBar>
        <cfvo type="min"/>
        <cfvo type="max"/>
        <color rgb="FF638EC6"/>
      </dataBar>
      <extLst>
        <ext xmlns:x14="http://schemas.microsoft.com/office/spreadsheetml/2009/9/main" uri="{B025F937-C7B1-47D3-B67F-A62EFF666E3E}">
          <x14:id>{A7ED4537-690F-48D2-8C71-9173BD245C50}</x14:id>
        </ext>
      </extLst>
    </cfRule>
  </conditionalFormatting>
  <conditionalFormatting sqref="E6:E20">
    <cfRule type="dataBar" priority="3">
      <dataBar>
        <cfvo type="min"/>
        <cfvo type="max"/>
        <color rgb="FF638EC6"/>
      </dataBar>
      <extLst>
        <ext xmlns:x14="http://schemas.microsoft.com/office/spreadsheetml/2009/9/main" uri="{B025F937-C7B1-47D3-B67F-A62EFF666E3E}">
          <x14:id>{6DB95CC7-1238-4F4D-84DF-0ED8F809FBF7}</x14:id>
        </ext>
      </extLst>
    </cfRule>
  </conditionalFormatting>
  <conditionalFormatting sqref="F6:F20">
    <cfRule type="dataBar" priority="2">
      <dataBar>
        <cfvo type="min"/>
        <cfvo type="max"/>
        <color rgb="FF638EC6"/>
      </dataBar>
      <extLst>
        <ext xmlns:x14="http://schemas.microsoft.com/office/spreadsheetml/2009/9/main" uri="{B025F937-C7B1-47D3-B67F-A62EFF666E3E}">
          <x14:id>{BFD9A05F-7382-4FA0-90B5-78FFD4260535}</x14:id>
        </ext>
      </extLst>
    </cfRule>
  </conditionalFormatting>
  <conditionalFormatting sqref="L1:Z1048576">
    <cfRule type="expression" dxfId="3" priority="6" stopIfTrue="1">
      <formula>AND(L1&lt;&gt;"",ROW()=1)</formula>
    </cfRule>
    <cfRule type="expression" dxfId="2" priority="10">
      <formula>AND($L1&lt;&gt;"",L$1&lt;&gt;"",MOD(ROW(),2)=0)</formula>
    </cfRule>
    <cfRule type="expression" dxfId="1" priority="11">
      <formula>AND($L1&lt;&gt;"",L$1&lt;&gt;"",MOD(ROW(),2)=1)</formula>
    </cfRule>
  </conditionalFormatting>
  <dataValidations count="1">
    <dataValidation type="list" allowBlank="1" showInputMessage="1" showErrorMessage="1" sqref="M2:M4 L2:L1048576 M7:M1048576 N2:N1048576" xr:uid="{A85A00C7-E1F9-48D6-A1F2-719263F7E9C9}">
      <formula1>_xlfn.ANCHORARRAY(XFA$1)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CEF3FB5-7C66-42C0-89AD-F1E241E05CD9}">
            <x14:dataBar minLength="0" maxLength="100" border="1" negativeBarBorderColorSameAsPositive="0">
              <x14:cfvo type="autoMin"/>
              <x14:cfvo type="autoMax"/>
              <x14:borderColor rgb="FF638EC6"/>
              <x14:negativeFillColor rgb="FFFF0000"/>
              <x14:negativeBorderColor rgb="FFFF0000"/>
              <x14:axisColor rgb="FF000000"/>
            </x14:dataBar>
          </x14:cfRule>
          <xm:sqref>C6:C20</xm:sqref>
        </x14:conditionalFormatting>
        <x14:conditionalFormatting xmlns:xm="http://schemas.microsoft.com/office/excel/2006/main">
          <x14:cfRule type="dataBar" id="{A7ED4537-690F-48D2-8C71-9173BD245C50}">
            <x14:dataBar minLength="0" maxLength="100" border="1" negativeBarBorderColorSameAsPositive="0">
              <x14:cfvo type="autoMin"/>
              <x14:cfvo type="autoMax"/>
              <x14:borderColor rgb="FF638EC6"/>
              <x14:negativeFillColor rgb="FFFF0000"/>
              <x14:negativeBorderColor rgb="FFFF0000"/>
              <x14:axisColor rgb="FF000000"/>
            </x14:dataBar>
          </x14:cfRule>
          <xm:sqref>D6:D20</xm:sqref>
        </x14:conditionalFormatting>
        <x14:conditionalFormatting xmlns:xm="http://schemas.microsoft.com/office/excel/2006/main">
          <x14:cfRule type="dataBar" id="{6DB95CC7-1238-4F4D-84DF-0ED8F809FBF7}">
            <x14:dataBar minLength="0" maxLength="100" border="1" negativeBarBorderColorSameAsPositive="0">
              <x14:cfvo type="autoMin"/>
              <x14:cfvo type="autoMax"/>
              <x14:borderColor rgb="FF638EC6"/>
              <x14:negativeFillColor rgb="FFFF0000"/>
              <x14:negativeBorderColor rgb="FFFF0000"/>
              <x14:axisColor rgb="FF000000"/>
            </x14:dataBar>
          </x14:cfRule>
          <xm:sqref>E6:E20</xm:sqref>
        </x14:conditionalFormatting>
        <x14:conditionalFormatting xmlns:xm="http://schemas.microsoft.com/office/excel/2006/main">
          <x14:cfRule type="dataBar" id="{BFD9A05F-7382-4FA0-90B5-78FFD4260535}">
            <x14:dataBar minLength="0" maxLength="100" border="1" negativeBarBorderColorSameAsPositive="0">
              <x14:cfvo type="autoMin"/>
              <x14:cfvo type="autoMax"/>
              <x14:borderColor rgb="FF638EC6"/>
              <x14:negativeFillColor rgb="FFFF0000"/>
              <x14:negativeBorderColor rgb="FFFF0000"/>
              <x14:axisColor rgb="FF000000"/>
            </x14:dataBar>
          </x14:cfRule>
          <xm:sqref>F6:F20</xm:sqref>
        </x14:conditionalFormatting>
        <x14:conditionalFormatting xmlns:xm="http://schemas.microsoft.com/office/excel/2006/main">
          <x14:cfRule type="expression" priority="8" id="{38D61122-A1EC-4B30-9C10-09A38544C5D4}">
            <xm:f>AND(toggleCost="on",ISNA(_xlfn.XMATCH(N1,Dictionary!H:H))=FALSE)</xm:f>
            <x14:dxf>
              <font>
                <color rgb="FFC00000"/>
              </font>
            </x14:dxf>
          </x14:cfRule>
          <xm:sqref>N1:N1048576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1107-DA54-4231-AB57-ADD656BAB88F}">
  <sheetPr>
    <tabColor theme="6"/>
  </sheetPr>
  <dimension ref="A1:Z98"/>
  <sheetViews>
    <sheetView topLeftCell="A44" workbookViewId="0">
      <selection activeCell="E2" sqref="E2:G76"/>
    </sheetView>
  </sheetViews>
  <sheetFormatPr defaultRowHeight="14.35" x14ac:dyDescent="0.5"/>
  <cols>
    <col min="1" max="1" width="7.3515625" bestFit="1" customWidth="1"/>
    <col min="2" max="2" width="7.3515625" hidden="1" customWidth="1"/>
    <col min="3" max="3" width="13.8203125" hidden="1" customWidth="1"/>
    <col min="4" max="4" width="35.1171875" hidden="1" customWidth="1"/>
    <col min="5" max="5" width="26.17578125" bestFit="1" customWidth="1"/>
    <col min="6" max="6" width="10.234375" customWidth="1"/>
    <col min="8" max="8" width="11.52734375" customWidth="1"/>
    <col min="9" max="9" width="43.87890625" customWidth="1"/>
    <col min="13" max="13" width="7.3515625" bestFit="1" customWidth="1"/>
    <col min="14" max="14" width="30.87890625" bestFit="1" customWidth="1"/>
    <col min="15" max="15" width="6.703125" bestFit="1" customWidth="1"/>
    <col min="16" max="16" width="73.05859375" bestFit="1" customWidth="1"/>
  </cols>
  <sheetData>
    <row r="1" spans="1:26" x14ac:dyDescent="0.5">
      <c r="A1" t="s">
        <v>28</v>
      </c>
      <c r="B1" t="s">
        <v>96</v>
      </c>
      <c r="C1" t="s">
        <v>97</v>
      </c>
      <c r="D1" t="s">
        <v>95</v>
      </c>
      <c r="E1" t="s">
        <v>49</v>
      </c>
      <c r="F1" t="s">
        <v>30</v>
      </c>
      <c r="G1" t="s">
        <v>31</v>
      </c>
      <c r="H1" t="s">
        <v>48</v>
      </c>
      <c r="I1" t="s">
        <v>50</v>
      </c>
      <c r="M1" t="s">
        <v>28</v>
      </c>
      <c r="N1" t="s">
        <v>51</v>
      </c>
      <c r="O1" t="s">
        <v>29</v>
      </c>
      <c r="P1" t="s">
        <v>50</v>
      </c>
      <c r="Z1" t="str" cm="1">
        <f t="array" ref="Z1:Z98">_xlfn.UNIQUE(_xlfn.VSTACK("  --job roles --",_xlfn._xlws.SORT(tblJobRoles[Job Role]),"  --other expense types --",_xlfn._xlws.SORT(expenseTypes[Other Expense Type])))</f>
        <v xml:space="preserve">  --job roles --</v>
      </c>
    </row>
    <row r="2" spans="1:26" x14ac:dyDescent="0.5">
      <c r="A2">
        <f t="shared" ref="A2:A17" si="0">ROW()-1</f>
        <v>1</v>
      </c>
      <c r="B2" t="str">
        <f t="shared" ref="B2:B17" si="1">"Opex"</f>
        <v>Opex</v>
      </c>
      <c r="C2" t="str">
        <f t="shared" ref="C2:C17" si="2">"FTE"</f>
        <v>FTE</v>
      </c>
      <c r="D2" t="str" cm="1">
        <f t="array" aca="1" ref="D2" ca="1">idPlanner&amp;";" &amp; tblJobRoles[[#This Row],[Job Role]]</f>
        <v>547D2A57;Firmware Engineer</v>
      </c>
      <c r="E2" t="s">
        <v>44</v>
      </c>
      <c r="F2" s="24">
        <v>85000</v>
      </c>
      <c r="G2" s="24">
        <v>155000</v>
      </c>
      <c r="H2">
        <f>MEDIAN(tblJobRoles[[#This Row],[YearlyMin]],tblJobRoles[[#This Row],[YearlyMax]])</f>
        <v>120000</v>
      </c>
      <c r="M2">
        <f>MAX(tblJobRoles[Index])+ROW()-1</f>
        <v>76</v>
      </c>
      <c r="N2" t="s">
        <v>52</v>
      </c>
      <c r="O2" t="s">
        <v>32</v>
      </c>
      <c r="P2" t="s">
        <v>53</v>
      </c>
      <c r="Z2" t="str">
        <v>Assembly Technician</v>
      </c>
    </row>
    <row r="3" spans="1:26" x14ac:dyDescent="0.5">
      <c r="A3">
        <f t="shared" si="0"/>
        <v>2</v>
      </c>
      <c r="B3" t="str">
        <f t="shared" si="1"/>
        <v>Opex</v>
      </c>
      <c r="C3" t="str">
        <f t="shared" si="2"/>
        <v>FTE</v>
      </c>
      <c r="D3" t="str" cm="1">
        <f t="array" aca="1" ref="D3" ca="1">idPlanner&amp;";" &amp; tblJobRoles[[#This Row],[Job Role]]</f>
        <v>547D2A57;Software Engineer</v>
      </c>
      <c r="E3" t="s">
        <v>33</v>
      </c>
      <c r="F3" s="24">
        <v>90000</v>
      </c>
      <c r="G3" s="24">
        <v>165000</v>
      </c>
      <c r="H3">
        <f>MEDIAN(tblJobRoles[[#This Row],[YearlyMin]],tblJobRoles[[#This Row],[YearlyMax]])</f>
        <v>127500</v>
      </c>
      <c r="M3">
        <f>MAX(tblJobRoles[Index])+ROW()-1</f>
        <v>77</v>
      </c>
      <c r="N3" t="s">
        <v>54</v>
      </c>
      <c r="O3" t="s">
        <v>32</v>
      </c>
      <c r="P3" t="s">
        <v>55</v>
      </c>
      <c r="Z3" t="str">
        <v>Battery Test Engineer</v>
      </c>
    </row>
    <row r="4" spans="1:26" x14ac:dyDescent="0.5">
      <c r="A4">
        <f t="shared" si="0"/>
        <v>3</v>
      </c>
      <c r="B4" t="str">
        <f t="shared" si="1"/>
        <v>Opex</v>
      </c>
      <c r="C4" t="str">
        <f t="shared" si="2"/>
        <v>FTE</v>
      </c>
      <c r="D4" t="str" cm="1">
        <f t="array" aca="1" ref="D4" ca="1">idPlanner&amp;";" &amp; tblJobRoles[[#This Row],[Job Role]]</f>
        <v>547D2A57;Embedded Software Engineer</v>
      </c>
      <c r="E4" t="s">
        <v>126</v>
      </c>
      <c r="F4" s="24">
        <v>95000</v>
      </c>
      <c r="G4" s="24">
        <v>175000</v>
      </c>
      <c r="H4">
        <f>MEDIAN(tblJobRoles[[#This Row],[YearlyMin]],tblJobRoles[[#This Row],[YearlyMax]])</f>
        <v>135000</v>
      </c>
      <c r="M4">
        <f>MAX(tblJobRoles[Index])+ROW()-1</f>
        <v>78</v>
      </c>
      <c r="N4" t="s">
        <v>56</v>
      </c>
      <c r="O4" t="s">
        <v>90</v>
      </c>
      <c r="P4" t="s">
        <v>57</v>
      </c>
      <c r="Z4" t="str">
        <v>Business Development Manager</v>
      </c>
    </row>
    <row r="5" spans="1:26" x14ac:dyDescent="0.5">
      <c r="A5">
        <f t="shared" si="0"/>
        <v>4</v>
      </c>
      <c r="B5" t="str">
        <f t="shared" si="1"/>
        <v>Opex</v>
      </c>
      <c r="C5" t="str">
        <f t="shared" si="2"/>
        <v>FTE</v>
      </c>
      <c r="D5" t="str" cm="1">
        <f t="array" aca="1" ref="D5" ca="1">idPlanner&amp;";" &amp; tblJobRoles[[#This Row],[Job Role]]</f>
        <v>547D2A57;Operating System Engineer</v>
      </c>
      <c r="E5" t="s">
        <v>127</v>
      </c>
      <c r="F5" s="24">
        <v>95000</v>
      </c>
      <c r="G5" s="24">
        <v>170000</v>
      </c>
      <c r="H5">
        <f>MEDIAN(tblJobRoles[[#This Row],[YearlyMin]],tblJobRoles[[#This Row],[YearlyMax]])</f>
        <v>132500</v>
      </c>
      <c r="M5">
        <f>MAX(tblJobRoles[Index])+ROW()-1</f>
        <v>79</v>
      </c>
      <c r="N5" t="s">
        <v>58</v>
      </c>
      <c r="O5" t="s">
        <v>32</v>
      </c>
      <c r="P5" t="s">
        <v>59</v>
      </c>
      <c r="Z5" t="str">
        <v>Call Center Manager</v>
      </c>
    </row>
    <row r="6" spans="1:26" x14ac:dyDescent="0.5">
      <c r="A6">
        <f t="shared" si="0"/>
        <v>5</v>
      </c>
      <c r="B6" t="str">
        <f t="shared" si="1"/>
        <v>Opex</v>
      </c>
      <c r="C6" t="str">
        <f t="shared" si="2"/>
        <v>FTE</v>
      </c>
      <c r="D6" t="str" cm="1">
        <f t="array" aca="1" ref="D6" ca="1">idPlanner&amp;";" &amp; tblJobRoles[[#This Row],[Job Role]]</f>
        <v>547D2A57;Security Engineer</v>
      </c>
      <c r="E6" t="s">
        <v>128</v>
      </c>
      <c r="F6" s="24">
        <v>100000</v>
      </c>
      <c r="G6" s="24">
        <v>180000</v>
      </c>
      <c r="H6">
        <f>MEDIAN(tblJobRoles[[#This Row],[YearlyMin]],tblJobRoles[[#This Row],[YearlyMax]])</f>
        <v>140000</v>
      </c>
      <c r="M6">
        <f>MAX(tblJobRoles[Index])+ROW()-1</f>
        <v>80</v>
      </c>
      <c r="N6" t="s">
        <v>91</v>
      </c>
      <c r="O6" t="s">
        <v>32</v>
      </c>
      <c r="P6" t="s">
        <v>94</v>
      </c>
      <c r="Z6" t="str">
        <v>Channel Sales Manager</v>
      </c>
    </row>
    <row r="7" spans="1:26" x14ac:dyDescent="0.5">
      <c r="A7">
        <f t="shared" si="0"/>
        <v>6</v>
      </c>
      <c r="B7" t="str">
        <f t="shared" si="1"/>
        <v>Opex</v>
      </c>
      <c r="C7" t="str">
        <f t="shared" si="2"/>
        <v>FTE</v>
      </c>
      <c r="D7" t="str" cm="1">
        <f t="array" aca="1" ref="D7" ca="1">idPlanner&amp;";" &amp; tblJobRoles[[#This Row],[Job Role]]</f>
        <v>547D2A57;UI/UX Designer</v>
      </c>
      <c r="E7" t="s">
        <v>34</v>
      </c>
      <c r="F7" s="24">
        <v>75000</v>
      </c>
      <c r="G7" s="24">
        <v>145000</v>
      </c>
      <c r="H7">
        <f>MEDIAN(tblJobRoles[[#This Row],[YearlyMin]],tblJobRoles[[#This Row],[YearlyMax]])</f>
        <v>110000</v>
      </c>
      <c r="M7">
        <f>MAX(tblJobRoles[Index])+ROW()-1</f>
        <v>81</v>
      </c>
      <c r="N7" t="s">
        <v>60</v>
      </c>
      <c r="O7" t="s">
        <v>32</v>
      </c>
      <c r="P7" t="s">
        <v>61</v>
      </c>
      <c r="Z7" t="str">
        <v>Cloud Architect</v>
      </c>
    </row>
    <row r="8" spans="1:26" x14ac:dyDescent="0.5">
      <c r="A8">
        <f t="shared" si="0"/>
        <v>7</v>
      </c>
      <c r="B8" t="str">
        <f t="shared" si="1"/>
        <v>Opex</v>
      </c>
      <c r="C8" t="str">
        <f t="shared" si="2"/>
        <v>FTE</v>
      </c>
      <c r="D8" t="str" cm="1">
        <f t="array" aca="1" ref="D8" ca="1">idPlanner&amp;";" &amp; tblJobRoles[[#This Row],[Job Role]]</f>
        <v>547D2A57;Video Engineer</v>
      </c>
      <c r="E8" t="s">
        <v>130</v>
      </c>
      <c r="F8" s="24">
        <v>90000</v>
      </c>
      <c r="G8" s="24">
        <v>160000</v>
      </c>
      <c r="H8">
        <f>MEDIAN(tblJobRoles[[#This Row],[YearlyMin]],tblJobRoles[[#This Row],[YearlyMax]])</f>
        <v>125000</v>
      </c>
      <c r="M8">
        <f>MAX(tblJobRoles[Index])+ROW()-1</f>
        <v>82</v>
      </c>
      <c r="N8" t="s">
        <v>62</v>
      </c>
      <c r="O8" t="s">
        <v>32</v>
      </c>
      <c r="P8" t="s">
        <v>63</v>
      </c>
      <c r="Z8" t="str">
        <v>Cloud Engineer</v>
      </c>
    </row>
    <row r="9" spans="1:26" x14ac:dyDescent="0.5">
      <c r="A9">
        <f t="shared" si="0"/>
        <v>8</v>
      </c>
      <c r="B9" t="str">
        <f t="shared" si="1"/>
        <v>Opex</v>
      </c>
      <c r="C9" t="str">
        <f t="shared" si="2"/>
        <v>FTE</v>
      </c>
      <c r="D9" t="str" cm="1">
        <f t="array" aca="1" ref="D9" ca="1">idPlanner&amp;";" &amp; tblJobRoles[[#This Row],[Job Role]]</f>
        <v>547D2A57;Streaming Engineer</v>
      </c>
      <c r="E9" t="s">
        <v>131</v>
      </c>
      <c r="F9" s="24">
        <v>90000</v>
      </c>
      <c r="G9" s="24">
        <v>165000</v>
      </c>
      <c r="H9">
        <f>MEDIAN(tblJobRoles[[#This Row],[YearlyMin]],tblJobRoles[[#This Row],[YearlyMax]])</f>
        <v>127500</v>
      </c>
      <c r="M9">
        <f>MAX(tblJobRoles[Index])+ROW()-1</f>
        <v>83</v>
      </c>
      <c r="N9" t="s">
        <v>64</v>
      </c>
      <c r="O9" t="s">
        <v>32</v>
      </c>
      <c r="P9" t="s">
        <v>65</v>
      </c>
      <c r="Z9" t="str">
        <v>Communications Specialist</v>
      </c>
    </row>
    <row r="10" spans="1:26" x14ac:dyDescent="0.5">
      <c r="A10">
        <f t="shared" si="0"/>
        <v>9</v>
      </c>
      <c r="B10" t="str">
        <f t="shared" si="1"/>
        <v>Opex</v>
      </c>
      <c r="C10" t="str">
        <f t="shared" si="2"/>
        <v>FTE</v>
      </c>
      <c r="D10" t="str" cm="1">
        <f t="array" aca="1" ref="D10" ca="1">idPlanner&amp;";" &amp; tblJobRoles[[#This Row],[Job Role]]</f>
        <v>547D2A57;Cloud Architect</v>
      </c>
      <c r="E10" t="s">
        <v>35</v>
      </c>
      <c r="F10" s="24">
        <v>120000</v>
      </c>
      <c r="G10" s="24">
        <v>200000</v>
      </c>
      <c r="H10">
        <f>MEDIAN(tblJobRoles[[#This Row],[YearlyMin]],tblJobRoles[[#This Row],[YearlyMax]])</f>
        <v>160000</v>
      </c>
      <c r="M10">
        <f>MAX(tblJobRoles[Index])+ROW()-1</f>
        <v>84</v>
      </c>
      <c r="N10" t="s">
        <v>66</v>
      </c>
      <c r="O10" t="s">
        <v>32</v>
      </c>
      <c r="P10" t="s">
        <v>67</v>
      </c>
      <c r="Z10" t="str">
        <v>Compliance Engineer</v>
      </c>
    </row>
    <row r="11" spans="1:26" x14ac:dyDescent="0.5">
      <c r="A11">
        <f t="shared" si="0"/>
        <v>10</v>
      </c>
      <c r="B11" t="str">
        <f t="shared" si="1"/>
        <v>Opex</v>
      </c>
      <c r="C11" t="str">
        <f t="shared" si="2"/>
        <v>FTE</v>
      </c>
      <c r="D11" t="str" cm="1">
        <f t="array" aca="1" ref="D11" ca="1">idPlanner&amp;";" &amp; tblJobRoles[[#This Row],[Job Role]]</f>
        <v>547D2A57;Cloud Engineer</v>
      </c>
      <c r="E11" t="s">
        <v>132</v>
      </c>
      <c r="F11" s="24">
        <v>100000</v>
      </c>
      <c r="G11" s="24">
        <v>175000</v>
      </c>
      <c r="H11">
        <f>MEDIAN(tblJobRoles[[#This Row],[YearlyMin]],tblJobRoles[[#This Row],[YearlyMax]])</f>
        <v>137500</v>
      </c>
      <c r="M11">
        <f>MAX(tblJobRoles[Index])+ROW()-1</f>
        <v>85</v>
      </c>
      <c r="N11" t="s">
        <v>68</v>
      </c>
      <c r="O11" t="s">
        <v>32</v>
      </c>
      <c r="P11" t="s">
        <v>69</v>
      </c>
      <c r="Z11" t="str">
        <v>Customer Experience Analyst</v>
      </c>
    </row>
    <row r="12" spans="1:26" x14ac:dyDescent="0.5">
      <c r="A12">
        <f t="shared" si="0"/>
        <v>11</v>
      </c>
      <c r="B12" t="str">
        <f t="shared" si="1"/>
        <v>Opex</v>
      </c>
      <c r="C12" t="str">
        <f t="shared" si="2"/>
        <v>FTE</v>
      </c>
      <c r="D12" t="str" cm="1">
        <f t="array" aca="1" ref="D12" ca="1">idPlanner&amp;";" &amp; tblJobRoles[[#This Row],[Job Role]]</f>
        <v>547D2A57;Software Developer</v>
      </c>
      <c r="E12" t="s">
        <v>133</v>
      </c>
      <c r="F12" s="24">
        <v>85000</v>
      </c>
      <c r="G12" s="24">
        <v>150000</v>
      </c>
      <c r="H12">
        <f>MEDIAN(tblJobRoles[[#This Row],[YearlyMin]],tblJobRoles[[#This Row],[YearlyMax]])</f>
        <v>117500</v>
      </c>
      <c r="M12">
        <f>MAX(tblJobRoles[Index])+ROW()-1</f>
        <v>86</v>
      </c>
      <c r="N12" t="s">
        <v>70</v>
      </c>
      <c r="O12" t="s">
        <v>32</v>
      </c>
      <c r="P12" t="s">
        <v>71</v>
      </c>
      <c r="Z12" t="str">
        <v>Customer Service Manager</v>
      </c>
    </row>
    <row r="13" spans="1:26" x14ac:dyDescent="0.5">
      <c r="A13">
        <f t="shared" si="0"/>
        <v>12</v>
      </c>
      <c r="B13" t="str">
        <f t="shared" si="1"/>
        <v>Opex</v>
      </c>
      <c r="C13" t="str">
        <f t="shared" si="2"/>
        <v>FTE</v>
      </c>
      <c r="D13" t="str" cm="1">
        <f t="array" aca="1" ref="D13" ca="1">idPlanner&amp;";" &amp; tblJobRoles[[#This Row],[Job Role]]</f>
        <v>547D2A57;Video Playback Engineer</v>
      </c>
      <c r="E13" t="s">
        <v>134</v>
      </c>
      <c r="F13" s="24">
        <v>95000</v>
      </c>
      <c r="G13" s="24">
        <v>160000</v>
      </c>
      <c r="H13">
        <f>MEDIAN(tblJobRoles[[#This Row],[YearlyMin]],tblJobRoles[[#This Row],[YearlyMax]])</f>
        <v>127500</v>
      </c>
      <c r="M13">
        <f>MAX(tblJobRoles[Index])+ROW()-1</f>
        <v>87</v>
      </c>
      <c r="N13" t="s">
        <v>72</v>
      </c>
      <c r="O13" t="s">
        <v>32</v>
      </c>
      <c r="P13" t="s">
        <v>73</v>
      </c>
      <c r="Z13" t="str">
        <v>Customer Support Specialist</v>
      </c>
    </row>
    <row r="14" spans="1:26" x14ac:dyDescent="0.5">
      <c r="A14">
        <f t="shared" si="0"/>
        <v>13</v>
      </c>
      <c r="B14" t="str">
        <f t="shared" si="1"/>
        <v>Opex</v>
      </c>
      <c r="C14" t="str">
        <f t="shared" si="2"/>
        <v>FTE</v>
      </c>
      <c r="D14" t="str" cm="1">
        <f t="array" aca="1" ref="D14" ca="1">idPlanner&amp;";" &amp; tblJobRoles[[#This Row],[Job Role]]</f>
        <v>547D2A57;Network Engineer</v>
      </c>
      <c r="E14" t="s">
        <v>135</v>
      </c>
      <c r="F14" s="24">
        <v>85000</v>
      </c>
      <c r="G14" s="24">
        <v>145000</v>
      </c>
      <c r="H14">
        <f>MEDIAN(tblJobRoles[[#This Row],[YearlyMin]],tblJobRoles[[#This Row],[YearlyMax]])</f>
        <v>115000</v>
      </c>
      <c r="M14">
        <f>MAX(tblJobRoles[Index])+ROW()-1</f>
        <v>88</v>
      </c>
      <c r="N14" t="s">
        <v>74</v>
      </c>
      <c r="O14" t="s">
        <v>32</v>
      </c>
      <c r="P14" t="s">
        <v>75</v>
      </c>
      <c r="Z14" t="str">
        <v>Data Privacy Engineer</v>
      </c>
    </row>
    <row r="15" spans="1:26" x14ac:dyDescent="0.5">
      <c r="A15">
        <f t="shared" si="0"/>
        <v>14</v>
      </c>
      <c r="B15" t="str">
        <f t="shared" si="1"/>
        <v>Opex</v>
      </c>
      <c r="C15" t="str">
        <f t="shared" si="2"/>
        <v>FTE</v>
      </c>
      <c r="D15" t="str" cm="1">
        <f t="array" aca="1" ref="D15" ca="1">idPlanner&amp;";" &amp; tblJobRoles[[#This Row],[Job Role]]</f>
        <v>547D2A57;Embedded Systems Engineer</v>
      </c>
      <c r="E15" t="s">
        <v>43</v>
      </c>
      <c r="F15" s="24">
        <v>90000</v>
      </c>
      <c r="G15" s="24">
        <v>170000</v>
      </c>
      <c r="H15">
        <f>MEDIAN(tblJobRoles[[#This Row],[YearlyMin]],tblJobRoles[[#This Row],[YearlyMax]])</f>
        <v>130000</v>
      </c>
      <c r="M15">
        <f>MAX(tblJobRoles[Index])+ROW()-1</f>
        <v>89</v>
      </c>
      <c r="N15" t="s">
        <v>76</v>
      </c>
      <c r="O15" t="s">
        <v>32</v>
      </c>
      <c r="P15" t="s">
        <v>77</v>
      </c>
      <c r="Z15" t="str">
        <v>Digital Marketer</v>
      </c>
    </row>
    <row r="16" spans="1:26" x14ac:dyDescent="0.5">
      <c r="A16">
        <f t="shared" si="0"/>
        <v>15</v>
      </c>
      <c r="B16" t="str">
        <f t="shared" si="1"/>
        <v>Opex</v>
      </c>
      <c r="C16" t="str">
        <f t="shared" si="2"/>
        <v>FTE</v>
      </c>
      <c r="D16" t="str" cm="1">
        <f t="array" aca="1" ref="D16" ca="1">idPlanner&amp;";" &amp; tblJobRoles[[#This Row],[Job Role]]</f>
        <v>547D2A57;Network Test Engineer</v>
      </c>
      <c r="E16" t="s">
        <v>136</v>
      </c>
      <c r="F16" s="24">
        <v>85000</v>
      </c>
      <c r="G16" s="24">
        <v>145000</v>
      </c>
      <c r="H16">
        <f>MEDIAN(tblJobRoles[[#This Row],[YearlyMin]],tblJobRoles[[#This Row],[YearlyMax]])</f>
        <v>115000</v>
      </c>
      <c r="M16">
        <f>MAX(tblJobRoles[Index])+ROW()-1</f>
        <v>90</v>
      </c>
      <c r="N16" t="s">
        <v>78</v>
      </c>
      <c r="O16" t="s">
        <v>32</v>
      </c>
      <c r="P16" t="s">
        <v>79</v>
      </c>
      <c r="Z16" t="str">
        <v>DRM Engineer</v>
      </c>
    </row>
    <row r="17" spans="1:26" x14ac:dyDescent="0.5">
      <c r="A17">
        <f t="shared" si="0"/>
        <v>16</v>
      </c>
      <c r="B17" t="str">
        <f t="shared" si="1"/>
        <v>Opex</v>
      </c>
      <c r="C17" t="str">
        <f t="shared" si="2"/>
        <v>FTE</v>
      </c>
      <c r="D17" t="str" cm="1">
        <f t="array" aca="1" ref="D17" ca="1">idPlanner&amp;";" &amp; tblJobRoles[[#This Row],[Job Role]]</f>
        <v>547D2A57;Network Security Engineer</v>
      </c>
      <c r="E17" t="s">
        <v>137</v>
      </c>
      <c r="F17" s="24">
        <v>100000</v>
      </c>
      <c r="G17" s="24">
        <v>175000</v>
      </c>
      <c r="H17">
        <f>MEDIAN(tblJobRoles[[#This Row],[YearlyMin]],tblJobRoles[[#This Row],[YearlyMax]])</f>
        <v>137500</v>
      </c>
      <c r="M17">
        <f>MAX(tblJobRoles[Index])+ROW()-1</f>
        <v>91</v>
      </c>
      <c r="N17" t="s">
        <v>80</v>
      </c>
      <c r="O17" t="s">
        <v>32</v>
      </c>
      <c r="P17" t="s">
        <v>81</v>
      </c>
      <c r="Z17" t="str">
        <v>E-Commerce Manager</v>
      </c>
    </row>
    <row r="18" spans="1:26" x14ac:dyDescent="0.5">
      <c r="A18">
        <f t="shared" ref="A18:A22" si="3">ROW()-1</f>
        <v>17</v>
      </c>
      <c r="B18" t="str">
        <f t="shared" ref="B18:B22" si="4">"Opex"</f>
        <v>Opex</v>
      </c>
      <c r="C18" t="str">
        <f t="shared" ref="C18:C22" si="5">"FTE"</f>
        <v>FTE</v>
      </c>
      <c r="D18" t="str" cm="1">
        <f t="array" aca="1" ref="D18" ca="1">idPlanner&amp;";" &amp; tblJobRoles[[#This Row],[Job Role]]</f>
        <v>547D2A57;Data Privacy Engineer</v>
      </c>
      <c r="E18" t="s">
        <v>138</v>
      </c>
      <c r="F18" s="24">
        <v>110000</v>
      </c>
      <c r="G18" s="24">
        <v>190000</v>
      </c>
      <c r="H18">
        <f>MEDIAN(tblJobRoles[[#This Row],[YearlyMin]],tblJobRoles[[#This Row],[YearlyMax]])</f>
        <v>150000</v>
      </c>
      <c r="M18">
        <f>MAX(tblJobRoles[Index])+ROW()-1</f>
        <v>92</v>
      </c>
      <c r="N18" t="s">
        <v>82</v>
      </c>
      <c r="O18" t="s">
        <v>90</v>
      </c>
      <c r="P18" t="s">
        <v>83</v>
      </c>
      <c r="Z18" t="str">
        <v>Electrical Engineer</v>
      </c>
    </row>
    <row r="19" spans="1:26" x14ac:dyDescent="0.5">
      <c r="A19">
        <f t="shared" si="3"/>
        <v>18</v>
      </c>
      <c r="B19" t="str">
        <f t="shared" si="4"/>
        <v>Opex</v>
      </c>
      <c r="C19" t="str">
        <f t="shared" si="5"/>
        <v>FTE</v>
      </c>
      <c r="D19" t="str" cm="1">
        <f t="array" aca="1" ref="D19" ca="1">idPlanner&amp;";" &amp; tblJobRoles[[#This Row],[Job Role]]</f>
        <v>547D2A57;DRM Engineer</v>
      </c>
      <c r="E19" t="s">
        <v>139</v>
      </c>
      <c r="F19" s="24">
        <v>95000</v>
      </c>
      <c r="G19" s="24">
        <v>165000</v>
      </c>
      <c r="H19">
        <f>MEDIAN(tblJobRoles[[#This Row],[YearlyMin]],tblJobRoles[[#This Row],[YearlyMax]])</f>
        <v>130000</v>
      </c>
      <c r="M19">
        <f>MAX(tblJobRoles[Index])+ROW()-1</f>
        <v>93</v>
      </c>
      <c r="N19" t="s">
        <v>84</v>
      </c>
      <c r="O19" t="s">
        <v>32</v>
      </c>
      <c r="P19" t="s">
        <v>85</v>
      </c>
      <c r="Z19" t="str">
        <v>Embedded Software Engineer</v>
      </c>
    </row>
    <row r="20" spans="1:26" x14ac:dyDescent="0.5">
      <c r="A20">
        <f t="shared" si="3"/>
        <v>19</v>
      </c>
      <c r="B20" t="str">
        <f t="shared" si="4"/>
        <v>Opex</v>
      </c>
      <c r="C20" t="str">
        <f t="shared" si="5"/>
        <v>FTE</v>
      </c>
      <c r="D20" t="str" cm="1">
        <f t="array" aca="1" ref="D20" ca="1">idPlanner&amp;";" &amp; tblJobRoles[[#This Row],[Job Role]]</f>
        <v>547D2A57;Security Firmware Engineer</v>
      </c>
      <c r="E20" t="s">
        <v>141</v>
      </c>
      <c r="F20" s="24">
        <v>100000</v>
      </c>
      <c r="G20" s="24">
        <v>180000</v>
      </c>
      <c r="H20">
        <f>MEDIAN(tblJobRoles[[#This Row],[YearlyMin]],tblJobRoles[[#This Row],[YearlyMax]])</f>
        <v>140000</v>
      </c>
      <c r="M20">
        <f>MAX(tblJobRoles[Index])+ROW()-1</f>
        <v>94</v>
      </c>
      <c r="N20" t="s">
        <v>86</v>
      </c>
      <c r="O20" t="s">
        <v>32</v>
      </c>
      <c r="P20" t="s">
        <v>87</v>
      </c>
      <c r="Z20" t="str">
        <v>Embedded Systems Engineer</v>
      </c>
    </row>
    <row r="21" spans="1:26" x14ac:dyDescent="0.5">
      <c r="A21">
        <f t="shared" si="3"/>
        <v>20</v>
      </c>
      <c r="B21" t="str">
        <f t="shared" si="4"/>
        <v>Opex</v>
      </c>
      <c r="C21" t="str">
        <f t="shared" si="5"/>
        <v>FTE</v>
      </c>
      <c r="D21" t="str" cm="1">
        <f t="array" aca="1" ref="D21" ca="1">idPlanner&amp;";" &amp; tblJobRoles[[#This Row],[Job Role]]</f>
        <v>547D2A57;Penetration Tester</v>
      </c>
      <c r="E21" t="s">
        <v>142</v>
      </c>
      <c r="F21" s="24">
        <v>90000</v>
      </c>
      <c r="G21" s="24">
        <v>160000</v>
      </c>
      <c r="H21">
        <f>MEDIAN(tblJobRoles[[#This Row],[YearlyMin]],tblJobRoles[[#This Row],[YearlyMax]])</f>
        <v>125000</v>
      </c>
      <c r="M21">
        <f>MAX(tblJobRoles[Index])+ROW()-1</f>
        <v>95</v>
      </c>
      <c r="N21" t="s">
        <v>88</v>
      </c>
      <c r="O21" t="s">
        <v>32</v>
      </c>
      <c r="P21" t="s">
        <v>89</v>
      </c>
      <c r="Z21" t="str">
        <v>Environmental Test Engineer</v>
      </c>
    </row>
    <row r="22" spans="1:26" x14ac:dyDescent="0.5">
      <c r="A22">
        <f t="shared" si="3"/>
        <v>21</v>
      </c>
      <c r="B22" t="str">
        <f t="shared" si="4"/>
        <v>Opex</v>
      </c>
      <c r="C22" t="str">
        <f t="shared" si="5"/>
        <v>FTE</v>
      </c>
      <c r="D22" t="str" cm="1">
        <f t="array" aca="1" ref="D22" ca="1">idPlanner&amp;";" &amp; tblJobRoles[[#This Row],[Job Role]]</f>
        <v>547D2A57;Security Analyst</v>
      </c>
      <c r="E22" t="s">
        <v>143</v>
      </c>
      <c r="F22" s="24">
        <v>80000</v>
      </c>
      <c r="G22" s="24">
        <v>145000</v>
      </c>
      <c r="H22">
        <f>MEDIAN(tblJobRoles[[#This Row],[YearlyMin]],tblJobRoles[[#This Row],[YearlyMax]])</f>
        <v>112500</v>
      </c>
      <c r="M22">
        <f>MAX(tblJobRoles[Index])+ROW()-1</f>
        <v>96</v>
      </c>
      <c r="N22" t="s">
        <v>92</v>
      </c>
      <c r="O22" t="s">
        <v>90</v>
      </c>
      <c r="P22" t="s">
        <v>93</v>
      </c>
      <c r="Z22" t="str">
        <v>Firmware Engineer</v>
      </c>
    </row>
    <row r="23" spans="1:26" x14ac:dyDescent="0.5">
      <c r="A23">
        <f t="shared" ref="A23:A45" si="6">ROW()-1</f>
        <v>22</v>
      </c>
      <c r="B23" t="str">
        <f t="shared" ref="B23:B45" si="7">"Opex"</f>
        <v>Opex</v>
      </c>
      <c r="C23" t="str">
        <f t="shared" ref="C23:C45" si="8">"FTE"</f>
        <v>FTE</v>
      </c>
      <c r="D23" t="str" cm="1">
        <f t="array" aca="1" ref="D23" ca="1">idPlanner&amp;";" &amp; tblJobRoles[[#This Row],[Job Role]]</f>
        <v>547D2A57;Industrial Designer</v>
      </c>
      <c r="E23" t="s">
        <v>39</v>
      </c>
      <c r="F23" s="24">
        <v>75000</v>
      </c>
      <c r="G23" s="24">
        <v>140000</v>
      </c>
      <c r="H23">
        <f>MEDIAN(tblJobRoles[[#This Row],[YearlyMin]],tblJobRoles[[#This Row],[YearlyMax]])</f>
        <v>107500</v>
      </c>
      <c r="Z23" t="str">
        <v>Graphic Designer</v>
      </c>
    </row>
    <row r="24" spans="1:26" x14ac:dyDescent="0.5">
      <c r="A24">
        <f t="shared" si="6"/>
        <v>23</v>
      </c>
      <c r="B24" t="str">
        <f t="shared" si="7"/>
        <v>Opex</v>
      </c>
      <c r="C24" t="str">
        <f t="shared" si="8"/>
        <v>FTE</v>
      </c>
      <c r="D24" t="str" cm="1">
        <f t="array" aca="1" ref="D24" ca="1">idPlanner&amp;";" &amp; tblJobRoles[[#This Row],[Job Role]]</f>
        <v>547D2A57;Mechanical Engineer</v>
      </c>
      <c r="E24" t="s">
        <v>40</v>
      </c>
      <c r="F24" s="24">
        <v>80000</v>
      </c>
      <c r="G24" s="24">
        <v>150000</v>
      </c>
      <c r="H24">
        <f>MEDIAN(tblJobRoles[[#This Row],[YearlyMin]],tblJobRoles[[#This Row],[YearlyMax]])</f>
        <v>115000</v>
      </c>
      <c r="Z24" t="str">
        <v>Hardware Engineer</v>
      </c>
    </row>
    <row r="25" spans="1:26" x14ac:dyDescent="0.5">
      <c r="A25">
        <f t="shared" si="6"/>
        <v>24</v>
      </c>
      <c r="B25" t="str">
        <f t="shared" si="7"/>
        <v>Opex</v>
      </c>
      <c r="C25" t="str">
        <f t="shared" si="8"/>
        <v>FTE</v>
      </c>
      <c r="D25" t="str" cm="1">
        <f t="array" aca="1" ref="D25" ca="1">idPlanner&amp;";" &amp; tblJobRoles[[#This Row],[Job Role]]</f>
        <v>547D2A57;Product Designer</v>
      </c>
      <c r="E25" t="s">
        <v>38</v>
      </c>
      <c r="F25" s="24">
        <v>70000</v>
      </c>
      <c r="G25" s="24">
        <v>135000</v>
      </c>
      <c r="H25">
        <f>MEDIAN(tblJobRoles[[#This Row],[YearlyMin]],tblJobRoles[[#This Row],[YearlyMax]])</f>
        <v>102500</v>
      </c>
      <c r="Z25" t="str">
        <v>Hardware Test Engineer</v>
      </c>
    </row>
    <row r="26" spans="1:26" x14ac:dyDescent="0.5">
      <c r="A26">
        <f t="shared" si="6"/>
        <v>25</v>
      </c>
      <c r="B26" t="str">
        <f t="shared" si="7"/>
        <v>Opex</v>
      </c>
      <c r="C26" t="str">
        <f t="shared" si="8"/>
        <v>FTE</v>
      </c>
      <c r="D26" t="str" cm="1">
        <f t="array" aca="1" ref="D26" ca="1">idPlanner&amp;";" &amp; tblJobRoles[[#This Row],[Job Role]]</f>
        <v>547D2A57;Hardware Engineer</v>
      </c>
      <c r="E26" t="s">
        <v>45</v>
      </c>
      <c r="F26" s="24">
        <v>85000</v>
      </c>
      <c r="G26" s="24">
        <v>155000</v>
      </c>
      <c r="H26">
        <f>MEDIAN(tblJobRoles[[#This Row],[YearlyMin]],tblJobRoles[[#This Row],[YearlyMax]])</f>
        <v>120000</v>
      </c>
      <c r="Z26" t="str">
        <v>Industrial Designer</v>
      </c>
    </row>
    <row r="27" spans="1:26" x14ac:dyDescent="0.5">
      <c r="A27">
        <f t="shared" si="6"/>
        <v>26</v>
      </c>
      <c r="B27" t="str">
        <f t="shared" si="7"/>
        <v>Opex</v>
      </c>
      <c r="C27" t="str">
        <f t="shared" si="8"/>
        <v>FTE</v>
      </c>
      <c r="D27" t="str" cm="1">
        <f t="array" aca="1" ref="D27" ca="1">idPlanner&amp;";" &amp; tblJobRoles[[#This Row],[Job Role]]</f>
        <v>547D2A57;Electrical Engineer</v>
      </c>
      <c r="E27" t="s">
        <v>41</v>
      </c>
      <c r="F27" s="24">
        <v>85000</v>
      </c>
      <c r="G27" s="24">
        <v>160000</v>
      </c>
      <c r="H27">
        <f>MEDIAN(tblJobRoles[[#This Row],[YearlyMin]],tblJobRoles[[#This Row],[YearlyMax]])</f>
        <v>122500</v>
      </c>
      <c r="Z27" t="str">
        <v>Influencer Marketing Manager</v>
      </c>
    </row>
    <row r="28" spans="1:26" x14ac:dyDescent="0.5">
      <c r="A28">
        <f t="shared" si="6"/>
        <v>27</v>
      </c>
      <c r="B28" t="str">
        <f t="shared" si="7"/>
        <v>Opex</v>
      </c>
      <c r="C28" t="str">
        <f t="shared" si="8"/>
        <v>FTE</v>
      </c>
      <c r="D28" t="str" cm="1">
        <f t="array" aca="1" ref="D28" ca="1">idPlanner&amp;";" &amp; tblJobRoles[[#This Row],[Job Role]]</f>
        <v>547D2A57;Reliability Engineer</v>
      </c>
      <c r="E28" t="s">
        <v>109</v>
      </c>
      <c r="F28" s="24">
        <v>85000</v>
      </c>
      <c r="G28" s="24">
        <v>155000</v>
      </c>
      <c r="H28">
        <f>MEDIAN(tblJobRoles[[#This Row],[YearlyMin]],tblJobRoles[[#This Row],[YearlyMax]])</f>
        <v>120000</v>
      </c>
      <c r="Z28" t="str">
        <v>Instructional Designer</v>
      </c>
    </row>
    <row r="29" spans="1:26" x14ac:dyDescent="0.5">
      <c r="A29">
        <f t="shared" si="6"/>
        <v>28</v>
      </c>
      <c r="B29" t="str">
        <f t="shared" si="7"/>
        <v>Opex</v>
      </c>
      <c r="C29" t="str">
        <f t="shared" si="8"/>
        <v>FTE</v>
      </c>
      <c r="D29" t="str" cm="1">
        <f t="array" aca="1" ref="D29" ca="1">idPlanner&amp;";" &amp; tblJobRoles[[#This Row],[Job Role]]</f>
        <v>547D2A57;PCB Designer</v>
      </c>
      <c r="E29" t="s">
        <v>111</v>
      </c>
      <c r="F29" s="24">
        <v>75000</v>
      </c>
      <c r="G29" s="24">
        <v>145000</v>
      </c>
      <c r="H29">
        <f>MEDIAN(tblJobRoles[[#This Row],[YearlyMin]],tblJobRoles[[#This Row],[YearlyMax]])</f>
        <v>110000</v>
      </c>
      <c r="Z29" t="str">
        <v>Inventory Analyst</v>
      </c>
    </row>
    <row r="30" spans="1:26" x14ac:dyDescent="0.5">
      <c r="A30">
        <f t="shared" si="6"/>
        <v>29</v>
      </c>
      <c r="B30" t="str">
        <f t="shared" si="7"/>
        <v>Opex</v>
      </c>
      <c r="C30" t="str">
        <f t="shared" si="8"/>
        <v>FTE</v>
      </c>
      <c r="D30" t="str" cm="1">
        <f t="array" aca="1" ref="D30" ca="1">idPlanner&amp;";" &amp; tblJobRoles[[#This Row],[Job Role]]</f>
        <v>547D2A57;Procurement Engineer</v>
      </c>
      <c r="E30" t="s">
        <v>110</v>
      </c>
      <c r="F30" s="24">
        <v>80000</v>
      </c>
      <c r="G30" s="24">
        <v>150000</v>
      </c>
      <c r="H30">
        <f>MEDIAN(tblJobRoles[[#This Row],[YearlyMin]],tblJobRoles[[#This Row],[YearlyMax]])</f>
        <v>115000</v>
      </c>
      <c r="Z30" t="str">
        <v>Inventory Control Specialist</v>
      </c>
    </row>
    <row r="31" spans="1:26" x14ac:dyDescent="0.5">
      <c r="A31">
        <f t="shared" si="6"/>
        <v>30</v>
      </c>
      <c r="B31" t="str">
        <f t="shared" si="7"/>
        <v>Opex</v>
      </c>
      <c r="C31" t="str">
        <f t="shared" si="8"/>
        <v>FTE</v>
      </c>
      <c r="D31" t="str" cm="1">
        <f t="array" aca="1" ref="D31" ca="1">idPlanner&amp;";" &amp; tblJobRoles[[#This Row],[Job Role]]</f>
        <v>547D2A57;Supply Chain Manager</v>
      </c>
      <c r="E31" t="s">
        <v>112</v>
      </c>
      <c r="F31" s="24">
        <v>90000</v>
      </c>
      <c r="G31" s="24">
        <v>160000</v>
      </c>
      <c r="H31">
        <f>MEDIAN(tblJobRoles[[#This Row],[YearlyMin]],tblJobRoles[[#This Row],[YearlyMax]])</f>
        <v>125000</v>
      </c>
      <c r="Z31" t="str">
        <v>Logistics Coordinator</v>
      </c>
    </row>
    <row r="32" spans="1:26" x14ac:dyDescent="0.5">
      <c r="A32">
        <f t="shared" si="6"/>
        <v>31</v>
      </c>
      <c r="B32" t="str">
        <f t="shared" si="7"/>
        <v>Opex</v>
      </c>
      <c r="C32" t="str">
        <f t="shared" si="8"/>
        <v>FTE</v>
      </c>
      <c r="D32" t="str" cm="1">
        <f t="array" aca="1" ref="D32" ca="1">idPlanner&amp;";" &amp; tblJobRoles[[#This Row],[Job Role]]</f>
        <v>547D2A57;PCB Layout Engineer</v>
      </c>
      <c r="E32" t="s">
        <v>113</v>
      </c>
      <c r="F32" s="24">
        <v>80000</v>
      </c>
      <c r="G32" s="24">
        <v>150000</v>
      </c>
      <c r="H32">
        <f>MEDIAN(tblJobRoles[[#This Row],[YearlyMin]],tblJobRoles[[#This Row],[YearlyMax]])</f>
        <v>115000</v>
      </c>
      <c r="Z32" t="str">
        <v>Manufacturing Engineer</v>
      </c>
    </row>
    <row r="33" spans="1:26" x14ac:dyDescent="0.5">
      <c r="A33">
        <f t="shared" si="6"/>
        <v>32</v>
      </c>
      <c r="B33" t="str">
        <f t="shared" si="7"/>
        <v>Opex</v>
      </c>
      <c r="C33" t="str">
        <f t="shared" si="8"/>
        <v>FTE</v>
      </c>
      <c r="D33" t="str" cm="1">
        <f t="array" aca="1" ref="D33" ca="1">idPlanner&amp;";" &amp; tblJobRoles[[#This Row],[Job Role]]</f>
        <v>547D2A57;Signal Integrity Engineer</v>
      </c>
      <c r="E33" t="s">
        <v>114</v>
      </c>
      <c r="F33" s="24">
        <v>85000</v>
      </c>
      <c r="G33" s="24">
        <v>155000</v>
      </c>
      <c r="H33">
        <f>MEDIAN(tblJobRoles[[#This Row],[YearlyMin]],tblJobRoles[[#This Row],[YearlyMax]])</f>
        <v>120000</v>
      </c>
      <c r="Z33" t="str">
        <v>Manufacturing Operator</v>
      </c>
    </row>
    <row r="34" spans="1:26" x14ac:dyDescent="0.5">
      <c r="A34">
        <f t="shared" si="6"/>
        <v>33</v>
      </c>
      <c r="B34" t="str">
        <f t="shared" si="7"/>
        <v>Opex</v>
      </c>
      <c r="C34" t="str">
        <f t="shared" si="8"/>
        <v>FTE</v>
      </c>
      <c r="D34" t="str" cm="1">
        <f t="array" aca="1" ref="D34" ca="1">idPlanner&amp;";" &amp; tblJobRoles[[#This Row],[Job Role]]</f>
        <v>547D2A57;Hardware Test Engineer</v>
      </c>
      <c r="E34" t="s">
        <v>115</v>
      </c>
      <c r="F34" s="24">
        <v>75000</v>
      </c>
      <c r="G34" s="24">
        <v>145000</v>
      </c>
      <c r="H34">
        <f>MEDIAN(tblJobRoles[[#This Row],[YearlyMin]],tblJobRoles[[#This Row],[YearlyMax]])</f>
        <v>110000</v>
      </c>
      <c r="Z34" t="str">
        <v>Marketing Manager</v>
      </c>
    </row>
    <row r="35" spans="1:26" x14ac:dyDescent="0.5">
      <c r="A35">
        <f t="shared" si="6"/>
        <v>34</v>
      </c>
      <c r="B35" t="str">
        <f t="shared" si="7"/>
        <v>Opex</v>
      </c>
      <c r="C35" t="str">
        <f t="shared" si="8"/>
        <v>FTE</v>
      </c>
      <c r="D35" t="str" cm="1">
        <f t="array" aca="1" ref="D35" ca="1">idPlanner&amp;";" &amp; tblJobRoles[[#This Row],[Job Role]]</f>
        <v>547D2A57;Compliance Engineer</v>
      </c>
      <c r="E35" t="s">
        <v>116</v>
      </c>
      <c r="F35" s="24">
        <v>85000</v>
      </c>
      <c r="G35" s="24">
        <v>160000</v>
      </c>
      <c r="H35">
        <f>MEDIAN(tblJobRoles[[#This Row],[YearlyMin]],tblJobRoles[[#This Row],[YearlyMax]])</f>
        <v>122500</v>
      </c>
      <c r="Z35" t="str">
        <v>Mechanical Engineer</v>
      </c>
    </row>
    <row r="36" spans="1:26" x14ac:dyDescent="0.5">
      <c r="A36">
        <f t="shared" si="6"/>
        <v>35</v>
      </c>
      <c r="B36" t="str">
        <f t="shared" si="7"/>
        <v>Opex</v>
      </c>
      <c r="C36" t="str">
        <f t="shared" si="8"/>
        <v>FTE</v>
      </c>
      <c r="D36" t="str" cm="1">
        <f t="array" aca="1" ref="D36" ca="1">idPlanner&amp;";" &amp; tblJobRoles[[#This Row],[Job Role]]</f>
        <v>547D2A57;Performance Engineer</v>
      </c>
      <c r="E36" t="s">
        <v>117</v>
      </c>
      <c r="F36" s="24">
        <v>85000</v>
      </c>
      <c r="G36" s="24">
        <v>150000</v>
      </c>
      <c r="H36">
        <f>MEDIAN(tblJobRoles[[#This Row],[YearlyMin]],tblJobRoles[[#This Row],[YearlyMax]])</f>
        <v>117500</v>
      </c>
      <c r="Z36" t="str">
        <v>Network Engineer</v>
      </c>
    </row>
    <row r="37" spans="1:26" x14ac:dyDescent="0.5">
      <c r="A37">
        <f t="shared" si="6"/>
        <v>36</v>
      </c>
      <c r="B37" t="str">
        <f t="shared" si="7"/>
        <v>Opex</v>
      </c>
      <c r="C37" t="str">
        <f t="shared" si="8"/>
        <v>FTE</v>
      </c>
      <c r="D37" t="str" cm="1">
        <f t="array" aca="1" ref="D37" ca="1">idPlanner&amp;";" &amp; tblJobRoles[[#This Row],[Job Role]]</f>
        <v>547D2A57;Manufacturing Engineer</v>
      </c>
      <c r="E37" t="s">
        <v>42</v>
      </c>
      <c r="F37" s="24">
        <v>80000</v>
      </c>
      <c r="G37" s="24">
        <v>145000</v>
      </c>
      <c r="H37">
        <f>MEDIAN(tblJobRoles[[#This Row],[YearlyMin]],tblJobRoles[[#This Row],[YearlyMax]])</f>
        <v>112500</v>
      </c>
      <c r="Z37" t="str">
        <v>Network Security Engineer</v>
      </c>
    </row>
    <row r="38" spans="1:26" x14ac:dyDescent="0.5">
      <c r="A38">
        <f t="shared" si="6"/>
        <v>37</v>
      </c>
      <c r="B38" t="str">
        <f t="shared" si="7"/>
        <v>Opex</v>
      </c>
      <c r="C38" t="str">
        <f t="shared" si="8"/>
        <v>FTE</v>
      </c>
      <c r="D38" t="str" cm="1">
        <f t="array" aca="1" ref="D38" ca="1">idPlanner&amp;";" &amp; tblJobRoles[[#This Row],[Job Role]]</f>
        <v>547D2A57;Quality Engineer</v>
      </c>
      <c r="E38" t="s">
        <v>118</v>
      </c>
      <c r="F38" s="24">
        <v>80000</v>
      </c>
      <c r="G38" s="24">
        <v>150000</v>
      </c>
      <c r="H38">
        <f>MEDIAN(tblJobRoles[[#This Row],[YearlyMin]],tblJobRoles[[#This Row],[YearlyMax]])</f>
        <v>115000</v>
      </c>
      <c r="Z38" t="str">
        <v>Network Test Engineer</v>
      </c>
    </row>
    <row r="39" spans="1:26" x14ac:dyDescent="0.5">
      <c r="A39">
        <f t="shared" si="6"/>
        <v>38</v>
      </c>
      <c r="B39" t="str">
        <f t="shared" si="7"/>
        <v>Opex</v>
      </c>
      <c r="C39" t="str">
        <f t="shared" si="8"/>
        <v>FTE</v>
      </c>
      <c r="D39" t="str" cm="1">
        <f t="array" aca="1" ref="D39" ca="1">idPlanner&amp;";" &amp; tblJobRoles[[#This Row],[Job Role]]</f>
        <v>547D2A57;Procurement Manager</v>
      </c>
      <c r="E39" t="s">
        <v>119</v>
      </c>
      <c r="F39" s="24">
        <v>90000</v>
      </c>
      <c r="G39" s="24">
        <v>165000</v>
      </c>
      <c r="H39">
        <f>MEDIAN(tblJobRoles[[#This Row],[YearlyMin]],tblJobRoles[[#This Row],[YearlyMax]])</f>
        <v>127500</v>
      </c>
      <c r="Z39" t="str">
        <v>Operating System Engineer</v>
      </c>
    </row>
    <row r="40" spans="1:26" x14ac:dyDescent="0.5">
      <c r="A40">
        <f t="shared" si="6"/>
        <v>39</v>
      </c>
      <c r="B40" t="str">
        <f t="shared" si="7"/>
        <v>Opex</v>
      </c>
      <c r="C40" t="str">
        <f t="shared" si="8"/>
        <v>FTE</v>
      </c>
      <c r="D40" t="str" cm="1">
        <f t="array" aca="1" ref="D40" ca="1">idPlanner&amp;";" &amp; tblJobRoles[[#This Row],[Job Role]]</f>
        <v>547D2A57;Assembly Technician</v>
      </c>
      <c r="E40" t="s">
        <v>120</v>
      </c>
      <c r="F40" s="24">
        <v>45000</v>
      </c>
      <c r="G40" s="24">
        <v>70000</v>
      </c>
      <c r="H40">
        <f>MEDIAN(tblJobRoles[[#This Row],[YearlyMin]],tblJobRoles[[#This Row],[YearlyMax]])</f>
        <v>57500</v>
      </c>
      <c r="Z40" t="str">
        <v>Packaging Designer</v>
      </c>
    </row>
    <row r="41" spans="1:26" x14ac:dyDescent="0.5">
      <c r="A41">
        <f t="shared" si="6"/>
        <v>40</v>
      </c>
      <c r="B41" t="str">
        <f t="shared" si="7"/>
        <v>Opex</v>
      </c>
      <c r="C41" t="str">
        <f t="shared" si="8"/>
        <v>FTE</v>
      </c>
      <c r="D41" t="str" cm="1">
        <f t="array" aca="1" ref="D41" ca="1">idPlanner&amp;";" &amp; tblJobRoles[[#This Row],[Job Role]]</f>
        <v>547D2A57;Manufacturing Operator</v>
      </c>
      <c r="E41" t="s">
        <v>121</v>
      </c>
      <c r="F41" s="24">
        <v>40000</v>
      </c>
      <c r="G41" s="24">
        <v>65000</v>
      </c>
      <c r="H41">
        <f>MEDIAN(tblJobRoles[[#This Row],[YearlyMin]],tblJobRoles[[#This Row],[YearlyMax]])</f>
        <v>52500</v>
      </c>
      <c r="Z41" t="str">
        <v>Packaging Engineer</v>
      </c>
    </row>
    <row r="42" spans="1:26" x14ac:dyDescent="0.5">
      <c r="A42">
        <f t="shared" si="6"/>
        <v>41</v>
      </c>
      <c r="B42" t="str">
        <f t="shared" si="7"/>
        <v>Opex</v>
      </c>
      <c r="C42" t="str">
        <f t="shared" si="8"/>
        <v>FTE</v>
      </c>
      <c r="D42" t="str" cm="1">
        <f t="array" aca="1" ref="D42" ca="1">idPlanner&amp;";" &amp; tblJobRoles[[#This Row],[Job Role]]</f>
        <v>547D2A57;Supplier Relationship Manager</v>
      </c>
      <c r="E42" t="s">
        <v>122</v>
      </c>
      <c r="F42" s="24">
        <v>95000</v>
      </c>
      <c r="G42" s="24">
        <v>160000</v>
      </c>
      <c r="H42">
        <f>MEDIAN(tblJobRoles[[#This Row],[YearlyMin]],tblJobRoles[[#This Row],[YearlyMax]])</f>
        <v>127500</v>
      </c>
      <c r="Z42" t="str">
        <v>Packaging Test Engineer</v>
      </c>
    </row>
    <row r="43" spans="1:26" x14ac:dyDescent="0.5">
      <c r="A43">
        <f t="shared" si="6"/>
        <v>42</v>
      </c>
      <c r="B43" t="str">
        <f t="shared" si="7"/>
        <v>Opex</v>
      </c>
      <c r="C43" t="str">
        <f t="shared" si="8"/>
        <v>FTE</v>
      </c>
      <c r="D43" t="str" cm="1">
        <f t="array" aca="1" ref="D43" ca="1">idPlanner&amp;";" &amp; tblJobRoles[[#This Row],[Job Role]]</f>
        <v>547D2A57;Supply Chain Analyst</v>
      </c>
      <c r="E43" t="s">
        <v>123</v>
      </c>
      <c r="F43" s="24">
        <v>65000</v>
      </c>
      <c r="G43" s="24">
        <v>120000</v>
      </c>
      <c r="H43">
        <f>MEDIAN(tblJobRoles[[#This Row],[YearlyMin]],tblJobRoles[[#This Row],[YearlyMax]])</f>
        <v>92500</v>
      </c>
      <c r="Z43" t="str">
        <v>PCB Designer</v>
      </c>
    </row>
    <row r="44" spans="1:26" x14ac:dyDescent="0.5">
      <c r="A44">
        <f t="shared" si="6"/>
        <v>43</v>
      </c>
      <c r="B44" t="str">
        <f t="shared" si="7"/>
        <v>Opex</v>
      </c>
      <c r="C44" t="str">
        <f t="shared" si="8"/>
        <v>FTE</v>
      </c>
      <c r="D44" t="str" cm="1">
        <f t="array" aca="1" ref="D44" ca="1">idPlanner&amp;";" &amp; tblJobRoles[[#This Row],[Job Role]]</f>
        <v>547D2A57;Logistics Coordinator</v>
      </c>
      <c r="E44" t="s">
        <v>124</v>
      </c>
      <c r="F44" s="24">
        <v>55000</v>
      </c>
      <c r="G44" s="24">
        <v>95000</v>
      </c>
      <c r="H44">
        <f>MEDIAN(tblJobRoles[[#This Row],[YearlyMin]],tblJobRoles[[#This Row],[YearlyMax]])</f>
        <v>75000</v>
      </c>
      <c r="Z44" t="str">
        <v>PCB Layout Engineer</v>
      </c>
    </row>
    <row r="45" spans="1:26" x14ac:dyDescent="0.5">
      <c r="A45">
        <f t="shared" si="6"/>
        <v>44</v>
      </c>
      <c r="B45" t="str">
        <f t="shared" si="7"/>
        <v>Opex</v>
      </c>
      <c r="C45" t="str">
        <f t="shared" si="8"/>
        <v>FTE</v>
      </c>
      <c r="D45" t="str" cm="1">
        <f t="array" aca="1" ref="D45" ca="1">idPlanner&amp;";" &amp; tblJobRoles[[#This Row],[Job Role]]</f>
        <v>547D2A57;Inventory Control Specialist</v>
      </c>
      <c r="E45" t="s">
        <v>125</v>
      </c>
      <c r="F45" s="24">
        <v>50000</v>
      </c>
      <c r="G45" s="24">
        <v>90000</v>
      </c>
      <c r="H45">
        <f>MEDIAN(tblJobRoles[[#This Row],[YearlyMin]],tblJobRoles[[#This Row],[YearlyMax]])</f>
        <v>70000</v>
      </c>
      <c r="Z45" t="str">
        <v>Penetration Tester</v>
      </c>
    </row>
    <row r="46" spans="1:26" x14ac:dyDescent="0.5">
      <c r="A46">
        <f t="shared" ref="A46:A76" si="9">ROW()-1</f>
        <v>45</v>
      </c>
      <c r="B46" t="str">
        <f t="shared" ref="B46:B76" si="10">"Opex"</f>
        <v>Opex</v>
      </c>
      <c r="C46" t="str">
        <f t="shared" ref="C46:C76" si="11">"FTE"</f>
        <v>FTE</v>
      </c>
      <c r="D46" t="str" cm="1">
        <f t="array" aca="1" ref="D46" ca="1">idPlanner&amp;";" &amp; tblJobRoles[[#This Row],[Job Role]]</f>
        <v>547D2A57;Test Engineer</v>
      </c>
      <c r="E46" t="s">
        <v>46</v>
      </c>
      <c r="F46" s="24">
        <v>80000</v>
      </c>
      <c r="G46" s="24">
        <v>150000</v>
      </c>
      <c r="H46">
        <f>MEDIAN(tblJobRoles[[#This Row],[YearlyMin]],tblJobRoles[[#This Row],[YearlyMax]])</f>
        <v>115000</v>
      </c>
      <c r="Z46" t="str">
        <v>Performance Engineer</v>
      </c>
    </row>
    <row r="47" spans="1:26" x14ac:dyDescent="0.5">
      <c r="A47">
        <f t="shared" si="9"/>
        <v>46</v>
      </c>
      <c r="B47" t="str">
        <f t="shared" si="10"/>
        <v>Opex</v>
      </c>
      <c r="C47" t="str">
        <f t="shared" si="11"/>
        <v>FTE</v>
      </c>
      <c r="D47" t="str" cm="1">
        <f t="array" aca="1" ref="D47" ca="1">idPlanner&amp;";" &amp; tblJobRoles[[#This Row],[Job Role]]</f>
        <v>547D2A57;QA Engineer</v>
      </c>
      <c r="E47" t="s">
        <v>144</v>
      </c>
      <c r="F47" s="24">
        <v>75000</v>
      </c>
      <c r="G47" s="24">
        <v>145000</v>
      </c>
      <c r="H47">
        <f>MEDIAN(tblJobRoles[[#This Row],[YearlyMin]],tblJobRoles[[#This Row],[YearlyMax]])</f>
        <v>110000</v>
      </c>
      <c r="Z47" t="str">
        <v>Performance Test Engineer</v>
      </c>
    </row>
    <row r="48" spans="1:26" x14ac:dyDescent="0.5">
      <c r="A48">
        <f t="shared" si="9"/>
        <v>47</v>
      </c>
      <c r="B48" t="str">
        <f t="shared" si="10"/>
        <v>Opex</v>
      </c>
      <c r="C48" t="str">
        <f t="shared" si="11"/>
        <v>FTE</v>
      </c>
      <c r="D48" t="str" cm="1">
        <f t="array" aca="1" ref="D48" ca="1">idPlanner&amp;";" &amp; tblJobRoles[[#This Row],[Job Role]]</f>
        <v>547D2A57;Environmental Test Engineer</v>
      </c>
      <c r="E48" t="s">
        <v>145</v>
      </c>
      <c r="F48" s="24">
        <v>80000</v>
      </c>
      <c r="G48" s="24">
        <v>150000</v>
      </c>
      <c r="H48">
        <f>MEDIAN(tblJobRoles[[#This Row],[YearlyMin]],tblJobRoles[[#This Row],[YearlyMax]])</f>
        <v>115000</v>
      </c>
      <c r="Z48" t="str">
        <v>PR Manager</v>
      </c>
    </row>
    <row r="49" spans="1:26" x14ac:dyDescent="0.5">
      <c r="A49">
        <f t="shared" si="9"/>
        <v>48</v>
      </c>
      <c r="B49" t="str">
        <f t="shared" si="10"/>
        <v>Opex</v>
      </c>
      <c r="C49" t="str">
        <f t="shared" si="11"/>
        <v>FTE</v>
      </c>
      <c r="D49" t="str" cm="1">
        <f t="array" aca="1" ref="D49" ca="1">idPlanner&amp;";" &amp; tblJobRoles[[#This Row],[Job Role]]</f>
        <v>547D2A57;Battery Test Engineer</v>
      </c>
      <c r="E49" t="s">
        <v>147</v>
      </c>
      <c r="F49" s="24">
        <v>85000</v>
      </c>
      <c r="G49" s="24">
        <v>155000</v>
      </c>
      <c r="H49">
        <f>MEDIAN(tblJobRoles[[#This Row],[YearlyMin]],tblJobRoles[[#This Row],[YearlyMax]])</f>
        <v>120000</v>
      </c>
      <c r="Z49" t="str">
        <v>Procurement Engineer</v>
      </c>
    </row>
    <row r="50" spans="1:26" x14ac:dyDescent="0.5">
      <c r="A50">
        <f t="shared" si="9"/>
        <v>49</v>
      </c>
      <c r="B50" t="str">
        <f t="shared" si="10"/>
        <v>Opex</v>
      </c>
      <c r="C50" t="str">
        <f t="shared" si="11"/>
        <v>FTE</v>
      </c>
      <c r="D50" t="str" cm="1">
        <f t="array" aca="1" ref="D50" ca="1">idPlanner&amp;";" &amp; tblJobRoles[[#This Row],[Job Role]]</f>
        <v>547D2A57;Software QA Engineer</v>
      </c>
      <c r="E50" t="s">
        <v>148</v>
      </c>
      <c r="F50" s="24">
        <v>85000</v>
      </c>
      <c r="G50" s="24">
        <v>145000</v>
      </c>
      <c r="H50">
        <f>MEDIAN(tblJobRoles[[#This Row],[YearlyMin]],tblJobRoles[[#This Row],[YearlyMax]])</f>
        <v>115000</v>
      </c>
      <c r="Z50" t="str">
        <v>Procurement Manager</v>
      </c>
    </row>
    <row r="51" spans="1:26" x14ac:dyDescent="0.5">
      <c r="A51">
        <f t="shared" si="9"/>
        <v>50</v>
      </c>
      <c r="B51" t="str">
        <f t="shared" si="10"/>
        <v>Opex</v>
      </c>
      <c r="C51" t="str">
        <f t="shared" si="11"/>
        <v>FTE</v>
      </c>
      <c r="D51" t="str" cm="1">
        <f t="array" aca="1" ref="D51" ca="1">idPlanner&amp;";" &amp; tblJobRoles[[#This Row],[Job Role]]</f>
        <v>547D2A57;Software Test Engineer</v>
      </c>
      <c r="E51" t="s">
        <v>149</v>
      </c>
      <c r="F51" s="24">
        <v>80000</v>
      </c>
      <c r="G51" s="24">
        <v>150000</v>
      </c>
      <c r="H51">
        <f>MEDIAN(tblJobRoles[[#This Row],[YearlyMin]],tblJobRoles[[#This Row],[YearlyMax]])</f>
        <v>115000</v>
      </c>
      <c r="Z51" t="str">
        <v>Product Designer</v>
      </c>
    </row>
    <row r="52" spans="1:26" x14ac:dyDescent="0.5">
      <c r="A52">
        <f t="shared" si="9"/>
        <v>51</v>
      </c>
      <c r="B52" t="str">
        <f t="shared" si="10"/>
        <v>Opex</v>
      </c>
      <c r="C52" t="str">
        <f t="shared" si="11"/>
        <v>FTE</v>
      </c>
      <c r="D52" t="str" cm="1">
        <f t="array" aca="1" ref="D52" ca="1">idPlanner&amp;";" &amp; tblJobRoles[[#This Row],[Job Role]]</f>
        <v>547D2A57;UX Researcher</v>
      </c>
      <c r="E52" t="s">
        <v>151</v>
      </c>
      <c r="F52" s="24">
        <v>75000</v>
      </c>
      <c r="G52" s="24">
        <v>140000</v>
      </c>
      <c r="H52">
        <f>MEDIAN(tblJobRoles[[#This Row],[YearlyMin]],tblJobRoles[[#This Row],[YearlyMax]])</f>
        <v>107500</v>
      </c>
      <c r="Z52" t="str">
        <v>QA Engineer</v>
      </c>
    </row>
    <row r="53" spans="1:26" x14ac:dyDescent="0.5">
      <c r="A53">
        <f t="shared" si="9"/>
        <v>52</v>
      </c>
      <c r="B53" t="str">
        <f t="shared" si="10"/>
        <v>Opex</v>
      </c>
      <c r="C53" t="str">
        <f t="shared" si="11"/>
        <v>FTE</v>
      </c>
      <c r="D53" t="str" cm="1">
        <f t="array" aca="1" ref="D53" ca="1">idPlanner&amp;";" &amp; tblJobRoles[[#This Row],[Job Role]]</f>
        <v>547D2A57;Performance Test Engineer</v>
      </c>
      <c r="E53" t="s">
        <v>152</v>
      </c>
      <c r="F53" s="24">
        <v>80000</v>
      </c>
      <c r="G53" s="24">
        <v>150000</v>
      </c>
      <c r="H53">
        <f>MEDIAN(tblJobRoles[[#This Row],[YearlyMin]],tblJobRoles[[#This Row],[YearlyMax]])</f>
        <v>115000</v>
      </c>
      <c r="Z53" t="str">
        <v>Quality Engineer</v>
      </c>
    </row>
    <row r="54" spans="1:26" x14ac:dyDescent="0.5">
      <c r="A54">
        <f t="shared" si="9"/>
        <v>53</v>
      </c>
      <c r="B54" t="str">
        <f t="shared" si="10"/>
        <v>Opex</v>
      </c>
      <c r="C54" t="str">
        <f t="shared" si="11"/>
        <v>FTE</v>
      </c>
      <c r="D54" t="str" cm="1">
        <f t="array" aca="1" ref="D54" ca="1">idPlanner&amp;";" &amp; tblJobRoles[[#This Row],[Job Role]]</f>
        <v>547D2A57;Software Compliance Engineer</v>
      </c>
      <c r="E54" t="s">
        <v>153</v>
      </c>
      <c r="F54" s="24">
        <v>90000</v>
      </c>
      <c r="G54" s="24">
        <v>160000</v>
      </c>
      <c r="H54">
        <f>MEDIAN(tblJobRoles[[#This Row],[YearlyMin]],tblJobRoles[[#This Row],[YearlyMax]])</f>
        <v>125000</v>
      </c>
      <c r="Z54" t="str">
        <v>Reliability Engineer</v>
      </c>
    </row>
    <row r="55" spans="1:26" x14ac:dyDescent="0.5">
      <c r="A55">
        <f t="shared" si="9"/>
        <v>54</v>
      </c>
      <c r="B55" t="str">
        <f t="shared" si="10"/>
        <v>Opex</v>
      </c>
      <c r="C55" t="str">
        <f t="shared" si="11"/>
        <v>FTE</v>
      </c>
      <c r="D55" t="str" cm="1">
        <f t="array" aca="1" ref="D55" ca="1">idPlanner&amp;";" &amp; tblJobRoles[[#This Row],[Job Role]]</f>
        <v>547D2A57;Packaging Engineer</v>
      </c>
      <c r="E55" t="s">
        <v>155</v>
      </c>
      <c r="F55" s="24">
        <v>75000</v>
      </c>
      <c r="G55" s="24">
        <v>140000</v>
      </c>
      <c r="H55">
        <f>MEDIAN(tblJobRoles[[#This Row],[YearlyMin]],tblJobRoles[[#This Row],[YearlyMax]])</f>
        <v>107500</v>
      </c>
      <c r="Z55" t="str">
        <v>Remote Support Engineer</v>
      </c>
    </row>
    <row r="56" spans="1:26" x14ac:dyDescent="0.5">
      <c r="A56">
        <f t="shared" si="9"/>
        <v>55</v>
      </c>
      <c r="B56" t="str">
        <f t="shared" si="10"/>
        <v>Opex</v>
      </c>
      <c r="C56" t="str">
        <f t="shared" si="11"/>
        <v>FTE</v>
      </c>
      <c r="D56" t="str" cm="1">
        <f t="array" aca="1" ref="D56" ca="1">idPlanner&amp;";" &amp; tblJobRoles[[#This Row],[Job Role]]</f>
        <v>547D2A57;Graphic Designer</v>
      </c>
      <c r="E56" t="s">
        <v>157</v>
      </c>
      <c r="F56" s="24">
        <v>55000</v>
      </c>
      <c r="G56" s="24">
        <v>105000</v>
      </c>
      <c r="H56">
        <f>MEDIAN(tblJobRoles[[#This Row],[YearlyMin]],tblJobRoles[[#This Row],[YearlyMax]])</f>
        <v>80000</v>
      </c>
      <c r="Z56" t="str">
        <v>Returns Specialist</v>
      </c>
    </row>
    <row r="57" spans="1:26" x14ac:dyDescent="0.5">
      <c r="A57">
        <f t="shared" si="9"/>
        <v>56</v>
      </c>
      <c r="B57" t="str">
        <f t="shared" si="10"/>
        <v>Opex</v>
      </c>
      <c r="C57" t="str">
        <f t="shared" si="11"/>
        <v>FTE</v>
      </c>
      <c r="D57" t="str" cm="1">
        <f t="array" aca="1" ref="D57" ca="1">idPlanner&amp;";" &amp; tblJobRoles[[#This Row],[Job Role]]</f>
        <v>547D2A57;Packaging Designer</v>
      </c>
      <c r="E57" t="s">
        <v>158</v>
      </c>
      <c r="F57" s="24">
        <v>60000</v>
      </c>
      <c r="G57" s="24">
        <v>115000</v>
      </c>
      <c r="H57">
        <f>MEDIAN(tblJobRoles[[#This Row],[YearlyMin]],tblJobRoles[[#This Row],[YearlyMax]])</f>
        <v>87500</v>
      </c>
      <c r="Z57" t="str">
        <v>Sales Manager</v>
      </c>
    </row>
    <row r="58" spans="1:26" x14ac:dyDescent="0.5">
      <c r="A58">
        <f t="shared" si="9"/>
        <v>57</v>
      </c>
      <c r="B58" t="str">
        <f t="shared" si="10"/>
        <v>Opex</v>
      </c>
      <c r="C58" t="str">
        <f t="shared" si="11"/>
        <v>FTE</v>
      </c>
      <c r="D58" t="str" cm="1">
        <f t="array" aca="1" ref="D58" ca="1">idPlanner&amp;";" &amp; tblJobRoles[[#This Row],[Job Role]]</f>
        <v>547D2A57;Technical Writer</v>
      </c>
      <c r="E58" t="s">
        <v>36</v>
      </c>
      <c r="F58" s="24">
        <v>65000</v>
      </c>
      <c r="G58" s="24">
        <v>120000</v>
      </c>
      <c r="H58">
        <f>MEDIAN(tblJobRoles[[#This Row],[YearlyMin]],tblJobRoles[[#This Row],[YearlyMax]])</f>
        <v>92500</v>
      </c>
      <c r="Z58" t="str">
        <v>Security Analyst</v>
      </c>
    </row>
    <row r="59" spans="1:26" x14ac:dyDescent="0.5">
      <c r="A59">
        <f t="shared" si="9"/>
        <v>58</v>
      </c>
      <c r="B59" t="str">
        <f t="shared" si="10"/>
        <v>Opex</v>
      </c>
      <c r="C59" t="str">
        <f t="shared" si="11"/>
        <v>FTE</v>
      </c>
      <c r="D59" t="str" cm="1">
        <f t="array" aca="1" ref="D59" ca="1">idPlanner&amp;";" &amp; tblJobRoles[[#This Row],[Job Role]]</f>
        <v>547D2A57;Instructional Designer</v>
      </c>
      <c r="E59" t="s">
        <v>160</v>
      </c>
      <c r="F59" s="24">
        <v>60000</v>
      </c>
      <c r="G59" s="24">
        <v>110000</v>
      </c>
      <c r="H59">
        <f>MEDIAN(tblJobRoles[[#This Row],[YearlyMin]],tblJobRoles[[#This Row],[YearlyMax]])</f>
        <v>85000</v>
      </c>
      <c r="Z59" t="str">
        <v>Security Engineer</v>
      </c>
    </row>
    <row r="60" spans="1:26" x14ac:dyDescent="0.5">
      <c r="A60">
        <f t="shared" si="9"/>
        <v>59</v>
      </c>
      <c r="B60" t="str">
        <f t="shared" si="10"/>
        <v>Opex</v>
      </c>
      <c r="C60" t="str">
        <f t="shared" si="11"/>
        <v>FTE</v>
      </c>
      <c r="D60" t="str" cm="1">
        <f t="array" aca="1" ref="D60" ca="1">idPlanner&amp;";" &amp; tblJobRoles[[#This Row],[Job Role]]</f>
        <v>547D2A57;Packaging Test Engineer</v>
      </c>
      <c r="E60" t="s">
        <v>161</v>
      </c>
      <c r="F60" s="24">
        <v>70000</v>
      </c>
      <c r="G60" s="24">
        <v>130000</v>
      </c>
      <c r="H60">
        <f>MEDIAN(tblJobRoles[[#This Row],[YearlyMin]],tblJobRoles[[#This Row],[YearlyMax]])</f>
        <v>100000</v>
      </c>
      <c r="Z60" t="str">
        <v>Security Firmware Engineer</v>
      </c>
    </row>
    <row r="61" spans="1:26" x14ac:dyDescent="0.5">
      <c r="A61">
        <f t="shared" si="9"/>
        <v>60</v>
      </c>
      <c r="B61" t="str">
        <f t="shared" si="10"/>
        <v>Opex</v>
      </c>
      <c r="C61" t="str">
        <f t="shared" si="11"/>
        <v>FTE</v>
      </c>
      <c r="D61" t="str" cm="1">
        <f t="array" aca="1" ref="D61" ca="1">idPlanner&amp;";" &amp; tblJobRoles[[#This Row],[Job Role]]</f>
        <v>547D2A57;Customer Support Specialist</v>
      </c>
      <c r="E61" t="s">
        <v>162</v>
      </c>
      <c r="F61" s="24">
        <v>45000</v>
      </c>
      <c r="G61" s="24">
        <v>80000</v>
      </c>
      <c r="H61">
        <f>MEDIAN(tblJobRoles[[#This Row],[YearlyMin]],tblJobRoles[[#This Row],[YearlyMax]])</f>
        <v>62500</v>
      </c>
      <c r="Z61" t="str">
        <v>Signal Integrity Engineer</v>
      </c>
    </row>
    <row r="62" spans="1:26" x14ac:dyDescent="0.5">
      <c r="A62">
        <f t="shared" si="9"/>
        <v>61</v>
      </c>
      <c r="B62" t="str">
        <f t="shared" si="10"/>
        <v>Opex</v>
      </c>
      <c r="C62" t="str">
        <f t="shared" si="11"/>
        <v>FTE</v>
      </c>
      <c r="D62" t="str" cm="1">
        <f t="array" aca="1" ref="D62" ca="1">idPlanner&amp;";" &amp; tblJobRoles[[#This Row],[Job Role]]</f>
        <v>547D2A57;Call Center Manager</v>
      </c>
      <c r="E62" t="s">
        <v>164</v>
      </c>
      <c r="F62" s="24">
        <v>50000</v>
      </c>
      <c r="G62" s="24">
        <v>90000</v>
      </c>
      <c r="H62">
        <f>MEDIAN(tblJobRoles[[#This Row],[YearlyMin]],tblJobRoles[[#This Row],[YearlyMax]])</f>
        <v>70000</v>
      </c>
      <c r="Z62" t="str">
        <v>Software Compliance Engineer</v>
      </c>
    </row>
    <row r="63" spans="1:26" x14ac:dyDescent="0.5">
      <c r="A63">
        <f t="shared" si="9"/>
        <v>62</v>
      </c>
      <c r="B63" t="str">
        <f t="shared" si="10"/>
        <v>Opex</v>
      </c>
      <c r="C63" t="str">
        <f t="shared" si="11"/>
        <v>FTE</v>
      </c>
      <c r="D63" t="str" cm="1">
        <f t="array" aca="1" ref="D63" ca="1">idPlanner&amp;";" &amp; tblJobRoles[[#This Row],[Job Role]]</f>
        <v>547D2A57;Remote Support Engineer</v>
      </c>
      <c r="E63" t="s">
        <v>165</v>
      </c>
      <c r="F63" s="24">
        <v>65000</v>
      </c>
      <c r="G63" s="24">
        <v>120000</v>
      </c>
      <c r="H63">
        <f>MEDIAN(tblJobRoles[[#This Row],[YearlyMin]],tblJobRoles[[#This Row],[YearlyMax]])</f>
        <v>92500</v>
      </c>
      <c r="Z63" t="str">
        <v>Software Developer</v>
      </c>
    </row>
    <row r="64" spans="1:26" x14ac:dyDescent="0.5">
      <c r="A64">
        <f t="shared" si="9"/>
        <v>63</v>
      </c>
      <c r="B64" t="str">
        <f t="shared" si="10"/>
        <v>Opex</v>
      </c>
      <c r="C64" t="str">
        <f t="shared" si="11"/>
        <v>FTE</v>
      </c>
      <c r="D64" t="str" cm="1">
        <f t="array" aca="1" ref="D64" ca="1">idPlanner&amp;";" &amp; tblJobRoles[[#This Row],[Job Role]]</f>
        <v>547D2A57;Customer Service Manager</v>
      </c>
      <c r="E64" t="s">
        <v>167</v>
      </c>
      <c r="F64" s="24">
        <v>70000</v>
      </c>
      <c r="G64" s="24">
        <v>125000</v>
      </c>
      <c r="H64">
        <f>MEDIAN(tblJobRoles[[#This Row],[YearlyMin]],tblJobRoles[[#This Row],[YearlyMax]])</f>
        <v>97500</v>
      </c>
      <c r="Z64" t="str">
        <v>Software Engineer</v>
      </c>
    </row>
    <row r="65" spans="1:26" x14ac:dyDescent="0.5">
      <c r="A65">
        <f t="shared" si="9"/>
        <v>64</v>
      </c>
      <c r="B65" t="str">
        <f t="shared" si="10"/>
        <v>Opex</v>
      </c>
      <c r="C65" t="str">
        <f t="shared" si="11"/>
        <v>FTE</v>
      </c>
      <c r="D65" t="str" cm="1">
        <f t="array" aca="1" ref="D65" ca="1">idPlanner&amp;";" &amp; tblJobRoles[[#This Row],[Job Role]]</f>
        <v>547D2A57;Marketing Manager</v>
      </c>
      <c r="E65" t="s">
        <v>37</v>
      </c>
      <c r="F65" s="24">
        <v>85000</v>
      </c>
      <c r="G65" s="24">
        <v>155000</v>
      </c>
      <c r="H65">
        <f>MEDIAN(tblJobRoles[[#This Row],[YearlyMin]],tblJobRoles[[#This Row],[YearlyMax]])</f>
        <v>120000</v>
      </c>
      <c r="Z65" t="str">
        <v>Software QA Engineer</v>
      </c>
    </row>
    <row r="66" spans="1:26" x14ac:dyDescent="0.5">
      <c r="A66">
        <f t="shared" si="9"/>
        <v>65</v>
      </c>
      <c r="B66" t="str">
        <f t="shared" si="10"/>
        <v>Opex</v>
      </c>
      <c r="C66" t="str">
        <f t="shared" si="11"/>
        <v>FTE</v>
      </c>
      <c r="D66" t="str" cm="1">
        <f t="array" aca="1" ref="D66" ca="1">idPlanner&amp;";" &amp; tblJobRoles[[#This Row],[Job Role]]</f>
        <v>547D2A57;Digital Marketer</v>
      </c>
      <c r="E66" t="s">
        <v>169</v>
      </c>
      <c r="F66" s="24">
        <v>70000</v>
      </c>
      <c r="G66" s="24">
        <v>130000</v>
      </c>
      <c r="H66">
        <f>MEDIAN(tblJobRoles[[#This Row],[YearlyMin]],tblJobRoles[[#This Row],[YearlyMax]])</f>
        <v>100000</v>
      </c>
      <c r="Z66" t="str">
        <v>Software Test Engineer</v>
      </c>
    </row>
    <row r="67" spans="1:26" x14ac:dyDescent="0.5">
      <c r="A67">
        <f t="shared" si="9"/>
        <v>66</v>
      </c>
      <c r="B67" t="str">
        <f t="shared" si="10"/>
        <v>Opex</v>
      </c>
      <c r="C67" t="str">
        <f t="shared" si="11"/>
        <v>FTE</v>
      </c>
      <c r="D67" t="str" cm="1">
        <f t="array" aca="1" ref="D67" ca="1">idPlanner&amp;";" &amp; tblJobRoles[[#This Row],[Job Role]]</f>
        <v>547D2A57;Influencer Marketing Manager</v>
      </c>
      <c r="E67" t="s">
        <v>170</v>
      </c>
      <c r="F67" s="24">
        <v>75000</v>
      </c>
      <c r="G67" s="24">
        <v>140000</v>
      </c>
      <c r="H67">
        <f>MEDIAN(tblJobRoles[[#This Row],[YearlyMin]],tblJobRoles[[#This Row],[YearlyMax]])</f>
        <v>107500</v>
      </c>
      <c r="Z67" t="str">
        <v>Streaming Engineer</v>
      </c>
    </row>
    <row r="68" spans="1:26" x14ac:dyDescent="0.5">
      <c r="A68">
        <f t="shared" si="9"/>
        <v>67</v>
      </c>
      <c r="B68" t="str">
        <f t="shared" si="10"/>
        <v>Opex</v>
      </c>
      <c r="C68" t="str">
        <f t="shared" si="11"/>
        <v>FTE</v>
      </c>
      <c r="D68" t="str" cm="1">
        <f t="array" aca="1" ref="D68" ca="1">idPlanner&amp;";" &amp; tblJobRoles[[#This Row],[Job Role]]</f>
        <v>547D2A57;PR Manager</v>
      </c>
      <c r="E68" t="s">
        <v>172</v>
      </c>
      <c r="F68" s="24">
        <v>85000</v>
      </c>
      <c r="G68" s="24">
        <v>150000</v>
      </c>
      <c r="H68">
        <f>MEDIAN(tblJobRoles[[#This Row],[YearlyMin]],tblJobRoles[[#This Row],[YearlyMax]])</f>
        <v>117500</v>
      </c>
      <c r="Z68" t="str">
        <v>Supplier Relationship Manager</v>
      </c>
    </row>
    <row r="69" spans="1:26" x14ac:dyDescent="0.5">
      <c r="A69">
        <f t="shared" si="9"/>
        <v>68</v>
      </c>
      <c r="B69" t="str">
        <f t="shared" si="10"/>
        <v>Opex</v>
      </c>
      <c r="C69" t="str">
        <f t="shared" si="11"/>
        <v>FTE</v>
      </c>
      <c r="D69" t="str" cm="1">
        <f t="array" aca="1" ref="D69" ca="1">idPlanner&amp;";" &amp; tblJobRoles[[#This Row],[Job Role]]</f>
        <v>547D2A57;Communications Specialist</v>
      </c>
      <c r="E69" t="s">
        <v>173</v>
      </c>
      <c r="F69" s="24">
        <v>60000</v>
      </c>
      <c r="G69" s="24">
        <v>120000</v>
      </c>
      <c r="H69">
        <f>MEDIAN(tblJobRoles[[#This Row],[YearlyMin]],tblJobRoles[[#This Row],[YearlyMax]])</f>
        <v>90000</v>
      </c>
      <c r="Z69" t="str">
        <v>Supply Chain Analyst</v>
      </c>
    </row>
    <row r="70" spans="1:26" x14ac:dyDescent="0.5">
      <c r="A70">
        <f t="shared" si="9"/>
        <v>69</v>
      </c>
      <c r="B70" t="str">
        <f t="shared" si="10"/>
        <v>Opex</v>
      </c>
      <c r="C70" t="str">
        <f t="shared" si="11"/>
        <v>FTE</v>
      </c>
      <c r="D70" t="str" cm="1">
        <f t="array" aca="1" ref="D70" ca="1">idPlanner&amp;";" &amp; tblJobRoles[[#This Row],[Job Role]]</f>
        <v>547D2A57;Business Development Manager</v>
      </c>
      <c r="E70" t="s">
        <v>175</v>
      </c>
      <c r="F70" s="24">
        <v>90000</v>
      </c>
      <c r="G70" s="24">
        <v>165000</v>
      </c>
      <c r="H70">
        <f>MEDIAN(tblJobRoles[[#This Row],[YearlyMin]],tblJobRoles[[#This Row],[YearlyMax]])</f>
        <v>127500</v>
      </c>
      <c r="Z70" t="str">
        <v>Supply Chain Manager</v>
      </c>
    </row>
    <row r="71" spans="1:26" x14ac:dyDescent="0.5">
      <c r="A71">
        <f t="shared" si="9"/>
        <v>70</v>
      </c>
      <c r="B71" t="str">
        <f t="shared" si="10"/>
        <v>Opex</v>
      </c>
      <c r="C71" t="str">
        <f t="shared" si="11"/>
        <v>FTE</v>
      </c>
      <c r="D71" t="str" cm="1">
        <f t="array" aca="1" ref="D71" ca="1">idPlanner&amp;";" &amp; tblJobRoles[[#This Row],[Job Role]]</f>
        <v>547D2A57;E-Commerce Manager</v>
      </c>
      <c r="E71" t="s">
        <v>176</v>
      </c>
      <c r="F71" s="24">
        <v>80000</v>
      </c>
      <c r="G71" s="24">
        <v>145000</v>
      </c>
      <c r="H71">
        <f>MEDIAN(tblJobRoles[[#This Row],[YearlyMin]],tblJobRoles[[#This Row],[YearlyMax]])</f>
        <v>112500</v>
      </c>
      <c r="Z71" t="str">
        <v>Technical Writer</v>
      </c>
    </row>
    <row r="72" spans="1:26" x14ac:dyDescent="0.5">
      <c r="A72">
        <f t="shared" si="9"/>
        <v>71</v>
      </c>
      <c r="B72" t="str">
        <f t="shared" si="10"/>
        <v>Opex</v>
      </c>
      <c r="C72" t="str">
        <f t="shared" si="11"/>
        <v>FTE</v>
      </c>
      <c r="D72" t="str" cm="1">
        <f t="array" aca="1" ref="D72" ca="1">idPlanner&amp;";" &amp; tblJobRoles[[#This Row],[Job Role]]</f>
        <v>547D2A57;Sales Manager</v>
      </c>
      <c r="E72" t="s">
        <v>47</v>
      </c>
      <c r="F72" s="24">
        <v>80000</v>
      </c>
      <c r="G72" s="24">
        <v>150000</v>
      </c>
      <c r="H72">
        <f>MEDIAN(tblJobRoles[[#This Row],[YearlyMin]],tblJobRoles[[#This Row],[YearlyMax]])</f>
        <v>115000</v>
      </c>
      <c r="Z72" t="str">
        <v>Test Engineer</v>
      </c>
    </row>
    <row r="73" spans="1:26" x14ac:dyDescent="0.5">
      <c r="A73">
        <f t="shared" si="9"/>
        <v>72</v>
      </c>
      <c r="B73" t="str">
        <f t="shared" si="10"/>
        <v>Opex</v>
      </c>
      <c r="C73" t="str">
        <f t="shared" si="11"/>
        <v>FTE</v>
      </c>
      <c r="D73" t="str" cm="1">
        <f t="array" aca="1" ref="D73" ca="1">idPlanner&amp;";" &amp; tblJobRoles[[#This Row],[Job Role]]</f>
        <v>547D2A57;Inventory Analyst</v>
      </c>
      <c r="E73" t="s">
        <v>178</v>
      </c>
      <c r="F73" s="24">
        <v>55000</v>
      </c>
      <c r="G73" s="24">
        <v>100000</v>
      </c>
      <c r="H73">
        <f>MEDIAN(tblJobRoles[[#This Row],[YearlyMin]],tblJobRoles[[#This Row],[YearlyMax]])</f>
        <v>77500</v>
      </c>
      <c r="Z73" t="str">
        <v>UI/UX Designer</v>
      </c>
    </row>
    <row r="74" spans="1:26" x14ac:dyDescent="0.5">
      <c r="A74">
        <f t="shared" si="9"/>
        <v>73</v>
      </c>
      <c r="B74" t="str">
        <f t="shared" si="10"/>
        <v>Opex</v>
      </c>
      <c r="C74" t="str">
        <f t="shared" si="11"/>
        <v>FTE</v>
      </c>
      <c r="D74" t="str" cm="1">
        <f t="array" aca="1" ref="D74" ca="1">idPlanner&amp;";" &amp; tblJobRoles[[#This Row],[Job Role]]</f>
        <v>547D2A57;Channel Sales Manager</v>
      </c>
      <c r="E74" t="s">
        <v>179</v>
      </c>
      <c r="F74" s="24">
        <v>85000</v>
      </c>
      <c r="G74" s="24">
        <v>160000</v>
      </c>
      <c r="H74">
        <f>MEDIAN(tblJobRoles[[#This Row],[YearlyMin]],tblJobRoles[[#This Row],[YearlyMax]])</f>
        <v>122500</v>
      </c>
      <c r="Z74" t="str">
        <v>UX Researcher</v>
      </c>
    </row>
    <row r="75" spans="1:26" x14ac:dyDescent="0.5">
      <c r="A75">
        <f t="shared" si="9"/>
        <v>74</v>
      </c>
      <c r="B75" t="str">
        <f t="shared" si="10"/>
        <v>Opex</v>
      </c>
      <c r="C75" t="str">
        <f t="shared" si="11"/>
        <v>FTE</v>
      </c>
      <c r="D75" t="str" cm="1">
        <f t="array" aca="1" ref="D75" ca="1">idPlanner&amp;";" &amp; tblJobRoles[[#This Row],[Job Role]]</f>
        <v>547D2A57;Customer Experience Analyst</v>
      </c>
      <c r="E75" t="s">
        <v>183</v>
      </c>
      <c r="F75" s="24">
        <v>55000</v>
      </c>
      <c r="G75" s="24">
        <v>95000</v>
      </c>
      <c r="H75">
        <f>MEDIAN(tblJobRoles[[#This Row],[YearlyMin]],tblJobRoles[[#This Row],[YearlyMax]])</f>
        <v>75000</v>
      </c>
      <c r="Z75" t="str">
        <v>Video Engineer</v>
      </c>
    </row>
    <row r="76" spans="1:26" x14ac:dyDescent="0.5">
      <c r="A76">
        <f t="shared" si="9"/>
        <v>75</v>
      </c>
      <c r="B76" t="str">
        <f t="shared" si="10"/>
        <v>Opex</v>
      </c>
      <c r="C76" t="str">
        <f t="shared" si="11"/>
        <v>FTE</v>
      </c>
      <c r="D76" t="str" cm="1">
        <f t="array" aca="1" ref="D76" ca="1">idPlanner&amp;";" &amp; tblJobRoles[[#This Row],[Job Role]]</f>
        <v>547D2A57;Returns Specialist</v>
      </c>
      <c r="E76" t="s">
        <v>185</v>
      </c>
      <c r="F76" s="24">
        <v>45000</v>
      </c>
      <c r="G76" s="24">
        <v>85000</v>
      </c>
      <c r="H76">
        <f>MEDIAN(tblJobRoles[[#This Row],[YearlyMin]],tblJobRoles[[#This Row],[YearlyMax]])</f>
        <v>65000</v>
      </c>
      <c r="Z76" t="str">
        <v>Video Playback Engineer</v>
      </c>
    </row>
    <row r="77" spans="1:26" x14ac:dyDescent="0.5">
      <c r="Z77" t="str">
        <v xml:space="preserve">  --other expense types --</v>
      </c>
    </row>
    <row r="78" spans="1:26" x14ac:dyDescent="0.5">
      <c r="Z78" t="str">
        <v>Capital Investments</v>
      </c>
    </row>
    <row r="79" spans="1:26" x14ac:dyDescent="0.5">
      <c r="Z79" t="str">
        <v>Consulting and Professional Services</v>
      </c>
    </row>
    <row r="80" spans="1:26" x14ac:dyDescent="0.5">
      <c r="Z80" t="str">
        <v>Corporate Taxes</v>
      </c>
    </row>
    <row r="81" spans="26:26" x14ac:dyDescent="0.5">
      <c r="Z81" t="str">
        <v>Depreciation and Amortization</v>
      </c>
    </row>
    <row r="82" spans="26:26" x14ac:dyDescent="0.5">
      <c r="Z82" t="str">
        <v>Employee Benefits</v>
      </c>
    </row>
    <row r="83" spans="26:26" x14ac:dyDescent="0.5">
      <c r="Z83" t="str">
        <v>Equipment and Hardware</v>
      </c>
    </row>
    <row r="84" spans="26:26" x14ac:dyDescent="0.5">
      <c r="Z84" t="str">
        <v>Insurance</v>
      </c>
    </row>
    <row r="85" spans="26:26" x14ac:dyDescent="0.5">
      <c r="Z85" t="str">
        <v>Intellectual Property and Legal</v>
      </c>
    </row>
    <row r="86" spans="26:26" x14ac:dyDescent="0.5">
      <c r="Z86" t="str">
        <v>Manufacturing and Production (Capex)</v>
      </c>
    </row>
    <row r="87" spans="26:26" x14ac:dyDescent="0.5">
      <c r="Z87" t="str">
        <v>Manufacturing and Production (Opex)</v>
      </c>
    </row>
    <row r="88" spans="26:26" x14ac:dyDescent="0.5">
      <c r="Z88" t="str">
        <v>Marketing and Advertising</v>
      </c>
    </row>
    <row r="89" spans="26:26" x14ac:dyDescent="0.5">
      <c r="Z89" t="str">
        <v>Miscellaneous Office Expenses</v>
      </c>
    </row>
    <row r="90" spans="26:26" x14ac:dyDescent="0.5">
      <c r="Z90" t="str">
        <v>Office Rent and Utilities</v>
      </c>
    </row>
    <row r="91" spans="26:26" x14ac:dyDescent="0.5">
      <c r="Z91" t="str">
        <v>Payroll Taxes</v>
      </c>
    </row>
    <row r="92" spans="26:26" x14ac:dyDescent="0.5">
      <c r="Z92" t="str">
        <v>Research and Development (R&amp;D)</v>
      </c>
    </row>
    <row r="93" spans="26:26" x14ac:dyDescent="0.5">
      <c r="Z93" t="str">
        <v>Salaries and Wages</v>
      </c>
    </row>
    <row r="94" spans="26:26" x14ac:dyDescent="0.5">
      <c r="Z94" t="str">
        <v>Sales and Customer Acquisition</v>
      </c>
    </row>
    <row r="95" spans="26:26" x14ac:dyDescent="0.5">
      <c r="Z95" t="str">
        <v>Shipping and Logistics</v>
      </c>
    </row>
    <row r="96" spans="26:26" x14ac:dyDescent="0.5">
      <c r="Z96" t="str">
        <v>Software and Technology</v>
      </c>
    </row>
    <row r="97" spans="26:26" x14ac:dyDescent="0.5">
      <c r="Z97" t="str">
        <v>Subscriptions and Memberships</v>
      </c>
    </row>
    <row r="98" spans="26:26" x14ac:dyDescent="0.5">
      <c r="Z98" t="str">
        <v>Travel and Accommodation</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BE6D1-4CDF-4032-935C-40A8EB2CC33E}">
  <sheetPr>
    <tabColor theme="1"/>
  </sheetPr>
  <dimension ref="B1:AB75"/>
  <sheetViews>
    <sheetView topLeftCell="B1" workbookViewId="0">
      <selection activeCell="Z1" sqref="Z1:AB75"/>
    </sheetView>
  </sheetViews>
  <sheetFormatPr defaultRowHeight="14.35" x14ac:dyDescent="0.5"/>
  <sheetData>
    <row r="1" spans="2:28" x14ac:dyDescent="0.5">
      <c r="B1" t="s">
        <v>98</v>
      </c>
      <c r="C1" t="s">
        <v>215</v>
      </c>
      <c r="D1" t="s">
        <v>39</v>
      </c>
      <c r="E1">
        <v>1.5</v>
      </c>
      <c r="F1">
        <v>1</v>
      </c>
      <c r="G1">
        <v>0.5</v>
      </c>
      <c r="H1">
        <v>0.2</v>
      </c>
      <c r="J1" t="s">
        <v>244</v>
      </c>
      <c r="K1" t="s">
        <v>200</v>
      </c>
      <c r="L1" t="s">
        <v>44</v>
      </c>
      <c r="M1">
        <v>1</v>
      </c>
      <c r="N1">
        <v>0.5</v>
      </c>
      <c r="O1">
        <v>0.5</v>
      </c>
      <c r="P1">
        <v>0.2</v>
      </c>
      <c r="R1" t="s">
        <v>227</v>
      </c>
      <c r="S1" t="s">
        <v>221</v>
      </c>
      <c r="T1" t="s">
        <v>46</v>
      </c>
      <c r="U1">
        <v>0.5</v>
      </c>
      <c r="V1">
        <v>1</v>
      </c>
      <c r="W1">
        <v>2</v>
      </c>
      <c r="X1">
        <v>1</v>
      </c>
      <c r="Z1" t="s">
        <v>44</v>
      </c>
      <c r="AA1">
        <v>85000</v>
      </c>
      <c r="AB1">
        <v>155000</v>
      </c>
    </row>
    <row r="2" spans="2:28" x14ac:dyDescent="0.5">
      <c r="B2" t="s">
        <v>98</v>
      </c>
      <c r="C2" t="s">
        <v>216</v>
      </c>
      <c r="D2" t="s">
        <v>40</v>
      </c>
      <c r="E2">
        <v>0.5</v>
      </c>
      <c r="F2">
        <v>2</v>
      </c>
      <c r="G2">
        <v>1</v>
      </c>
      <c r="H2">
        <v>0.5</v>
      </c>
      <c r="J2" t="s">
        <v>244</v>
      </c>
      <c r="K2" t="s">
        <v>200</v>
      </c>
      <c r="L2" t="s">
        <v>33</v>
      </c>
      <c r="M2">
        <v>1</v>
      </c>
      <c r="N2">
        <v>0.5</v>
      </c>
      <c r="O2">
        <v>0.5</v>
      </c>
      <c r="P2">
        <v>0.2</v>
      </c>
      <c r="R2" t="s">
        <v>227</v>
      </c>
      <c r="S2" t="s">
        <v>221</v>
      </c>
      <c r="T2" t="s">
        <v>144</v>
      </c>
      <c r="U2">
        <v>0.5</v>
      </c>
      <c r="V2">
        <v>1</v>
      </c>
      <c r="W2">
        <v>3</v>
      </c>
      <c r="X2">
        <v>2</v>
      </c>
      <c r="Z2" t="s">
        <v>33</v>
      </c>
      <c r="AA2">
        <v>90000</v>
      </c>
      <c r="AB2">
        <v>165000</v>
      </c>
    </row>
    <row r="3" spans="2:28" x14ac:dyDescent="0.5">
      <c r="B3" t="s">
        <v>98</v>
      </c>
      <c r="C3" t="s">
        <v>216</v>
      </c>
      <c r="D3" t="s">
        <v>38</v>
      </c>
      <c r="E3">
        <v>0.5</v>
      </c>
      <c r="F3">
        <v>1.5</v>
      </c>
      <c r="G3">
        <v>1</v>
      </c>
      <c r="H3">
        <v>0.5</v>
      </c>
      <c r="J3" t="s">
        <v>244</v>
      </c>
      <c r="K3" t="s">
        <v>201</v>
      </c>
      <c r="L3" t="s">
        <v>126</v>
      </c>
      <c r="M3">
        <v>0.5</v>
      </c>
      <c r="N3">
        <v>1.5</v>
      </c>
      <c r="O3">
        <v>3</v>
      </c>
      <c r="P3">
        <v>1.5</v>
      </c>
      <c r="R3" t="s">
        <v>227</v>
      </c>
      <c r="S3" t="s">
        <v>228</v>
      </c>
      <c r="T3" t="s">
        <v>145</v>
      </c>
      <c r="U3">
        <v>0.2</v>
      </c>
      <c r="V3">
        <v>1</v>
      </c>
      <c r="W3">
        <v>2</v>
      </c>
      <c r="X3">
        <v>0.5</v>
      </c>
      <c r="Z3" t="s">
        <v>126</v>
      </c>
      <c r="AA3">
        <v>95000</v>
      </c>
      <c r="AB3">
        <v>175000</v>
      </c>
    </row>
    <row r="4" spans="2:28" x14ac:dyDescent="0.5">
      <c r="B4" t="s">
        <v>106</v>
      </c>
      <c r="C4" t="s">
        <v>217</v>
      </c>
      <c r="D4" t="s">
        <v>45</v>
      </c>
      <c r="E4">
        <v>1</v>
      </c>
      <c r="F4">
        <v>1</v>
      </c>
      <c r="G4">
        <v>1.5</v>
      </c>
      <c r="H4">
        <v>0.5</v>
      </c>
      <c r="J4" t="s">
        <v>244</v>
      </c>
      <c r="K4" t="s">
        <v>202</v>
      </c>
      <c r="L4" t="s">
        <v>33</v>
      </c>
      <c r="M4">
        <v>0.5</v>
      </c>
      <c r="N4">
        <v>1</v>
      </c>
      <c r="O4">
        <v>2.5</v>
      </c>
      <c r="P4">
        <v>1.5</v>
      </c>
      <c r="R4" t="s">
        <v>227</v>
      </c>
      <c r="S4" t="s">
        <v>146</v>
      </c>
      <c r="T4" t="s">
        <v>147</v>
      </c>
      <c r="U4">
        <v>0.2</v>
      </c>
      <c r="V4">
        <v>1</v>
      </c>
      <c r="W4">
        <v>2</v>
      </c>
      <c r="X4">
        <v>1</v>
      </c>
      <c r="Z4" t="s">
        <v>127</v>
      </c>
      <c r="AA4">
        <v>95000</v>
      </c>
      <c r="AB4">
        <v>170000</v>
      </c>
    </row>
    <row r="5" spans="2:28" x14ac:dyDescent="0.5">
      <c r="B5" t="s">
        <v>106</v>
      </c>
      <c r="C5" t="s">
        <v>217</v>
      </c>
      <c r="D5" t="s">
        <v>41</v>
      </c>
      <c r="E5">
        <v>1</v>
      </c>
      <c r="F5">
        <v>1.5</v>
      </c>
      <c r="G5">
        <v>2</v>
      </c>
      <c r="H5">
        <v>0.5</v>
      </c>
      <c r="J5" t="s">
        <v>244</v>
      </c>
      <c r="K5" t="s">
        <v>203</v>
      </c>
      <c r="L5" t="s">
        <v>128</v>
      </c>
      <c r="M5">
        <v>0.5</v>
      </c>
      <c r="N5">
        <v>1.5</v>
      </c>
      <c r="O5">
        <v>2</v>
      </c>
      <c r="P5">
        <v>1</v>
      </c>
      <c r="R5" t="s">
        <v>227</v>
      </c>
      <c r="S5" t="s">
        <v>229</v>
      </c>
      <c r="T5" t="s">
        <v>148</v>
      </c>
      <c r="U5">
        <v>0.5</v>
      </c>
      <c r="V5">
        <v>1</v>
      </c>
      <c r="W5">
        <v>3</v>
      </c>
      <c r="X5">
        <v>2</v>
      </c>
      <c r="Z5" t="s">
        <v>128</v>
      </c>
      <c r="AA5">
        <v>100000</v>
      </c>
      <c r="AB5">
        <v>180000</v>
      </c>
    </row>
    <row r="6" spans="2:28" x14ac:dyDescent="0.5">
      <c r="B6" t="s">
        <v>101</v>
      </c>
      <c r="C6" t="s">
        <v>99</v>
      </c>
      <c r="D6" t="s">
        <v>109</v>
      </c>
      <c r="E6">
        <v>0.5</v>
      </c>
      <c r="F6">
        <v>2</v>
      </c>
      <c r="G6">
        <v>1.5</v>
      </c>
      <c r="H6">
        <v>1</v>
      </c>
      <c r="J6" t="s">
        <v>244</v>
      </c>
      <c r="K6" t="s">
        <v>204</v>
      </c>
      <c r="L6" t="s">
        <v>44</v>
      </c>
      <c r="M6">
        <v>0.5</v>
      </c>
      <c r="N6">
        <v>1.5</v>
      </c>
      <c r="O6">
        <v>3</v>
      </c>
      <c r="P6">
        <v>1.5</v>
      </c>
      <c r="R6" t="s">
        <v>227</v>
      </c>
      <c r="S6" t="s">
        <v>229</v>
      </c>
      <c r="T6" t="s">
        <v>149</v>
      </c>
      <c r="U6">
        <v>0.5</v>
      </c>
      <c r="V6">
        <v>1</v>
      </c>
      <c r="W6">
        <v>3</v>
      </c>
      <c r="X6">
        <v>2</v>
      </c>
      <c r="Z6" t="s">
        <v>34</v>
      </c>
      <c r="AA6">
        <v>75000</v>
      </c>
      <c r="AB6">
        <v>145000</v>
      </c>
    </row>
    <row r="7" spans="2:28" x14ac:dyDescent="0.5">
      <c r="B7" t="s">
        <v>101</v>
      </c>
      <c r="C7" t="s">
        <v>218</v>
      </c>
      <c r="D7" t="s">
        <v>111</v>
      </c>
      <c r="E7">
        <v>0.5</v>
      </c>
      <c r="F7">
        <v>1.5</v>
      </c>
      <c r="G7">
        <v>2</v>
      </c>
      <c r="H7">
        <v>0.5</v>
      </c>
      <c r="J7" t="s">
        <v>244</v>
      </c>
      <c r="K7" t="s">
        <v>129</v>
      </c>
      <c r="L7" t="s">
        <v>34</v>
      </c>
      <c r="M7">
        <v>1</v>
      </c>
      <c r="N7">
        <v>1.5</v>
      </c>
      <c r="O7">
        <v>2</v>
      </c>
      <c r="P7">
        <v>1</v>
      </c>
      <c r="R7" t="s">
        <v>227</v>
      </c>
      <c r="S7" t="s">
        <v>230</v>
      </c>
      <c r="T7" t="s">
        <v>149</v>
      </c>
      <c r="U7">
        <v>0.5</v>
      </c>
      <c r="V7">
        <v>1</v>
      </c>
      <c r="W7">
        <v>2</v>
      </c>
      <c r="X7">
        <v>1</v>
      </c>
      <c r="Z7" t="s">
        <v>130</v>
      </c>
      <c r="AA7">
        <v>90000</v>
      </c>
      <c r="AB7">
        <v>160000</v>
      </c>
    </row>
    <row r="8" spans="2:28" x14ac:dyDescent="0.5">
      <c r="B8" t="s">
        <v>98</v>
      </c>
      <c r="C8" t="s">
        <v>218</v>
      </c>
      <c r="D8" t="s">
        <v>41</v>
      </c>
      <c r="E8">
        <v>0.5</v>
      </c>
      <c r="F8">
        <v>1.5</v>
      </c>
      <c r="G8">
        <v>2</v>
      </c>
      <c r="H8">
        <v>0.5</v>
      </c>
      <c r="J8" t="s">
        <v>197</v>
      </c>
      <c r="K8" t="s">
        <v>205</v>
      </c>
      <c r="L8" t="s">
        <v>33</v>
      </c>
      <c r="M8">
        <v>0.5</v>
      </c>
      <c r="N8">
        <v>1.5</v>
      </c>
      <c r="O8">
        <v>2.5</v>
      </c>
      <c r="P8">
        <v>1</v>
      </c>
      <c r="R8" t="s">
        <v>227</v>
      </c>
      <c r="S8" t="s">
        <v>150</v>
      </c>
      <c r="T8" t="s">
        <v>151</v>
      </c>
      <c r="U8">
        <v>1</v>
      </c>
      <c r="V8">
        <v>1.5</v>
      </c>
      <c r="W8">
        <v>2</v>
      </c>
      <c r="X8">
        <v>1</v>
      </c>
      <c r="Z8" t="s">
        <v>131</v>
      </c>
      <c r="AA8">
        <v>90000</v>
      </c>
      <c r="AB8">
        <v>165000</v>
      </c>
    </row>
    <row r="9" spans="2:28" x14ac:dyDescent="0.5">
      <c r="B9" t="s">
        <v>98</v>
      </c>
      <c r="C9" t="s">
        <v>219</v>
      </c>
      <c r="D9" t="s">
        <v>110</v>
      </c>
      <c r="E9">
        <v>1</v>
      </c>
      <c r="F9">
        <v>1</v>
      </c>
      <c r="G9">
        <v>1</v>
      </c>
      <c r="H9">
        <v>0.5</v>
      </c>
      <c r="J9" t="s">
        <v>197</v>
      </c>
      <c r="K9" t="s">
        <v>205</v>
      </c>
      <c r="L9" t="s">
        <v>130</v>
      </c>
      <c r="M9">
        <v>0.5</v>
      </c>
      <c r="N9">
        <v>1.5</v>
      </c>
      <c r="O9">
        <v>2.5</v>
      </c>
      <c r="P9">
        <v>1</v>
      </c>
      <c r="R9" t="s">
        <v>227</v>
      </c>
      <c r="S9" t="s">
        <v>231</v>
      </c>
      <c r="T9" t="s">
        <v>152</v>
      </c>
      <c r="U9">
        <v>0.5</v>
      </c>
      <c r="V9">
        <v>1</v>
      </c>
      <c r="W9">
        <v>2</v>
      </c>
      <c r="X9">
        <v>1</v>
      </c>
      <c r="Z9" t="s">
        <v>35</v>
      </c>
      <c r="AA9">
        <v>120000</v>
      </c>
      <c r="AB9">
        <v>200000</v>
      </c>
    </row>
    <row r="10" spans="2:28" x14ac:dyDescent="0.5">
      <c r="B10" t="s">
        <v>106</v>
      </c>
      <c r="C10" t="s">
        <v>219</v>
      </c>
      <c r="D10" t="s">
        <v>112</v>
      </c>
      <c r="E10">
        <v>1</v>
      </c>
      <c r="F10">
        <v>1.5</v>
      </c>
      <c r="G10">
        <v>1.5</v>
      </c>
      <c r="H10">
        <v>0.5</v>
      </c>
      <c r="J10" t="s">
        <v>197</v>
      </c>
      <c r="K10" t="s">
        <v>206</v>
      </c>
      <c r="L10" t="s">
        <v>131</v>
      </c>
      <c r="M10">
        <v>0.5</v>
      </c>
      <c r="N10">
        <v>1.5</v>
      </c>
      <c r="O10">
        <v>2.5</v>
      </c>
      <c r="P10">
        <v>1.5</v>
      </c>
      <c r="R10" t="s">
        <v>227</v>
      </c>
      <c r="S10" t="s">
        <v>232</v>
      </c>
      <c r="T10" t="s">
        <v>142</v>
      </c>
      <c r="U10">
        <v>0.5</v>
      </c>
      <c r="V10">
        <v>1</v>
      </c>
      <c r="W10">
        <v>1.5</v>
      </c>
      <c r="X10">
        <v>1</v>
      </c>
      <c r="Z10" t="s">
        <v>132</v>
      </c>
      <c r="AA10">
        <v>100000</v>
      </c>
      <c r="AB10">
        <v>175000</v>
      </c>
    </row>
    <row r="11" spans="2:28" x14ac:dyDescent="0.5">
      <c r="B11" t="s">
        <v>106</v>
      </c>
      <c r="C11" t="s">
        <v>220</v>
      </c>
      <c r="D11" t="s">
        <v>113</v>
      </c>
      <c r="E11">
        <v>0.5</v>
      </c>
      <c r="F11">
        <v>2</v>
      </c>
      <c r="G11">
        <v>2.5</v>
      </c>
      <c r="H11">
        <v>0.5</v>
      </c>
      <c r="J11" t="s">
        <v>197</v>
      </c>
      <c r="K11" t="s">
        <v>207</v>
      </c>
      <c r="L11" t="s">
        <v>35</v>
      </c>
      <c r="M11">
        <v>1</v>
      </c>
      <c r="N11">
        <v>1.5</v>
      </c>
      <c r="O11">
        <v>2.5</v>
      </c>
      <c r="P11">
        <v>1</v>
      </c>
      <c r="R11" t="s">
        <v>227</v>
      </c>
      <c r="S11" t="s">
        <v>232</v>
      </c>
      <c r="T11" t="s">
        <v>143</v>
      </c>
      <c r="U11">
        <v>0.5</v>
      </c>
      <c r="V11">
        <v>1</v>
      </c>
      <c r="W11">
        <v>2</v>
      </c>
      <c r="X11">
        <v>1</v>
      </c>
      <c r="Z11" t="s">
        <v>133</v>
      </c>
      <c r="AA11">
        <v>85000</v>
      </c>
      <c r="AB11">
        <v>150000</v>
      </c>
    </row>
    <row r="12" spans="2:28" x14ac:dyDescent="0.5">
      <c r="B12" t="s">
        <v>98</v>
      </c>
      <c r="C12" t="s">
        <v>100</v>
      </c>
      <c r="D12" t="s">
        <v>114</v>
      </c>
      <c r="E12">
        <v>0.5</v>
      </c>
      <c r="F12">
        <v>1.5</v>
      </c>
      <c r="G12">
        <v>2</v>
      </c>
      <c r="H12">
        <v>1</v>
      </c>
      <c r="J12" t="s">
        <v>197</v>
      </c>
      <c r="K12" t="s">
        <v>207</v>
      </c>
      <c r="L12" t="s">
        <v>132</v>
      </c>
      <c r="M12">
        <v>1</v>
      </c>
      <c r="N12">
        <v>1.5</v>
      </c>
      <c r="O12">
        <v>2.5</v>
      </c>
      <c r="P12">
        <v>1</v>
      </c>
      <c r="R12" t="s">
        <v>227</v>
      </c>
      <c r="S12" t="s">
        <v>233</v>
      </c>
      <c r="T12" t="s">
        <v>116</v>
      </c>
      <c r="U12">
        <v>0.2</v>
      </c>
      <c r="V12">
        <v>0.5</v>
      </c>
      <c r="W12">
        <v>1</v>
      </c>
      <c r="X12">
        <v>0.5</v>
      </c>
      <c r="Z12" t="s">
        <v>134</v>
      </c>
      <c r="AA12">
        <v>95000</v>
      </c>
      <c r="AB12">
        <v>160000</v>
      </c>
    </row>
    <row r="13" spans="2:28" x14ac:dyDescent="0.5">
      <c r="B13" t="s">
        <v>101</v>
      </c>
      <c r="C13" t="s">
        <v>221</v>
      </c>
      <c r="D13" t="s">
        <v>115</v>
      </c>
      <c r="E13">
        <v>0.5</v>
      </c>
      <c r="F13">
        <v>1.5</v>
      </c>
      <c r="G13">
        <v>2</v>
      </c>
      <c r="H13">
        <v>1</v>
      </c>
      <c r="J13" t="s">
        <v>198</v>
      </c>
      <c r="K13" t="s">
        <v>208</v>
      </c>
      <c r="L13" t="s">
        <v>133</v>
      </c>
      <c r="M13">
        <v>0.5</v>
      </c>
      <c r="N13">
        <v>1.5</v>
      </c>
      <c r="O13">
        <v>3</v>
      </c>
      <c r="P13">
        <v>1.5</v>
      </c>
      <c r="R13" t="s">
        <v>227</v>
      </c>
      <c r="S13" t="s">
        <v>234</v>
      </c>
      <c r="T13" t="s">
        <v>153</v>
      </c>
      <c r="U13">
        <v>0.2</v>
      </c>
      <c r="V13">
        <v>0.5</v>
      </c>
      <c r="W13">
        <v>1</v>
      </c>
      <c r="X13">
        <v>0.5</v>
      </c>
      <c r="Z13" t="s">
        <v>135</v>
      </c>
      <c r="AA13">
        <v>85000</v>
      </c>
      <c r="AB13">
        <v>145000</v>
      </c>
    </row>
    <row r="14" spans="2:28" x14ac:dyDescent="0.5">
      <c r="B14" t="s">
        <v>101</v>
      </c>
      <c r="C14" t="s">
        <v>222</v>
      </c>
      <c r="D14" t="s">
        <v>109</v>
      </c>
      <c r="E14">
        <v>0.5</v>
      </c>
      <c r="F14">
        <v>1.5</v>
      </c>
      <c r="G14">
        <v>2</v>
      </c>
      <c r="H14">
        <v>1</v>
      </c>
      <c r="J14" t="s">
        <v>198</v>
      </c>
      <c r="K14" t="s">
        <v>208</v>
      </c>
      <c r="L14" t="s">
        <v>134</v>
      </c>
      <c r="M14">
        <v>0.5</v>
      </c>
      <c r="N14">
        <v>1.5</v>
      </c>
      <c r="O14">
        <v>2.5</v>
      </c>
      <c r="P14">
        <v>1.5</v>
      </c>
      <c r="R14" t="s">
        <v>154</v>
      </c>
      <c r="S14" t="s">
        <v>235</v>
      </c>
      <c r="T14" t="s">
        <v>155</v>
      </c>
      <c r="U14">
        <v>1</v>
      </c>
      <c r="V14">
        <v>1.5</v>
      </c>
      <c r="W14">
        <v>2</v>
      </c>
      <c r="X14">
        <v>0.5</v>
      </c>
      <c r="Z14" t="s">
        <v>43</v>
      </c>
      <c r="AA14">
        <v>90000</v>
      </c>
      <c r="AB14">
        <v>170000</v>
      </c>
    </row>
    <row r="15" spans="2:28" x14ac:dyDescent="0.5">
      <c r="B15" t="s">
        <v>98</v>
      </c>
      <c r="C15" t="s">
        <v>223</v>
      </c>
      <c r="D15" t="s">
        <v>116</v>
      </c>
      <c r="E15">
        <v>0.2</v>
      </c>
      <c r="F15">
        <v>0.5</v>
      </c>
      <c r="G15">
        <v>1</v>
      </c>
      <c r="H15">
        <v>0.5</v>
      </c>
      <c r="J15" t="s">
        <v>197</v>
      </c>
      <c r="K15" t="s">
        <v>209</v>
      </c>
      <c r="L15" t="s">
        <v>135</v>
      </c>
      <c r="M15">
        <v>0.5</v>
      </c>
      <c r="N15">
        <v>1.5</v>
      </c>
      <c r="O15">
        <v>3</v>
      </c>
      <c r="P15">
        <v>1.5</v>
      </c>
      <c r="R15" t="s">
        <v>154</v>
      </c>
      <c r="S15" t="s">
        <v>156</v>
      </c>
      <c r="T15" t="s">
        <v>157</v>
      </c>
      <c r="U15">
        <v>1</v>
      </c>
      <c r="V15">
        <v>1.5</v>
      </c>
      <c r="W15">
        <v>2</v>
      </c>
      <c r="X15">
        <v>0.5</v>
      </c>
      <c r="Z15" t="s">
        <v>136</v>
      </c>
      <c r="AA15">
        <v>85000</v>
      </c>
      <c r="AB15">
        <v>145000</v>
      </c>
    </row>
    <row r="16" spans="2:28" x14ac:dyDescent="0.5">
      <c r="B16" t="s">
        <v>98</v>
      </c>
      <c r="C16" t="s">
        <v>224</v>
      </c>
      <c r="D16" t="s">
        <v>117</v>
      </c>
      <c r="E16">
        <v>0.5</v>
      </c>
      <c r="F16">
        <v>1.5</v>
      </c>
      <c r="G16">
        <v>2</v>
      </c>
      <c r="H16">
        <v>1</v>
      </c>
      <c r="J16" t="s">
        <v>197</v>
      </c>
      <c r="K16" t="s">
        <v>209</v>
      </c>
      <c r="L16" t="s">
        <v>43</v>
      </c>
      <c r="M16">
        <v>0.5</v>
      </c>
      <c r="N16">
        <v>1.5</v>
      </c>
      <c r="O16">
        <v>3</v>
      </c>
      <c r="P16">
        <v>1.5</v>
      </c>
      <c r="R16" t="s">
        <v>154</v>
      </c>
      <c r="S16" t="s">
        <v>156</v>
      </c>
      <c r="T16" t="s">
        <v>158</v>
      </c>
      <c r="U16">
        <v>0.5</v>
      </c>
      <c r="V16">
        <v>1</v>
      </c>
      <c r="W16">
        <v>1.5</v>
      </c>
      <c r="X16">
        <v>0.5</v>
      </c>
      <c r="Z16" t="s">
        <v>137</v>
      </c>
      <c r="AA16">
        <v>100000</v>
      </c>
      <c r="AB16">
        <v>175000</v>
      </c>
    </row>
    <row r="17" spans="2:28" x14ac:dyDescent="0.5">
      <c r="B17" t="s">
        <v>98</v>
      </c>
      <c r="C17" t="s">
        <v>102</v>
      </c>
      <c r="D17" t="s">
        <v>112</v>
      </c>
      <c r="E17">
        <v>1</v>
      </c>
      <c r="F17">
        <v>1.5</v>
      </c>
      <c r="G17">
        <v>1</v>
      </c>
      <c r="H17">
        <v>0.5</v>
      </c>
      <c r="J17" t="s">
        <v>198</v>
      </c>
      <c r="K17" t="s">
        <v>210</v>
      </c>
      <c r="L17" t="s">
        <v>136</v>
      </c>
      <c r="M17">
        <v>0.5</v>
      </c>
      <c r="N17">
        <v>1.5</v>
      </c>
      <c r="O17">
        <v>2.5</v>
      </c>
      <c r="P17">
        <v>1.5</v>
      </c>
      <c r="R17" t="s">
        <v>154</v>
      </c>
      <c r="S17" t="s">
        <v>159</v>
      </c>
      <c r="T17" t="s">
        <v>36</v>
      </c>
      <c r="U17">
        <v>1</v>
      </c>
      <c r="V17">
        <v>1.5</v>
      </c>
      <c r="W17">
        <v>1.5</v>
      </c>
      <c r="X17">
        <v>0.5</v>
      </c>
      <c r="Z17" t="s">
        <v>138</v>
      </c>
      <c r="AA17">
        <v>110000</v>
      </c>
      <c r="AB17">
        <v>190000</v>
      </c>
    </row>
    <row r="18" spans="2:28" x14ac:dyDescent="0.5">
      <c r="B18" t="s">
        <v>106</v>
      </c>
      <c r="C18" t="s">
        <v>102</v>
      </c>
      <c r="D18" t="s">
        <v>42</v>
      </c>
      <c r="E18">
        <v>1</v>
      </c>
      <c r="F18">
        <v>1.5</v>
      </c>
      <c r="G18">
        <v>1</v>
      </c>
      <c r="H18">
        <v>0.5</v>
      </c>
      <c r="J18" t="s">
        <v>198</v>
      </c>
      <c r="K18" t="s">
        <v>211</v>
      </c>
      <c r="L18" t="s">
        <v>33</v>
      </c>
      <c r="M18">
        <v>0.5</v>
      </c>
      <c r="N18">
        <v>1.5</v>
      </c>
      <c r="O18">
        <v>2.5</v>
      </c>
      <c r="P18">
        <v>1.5</v>
      </c>
      <c r="R18" t="s">
        <v>154</v>
      </c>
      <c r="S18" t="s">
        <v>159</v>
      </c>
      <c r="T18" t="s">
        <v>160</v>
      </c>
      <c r="U18">
        <v>1</v>
      </c>
      <c r="V18">
        <v>1.5</v>
      </c>
      <c r="W18">
        <v>1.5</v>
      </c>
      <c r="X18">
        <v>0.5</v>
      </c>
      <c r="Z18" t="s">
        <v>139</v>
      </c>
      <c r="AA18">
        <v>95000</v>
      </c>
      <c r="AB18">
        <v>165000</v>
      </c>
    </row>
    <row r="19" spans="2:28" x14ac:dyDescent="0.5">
      <c r="B19" t="s">
        <v>106</v>
      </c>
      <c r="C19" t="s">
        <v>225</v>
      </c>
      <c r="D19" t="s">
        <v>118</v>
      </c>
      <c r="E19">
        <v>0.5</v>
      </c>
      <c r="F19">
        <v>1.5</v>
      </c>
      <c r="G19">
        <v>2</v>
      </c>
      <c r="H19">
        <v>1</v>
      </c>
      <c r="J19" t="s">
        <v>197</v>
      </c>
      <c r="K19" t="s">
        <v>212</v>
      </c>
      <c r="L19" t="s">
        <v>131</v>
      </c>
      <c r="M19">
        <v>0.5</v>
      </c>
      <c r="N19">
        <v>1.5</v>
      </c>
      <c r="O19">
        <v>2.5</v>
      </c>
      <c r="P19">
        <v>1.5</v>
      </c>
      <c r="R19" t="s">
        <v>154</v>
      </c>
      <c r="S19" t="s">
        <v>236</v>
      </c>
      <c r="T19" t="s">
        <v>161</v>
      </c>
      <c r="U19">
        <v>0.5</v>
      </c>
      <c r="V19">
        <v>1</v>
      </c>
      <c r="W19">
        <v>1.5</v>
      </c>
      <c r="X19">
        <v>0.5</v>
      </c>
      <c r="Z19" t="s">
        <v>141</v>
      </c>
      <c r="AA19">
        <v>100000</v>
      </c>
      <c r="AB19">
        <v>180000</v>
      </c>
    </row>
    <row r="20" spans="2:28" x14ac:dyDescent="0.5">
      <c r="B20" t="s">
        <v>98</v>
      </c>
      <c r="C20" t="s">
        <v>103</v>
      </c>
      <c r="D20" t="s">
        <v>42</v>
      </c>
      <c r="E20">
        <v>0.5</v>
      </c>
      <c r="F20">
        <v>2</v>
      </c>
      <c r="G20">
        <v>1</v>
      </c>
      <c r="H20">
        <v>0.5</v>
      </c>
      <c r="J20" t="s">
        <v>198</v>
      </c>
      <c r="K20" t="s">
        <v>193</v>
      </c>
      <c r="L20" t="s">
        <v>137</v>
      </c>
      <c r="M20">
        <v>0.5</v>
      </c>
      <c r="N20">
        <v>1.5</v>
      </c>
      <c r="O20">
        <v>2</v>
      </c>
      <c r="P20">
        <v>1</v>
      </c>
      <c r="R20" t="s">
        <v>154</v>
      </c>
      <c r="S20" t="s">
        <v>237</v>
      </c>
      <c r="T20" t="s">
        <v>162</v>
      </c>
      <c r="U20">
        <v>0.5</v>
      </c>
      <c r="V20">
        <v>1</v>
      </c>
      <c r="W20">
        <v>1.5</v>
      </c>
      <c r="X20">
        <v>2</v>
      </c>
      <c r="Z20" t="s">
        <v>142</v>
      </c>
      <c r="AA20">
        <v>90000</v>
      </c>
      <c r="AB20">
        <v>160000</v>
      </c>
    </row>
    <row r="21" spans="2:28" x14ac:dyDescent="0.5">
      <c r="B21" t="s">
        <v>98</v>
      </c>
      <c r="C21" t="s">
        <v>104</v>
      </c>
      <c r="D21" t="s">
        <v>119</v>
      </c>
      <c r="E21">
        <v>0.5</v>
      </c>
      <c r="F21">
        <v>1</v>
      </c>
      <c r="G21">
        <v>1.5</v>
      </c>
      <c r="H21">
        <v>1</v>
      </c>
      <c r="J21" t="s">
        <v>195</v>
      </c>
      <c r="K21" t="s">
        <v>213</v>
      </c>
      <c r="L21" t="s">
        <v>138</v>
      </c>
      <c r="M21">
        <v>0.5</v>
      </c>
      <c r="N21">
        <v>1.5</v>
      </c>
      <c r="O21">
        <v>2.5</v>
      </c>
      <c r="P21">
        <v>1.5</v>
      </c>
      <c r="R21" t="s">
        <v>154</v>
      </c>
      <c r="S21" t="s">
        <v>163</v>
      </c>
      <c r="T21" t="s">
        <v>164</v>
      </c>
      <c r="U21">
        <v>0.5</v>
      </c>
      <c r="V21">
        <v>1</v>
      </c>
      <c r="W21">
        <v>1</v>
      </c>
      <c r="X21">
        <v>1</v>
      </c>
      <c r="Z21" t="s">
        <v>143</v>
      </c>
      <c r="AA21">
        <v>80000</v>
      </c>
      <c r="AB21">
        <v>145000</v>
      </c>
    </row>
    <row r="22" spans="2:28" x14ac:dyDescent="0.5">
      <c r="B22" t="s">
        <v>98</v>
      </c>
      <c r="C22" t="s">
        <v>104</v>
      </c>
      <c r="D22" t="s">
        <v>118</v>
      </c>
      <c r="E22">
        <v>0.5</v>
      </c>
      <c r="F22">
        <v>1</v>
      </c>
      <c r="G22">
        <v>1.5</v>
      </c>
      <c r="H22">
        <v>1</v>
      </c>
      <c r="J22" t="s">
        <v>195</v>
      </c>
      <c r="K22" t="s">
        <v>214</v>
      </c>
      <c r="L22" t="s">
        <v>139</v>
      </c>
      <c r="M22">
        <v>0.5</v>
      </c>
      <c r="N22">
        <v>1.5</v>
      </c>
      <c r="O22">
        <v>2.5</v>
      </c>
      <c r="P22">
        <v>1</v>
      </c>
      <c r="R22" t="s">
        <v>154</v>
      </c>
      <c r="S22" t="s">
        <v>238</v>
      </c>
      <c r="T22" t="s">
        <v>165</v>
      </c>
      <c r="U22">
        <v>0.2</v>
      </c>
      <c r="V22">
        <v>0.5</v>
      </c>
      <c r="W22">
        <v>1</v>
      </c>
      <c r="X22">
        <v>1</v>
      </c>
      <c r="Z22" t="s">
        <v>39</v>
      </c>
      <c r="AA22">
        <v>75000</v>
      </c>
      <c r="AB22">
        <v>140000</v>
      </c>
    </row>
    <row r="23" spans="2:28" x14ac:dyDescent="0.5">
      <c r="B23" t="s">
        <v>98</v>
      </c>
      <c r="C23" t="s">
        <v>105</v>
      </c>
      <c r="D23" t="s">
        <v>120</v>
      </c>
      <c r="E23">
        <v>0.2</v>
      </c>
      <c r="F23">
        <v>2</v>
      </c>
      <c r="G23">
        <v>2.5</v>
      </c>
      <c r="H23">
        <v>1</v>
      </c>
      <c r="J23" t="s">
        <v>195</v>
      </c>
      <c r="K23" t="s">
        <v>214</v>
      </c>
      <c r="L23" t="s">
        <v>128</v>
      </c>
      <c r="M23">
        <v>0.5</v>
      </c>
      <c r="N23">
        <v>1.5</v>
      </c>
      <c r="O23">
        <v>2.5</v>
      </c>
      <c r="P23">
        <v>1</v>
      </c>
      <c r="R23" t="s">
        <v>154</v>
      </c>
      <c r="S23" t="s">
        <v>166</v>
      </c>
      <c r="T23" t="s">
        <v>167</v>
      </c>
      <c r="U23">
        <v>0.2</v>
      </c>
      <c r="V23">
        <v>0.5</v>
      </c>
      <c r="W23">
        <v>1</v>
      </c>
      <c r="X23">
        <v>1</v>
      </c>
      <c r="Z23" t="s">
        <v>40</v>
      </c>
      <c r="AA23">
        <v>80000</v>
      </c>
      <c r="AB23">
        <v>150000</v>
      </c>
    </row>
    <row r="24" spans="2:28" x14ac:dyDescent="0.5">
      <c r="B24" t="s">
        <v>98</v>
      </c>
      <c r="C24" t="s">
        <v>105</v>
      </c>
      <c r="D24" t="s">
        <v>121</v>
      </c>
      <c r="E24">
        <v>0.2</v>
      </c>
      <c r="F24">
        <v>2</v>
      </c>
      <c r="G24">
        <v>2.5</v>
      </c>
      <c r="H24">
        <v>1</v>
      </c>
      <c r="J24" t="s">
        <v>195</v>
      </c>
      <c r="K24" t="s">
        <v>140</v>
      </c>
      <c r="L24" t="s">
        <v>141</v>
      </c>
      <c r="M24">
        <v>0.5</v>
      </c>
      <c r="N24">
        <v>1.5</v>
      </c>
      <c r="O24">
        <v>2.5</v>
      </c>
      <c r="P24">
        <v>1</v>
      </c>
      <c r="R24" t="s">
        <v>168</v>
      </c>
      <c r="S24" t="s">
        <v>239</v>
      </c>
      <c r="T24" t="s">
        <v>37</v>
      </c>
      <c r="U24">
        <v>1</v>
      </c>
      <c r="V24">
        <v>1.5</v>
      </c>
      <c r="W24">
        <v>2</v>
      </c>
      <c r="X24">
        <v>0.5</v>
      </c>
      <c r="Z24" t="s">
        <v>38</v>
      </c>
      <c r="AA24">
        <v>70000</v>
      </c>
      <c r="AB24">
        <v>135000</v>
      </c>
    </row>
    <row r="25" spans="2:28" x14ac:dyDescent="0.5">
      <c r="B25" t="s">
        <v>98</v>
      </c>
      <c r="C25" t="s">
        <v>107</v>
      </c>
      <c r="D25" t="s">
        <v>122</v>
      </c>
      <c r="E25">
        <v>0.5</v>
      </c>
      <c r="F25">
        <v>1.5</v>
      </c>
      <c r="G25">
        <v>1</v>
      </c>
      <c r="H25">
        <v>0.5</v>
      </c>
      <c r="J25" t="s">
        <v>195</v>
      </c>
      <c r="K25" t="s">
        <v>199</v>
      </c>
      <c r="L25" t="s">
        <v>142</v>
      </c>
      <c r="M25">
        <v>0.5</v>
      </c>
      <c r="N25">
        <v>1.5</v>
      </c>
      <c r="O25">
        <v>2</v>
      </c>
      <c r="P25">
        <v>1</v>
      </c>
      <c r="R25" t="s">
        <v>168</v>
      </c>
      <c r="S25" t="s">
        <v>239</v>
      </c>
      <c r="T25" t="s">
        <v>169</v>
      </c>
      <c r="U25">
        <v>1</v>
      </c>
      <c r="V25">
        <v>1.5</v>
      </c>
      <c r="W25">
        <v>2</v>
      </c>
      <c r="X25">
        <v>0.5</v>
      </c>
      <c r="Z25" t="s">
        <v>45</v>
      </c>
      <c r="AA25">
        <v>85000</v>
      </c>
      <c r="AB25">
        <v>155000</v>
      </c>
    </row>
    <row r="26" spans="2:28" x14ac:dyDescent="0.5">
      <c r="B26" t="s">
        <v>106</v>
      </c>
      <c r="C26" t="s">
        <v>107</v>
      </c>
      <c r="D26" t="s">
        <v>123</v>
      </c>
      <c r="E26">
        <v>0.5</v>
      </c>
      <c r="F26">
        <v>1.5</v>
      </c>
      <c r="G26">
        <v>1</v>
      </c>
      <c r="H26">
        <v>0.5</v>
      </c>
      <c r="J26" t="s">
        <v>195</v>
      </c>
      <c r="K26" t="s">
        <v>199</v>
      </c>
      <c r="L26" t="s">
        <v>143</v>
      </c>
      <c r="M26">
        <v>0.5</v>
      </c>
      <c r="N26">
        <v>1.5</v>
      </c>
      <c r="O26">
        <v>2</v>
      </c>
      <c r="P26">
        <v>1</v>
      </c>
      <c r="R26" t="s">
        <v>168</v>
      </c>
      <c r="S26" t="s">
        <v>240</v>
      </c>
      <c r="T26" t="s">
        <v>170</v>
      </c>
      <c r="U26">
        <v>1</v>
      </c>
      <c r="V26">
        <v>1.5</v>
      </c>
      <c r="W26">
        <v>2</v>
      </c>
      <c r="X26">
        <v>0.5</v>
      </c>
      <c r="Z26" t="s">
        <v>41</v>
      </c>
      <c r="AA26">
        <v>85000</v>
      </c>
      <c r="AB26">
        <v>160000</v>
      </c>
    </row>
    <row r="27" spans="2:28" x14ac:dyDescent="0.5">
      <c r="B27" t="s">
        <v>106</v>
      </c>
      <c r="C27" t="s">
        <v>226</v>
      </c>
      <c r="D27" t="s">
        <v>124</v>
      </c>
      <c r="E27">
        <v>0.5</v>
      </c>
      <c r="F27">
        <v>1</v>
      </c>
      <c r="G27">
        <v>1.5</v>
      </c>
      <c r="H27">
        <v>1</v>
      </c>
      <c r="R27" t="s">
        <v>168</v>
      </c>
      <c r="S27" t="s">
        <v>171</v>
      </c>
      <c r="T27" t="s">
        <v>172</v>
      </c>
      <c r="U27">
        <v>1</v>
      </c>
      <c r="V27">
        <v>1.5</v>
      </c>
      <c r="W27">
        <v>2</v>
      </c>
      <c r="X27">
        <v>0.5</v>
      </c>
      <c r="Z27" t="s">
        <v>109</v>
      </c>
      <c r="AA27">
        <v>85000</v>
      </c>
      <c r="AB27">
        <v>155000</v>
      </c>
    </row>
    <row r="28" spans="2:28" x14ac:dyDescent="0.5">
      <c r="B28" t="s">
        <v>106</v>
      </c>
      <c r="C28" t="s">
        <v>108</v>
      </c>
      <c r="D28" t="s">
        <v>122</v>
      </c>
      <c r="E28">
        <v>0.5</v>
      </c>
      <c r="F28">
        <v>1</v>
      </c>
      <c r="G28">
        <v>1</v>
      </c>
      <c r="H28">
        <v>1</v>
      </c>
      <c r="R28" t="s">
        <v>168</v>
      </c>
      <c r="S28" t="s">
        <v>171</v>
      </c>
      <c r="T28" t="s">
        <v>173</v>
      </c>
      <c r="U28">
        <v>1</v>
      </c>
      <c r="V28">
        <v>1.5</v>
      </c>
      <c r="W28">
        <v>2</v>
      </c>
      <c r="X28">
        <v>0.5</v>
      </c>
      <c r="Z28" t="s">
        <v>111</v>
      </c>
      <c r="AA28">
        <v>75000</v>
      </c>
      <c r="AB28">
        <v>145000</v>
      </c>
    </row>
    <row r="29" spans="2:28" x14ac:dyDescent="0.5">
      <c r="B29" t="s">
        <v>106</v>
      </c>
      <c r="C29" t="s">
        <v>108</v>
      </c>
      <c r="D29" t="s">
        <v>125</v>
      </c>
      <c r="E29">
        <v>0.5</v>
      </c>
      <c r="F29">
        <v>1</v>
      </c>
      <c r="G29">
        <v>1.5</v>
      </c>
      <c r="H29">
        <v>1</v>
      </c>
      <c r="R29" t="s">
        <v>168</v>
      </c>
      <c r="S29" t="s">
        <v>174</v>
      </c>
      <c r="T29" t="s">
        <v>175</v>
      </c>
      <c r="U29">
        <v>1</v>
      </c>
      <c r="V29">
        <v>1.5</v>
      </c>
      <c r="W29">
        <v>2</v>
      </c>
      <c r="X29">
        <v>0.5</v>
      </c>
      <c r="Z29" t="s">
        <v>110</v>
      </c>
      <c r="AA29">
        <v>80000</v>
      </c>
      <c r="AB29">
        <v>150000</v>
      </c>
    </row>
    <row r="30" spans="2:28" x14ac:dyDescent="0.5">
      <c r="R30" t="s">
        <v>168</v>
      </c>
      <c r="S30" t="s">
        <v>241</v>
      </c>
      <c r="T30" t="s">
        <v>176</v>
      </c>
      <c r="U30">
        <v>1</v>
      </c>
      <c r="V30">
        <v>1.5</v>
      </c>
      <c r="W30">
        <v>2</v>
      </c>
      <c r="X30">
        <v>0.5</v>
      </c>
      <c r="Z30" t="s">
        <v>112</v>
      </c>
      <c r="AA30">
        <v>90000</v>
      </c>
      <c r="AB30">
        <v>160000</v>
      </c>
    </row>
    <row r="31" spans="2:28" x14ac:dyDescent="0.5">
      <c r="R31" t="s">
        <v>168</v>
      </c>
      <c r="S31" t="s">
        <v>242</v>
      </c>
      <c r="T31" t="s">
        <v>47</v>
      </c>
      <c r="U31">
        <v>0.5</v>
      </c>
      <c r="V31">
        <v>1</v>
      </c>
      <c r="W31">
        <v>1.5</v>
      </c>
      <c r="X31">
        <v>0.5</v>
      </c>
      <c r="Z31" t="s">
        <v>113</v>
      </c>
      <c r="AA31">
        <v>80000</v>
      </c>
      <c r="AB31">
        <v>150000</v>
      </c>
    </row>
    <row r="32" spans="2:28" x14ac:dyDescent="0.5">
      <c r="R32" t="s">
        <v>168</v>
      </c>
      <c r="S32" t="s">
        <v>177</v>
      </c>
      <c r="T32" t="s">
        <v>178</v>
      </c>
      <c r="U32">
        <v>0.5</v>
      </c>
      <c r="V32">
        <v>1</v>
      </c>
      <c r="W32">
        <v>1.5</v>
      </c>
      <c r="X32">
        <v>1</v>
      </c>
      <c r="Z32" t="s">
        <v>114</v>
      </c>
      <c r="AA32">
        <v>85000</v>
      </c>
      <c r="AB32">
        <v>155000</v>
      </c>
    </row>
    <row r="33" spans="18:28" x14ac:dyDescent="0.5">
      <c r="R33" t="s">
        <v>168</v>
      </c>
      <c r="S33" t="s">
        <v>243</v>
      </c>
      <c r="T33" t="s">
        <v>179</v>
      </c>
      <c r="U33">
        <v>0.5</v>
      </c>
      <c r="V33">
        <v>1</v>
      </c>
      <c r="W33">
        <v>1.5</v>
      </c>
      <c r="X33">
        <v>1</v>
      </c>
      <c r="Z33" t="s">
        <v>115</v>
      </c>
      <c r="AA33">
        <v>75000</v>
      </c>
      <c r="AB33">
        <v>145000</v>
      </c>
    </row>
    <row r="34" spans="18:28" x14ac:dyDescent="0.5">
      <c r="R34" t="s">
        <v>168</v>
      </c>
      <c r="S34" t="s">
        <v>180</v>
      </c>
      <c r="T34" t="s">
        <v>44</v>
      </c>
      <c r="U34">
        <v>0.5</v>
      </c>
      <c r="V34">
        <v>1</v>
      </c>
      <c r="W34">
        <v>2</v>
      </c>
      <c r="X34">
        <v>2</v>
      </c>
      <c r="Z34" t="s">
        <v>116</v>
      </c>
      <c r="AA34">
        <v>85000</v>
      </c>
      <c r="AB34">
        <v>160000</v>
      </c>
    </row>
    <row r="35" spans="18:28" x14ac:dyDescent="0.5">
      <c r="R35" t="s">
        <v>168</v>
      </c>
      <c r="S35" t="s">
        <v>181</v>
      </c>
      <c r="T35" t="s">
        <v>133</v>
      </c>
      <c r="U35">
        <v>0.5</v>
      </c>
      <c r="V35">
        <v>1</v>
      </c>
      <c r="W35">
        <v>2</v>
      </c>
      <c r="X35">
        <v>1</v>
      </c>
      <c r="Z35" t="s">
        <v>117</v>
      </c>
      <c r="AA35">
        <v>85000</v>
      </c>
      <c r="AB35">
        <v>150000</v>
      </c>
    </row>
    <row r="36" spans="18:28" x14ac:dyDescent="0.5">
      <c r="R36" t="s">
        <v>168</v>
      </c>
      <c r="S36" t="s">
        <v>182</v>
      </c>
      <c r="T36" t="s">
        <v>183</v>
      </c>
      <c r="U36">
        <v>0.2</v>
      </c>
      <c r="V36">
        <v>0.5</v>
      </c>
      <c r="W36">
        <v>1</v>
      </c>
      <c r="X36">
        <v>1</v>
      </c>
      <c r="Z36" t="s">
        <v>42</v>
      </c>
      <c r="AA36">
        <v>80000</v>
      </c>
      <c r="AB36">
        <v>145000</v>
      </c>
    </row>
    <row r="37" spans="18:28" x14ac:dyDescent="0.5">
      <c r="R37" t="s">
        <v>168</v>
      </c>
      <c r="S37" t="s">
        <v>184</v>
      </c>
      <c r="T37" t="s">
        <v>185</v>
      </c>
      <c r="U37">
        <v>0.5</v>
      </c>
      <c r="V37">
        <v>1</v>
      </c>
      <c r="W37">
        <v>1.5</v>
      </c>
      <c r="X37">
        <v>1</v>
      </c>
      <c r="Z37" t="s">
        <v>118</v>
      </c>
      <c r="AA37">
        <v>80000</v>
      </c>
      <c r="AB37">
        <v>150000</v>
      </c>
    </row>
    <row r="38" spans="18:28" x14ac:dyDescent="0.5">
      <c r="Z38" t="s">
        <v>119</v>
      </c>
      <c r="AA38">
        <v>90000</v>
      </c>
      <c r="AB38">
        <v>165000</v>
      </c>
    </row>
    <row r="39" spans="18:28" x14ac:dyDescent="0.5">
      <c r="Z39" t="s">
        <v>120</v>
      </c>
      <c r="AA39">
        <v>45000</v>
      </c>
      <c r="AB39">
        <v>70000</v>
      </c>
    </row>
    <row r="40" spans="18:28" x14ac:dyDescent="0.5">
      <c r="Z40" t="s">
        <v>121</v>
      </c>
      <c r="AA40">
        <v>40000</v>
      </c>
      <c r="AB40">
        <v>65000</v>
      </c>
    </row>
    <row r="41" spans="18:28" x14ac:dyDescent="0.5">
      <c r="Z41" t="s">
        <v>122</v>
      </c>
      <c r="AA41">
        <v>95000</v>
      </c>
      <c r="AB41">
        <v>160000</v>
      </c>
    </row>
    <row r="42" spans="18:28" x14ac:dyDescent="0.5">
      <c r="Z42" t="s">
        <v>123</v>
      </c>
      <c r="AA42">
        <v>65000</v>
      </c>
      <c r="AB42">
        <v>120000</v>
      </c>
    </row>
    <row r="43" spans="18:28" x14ac:dyDescent="0.5">
      <c r="Z43" t="s">
        <v>124</v>
      </c>
      <c r="AA43">
        <v>55000</v>
      </c>
      <c r="AB43">
        <v>95000</v>
      </c>
    </row>
    <row r="44" spans="18:28" x14ac:dyDescent="0.5">
      <c r="Z44" t="s">
        <v>125</v>
      </c>
      <c r="AA44">
        <v>50000</v>
      </c>
      <c r="AB44">
        <v>90000</v>
      </c>
    </row>
    <row r="45" spans="18:28" x14ac:dyDescent="0.5">
      <c r="Z45" t="s">
        <v>46</v>
      </c>
      <c r="AA45">
        <v>80000</v>
      </c>
      <c r="AB45">
        <v>150000</v>
      </c>
    </row>
    <row r="46" spans="18:28" x14ac:dyDescent="0.5">
      <c r="Z46" t="s">
        <v>144</v>
      </c>
      <c r="AA46">
        <v>75000</v>
      </c>
      <c r="AB46">
        <v>145000</v>
      </c>
    </row>
    <row r="47" spans="18:28" x14ac:dyDescent="0.5">
      <c r="Z47" t="s">
        <v>145</v>
      </c>
      <c r="AA47">
        <v>80000</v>
      </c>
      <c r="AB47">
        <v>150000</v>
      </c>
    </row>
    <row r="48" spans="18:28" x14ac:dyDescent="0.5">
      <c r="Z48" t="s">
        <v>147</v>
      </c>
      <c r="AA48">
        <v>85000</v>
      </c>
      <c r="AB48">
        <v>155000</v>
      </c>
    </row>
    <row r="49" spans="26:28" x14ac:dyDescent="0.5">
      <c r="Z49" t="s">
        <v>148</v>
      </c>
      <c r="AA49">
        <v>85000</v>
      </c>
      <c r="AB49">
        <v>145000</v>
      </c>
    </row>
    <row r="50" spans="26:28" x14ac:dyDescent="0.5">
      <c r="Z50" t="s">
        <v>149</v>
      </c>
      <c r="AA50">
        <v>80000</v>
      </c>
      <c r="AB50">
        <v>150000</v>
      </c>
    </row>
    <row r="51" spans="26:28" x14ac:dyDescent="0.5">
      <c r="Z51" t="s">
        <v>151</v>
      </c>
      <c r="AA51">
        <v>75000</v>
      </c>
      <c r="AB51">
        <v>140000</v>
      </c>
    </row>
    <row r="52" spans="26:28" x14ac:dyDescent="0.5">
      <c r="Z52" t="s">
        <v>152</v>
      </c>
      <c r="AA52">
        <v>80000</v>
      </c>
      <c r="AB52">
        <v>150000</v>
      </c>
    </row>
    <row r="53" spans="26:28" x14ac:dyDescent="0.5">
      <c r="Z53" t="s">
        <v>153</v>
      </c>
      <c r="AA53">
        <v>90000</v>
      </c>
      <c r="AB53">
        <v>160000</v>
      </c>
    </row>
    <row r="54" spans="26:28" x14ac:dyDescent="0.5">
      <c r="Z54" t="s">
        <v>155</v>
      </c>
      <c r="AA54">
        <v>75000</v>
      </c>
      <c r="AB54">
        <v>140000</v>
      </c>
    </row>
    <row r="55" spans="26:28" x14ac:dyDescent="0.5">
      <c r="Z55" t="s">
        <v>157</v>
      </c>
      <c r="AA55">
        <v>55000</v>
      </c>
      <c r="AB55">
        <v>105000</v>
      </c>
    </row>
    <row r="56" spans="26:28" x14ac:dyDescent="0.5">
      <c r="Z56" t="s">
        <v>158</v>
      </c>
      <c r="AA56">
        <v>60000</v>
      </c>
      <c r="AB56">
        <v>115000</v>
      </c>
    </row>
    <row r="57" spans="26:28" x14ac:dyDescent="0.5">
      <c r="Z57" t="s">
        <v>36</v>
      </c>
      <c r="AA57">
        <v>65000</v>
      </c>
      <c r="AB57">
        <v>120000</v>
      </c>
    </row>
    <row r="58" spans="26:28" x14ac:dyDescent="0.5">
      <c r="Z58" t="s">
        <v>160</v>
      </c>
      <c r="AA58">
        <v>60000</v>
      </c>
      <c r="AB58">
        <v>110000</v>
      </c>
    </row>
    <row r="59" spans="26:28" x14ac:dyDescent="0.5">
      <c r="Z59" t="s">
        <v>161</v>
      </c>
      <c r="AA59">
        <v>70000</v>
      </c>
      <c r="AB59">
        <v>130000</v>
      </c>
    </row>
    <row r="60" spans="26:28" x14ac:dyDescent="0.5">
      <c r="Z60" t="s">
        <v>162</v>
      </c>
      <c r="AA60">
        <v>45000</v>
      </c>
      <c r="AB60">
        <v>80000</v>
      </c>
    </row>
    <row r="61" spans="26:28" x14ac:dyDescent="0.5">
      <c r="Z61" t="s">
        <v>164</v>
      </c>
      <c r="AA61">
        <v>50000</v>
      </c>
      <c r="AB61">
        <v>90000</v>
      </c>
    </row>
    <row r="62" spans="26:28" x14ac:dyDescent="0.5">
      <c r="Z62" t="s">
        <v>165</v>
      </c>
      <c r="AA62">
        <v>65000</v>
      </c>
      <c r="AB62">
        <v>120000</v>
      </c>
    </row>
    <row r="63" spans="26:28" x14ac:dyDescent="0.5">
      <c r="Z63" t="s">
        <v>167</v>
      </c>
      <c r="AA63">
        <v>70000</v>
      </c>
      <c r="AB63">
        <v>125000</v>
      </c>
    </row>
    <row r="64" spans="26:28" x14ac:dyDescent="0.5">
      <c r="Z64" t="s">
        <v>37</v>
      </c>
      <c r="AA64">
        <v>85000</v>
      </c>
      <c r="AB64">
        <v>155000</v>
      </c>
    </row>
    <row r="65" spans="26:28" x14ac:dyDescent="0.5">
      <c r="Z65" t="s">
        <v>169</v>
      </c>
      <c r="AA65">
        <v>70000</v>
      </c>
      <c r="AB65">
        <v>130000</v>
      </c>
    </row>
    <row r="66" spans="26:28" x14ac:dyDescent="0.5">
      <c r="Z66" t="s">
        <v>170</v>
      </c>
      <c r="AA66">
        <v>75000</v>
      </c>
      <c r="AB66">
        <v>140000</v>
      </c>
    </row>
    <row r="67" spans="26:28" x14ac:dyDescent="0.5">
      <c r="Z67" t="s">
        <v>172</v>
      </c>
      <c r="AA67">
        <v>85000</v>
      </c>
      <c r="AB67">
        <v>150000</v>
      </c>
    </row>
    <row r="68" spans="26:28" x14ac:dyDescent="0.5">
      <c r="Z68" t="s">
        <v>173</v>
      </c>
      <c r="AA68">
        <v>60000</v>
      </c>
      <c r="AB68">
        <v>120000</v>
      </c>
    </row>
    <row r="69" spans="26:28" x14ac:dyDescent="0.5">
      <c r="Z69" t="s">
        <v>175</v>
      </c>
      <c r="AA69">
        <v>90000</v>
      </c>
      <c r="AB69">
        <v>165000</v>
      </c>
    </row>
    <row r="70" spans="26:28" x14ac:dyDescent="0.5">
      <c r="Z70" t="s">
        <v>176</v>
      </c>
      <c r="AA70">
        <v>80000</v>
      </c>
      <c r="AB70">
        <v>145000</v>
      </c>
    </row>
    <row r="71" spans="26:28" x14ac:dyDescent="0.5">
      <c r="Z71" t="s">
        <v>47</v>
      </c>
      <c r="AA71">
        <v>80000</v>
      </c>
      <c r="AB71">
        <v>150000</v>
      </c>
    </row>
    <row r="72" spans="26:28" x14ac:dyDescent="0.5">
      <c r="Z72" t="s">
        <v>178</v>
      </c>
      <c r="AA72">
        <v>55000</v>
      </c>
      <c r="AB72">
        <v>100000</v>
      </c>
    </row>
    <row r="73" spans="26:28" x14ac:dyDescent="0.5">
      <c r="Z73" t="s">
        <v>179</v>
      </c>
      <c r="AA73">
        <v>85000</v>
      </c>
      <c r="AB73">
        <v>160000</v>
      </c>
    </row>
    <row r="74" spans="26:28" x14ac:dyDescent="0.5">
      <c r="Z74" t="s">
        <v>183</v>
      </c>
      <c r="AA74">
        <v>55000</v>
      </c>
      <c r="AB74">
        <v>95000</v>
      </c>
    </row>
    <row r="75" spans="26:28" x14ac:dyDescent="0.5">
      <c r="Z75" t="s">
        <v>185</v>
      </c>
      <c r="AA75">
        <v>45000</v>
      </c>
      <c r="AB75">
        <v>85000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2E5F718929694AB139DE2736475A59" ma:contentTypeVersion="4" ma:contentTypeDescription="Create a new document." ma:contentTypeScope="" ma:versionID="1ee5c682f8f97eb94ced5ee9fd0a000f">
  <xsd:schema xmlns:xsd="http://www.w3.org/2001/XMLSchema" xmlns:xs="http://www.w3.org/2001/XMLSchema" xmlns:p="http://schemas.microsoft.com/office/2006/metadata/properties" xmlns:ns2="b406bd9a-cde6-4834-9a67-0c60db9abeed" targetNamespace="http://schemas.microsoft.com/office/2006/metadata/properties" ma:root="true" ma:fieldsID="aa25d633406c4d5d240854ba548b3d43" ns2:_="">
    <xsd:import namespace="b406bd9a-cde6-4834-9a67-0c60db9abe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06bd9a-cde6-4834-9a67-0c60db9abe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A8D605-47E6-49DF-9FD4-2B7BC51B9E59}">
  <ds:schemaRefs>
    <ds:schemaRef ds:uri="http://schemas.microsoft.com/sharepoint/v3/contenttype/forms"/>
  </ds:schemaRefs>
</ds:datastoreItem>
</file>

<file path=customXml/itemProps2.xml><?xml version="1.0" encoding="utf-8"?>
<ds:datastoreItem xmlns:ds="http://schemas.openxmlformats.org/officeDocument/2006/customXml" ds:itemID="{2DD04A4C-B5D3-4C34-BC40-31D7B9AFD18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E04D7E8-3A9B-4401-B4BB-B9B4869B0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06bd9a-cde6-4834-9a67-0c60db9ab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Setup</vt:lpstr>
      <vt:lpstr>dashboard</vt:lpstr>
      <vt:lpstr>hardware</vt:lpstr>
      <vt:lpstr>software</vt:lpstr>
      <vt:lpstr>launch</vt:lpstr>
      <vt:lpstr>Dictionary</vt:lpstr>
      <vt:lpstr>demo</vt:lpstr>
      <vt:lpstr>colWorksheet</vt:lpstr>
      <vt:lpstr>colWorkstream</vt:lpstr>
      <vt:lpstr>inputPeriods</vt:lpstr>
      <vt:lpstr>inputStart</vt:lpstr>
      <vt:lpstr>inputStructureName</vt:lpstr>
      <vt:lpstr>sampleHW</vt:lpstr>
      <vt:lpstr>sampleLaunch</vt:lpstr>
      <vt:lpstr>sampleRoles</vt:lpstr>
      <vt:lpstr>sampleSW</vt:lpstr>
      <vt:lpstr>toggleCost</vt:lpstr>
      <vt:lpstr>toggleHash</vt:lpstr>
      <vt:lpstr>toggleWPFlag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2024-09-29T17:15:28Z</dcterms:created>
  <dcterms:modified xsi:type="dcterms:W3CDTF">2024-10-02T16:40:56Z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2024-09-29T17:16:49Z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fe4d9407-a971-48c3-a993-4c2cb8d62384</vt:lpwstr>
  </property>
  <property fmtid="{D5CDD505-2E9C-101B-9397-08002B2CF9AE}" pid="7" name="MSIP_Label_defa4170-0d19-0005-0004-bc88714345d2_ActionId">
    <vt:lpwstr>25916501-8d75-4fb1-8d18-8ed795d3d8c1</vt:lpwstr>
  </property>
  <property fmtid="{D5CDD505-2E9C-101B-9397-08002B2CF9AE}" pid="8" name="MSIP_Label_defa4170-0d19-0005-0004-bc88714345d2_ContentBits">
    <vt:lpwstr>0</vt:lpwstr>
  </property>
  <property fmtid="{D5CDD505-2E9C-101B-9397-08002B2CF9AE}" pid="9" name="ContentTypeId">
    <vt:lpwstr>0x010100362E5F718929694AB139DE2736475A59</vt:lpwstr>
  </property>
</Properties>
</file>