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phgeorgis/Documents/School/MSc/Saarland_University/Courses/Thesis/Code/Phones/"/>
    </mc:Choice>
  </mc:AlternateContent>
  <xr:revisionPtr revIDLastSave="0" documentId="13_ncr:1_{B9272C81-9EBF-ED4C-AC76-E64C42C329DB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  <c r="E38" i="1"/>
  <c r="E31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5" i="1"/>
  <c r="D44" i="1"/>
  <c r="D43" i="1"/>
  <c r="D42" i="1"/>
  <c r="D41" i="1"/>
  <c r="D40" i="1"/>
  <c r="D39" i="1"/>
  <c r="D38" i="1"/>
  <c r="D31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41" i="1"/>
  <c r="G39" i="1"/>
  <c r="G4" i="1"/>
  <c r="G5" i="1"/>
  <c r="G8" i="1"/>
  <c r="G7" i="1"/>
  <c r="G3" i="1"/>
  <c r="G31" i="1"/>
  <c r="G37" i="1"/>
  <c r="G36" i="1"/>
  <c r="G35" i="1"/>
  <c r="G33" i="1"/>
  <c r="G32" i="1"/>
  <c r="G20" i="1"/>
  <c r="G30" i="1"/>
  <c r="G40" i="1"/>
  <c r="G38" i="1"/>
  <c r="G6" i="1" l="1"/>
  <c r="G22" i="1"/>
  <c r="G2" i="1"/>
  <c r="G12" i="1"/>
  <c r="G11" i="1"/>
  <c r="G26" i="1"/>
  <c r="G16" i="1"/>
  <c r="G15" i="1"/>
  <c r="G9" i="1"/>
  <c r="G45" i="1"/>
  <c r="G13" i="1"/>
  <c r="G23" i="1"/>
  <c r="G27" i="1"/>
  <c r="G17" i="1"/>
  <c r="G44" i="1"/>
  <c r="G25" i="1"/>
  <c r="G28" i="1"/>
  <c r="G19" i="1"/>
  <c r="G24" i="1"/>
  <c r="G14" i="1"/>
  <c r="G43" i="1"/>
  <c r="G34" i="1"/>
  <c r="G18" i="1"/>
  <c r="G10" i="1"/>
  <c r="G42" i="1"/>
  <c r="G21" i="1"/>
  <c r="G29" i="1"/>
  <c r="H5" i="1" l="1"/>
  <c r="H6" i="1"/>
  <c r="H4" i="1"/>
  <c r="H8" i="1"/>
  <c r="H2" i="1"/>
  <c r="H3" i="1"/>
  <c r="H7" i="1"/>
  <c r="H18" i="1"/>
  <c r="H34" i="1"/>
  <c r="H13" i="1"/>
  <c r="H27" i="1"/>
  <c r="H11" i="1"/>
  <c r="H37" i="1"/>
  <c r="H43" i="1"/>
  <c r="H23" i="1"/>
  <c r="H29" i="1"/>
  <c r="H45" i="1"/>
  <c r="H32" i="1"/>
  <c r="H30" i="1"/>
  <c r="H21" i="1"/>
  <c r="H41" i="1"/>
  <c r="H39" i="1"/>
  <c r="H35" i="1"/>
  <c r="H15" i="1"/>
  <c r="H28" i="1"/>
  <c r="H9" i="1"/>
  <c r="H44" i="1"/>
  <c r="H38" i="1"/>
  <c r="H16" i="1"/>
  <c r="H26" i="1"/>
  <c r="H33" i="1"/>
  <c r="H17" i="1"/>
  <c r="H24" i="1"/>
  <c r="H19" i="1"/>
  <c r="H36" i="1"/>
  <c r="H14" i="1"/>
  <c r="H22" i="1"/>
  <c r="H10" i="1"/>
  <c r="H25" i="1"/>
  <c r="H31" i="1"/>
  <c r="H40" i="1"/>
  <c r="H42" i="1"/>
  <c r="H12" i="1"/>
  <c r="H20" i="1"/>
</calcChain>
</file>

<file path=xl/sharedStrings.xml><?xml version="1.0" encoding="utf-8"?>
<sst xmlns="http://schemas.openxmlformats.org/spreadsheetml/2006/main" count="140" uniqueCount="63">
  <si>
    <t>Feature</t>
  </si>
  <si>
    <t>fortis</t>
  </si>
  <si>
    <t>high</t>
  </si>
  <si>
    <t>labial</t>
  </si>
  <si>
    <t>front</t>
  </si>
  <si>
    <t>retractedTongueRoot</t>
  </si>
  <si>
    <t>loweredLarynxImplosive</t>
  </si>
  <si>
    <t>constrictedGlottis</t>
  </si>
  <si>
    <t>consonantal</t>
  </si>
  <si>
    <t>periodicGlottalSource</t>
  </si>
  <si>
    <t>coronal</t>
  </si>
  <si>
    <t>tone</t>
  </si>
  <si>
    <t>sonorant</t>
  </si>
  <si>
    <t>tense</t>
  </si>
  <si>
    <t>approximant</t>
  </si>
  <si>
    <t>stress</t>
  </si>
  <si>
    <t>click</t>
  </si>
  <si>
    <t>nasal</t>
  </si>
  <si>
    <t>round</t>
  </si>
  <si>
    <t>back</t>
  </si>
  <si>
    <t>delayedRelease</t>
  </si>
  <si>
    <t>short</t>
  </si>
  <si>
    <t>anterior</t>
  </si>
  <si>
    <t>low</t>
  </si>
  <si>
    <t>distributed</t>
  </si>
  <si>
    <t>trill</t>
  </si>
  <si>
    <t>lateral</t>
  </si>
  <si>
    <t>long</t>
  </si>
  <si>
    <t>labiodental</t>
  </si>
  <si>
    <t>dorsal</t>
  </si>
  <si>
    <t>syllabic</t>
  </si>
  <si>
    <t>advancedTongueRoot</t>
  </si>
  <si>
    <t>tap</t>
  </si>
  <si>
    <t>epilaryngealSource</t>
  </si>
  <si>
    <t>spreadGlottis</t>
  </si>
  <si>
    <t>raisedLarynxEjective</t>
  </si>
  <si>
    <t>continuant</t>
  </si>
  <si>
    <t>strident</t>
  </si>
  <si>
    <t>Category</t>
  </si>
  <si>
    <t>Weight</t>
  </si>
  <si>
    <t>root</t>
  </si>
  <si>
    <t>supralaryngeal</t>
  </si>
  <si>
    <t>laryngeal</t>
  </si>
  <si>
    <t>length</t>
  </si>
  <si>
    <t>place</t>
  </si>
  <si>
    <t>Parent Node</t>
  </si>
  <si>
    <t>Tier</t>
  </si>
  <si>
    <t>Normalized Weight</t>
  </si>
  <si>
    <t>suprasegmental</t>
  </si>
  <si>
    <t>glottis</t>
  </si>
  <si>
    <t>tongue root</t>
  </si>
  <si>
    <t>laryngeal position</t>
  </si>
  <si>
    <t>Features in Category</t>
  </si>
  <si>
    <t>Features in Node</t>
  </si>
  <si>
    <t>tongue position</t>
  </si>
  <si>
    <t>prosody</t>
  </si>
  <si>
    <t>tone_contour</t>
  </si>
  <si>
    <t>tone_high</t>
  </si>
  <si>
    <t>tone_central</t>
  </si>
  <si>
    <t>tone_mid</t>
  </si>
  <si>
    <t>tone_rising</t>
  </si>
  <si>
    <t>tone_falling</t>
  </si>
  <si>
    <t>tone_convex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</si>
</sst>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33" zoomScale="150" workbookViewId="0">
      <selection activeCell="J41" sqref="J41"/>
    </sheetView>
  </sheetViews>
  <sheetFormatPr baseColWidth="10" defaultColWidth="8.83203125" defaultRowHeight="15" x14ac:dyDescent="0.2"/>
  <cols>
    <col min="1" max="1" width="19.83203125" bestFit="1" customWidth="1"/>
    <col min="2" max="2" width="15.6640625" bestFit="1" customWidth="1"/>
    <col min="3" max="3" width="14.83203125" bestFit="1" customWidth="1"/>
    <col min="4" max="4" width="19.5" bestFit="1" customWidth="1"/>
    <col min="5" max="5" width="16.83203125" bestFit="1" customWidth="1"/>
    <col min="8" max="8" width="16.33203125" bestFit="1" customWidth="1"/>
  </cols>
  <sheetData>
    <row r="1" spans="1:8" s="1" customFormat="1" x14ac:dyDescent="0.2">
      <c r="A1" s="1" t="s">
        <v>0</v>
      </c>
      <c r="B1" s="1" t="s">
        <v>38</v>
      </c>
      <c r="C1" s="1" t="s">
        <v>45</v>
      </c>
      <c r="D1" s="1" t="s">
        <v>52</v>
      </c>
      <c r="E1" s="1" t="s">
        <v>53</v>
      </c>
      <c r="F1" s="1" t="s">
        <v>46</v>
      </c>
      <c r="G1" s="1" t="s">
        <v>39</v>
      </c>
      <c r="H1" s="1" t="s">
        <v>47</v>
      </c>
    </row>
    <row r="2" spans="1:8" x14ac:dyDescent="0.2">
      <c r="A2" t="s">
        <v>58</v>
      </c>
      <c r="B2" t="s">
        <v>41</v>
      </c>
      <c r="C2" t="s">
        <v>11</v>
      </c>
      <c r="D2">
        <f>COUNTIF($B$2:$B$45,B2)</f>
        <v>13</v>
      </c>
      <c r="E2">
        <f>COUNTIF($C$2:$C$45,C2)</f>
        <v>7</v>
      </c>
      <c r="F2">
        <v>4</v>
      </c>
      <c r="G2">
        <f>(LOG(IF(B2=C2,D2,D2+E2)))/(F2*F2)</f>
        <v>8.1314374728998828E-2</v>
      </c>
      <c r="H2">
        <f>G2/SUM($G$2:$G$38)</f>
        <v>1.4988622231789964E-2</v>
      </c>
    </row>
    <row r="3" spans="1:8" x14ac:dyDescent="0.2">
      <c r="A3" t="s">
        <v>56</v>
      </c>
      <c r="B3" t="s">
        <v>41</v>
      </c>
      <c r="C3" t="s">
        <v>11</v>
      </c>
      <c r="D3">
        <f>COUNTIF($B$2:$B$45,B3)</f>
        <v>13</v>
      </c>
      <c r="E3">
        <f>COUNTIF($C$2:$C$45,C3)</f>
        <v>7</v>
      </c>
      <c r="F3">
        <v>4</v>
      </c>
      <c r="G3">
        <f>(LOG(IF(B3=C3,D3,D3+E3)))/(F3*F3)</f>
        <v>8.1314374728998828E-2</v>
      </c>
      <c r="H3">
        <f>G3/SUM($G$2:$G$38)</f>
        <v>1.4988622231789964E-2</v>
      </c>
    </row>
    <row r="4" spans="1:8" x14ac:dyDescent="0.2">
      <c r="A4" t="s">
        <v>62</v>
      </c>
      <c r="B4" t="s">
        <v>41</v>
      </c>
      <c r="C4" t="s">
        <v>11</v>
      </c>
      <c r="D4">
        <f>COUNTIF($B$2:$B$45,B4)</f>
        <v>13</v>
      </c>
      <c r="E4">
        <f>COUNTIF($C$2:$C$45,C4)</f>
        <v>7</v>
      </c>
      <c r="F4">
        <v>4</v>
      </c>
      <c r="G4">
        <f>(LOG(IF(B4=C4,D4,D4+E4)))/(F4*F4)</f>
        <v>8.1314374728998828E-2</v>
      </c>
      <c r="H4">
        <f>G4/SUM($G$2:$G$38)</f>
        <v>1.4988622231789964E-2</v>
      </c>
    </row>
    <row r="5" spans="1:8" x14ac:dyDescent="0.2">
      <c r="A5" t="s">
        <v>61</v>
      </c>
      <c r="B5" t="s">
        <v>41</v>
      </c>
      <c r="C5" t="s">
        <v>11</v>
      </c>
      <c r="D5">
        <f>COUNTIF($B$2:$B$45,B5)</f>
        <v>13</v>
      </c>
      <c r="E5">
        <f>COUNTIF($C$2:$C$45,C5)</f>
        <v>7</v>
      </c>
      <c r="F5">
        <v>4</v>
      </c>
      <c r="G5">
        <f>(LOG(IF(B5=C5,D5,D5+E5)))/(F5*F5)</f>
        <v>8.1314374728998828E-2</v>
      </c>
      <c r="H5">
        <f>G5/SUM($G$2:$G$38)</f>
        <v>1.4988622231789964E-2</v>
      </c>
    </row>
    <row r="6" spans="1:8" x14ac:dyDescent="0.2">
      <c r="A6" t="s">
        <v>57</v>
      </c>
      <c r="B6" t="s">
        <v>41</v>
      </c>
      <c r="C6" t="s">
        <v>11</v>
      </c>
      <c r="D6">
        <f>COUNTIF($B$2:$B$45,B6)</f>
        <v>13</v>
      </c>
      <c r="E6">
        <f>COUNTIF($C$2:$C$45,C6)</f>
        <v>7</v>
      </c>
      <c r="F6">
        <v>4</v>
      </c>
      <c r="G6">
        <f>(LOG(IF(B6=C6,D6,D6+E6)))/(F6*F6)</f>
        <v>8.1314374728998828E-2</v>
      </c>
      <c r="H6">
        <f>G6/SUM($G$2:$G$38)</f>
        <v>1.4988622231789964E-2</v>
      </c>
    </row>
    <row r="7" spans="1:8" x14ac:dyDescent="0.2">
      <c r="A7" t="s">
        <v>59</v>
      </c>
      <c r="B7" t="s">
        <v>41</v>
      </c>
      <c r="C7" t="s">
        <v>11</v>
      </c>
      <c r="D7">
        <f>COUNTIF($B$2:$B$45,B7)</f>
        <v>13</v>
      </c>
      <c r="E7">
        <f>COUNTIF($C$2:$C$45,C7)</f>
        <v>7</v>
      </c>
      <c r="F7">
        <v>4</v>
      </c>
      <c r="G7">
        <f>(LOG(IF(B7=C7,D7,D7+E7)))/(F7*F7)</f>
        <v>8.1314374728998828E-2</v>
      </c>
      <c r="H7">
        <f>G7/SUM($G$2:$G$38)</f>
        <v>1.4988622231789964E-2</v>
      </c>
    </row>
    <row r="8" spans="1:8" x14ac:dyDescent="0.2">
      <c r="A8" t="s">
        <v>60</v>
      </c>
      <c r="B8" t="s">
        <v>41</v>
      </c>
      <c r="C8" t="s">
        <v>11</v>
      </c>
      <c r="D8">
        <f>COUNTIF($B$2:$B$45,B8)</f>
        <v>13</v>
      </c>
      <c r="E8">
        <f>COUNTIF($C$2:$C$45,C8)</f>
        <v>7</v>
      </c>
      <c r="F8">
        <v>4</v>
      </c>
      <c r="G8">
        <f>(LOG(IF(B8=C8,D8,D8+E8)))/(F8*F8)</f>
        <v>8.1314374728998828E-2</v>
      </c>
      <c r="H8">
        <f>G8/SUM($G$2:$G$38)</f>
        <v>1.4988622231789964E-2</v>
      </c>
    </row>
    <row r="9" spans="1:8" x14ac:dyDescent="0.2">
      <c r="A9" t="s">
        <v>27</v>
      </c>
      <c r="B9" s="3" t="s">
        <v>48</v>
      </c>
      <c r="C9" s="3" t="s">
        <v>43</v>
      </c>
      <c r="D9">
        <f>COUNTIF($B$2:$B$45,B9)</f>
        <v>4</v>
      </c>
      <c r="E9">
        <f>COUNTIF($C$2:$C$45,C9)</f>
        <v>2</v>
      </c>
      <c r="F9">
        <v>3</v>
      </c>
      <c r="G9">
        <f>(LOG(IF(B9=C9,D9,D9+E9)))/(F9*F9)</f>
        <v>8.6461250042627072E-2</v>
      </c>
      <c r="H9">
        <f>G9/SUM($G$2:$G$38)</f>
        <v>1.5937342184531449E-2</v>
      </c>
    </row>
    <row r="10" spans="1:8" x14ac:dyDescent="0.2">
      <c r="A10" t="s">
        <v>21</v>
      </c>
      <c r="B10" s="3" t="s">
        <v>48</v>
      </c>
      <c r="C10" s="3" t="s">
        <v>43</v>
      </c>
      <c r="D10">
        <f>COUNTIF($B$2:$B$45,B10)</f>
        <v>4</v>
      </c>
      <c r="E10">
        <f>COUNTIF($C$2:$C$45,C10)</f>
        <v>2</v>
      </c>
      <c r="F10">
        <v>3</v>
      </c>
      <c r="G10">
        <f>(LOG(IF(B10=C10,D10,D10+E10)))/(F10*F10)</f>
        <v>8.6461250042627072E-2</v>
      </c>
      <c r="H10">
        <f>G10/SUM($G$2:$G$38)</f>
        <v>1.5937342184531449E-2</v>
      </c>
    </row>
    <row r="11" spans="1:8" x14ac:dyDescent="0.2">
      <c r="A11" t="s">
        <v>15</v>
      </c>
      <c r="B11" s="3" t="s">
        <v>48</v>
      </c>
      <c r="C11" s="3" t="s">
        <v>55</v>
      </c>
      <c r="D11">
        <f>COUNTIF($B$2:$B$45,B11)</f>
        <v>4</v>
      </c>
      <c r="E11">
        <f>COUNTIF($C$2:$C$45,C11)</f>
        <v>2</v>
      </c>
      <c r="F11" s="3">
        <v>3</v>
      </c>
      <c r="G11">
        <f>(LOG(IF(B11=C11,D11,D11+E11)))/(F11*F11)</f>
        <v>8.6461250042627072E-2</v>
      </c>
      <c r="H11">
        <f>G11/SUM($G$2:$G$38)</f>
        <v>1.5937342184531449E-2</v>
      </c>
    </row>
    <row r="12" spans="1:8" x14ac:dyDescent="0.2">
      <c r="A12" t="s">
        <v>11</v>
      </c>
      <c r="B12" s="3" t="s">
        <v>48</v>
      </c>
      <c r="C12" s="3" t="s">
        <v>55</v>
      </c>
      <c r="D12">
        <f>COUNTIF($B$2:$B$45,B12)</f>
        <v>4</v>
      </c>
      <c r="E12">
        <f>COUNTIF($C$2:$C$45,C12)</f>
        <v>2</v>
      </c>
      <c r="F12" s="3">
        <v>3</v>
      </c>
      <c r="G12">
        <f>(LOG(IF(B12=C12,D12,D12+E12)))/(F12*F12)</f>
        <v>8.6461250042627072E-2</v>
      </c>
      <c r="H12">
        <f>G12/SUM($G$2:$G$38)</f>
        <v>1.5937342184531449E-2</v>
      </c>
    </row>
    <row r="13" spans="1:8" x14ac:dyDescent="0.2">
      <c r="A13" t="s">
        <v>1</v>
      </c>
      <c r="B13" s="3" t="s">
        <v>42</v>
      </c>
      <c r="C13" s="2" t="s">
        <v>1</v>
      </c>
      <c r="D13">
        <f>COUNTIF($B$2:$B$45,B13)</f>
        <v>7</v>
      </c>
      <c r="E13">
        <f>COUNTIF($C$2:$C$45,C13)</f>
        <v>1</v>
      </c>
      <c r="F13">
        <v>3</v>
      </c>
      <c r="G13">
        <f>(LOG(IF(B13=C13,D13,D13+E13)))/(F13*F13)</f>
        <v>0.10034333188799373</v>
      </c>
      <c r="H13">
        <f>G13/SUM($G$2:$G$38)</f>
        <v>1.8496216691830419E-2</v>
      </c>
    </row>
    <row r="14" spans="1:8" x14ac:dyDescent="0.2">
      <c r="A14" t="s">
        <v>6</v>
      </c>
      <c r="B14" t="s">
        <v>42</v>
      </c>
      <c r="C14" t="s">
        <v>51</v>
      </c>
      <c r="D14">
        <f>COUNTIF($B$2:$B$45,B14)</f>
        <v>7</v>
      </c>
      <c r="E14">
        <f>COUNTIF($C$2:$C$45,C14)</f>
        <v>2</v>
      </c>
      <c r="F14">
        <v>3</v>
      </c>
      <c r="G14">
        <f>(LOG(IF(B14=C14,D14,D14+E14)))/(F14*F14)</f>
        <v>0.10602694549325832</v>
      </c>
      <c r="H14">
        <f>G14/SUM($G$2:$G$38)</f>
        <v>1.9543873241175954E-2</v>
      </c>
    </row>
    <row r="15" spans="1:8" x14ac:dyDescent="0.2">
      <c r="A15" t="s">
        <v>35</v>
      </c>
      <c r="B15" t="s">
        <v>42</v>
      </c>
      <c r="C15" t="s">
        <v>51</v>
      </c>
      <c r="D15">
        <f>COUNTIF($B$2:$B$45,B15)</f>
        <v>7</v>
      </c>
      <c r="E15">
        <f>COUNTIF($C$2:$C$45,C15)</f>
        <v>2</v>
      </c>
      <c r="F15">
        <v>3</v>
      </c>
      <c r="G15">
        <f>(LOG(IF(B15=C15,D15,D15+E15)))/(F15*F15)</f>
        <v>0.10602694549325832</v>
      </c>
      <c r="H15">
        <f>G15/SUM($G$2:$G$38)</f>
        <v>1.9543873241175954E-2</v>
      </c>
    </row>
    <row r="16" spans="1:8" x14ac:dyDescent="0.2">
      <c r="A16" t="s">
        <v>7</v>
      </c>
      <c r="B16" t="s">
        <v>42</v>
      </c>
      <c r="C16" t="s">
        <v>49</v>
      </c>
      <c r="D16">
        <f>COUNTIF($B$2:$B$45,B16)</f>
        <v>7</v>
      </c>
      <c r="E16">
        <f>COUNTIF($C$2:$C$45,C16)</f>
        <v>3</v>
      </c>
      <c r="F16">
        <v>3</v>
      </c>
      <c r="G16">
        <f>(LOG(IF(B16=C16,D16,D16+E16)))/(F16*F16)</f>
        <v>0.1111111111111111</v>
      </c>
      <c r="H16">
        <f>G16/SUM($G$2:$G$38)</f>
        <v>2.0481033959238684E-2</v>
      </c>
    </row>
    <row r="17" spans="1:8" x14ac:dyDescent="0.2">
      <c r="A17" t="s">
        <v>9</v>
      </c>
      <c r="B17" t="s">
        <v>42</v>
      </c>
      <c r="C17" t="s">
        <v>49</v>
      </c>
      <c r="D17">
        <f>COUNTIF($B$2:$B$45,B17)</f>
        <v>7</v>
      </c>
      <c r="E17">
        <f>COUNTIF($C$2:$C$45,C17)</f>
        <v>3</v>
      </c>
      <c r="F17">
        <v>3</v>
      </c>
      <c r="G17">
        <f>(LOG(IF(B17=C17,D17,D17+E17)))/(F17*F17)</f>
        <v>0.1111111111111111</v>
      </c>
      <c r="H17" s="3">
        <f>G17/SUM($G$2:$G$38)</f>
        <v>2.0481033959238684E-2</v>
      </c>
    </row>
    <row r="18" spans="1:8" x14ac:dyDescent="0.2">
      <c r="A18" t="s">
        <v>34</v>
      </c>
      <c r="B18" t="s">
        <v>42</v>
      </c>
      <c r="C18" t="s">
        <v>49</v>
      </c>
      <c r="D18">
        <f>COUNTIF($B$2:$B$45,B18)</f>
        <v>7</v>
      </c>
      <c r="E18">
        <f>COUNTIF($C$2:$C$45,C18)</f>
        <v>3</v>
      </c>
      <c r="F18">
        <v>3</v>
      </c>
      <c r="G18">
        <f>(LOG(IF(B18=C18,D18,D18+E18)))/(F18*F18)</f>
        <v>0.1111111111111111</v>
      </c>
      <c r="H18">
        <f>G18/SUM($G$2:$G$38)</f>
        <v>2.0481033959238684E-2</v>
      </c>
    </row>
    <row r="19" spans="1:8" x14ac:dyDescent="0.2">
      <c r="A19" t="s">
        <v>28</v>
      </c>
      <c r="B19" t="s">
        <v>44</v>
      </c>
      <c r="C19" t="s">
        <v>3</v>
      </c>
      <c r="D19">
        <f>COUNTIF($B$2:$B$45,B19)</f>
        <v>15</v>
      </c>
      <c r="E19">
        <f>COUNTIF($C$2:$C$45,C19)</f>
        <v>2</v>
      </c>
      <c r="F19">
        <v>3</v>
      </c>
      <c r="G19">
        <f>(LOG(IF(B19=C19,D19,D19+E19)))/(F19*F19)</f>
        <v>0.13671654681980822</v>
      </c>
      <c r="H19">
        <f>G19/SUM($G$2:$G$38)</f>
        <v>2.5200866143857036E-2</v>
      </c>
    </row>
    <row r="20" spans="1:8" x14ac:dyDescent="0.2">
      <c r="A20" t="s">
        <v>18</v>
      </c>
      <c r="B20" t="s">
        <v>44</v>
      </c>
      <c r="C20" t="s">
        <v>3</v>
      </c>
      <c r="D20">
        <f>COUNTIF($B$2:$B$45,B20)</f>
        <v>15</v>
      </c>
      <c r="E20">
        <f>COUNTIF($C$2:$C$45,C20)</f>
        <v>2</v>
      </c>
      <c r="F20">
        <v>3</v>
      </c>
      <c r="G20">
        <f>(LOG(IF(B20=C20,D20,D20+E20)))/(F20*F20)</f>
        <v>0.13671654681980822</v>
      </c>
      <c r="H20">
        <f>G20/SUM($G$2:$G$38)</f>
        <v>2.5200866143857036E-2</v>
      </c>
    </row>
    <row r="21" spans="1:8" x14ac:dyDescent="0.2">
      <c r="A21" t="s">
        <v>31</v>
      </c>
      <c r="B21" t="s">
        <v>44</v>
      </c>
      <c r="C21" t="s">
        <v>50</v>
      </c>
      <c r="D21">
        <f>COUNTIF($B$2:$B$45,B21)</f>
        <v>15</v>
      </c>
      <c r="E21">
        <f>COUNTIF($C$2:$C$45,C21)</f>
        <v>2</v>
      </c>
      <c r="F21">
        <v>3</v>
      </c>
      <c r="G21">
        <f>(LOG(IF(B21=C21,D21,D21+E21)))/(F21*F21)</f>
        <v>0.13671654681980822</v>
      </c>
      <c r="H21">
        <f>G21/SUM($G$2:$G$38)</f>
        <v>2.5200866143857036E-2</v>
      </c>
    </row>
    <row r="22" spans="1:8" x14ac:dyDescent="0.2">
      <c r="A22" t="s">
        <v>5</v>
      </c>
      <c r="B22" t="s">
        <v>44</v>
      </c>
      <c r="C22" t="s">
        <v>50</v>
      </c>
      <c r="D22">
        <f>COUNTIF($B$2:$B$45,B22)</f>
        <v>15</v>
      </c>
      <c r="E22">
        <f>COUNTIF($C$2:$C$45,C22)</f>
        <v>2</v>
      </c>
      <c r="F22">
        <v>3</v>
      </c>
      <c r="G22">
        <f>(LOG(IF(B22=C22,D22,D22+E22)))/(F22*F22)</f>
        <v>0.13671654681980822</v>
      </c>
      <c r="H22">
        <f>G22/SUM($G$2:$G$38)</f>
        <v>2.5200866143857036E-2</v>
      </c>
    </row>
    <row r="23" spans="1:8" x14ac:dyDescent="0.2">
      <c r="A23" t="s">
        <v>22</v>
      </c>
      <c r="B23" t="s">
        <v>44</v>
      </c>
      <c r="C23" t="s">
        <v>10</v>
      </c>
      <c r="D23">
        <f>COUNTIF($B$2:$B$45,B23)</f>
        <v>15</v>
      </c>
      <c r="E23">
        <f>COUNTIF($C$2:$C$45,C23)</f>
        <v>3</v>
      </c>
      <c r="F23">
        <v>3</v>
      </c>
      <c r="G23">
        <f>(LOG(IF(B23=C23,D23,D23+E23)))/(F23*F23)</f>
        <v>0.13947472278925621</v>
      </c>
      <c r="H23">
        <f>G23/SUM($G$2:$G$38)</f>
        <v>2.5709278805119421E-2</v>
      </c>
    </row>
    <row r="24" spans="1:8" x14ac:dyDescent="0.2">
      <c r="A24" t="s">
        <v>24</v>
      </c>
      <c r="B24" t="s">
        <v>44</v>
      </c>
      <c r="C24" t="s">
        <v>10</v>
      </c>
      <c r="D24">
        <f>COUNTIF($B$2:$B$45,B24)</f>
        <v>15</v>
      </c>
      <c r="E24">
        <f>COUNTIF($C$2:$C$45,C24)</f>
        <v>3</v>
      </c>
      <c r="F24">
        <v>3</v>
      </c>
      <c r="G24">
        <f>(LOG(IF(B24=C24,D24,D24+E24)))/(F24*F24)</f>
        <v>0.13947472278925621</v>
      </c>
      <c r="H24">
        <f>G24/SUM($G$2:$G$38)</f>
        <v>2.5709278805119421E-2</v>
      </c>
    </row>
    <row r="25" spans="1:8" x14ac:dyDescent="0.2">
      <c r="A25" t="s">
        <v>37</v>
      </c>
      <c r="B25" t="s">
        <v>44</v>
      </c>
      <c r="C25" t="s">
        <v>10</v>
      </c>
      <c r="D25">
        <f>COUNTIF($B$2:$B$45,B25)</f>
        <v>15</v>
      </c>
      <c r="E25">
        <f>COUNTIF($C$2:$C$45,C25)</f>
        <v>3</v>
      </c>
      <c r="F25">
        <v>3</v>
      </c>
      <c r="G25">
        <f>(LOG(IF(B25=C25,D25,D25+E25)))/(F25*F25)</f>
        <v>0.13947472278925621</v>
      </c>
      <c r="H25">
        <f>G25/SUM($G$2:$G$38)</f>
        <v>2.5709278805119421E-2</v>
      </c>
    </row>
    <row r="26" spans="1:8" x14ac:dyDescent="0.2">
      <c r="A26" t="s">
        <v>19</v>
      </c>
      <c r="B26" t="s">
        <v>44</v>
      </c>
      <c r="C26" s="3" t="s">
        <v>54</v>
      </c>
      <c r="D26">
        <f>COUNTIF($B$2:$B$45,B26)</f>
        <v>15</v>
      </c>
      <c r="E26">
        <f>COUNTIF($C$2:$C$45,C26)</f>
        <v>5</v>
      </c>
      <c r="F26">
        <v>3</v>
      </c>
      <c r="G26">
        <f>(LOG(IF(B26=C26,D26,D26+E26)))/(F26*F26)</f>
        <v>0.14455888840710904</v>
      </c>
      <c r="H26">
        <f>G26/SUM($G$2:$G$38)</f>
        <v>2.6646439523182158E-2</v>
      </c>
    </row>
    <row r="27" spans="1:8" x14ac:dyDescent="0.2">
      <c r="A27" t="s">
        <v>4</v>
      </c>
      <c r="B27" t="s">
        <v>44</v>
      </c>
      <c r="C27" s="3" t="s">
        <v>54</v>
      </c>
      <c r="D27">
        <f>COUNTIF($B$2:$B$45,B27)</f>
        <v>15</v>
      </c>
      <c r="E27">
        <f>COUNTIF($C$2:$C$45,C27)</f>
        <v>5</v>
      </c>
      <c r="F27">
        <v>3</v>
      </c>
      <c r="G27">
        <f>(LOG(IF(B27=C27,D27,D27+E27)))/(F27*F27)</f>
        <v>0.14455888840710904</v>
      </c>
      <c r="H27">
        <f>G27/SUM($G$2:$G$38)</f>
        <v>2.6646439523182158E-2</v>
      </c>
    </row>
    <row r="28" spans="1:8" x14ac:dyDescent="0.2">
      <c r="A28" t="s">
        <v>2</v>
      </c>
      <c r="B28" t="s">
        <v>44</v>
      </c>
      <c r="C28" s="3" t="s">
        <v>54</v>
      </c>
      <c r="D28">
        <f>COUNTIF($B$2:$B$45,B28)</f>
        <v>15</v>
      </c>
      <c r="E28">
        <f>COUNTIF($C$2:$C$45,C28)</f>
        <v>5</v>
      </c>
      <c r="F28">
        <v>3</v>
      </c>
      <c r="G28">
        <f>(LOG(IF(B28=C28,D28,D28+E28)))/(F28*F28)</f>
        <v>0.14455888840710904</v>
      </c>
      <c r="H28">
        <f>G28/SUM($G$2:$G$38)</f>
        <v>2.6646439523182158E-2</v>
      </c>
    </row>
    <row r="29" spans="1:8" x14ac:dyDescent="0.2">
      <c r="A29" t="s">
        <v>23</v>
      </c>
      <c r="B29" t="s">
        <v>44</v>
      </c>
      <c r="C29" s="3" t="s">
        <v>54</v>
      </c>
      <c r="D29">
        <f>COUNTIF($B$2:$B$45,B29)</f>
        <v>15</v>
      </c>
      <c r="E29">
        <f>COUNTIF($C$2:$C$45,C29)</f>
        <v>5</v>
      </c>
      <c r="F29">
        <v>3</v>
      </c>
      <c r="G29">
        <f>(LOG(IF(B29=C29,D29,D29+E29)))/(F29*F29)</f>
        <v>0.14455888840710904</v>
      </c>
      <c r="H29">
        <f>G29/SUM($G$2:$G$38)</f>
        <v>2.6646439523182158E-2</v>
      </c>
    </row>
    <row r="30" spans="1:8" x14ac:dyDescent="0.2">
      <c r="A30" t="s">
        <v>13</v>
      </c>
      <c r="B30" s="3" t="s">
        <v>44</v>
      </c>
      <c r="C30" s="3" t="s">
        <v>54</v>
      </c>
      <c r="D30">
        <f>COUNTIF($B$2:$B$45,B30)</f>
        <v>15</v>
      </c>
      <c r="E30">
        <f>COUNTIF($C$2:$C$45,C30)</f>
        <v>5</v>
      </c>
      <c r="F30">
        <v>3</v>
      </c>
      <c r="G30">
        <f>(LOG(IF(B30=C30,D30,D30+E30)))/(F30*F30)</f>
        <v>0.14455888840710904</v>
      </c>
      <c r="H30">
        <f>G30/SUM($G$2:$G$38)</f>
        <v>2.6646439523182158E-2</v>
      </c>
    </row>
    <row r="31" spans="1:8" x14ac:dyDescent="0.2">
      <c r="A31" t="s">
        <v>33</v>
      </c>
      <c r="B31" s="3" t="s">
        <v>42</v>
      </c>
      <c r="C31" s="3" t="s">
        <v>42</v>
      </c>
      <c r="D31">
        <f>COUNTIF($B$2:$B$45,B31)</f>
        <v>7</v>
      </c>
      <c r="E31">
        <f>COUNTIF($C$2:$C$45,C31)</f>
        <v>1</v>
      </c>
      <c r="F31" s="3">
        <v>2</v>
      </c>
      <c r="G31">
        <f>(LOG(IF(B31=C31,D31,D31+E31)))/(F31*F31)</f>
        <v>0.2112745100035642</v>
      </c>
      <c r="H31">
        <f>G31/SUM($G$2:$G$38)</f>
        <v>3.8944083726940602E-2</v>
      </c>
    </row>
    <row r="32" spans="1:8" x14ac:dyDescent="0.2">
      <c r="A32" t="s">
        <v>16</v>
      </c>
      <c r="B32" s="3" t="s">
        <v>41</v>
      </c>
      <c r="C32" s="3" t="s">
        <v>41</v>
      </c>
      <c r="D32">
        <f>COUNTIF($B$2:$B$45,B32)</f>
        <v>13</v>
      </c>
      <c r="E32">
        <f>COUNTIF($C$2:$C$45,C32)</f>
        <v>6</v>
      </c>
      <c r="F32">
        <v>2</v>
      </c>
      <c r="G32">
        <f>(LOG(IF(B32=C32,D32,D32+E32)))/(F32*F32)</f>
        <v>0.27848583807670918</v>
      </c>
      <c r="H32">
        <f>G32/SUM($G$2:$G$38)</f>
        <v>5.1333101161345131E-2</v>
      </c>
    </row>
    <row r="33" spans="1:8" x14ac:dyDescent="0.2">
      <c r="A33" t="s">
        <v>36</v>
      </c>
      <c r="B33" s="3" t="s">
        <v>41</v>
      </c>
      <c r="C33" s="3" t="s">
        <v>41</v>
      </c>
      <c r="D33">
        <f>COUNTIF($B$2:$B$45,B33)</f>
        <v>13</v>
      </c>
      <c r="E33">
        <f>COUNTIF($C$2:$C$45,C33)</f>
        <v>6</v>
      </c>
      <c r="F33">
        <v>2</v>
      </c>
      <c r="G33">
        <f>(LOG(IF(B33=C33,D33,D33+E33)))/(F33*F33)</f>
        <v>0.27848583807670918</v>
      </c>
      <c r="H33">
        <f>G33/SUM($G$2:$G$38)</f>
        <v>5.1333101161345131E-2</v>
      </c>
    </row>
    <row r="34" spans="1:8" x14ac:dyDescent="0.2">
      <c r="A34" t="s">
        <v>20</v>
      </c>
      <c r="B34" s="3" t="s">
        <v>41</v>
      </c>
      <c r="C34" s="3" t="s">
        <v>41</v>
      </c>
      <c r="D34">
        <f>COUNTIF($B$2:$B$45,B34)</f>
        <v>13</v>
      </c>
      <c r="E34">
        <f>COUNTIF($C$2:$C$45,C34)</f>
        <v>6</v>
      </c>
      <c r="F34">
        <v>2</v>
      </c>
      <c r="G34">
        <f>(LOG(IF(B34=C34,D34,D34+E34)))/(F34*F34)</f>
        <v>0.27848583807670918</v>
      </c>
      <c r="H34">
        <f>G34/SUM($G$2:$G$38)</f>
        <v>5.1333101161345131E-2</v>
      </c>
    </row>
    <row r="35" spans="1:8" x14ac:dyDescent="0.2">
      <c r="A35" t="s">
        <v>26</v>
      </c>
      <c r="B35" t="s">
        <v>41</v>
      </c>
      <c r="C35" t="s">
        <v>41</v>
      </c>
      <c r="D35">
        <f>COUNTIF($B$2:$B$45,B35)</f>
        <v>13</v>
      </c>
      <c r="E35">
        <f>COUNTIF($C$2:$C$45,C35)</f>
        <v>6</v>
      </c>
      <c r="F35">
        <v>2</v>
      </c>
      <c r="G35">
        <f>(LOG(IF(B35=C35,D35,D35+E35)))/(F35*F35)</f>
        <v>0.27848583807670918</v>
      </c>
      <c r="H35">
        <f>G35/SUM($G$2:$G$38)</f>
        <v>5.1333101161345131E-2</v>
      </c>
    </row>
    <row r="36" spans="1:8" x14ac:dyDescent="0.2">
      <c r="A36" t="s">
        <v>32</v>
      </c>
      <c r="B36" t="s">
        <v>41</v>
      </c>
      <c r="C36" t="s">
        <v>41</v>
      </c>
      <c r="D36">
        <f>COUNTIF($B$2:$B$45,B36)</f>
        <v>13</v>
      </c>
      <c r="E36">
        <f>COUNTIF($C$2:$C$45,C36)</f>
        <v>6</v>
      </c>
      <c r="F36">
        <v>2</v>
      </c>
      <c r="G36">
        <f>(LOG(IF(B36=C36,D36,D36+E36)))/(F36*F36)</f>
        <v>0.27848583807670918</v>
      </c>
      <c r="H36">
        <f>G36/SUM($G$2:$G$38)</f>
        <v>5.1333101161345131E-2</v>
      </c>
    </row>
    <row r="37" spans="1:8" x14ac:dyDescent="0.2">
      <c r="A37" t="s">
        <v>25</v>
      </c>
      <c r="B37" t="s">
        <v>41</v>
      </c>
      <c r="C37" t="s">
        <v>41</v>
      </c>
      <c r="D37">
        <f>COUNTIF($B$2:$B$45,B37)</f>
        <v>13</v>
      </c>
      <c r="E37">
        <f>COUNTIF($C$2:$C$45,C37)</f>
        <v>6</v>
      </c>
      <c r="F37">
        <v>2</v>
      </c>
      <c r="G37">
        <f>(LOG(IF(B37=C37,D37,D37+E37)))/(F37*F37)</f>
        <v>0.27848583807670918</v>
      </c>
      <c r="H37">
        <f>G37/SUM($G$2:$G$38)</f>
        <v>5.1333101161345131E-2</v>
      </c>
    </row>
    <row r="38" spans="1:8" x14ac:dyDescent="0.2">
      <c r="A38" t="s">
        <v>10</v>
      </c>
      <c r="B38" t="s">
        <v>44</v>
      </c>
      <c r="C38" t="s">
        <v>44</v>
      </c>
      <c r="D38">
        <f>COUNTIF($B$2:$B$45,B38)</f>
        <v>15</v>
      </c>
      <c r="E38">
        <f>COUNTIF($C$2:$C$45,C38)</f>
        <v>3</v>
      </c>
      <c r="F38">
        <v>2</v>
      </c>
      <c r="G38">
        <f>(LOG(IF(B38=C38,D38,D38+E38)))/(F38*F38)</f>
        <v>0.29402281476392034</v>
      </c>
      <c r="H38">
        <f>G38/SUM($G$2:$G$38)</f>
        <v>5.4197021285737175E-2</v>
      </c>
    </row>
    <row r="39" spans="1:8" x14ac:dyDescent="0.2">
      <c r="A39" t="s">
        <v>29</v>
      </c>
      <c r="B39" t="s">
        <v>44</v>
      </c>
      <c r="C39" t="s">
        <v>44</v>
      </c>
      <c r="D39">
        <f>COUNTIF($B$2:$B$45,B39)</f>
        <v>15</v>
      </c>
      <c r="E39">
        <f>COUNTIF($C$2:$C$45,C39)</f>
        <v>3</v>
      </c>
      <c r="F39">
        <v>2</v>
      </c>
      <c r="G39">
        <f>(LOG(IF(B39=C39,D39,D39+E39)))/(F39*F39)</f>
        <v>0.29402281476392034</v>
      </c>
      <c r="H39">
        <f>G39/SUM($G$2:$G$38)</f>
        <v>5.4197021285737175E-2</v>
      </c>
    </row>
    <row r="40" spans="1:8" x14ac:dyDescent="0.2">
      <c r="A40" t="s">
        <v>3</v>
      </c>
      <c r="B40" t="s">
        <v>44</v>
      </c>
      <c r="C40" t="s">
        <v>44</v>
      </c>
      <c r="D40">
        <f>COUNTIF($B$2:$B$45,B40)</f>
        <v>15</v>
      </c>
      <c r="E40">
        <f>COUNTIF($C$2:$C$45,C40)</f>
        <v>3</v>
      </c>
      <c r="F40">
        <v>2</v>
      </c>
      <c r="G40">
        <f>(LOG(IF(B40=C40,D40,D40+E40)))/(F40*F40)</f>
        <v>0.29402281476392034</v>
      </c>
      <c r="H40">
        <f>G40/SUM($G$2:$G$38)</f>
        <v>5.4197021285737175E-2</v>
      </c>
    </row>
    <row r="41" spans="1:8" x14ac:dyDescent="0.2">
      <c r="A41" t="s">
        <v>14</v>
      </c>
      <c r="B41" t="s">
        <v>14</v>
      </c>
      <c r="C41" t="s">
        <v>40</v>
      </c>
      <c r="D41">
        <f>COUNTIF($B$2:$B$45,B41)</f>
        <v>1</v>
      </c>
      <c r="E41">
        <f>COUNTIF($C$2:$C$45,C41)</f>
        <v>5</v>
      </c>
      <c r="F41">
        <v>1</v>
      </c>
      <c r="G41">
        <f>(LOG(IF(B41=C41,D41,D41+E41)))/(F41*F41)</f>
        <v>0.77815125038364363</v>
      </c>
      <c r="H41">
        <f>G41/SUM($G$2:$G$38)</f>
        <v>0.14343607966078303</v>
      </c>
    </row>
    <row r="42" spans="1:8" x14ac:dyDescent="0.2">
      <c r="A42" t="s">
        <v>8</v>
      </c>
      <c r="B42" t="s">
        <v>8</v>
      </c>
      <c r="C42" t="s">
        <v>40</v>
      </c>
      <c r="D42">
        <f>COUNTIF($B$2:$B$45,B42)</f>
        <v>1</v>
      </c>
      <c r="E42">
        <f>COUNTIF($C$2:$C$45,C42)</f>
        <v>5</v>
      </c>
      <c r="F42">
        <v>1</v>
      </c>
      <c r="G42">
        <f>(LOG(IF(B42=C42,D42,D42+E42)))/(F42*F42)</f>
        <v>0.77815125038364363</v>
      </c>
      <c r="H42">
        <f>G42/SUM($G$2:$G$38)</f>
        <v>0.14343607966078303</v>
      </c>
    </row>
    <row r="43" spans="1:8" x14ac:dyDescent="0.2">
      <c r="A43" t="s">
        <v>17</v>
      </c>
      <c r="B43" t="s">
        <v>17</v>
      </c>
      <c r="C43" t="s">
        <v>40</v>
      </c>
      <c r="D43">
        <f>COUNTIF($B$2:$B$45,B43)</f>
        <v>1</v>
      </c>
      <c r="E43">
        <f>COUNTIF($C$2:$C$45,C43)</f>
        <v>5</v>
      </c>
      <c r="F43">
        <v>1</v>
      </c>
      <c r="G43">
        <f>(LOG(IF(B43=C43,D43,D43+E43)))/(F43*F43)</f>
        <v>0.77815125038364363</v>
      </c>
      <c r="H43">
        <f>G43/SUM($G$2:$G$38)</f>
        <v>0.14343607966078303</v>
      </c>
    </row>
    <row r="44" spans="1:8" x14ac:dyDescent="0.2">
      <c r="A44" t="s">
        <v>12</v>
      </c>
      <c r="B44" t="s">
        <v>12</v>
      </c>
      <c r="C44" t="s">
        <v>40</v>
      </c>
      <c r="D44">
        <f>COUNTIF($B$2:$B$45,B44)</f>
        <v>1</v>
      </c>
      <c r="E44">
        <f>COUNTIF($C$2:$C$45,C44)</f>
        <v>5</v>
      </c>
      <c r="F44">
        <v>1</v>
      </c>
      <c r="G44">
        <f>(LOG(IF(B44=C44,D44,D44+E44)))/(F44*F44)</f>
        <v>0.77815125038364363</v>
      </c>
      <c r="H44">
        <f>G44/SUM($G$2:$G$38)</f>
        <v>0.14343607966078303</v>
      </c>
    </row>
    <row r="45" spans="1:8" x14ac:dyDescent="0.2">
      <c r="A45" t="s">
        <v>30</v>
      </c>
      <c r="B45" t="s">
        <v>30</v>
      </c>
      <c r="C45" t="s">
        <v>40</v>
      </c>
      <c r="D45">
        <f>COUNTIF($B$2:$B$45,B45)</f>
        <v>1</v>
      </c>
      <c r="E45">
        <f>COUNTIF($C$2:$C$45,C45)</f>
        <v>5</v>
      </c>
      <c r="F45">
        <v>1</v>
      </c>
      <c r="G45">
        <f>(LOG(IF(B45=C45,D45,D45+E45)))/(F45*F45)</f>
        <v>0.77815125038364363</v>
      </c>
      <c r="H45">
        <f>G45/SUM($G$2:$G$38)</f>
        <v>0.14343607966078303</v>
      </c>
    </row>
  </sheetData>
  <sortState xmlns:xlrd2="http://schemas.microsoft.com/office/spreadsheetml/2017/richdata2" ref="A2:H45">
    <sortCondition ref="G2:G45"/>
    <sortCondition ref="B2:B45"/>
    <sortCondition ref="C2:C45"/>
    <sortCondition ref="A2:A45"/>
  </sortState>
  <conditionalFormatting sqref="H2:H45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F2:F45">
    <cfRule type="colorScale" priority="1">
      <colorScale>
        <cfvo type="min"/>
        <cfvo type="max"/>
        <color theme="9" tint="-0.249977111117893"/>
        <color theme="9" tint="0.7999816888943144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 Georgis</cp:lastModifiedBy>
  <dcterms:created xsi:type="dcterms:W3CDTF">2021-07-30T19:43:15Z</dcterms:created>
  <dcterms:modified xsi:type="dcterms:W3CDTF">2021-09-16T17:38:45Z</dcterms:modified>
</cp:coreProperties>
</file>