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10"/>
  </bookViews>
  <sheets>
    <sheet name="ballpos-shu" sheetId="1" r:id="rId1"/>
  </sheets>
  <calcPr calcId="144525"/>
</workbook>
</file>

<file path=xl/sharedStrings.xml><?xml version="1.0" encoding="utf-8"?>
<sst xmlns="http://schemas.openxmlformats.org/spreadsheetml/2006/main" count="32">
  <si>
    <t>ボール向き</t>
  </si>
  <si>
    <t>打点の検出</t>
  </si>
  <si>
    <t>着地の検出</t>
  </si>
  <si>
    <t>フレーム</t>
  </si>
  <si>
    <t>X</t>
  </si>
  <si>
    <t>Y</t>
  </si>
  <si>
    <t>ΔX</t>
  </si>
  <si>
    <t>ΔY</t>
  </si>
  <si>
    <t>ΔY判定</t>
  </si>
  <si>
    <t>前連続</t>
  </si>
  <si>
    <t>後連続</t>
  </si>
  <si>
    <t>rad</t>
  </si>
  <si>
    <t>θ</t>
  </si>
  <si>
    <t>Δθ</t>
  </si>
  <si>
    <t>X''</t>
  </si>
  <si>
    <t>Y''</t>
  </si>
  <si>
    <t>サーブ着地</t>
  </si>
  <si>
    <t>着地でOK</t>
  </si>
  <si>
    <t>打点</t>
  </si>
  <si>
    <t>打点検出ではじく</t>
  </si>
  <si>
    <t>誤検出</t>
  </si>
  <si>
    <t>エラーしょうがない</t>
  </si>
  <si>
    <t>着地</t>
  </si>
  <si>
    <t>サーブ着地点</t>
  </si>
  <si>
    <t>少</t>
  </si>
  <si>
    <t>大</t>
  </si>
  <si>
    <t>減る</t>
  </si>
  <si>
    <t>着地後の上への変化が大きい</t>
  </si>
  <si>
    <t>そのあとボールが消えるこも多い</t>
  </si>
  <si>
    <t>しばらくあいてる</t>
  </si>
  <si>
    <t>誤検出⇒あとで消す</t>
  </si>
  <si>
    <t>ネット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</si>
</sst>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</numFmts>
  <fonts count="23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134"/>
      <scheme val="minor"/>
    </font>
    <font>
      <sz val="11"/>
      <name val="ＭＳ Ｐゴシック"/>
      <charset val="134"/>
      <scheme val="minor"/>
    </font>
    <font>
      <b/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0" borderId="0" xfId="0" applyFont="1">
      <alignment vertical="center"/>
    </xf>
    <xf numFmtId="0" fontId="0" fillId="4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変化　</a:t>
            </a:r>
            <a:r>
              <a:rPr lang="en-US" altLang="ja-JP"/>
              <a:t>ΔX,ΔY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'ballpos-shu'!$E$2</c:f>
              <c:strCache>
                <c:ptCount val="1"/>
                <c:pt idx="0">
                  <c:v>ΔX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'ballpos-shu'!$D$3:$D$124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</c:numCache>
            </c:numRef>
          </c:xVal>
          <c:yVal>
            <c:numRef>
              <c:f>'ballpos-shu'!$E$3:$E$124</c:f>
              <c:numCache>
                <c:formatCode>General</c:formatCode>
                <c:ptCount val="122"/>
                <c:pt idx="1">
                  <c:v>-1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2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100</c:v>
                </c:pt>
                <c:pt idx="11">
                  <c:v>66</c:v>
                </c:pt>
                <c:pt idx="12">
                  <c:v>34</c:v>
                </c:pt>
                <c:pt idx="13">
                  <c:v>29</c:v>
                </c:pt>
                <c:pt idx="14">
                  <c:v>28</c:v>
                </c:pt>
                <c:pt idx="15">
                  <c:v>16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-47</c:v>
                </c:pt>
                <c:pt idx="24">
                  <c:v>-24</c:v>
                </c:pt>
                <c:pt idx="25">
                  <c:v>-33</c:v>
                </c:pt>
                <c:pt idx="26">
                  <c:v>-26</c:v>
                </c:pt>
                <c:pt idx="27">
                  <c:v>-1</c:v>
                </c:pt>
                <c:pt idx="28">
                  <c:v>-58</c:v>
                </c:pt>
                <c:pt idx="29">
                  <c:v>-31</c:v>
                </c:pt>
                <c:pt idx="30">
                  <c:v>-31</c:v>
                </c:pt>
                <c:pt idx="31">
                  <c:v>-36</c:v>
                </c:pt>
                <c:pt idx="32">
                  <c:v>-31</c:v>
                </c:pt>
                <c:pt idx="33">
                  <c:v>-25</c:v>
                </c:pt>
                <c:pt idx="34">
                  <c:v>-33</c:v>
                </c:pt>
                <c:pt idx="35">
                  <c:v>-22</c:v>
                </c:pt>
                <c:pt idx="36">
                  <c:v>-28</c:v>
                </c:pt>
                <c:pt idx="37">
                  <c:v>-32</c:v>
                </c:pt>
                <c:pt idx="38">
                  <c:v>-29</c:v>
                </c:pt>
                <c:pt idx="39">
                  <c:v>-27</c:v>
                </c:pt>
                <c:pt idx="40">
                  <c:v>-23</c:v>
                </c:pt>
                <c:pt idx="41">
                  <c:v>65</c:v>
                </c:pt>
                <c:pt idx="42">
                  <c:v>42</c:v>
                </c:pt>
                <c:pt idx="43">
                  <c:v>46</c:v>
                </c:pt>
                <c:pt idx="44">
                  <c:v>33</c:v>
                </c:pt>
                <c:pt idx="45">
                  <c:v>28</c:v>
                </c:pt>
                <c:pt idx="46">
                  <c:v>30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16</c:v>
                </c:pt>
                <c:pt idx="51">
                  <c:v>13</c:v>
                </c:pt>
                <c:pt idx="52">
                  <c:v>16</c:v>
                </c:pt>
                <c:pt idx="53">
                  <c:v>9</c:v>
                </c:pt>
                <c:pt idx="54">
                  <c:v>26</c:v>
                </c:pt>
                <c:pt idx="55">
                  <c:v>6</c:v>
                </c:pt>
                <c:pt idx="56">
                  <c:v>-6</c:v>
                </c:pt>
                <c:pt idx="57">
                  <c:v>-48</c:v>
                </c:pt>
                <c:pt idx="58">
                  <c:v>-10</c:v>
                </c:pt>
                <c:pt idx="59">
                  <c:v>-15</c:v>
                </c:pt>
                <c:pt idx="60">
                  <c:v>-12</c:v>
                </c:pt>
                <c:pt idx="61">
                  <c:v>-9</c:v>
                </c:pt>
                <c:pt idx="62">
                  <c:v>-16</c:v>
                </c:pt>
                <c:pt idx="63">
                  <c:v>-13</c:v>
                </c:pt>
                <c:pt idx="64">
                  <c:v>-11</c:v>
                </c:pt>
                <c:pt idx="65">
                  <c:v>-12</c:v>
                </c:pt>
                <c:pt idx="66">
                  <c:v>-11</c:v>
                </c:pt>
                <c:pt idx="67">
                  <c:v>-8</c:v>
                </c:pt>
                <c:pt idx="68">
                  <c:v>-15</c:v>
                </c:pt>
                <c:pt idx="69">
                  <c:v>-11</c:v>
                </c:pt>
                <c:pt idx="70">
                  <c:v>-12</c:v>
                </c:pt>
                <c:pt idx="71">
                  <c:v>29</c:v>
                </c:pt>
                <c:pt idx="72">
                  <c:v>20</c:v>
                </c:pt>
                <c:pt idx="73">
                  <c:v>17</c:v>
                </c:pt>
                <c:pt idx="74">
                  <c:v>21</c:v>
                </c:pt>
                <c:pt idx="75">
                  <c:v>14</c:v>
                </c:pt>
                <c:pt idx="76">
                  <c:v>12</c:v>
                </c:pt>
                <c:pt idx="77">
                  <c:v>15</c:v>
                </c:pt>
                <c:pt idx="78">
                  <c:v>6</c:v>
                </c:pt>
                <c:pt idx="79">
                  <c:v>10</c:v>
                </c:pt>
                <c:pt idx="80">
                  <c:v>9</c:v>
                </c:pt>
                <c:pt idx="81">
                  <c:v>7</c:v>
                </c:pt>
                <c:pt idx="82">
                  <c:v>5</c:v>
                </c:pt>
                <c:pt idx="83">
                  <c:v>10</c:v>
                </c:pt>
                <c:pt idx="84">
                  <c:v>3</c:v>
                </c:pt>
                <c:pt idx="85">
                  <c:v>6</c:v>
                </c:pt>
                <c:pt idx="86">
                  <c:v>2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-15</c:v>
                </c:pt>
                <c:pt idx="91">
                  <c:v>-13</c:v>
                </c:pt>
                <c:pt idx="92">
                  <c:v>-18</c:v>
                </c:pt>
                <c:pt idx="93">
                  <c:v>-16</c:v>
                </c:pt>
                <c:pt idx="94">
                  <c:v>-15</c:v>
                </c:pt>
                <c:pt idx="95">
                  <c:v>-22</c:v>
                </c:pt>
                <c:pt idx="96">
                  <c:v>-6</c:v>
                </c:pt>
                <c:pt idx="97">
                  <c:v>-6</c:v>
                </c:pt>
                <c:pt idx="98">
                  <c:v>-6</c:v>
                </c:pt>
                <c:pt idx="99">
                  <c:v>-3</c:v>
                </c:pt>
                <c:pt idx="100">
                  <c:v>-2</c:v>
                </c:pt>
                <c:pt idx="101">
                  <c:v>-3</c:v>
                </c:pt>
                <c:pt idx="102">
                  <c:v>-3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-3</c:v>
                </c:pt>
                <c:pt idx="110">
                  <c:v>-1</c:v>
                </c:pt>
                <c:pt idx="111">
                  <c:v>-1</c:v>
                </c:pt>
                <c:pt idx="112">
                  <c:v>-3</c:v>
                </c:pt>
                <c:pt idx="113">
                  <c:v>79</c:v>
                </c:pt>
                <c:pt idx="114">
                  <c:v>-83</c:v>
                </c:pt>
                <c:pt idx="115">
                  <c:v>0</c:v>
                </c:pt>
                <c:pt idx="116">
                  <c:v>-3</c:v>
                </c:pt>
                <c:pt idx="117">
                  <c:v>0</c:v>
                </c:pt>
                <c:pt idx="118">
                  <c:v>-2</c:v>
                </c:pt>
                <c:pt idx="119">
                  <c:v>-3</c:v>
                </c:pt>
                <c:pt idx="120">
                  <c:v>-1</c:v>
                </c:pt>
                <c:pt idx="121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'ballpos-shu'!$F$2</c:f>
              <c:strCache>
                <c:ptCount val="1"/>
                <c:pt idx="0">
                  <c:v>ΔY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'ballpos-shu'!$D$3:$D$124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</c:numCache>
            </c:numRef>
          </c:xVal>
          <c:yVal>
            <c:numRef>
              <c:f>'ballpos-shu'!$F$3:$F$124</c:f>
              <c:numCache>
                <c:formatCode>General</c:formatCode>
                <c:ptCount val="122"/>
                <c:pt idx="1">
                  <c:v>-13</c:v>
                </c:pt>
                <c:pt idx="2">
                  <c:v>-11</c:v>
                </c:pt>
                <c:pt idx="3">
                  <c:v>-7</c:v>
                </c:pt>
                <c:pt idx="4">
                  <c:v>-1</c:v>
                </c:pt>
                <c:pt idx="5">
                  <c:v>-1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21</c:v>
                </c:pt>
                <c:pt idx="10">
                  <c:v>-33</c:v>
                </c:pt>
                <c:pt idx="11">
                  <c:v>-19</c:v>
                </c:pt>
                <c:pt idx="12">
                  <c:v>-8</c:v>
                </c:pt>
                <c:pt idx="13">
                  <c:v>-3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-39</c:v>
                </c:pt>
                <c:pt idx="18">
                  <c:v>-28</c:v>
                </c:pt>
                <c:pt idx="19">
                  <c:v>-24</c:v>
                </c:pt>
                <c:pt idx="20">
                  <c:v>-24</c:v>
                </c:pt>
                <c:pt idx="21">
                  <c:v>-14</c:v>
                </c:pt>
                <c:pt idx="22">
                  <c:v>-11</c:v>
                </c:pt>
                <c:pt idx="23">
                  <c:v>19</c:v>
                </c:pt>
                <c:pt idx="24">
                  <c:v>11</c:v>
                </c:pt>
                <c:pt idx="25">
                  <c:v>21</c:v>
                </c:pt>
                <c:pt idx="26">
                  <c:v>21</c:v>
                </c:pt>
                <c:pt idx="27">
                  <c:v>-5</c:v>
                </c:pt>
                <c:pt idx="28">
                  <c:v>59</c:v>
                </c:pt>
                <c:pt idx="29">
                  <c:v>34</c:v>
                </c:pt>
                <c:pt idx="30">
                  <c:v>36</c:v>
                </c:pt>
                <c:pt idx="31">
                  <c:v>44</c:v>
                </c:pt>
                <c:pt idx="32">
                  <c:v>33</c:v>
                </c:pt>
                <c:pt idx="33">
                  <c:v>-2</c:v>
                </c:pt>
                <c:pt idx="34">
                  <c:v>1</c:v>
                </c:pt>
                <c:pt idx="35">
                  <c:v>4</c:v>
                </c:pt>
                <c:pt idx="36">
                  <c:v>10</c:v>
                </c:pt>
                <c:pt idx="37">
                  <c:v>13</c:v>
                </c:pt>
                <c:pt idx="38">
                  <c:v>18</c:v>
                </c:pt>
                <c:pt idx="39">
                  <c:v>22</c:v>
                </c:pt>
                <c:pt idx="40">
                  <c:v>22</c:v>
                </c:pt>
                <c:pt idx="41">
                  <c:v>-80</c:v>
                </c:pt>
                <c:pt idx="42">
                  <c:v>-47</c:v>
                </c:pt>
                <c:pt idx="43">
                  <c:v>-46</c:v>
                </c:pt>
                <c:pt idx="44">
                  <c:v>-26</c:v>
                </c:pt>
                <c:pt idx="45">
                  <c:v>-23</c:v>
                </c:pt>
                <c:pt idx="46">
                  <c:v>-21</c:v>
                </c:pt>
                <c:pt idx="47">
                  <c:v>-11</c:v>
                </c:pt>
                <c:pt idx="48">
                  <c:v>-6</c:v>
                </c:pt>
                <c:pt idx="49">
                  <c:v>-8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-17</c:v>
                </c:pt>
                <c:pt idx="54">
                  <c:v>-43</c:v>
                </c:pt>
                <c:pt idx="55">
                  <c:v>-6</c:v>
                </c:pt>
                <c:pt idx="56">
                  <c:v>1</c:v>
                </c:pt>
                <c:pt idx="57">
                  <c:v>46</c:v>
                </c:pt>
                <c:pt idx="58">
                  <c:v>20</c:v>
                </c:pt>
                <c:pt idx="59">
                  <c:v>31</c:v>
                </c:pt>
                <c:pt idx="60">
                  <c:v>26</c:v>
                </c:pt>
                <c:pt idx="61">
                  <c:v>32</c:v>
                </c:pt>
                <c:pt idx="62">
                  <c:v>46</c:v>
                </c:pt>
                <c:pt idx="63">
                  <c:v>43</c:v>
                </c:pt>
                <c:pt idx="64">
                  <c:v>46</c:v>
                </c:pt>
                <c:pt idx="65">
                  <c:v>8</c:v>
                </c:pt>
                <c:pt idx="66">
                  <c:v>3</c:v>
                </c:pt>
                <c:pt idx="67">
                  <c:v>7</c:v>
                </c:pt>
                <c:pt idx="68">
                  <c:v>22</c:v>
                </c:pt>
                <c:pt idx="69">
                  <c:v>20</c:v>
                </c:pt>
                <c:pt idx="70">
                  <c:v>25</c:v>
                </c:pt>
                <c:pt idx="71">
                  <c:v>-77</c:v>
                </c:pt>
                <c:pt idx="72">
                  <c:v>-52</c:v>
                </c:pt>
                <c:pt idx="73">
                  <c:v>-43</c:v>
                </c:pt>
                <c:pt idx="74">
                  <c:v>-43</c:v>
                </c:pt>
                <c:pt idx="75">
                  <c:v>-27</c:v>
                </c:pt>
                <c:pt idx="76">
                  <c:v>-21</c:v>
                </c:pt>
                <c:pt idx="77">
                  <c:v>-17</c:v>
                </c:pt>
                <c:pt idx="78">
                  <c:v>-13</c:v>
                </c:pt>
                <c:pt idx="79">
                  <c:v>-6</c:v>
                </c:pt>
                <c:pt idx="80">
                  <c:v>-9</c:v>
                </c:pt>
                <c:pt idx="81">
                  <c:v>-1</c:v>
                </c:pt>
                <c:pt idx="82">
                  <c:v>0</c:v>
                </c:pt>
                <c:pt idx="83">
                  <c:v>2</c:v>
                </c:pt>
                <c:pt idx="84">
                  <c:v>-4</c:v>
                </c:pt>
                <c:pt idx="85">
                  <c:v>-19</c:v>
                </c:pt>
                <c:pt idx="86">
                  <c:v>-18</c:v>
                </c:pt>
                <c:pt idx="87">
                  <c:v>-12</c:v>
                </c:pt>
                <c:pt idx="88">
                  <c:v>-8</c:v>
                </c:pt>
                <c:pt idx="89">
                  <c:v>-7</c:v>
                </c:pt>
                <c:pt idx="90">
                  <c:v>9</c:v>
                </c:pt>
                <c:pt idx="91">
                  <c:v>11</c:v>
                </c:pt>
                <c:pt idx="92">
                  <c:v>20</c:v>
                </c:pt>
                <c:pt idx="93">
                  <c:v>19</c:v>
                </c:pt>
                <c:pt idx="94">
                  <c:v>22</c:v>
                </c:pt>
                <c:pt idx="95">
                  <c:v>33</c:v>
                </c:pt>
                <c:pt idx="96">
                  <c:v>21</c:v>
                </c:pt>
                <c:pt idx="97">
                  <c:v>14</c:v>
                </c:pt>
                <c:pt idx="98">
                  <c:v>16</c:v>
                </c:pt>
                <c:pt idx="99">
                  <c:v>-16</c:v>
                </c:pt>
                <c:pt idx="100">
                  <c:v>-14</c:v>
                </c:pt>
                <c:pt idx="101">
                  <c:v>-16</c:v>
                </c:pt>
                <c:pt idx="102">
                  <c:v>-10</c:v>
                </c:pt>
                <c:pt idx="103">
                  <c:v>-5</c:v>
                </c:pt>
                <c:pt idx="104">
                  <c:v>-5</c:v>
                </c:pt>
                <c:pt idx="105">
                  <c:v>-2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6</c:v>
                </c:pt>
                <c:pt idx="110">
                  <c:v>12</c:v>
                </c:pt>
                <c:pt idx="111">
                  <c:v>13</c:v>
                </c:pt>
                <c:pt idx="112">
                  <c:v>-9</c:v>
                </c:pt>
                <c:pt idx="113">
                  <c:v>148</c:v>
                </c:pt>
                <c:pt idx="114">
                  <c:v>-171</c:v>
                </c:pt>
                <c:pt idx="115">
                  <c:v>-4</c:v>
                </c:pt>
                <c:pt idx="116">
                  <c:v>-6</c:v>
                </c:pt>
                <c:pt idx="117">
                  <c:v>-1</c:v>
                </c:pt>
                <c:pt idx="118">
                  <c:v>0</c:v>
                </c:pt>
                <c:pt idx="119">
                  <c:v>4</c:v>
                </c:pt>
                <c:pt idx="120">
                  <c:v>4</c:v>
                </c:pt>
                <c:pt idx="121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097701"/>
        <c:axId val="370760940"/>
      </c:scatterChart>
      <c:valAx>
        <c:axId val="8060977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0760940"/>
        <c:crosses val="autoZero"/>
        <c:crossBetween val="midCat"/>
        <c:majorUnit val="10"/>
        <c:minorUnit val="1"/>
      </c:valAx>
      <c:valAx>
        <c:axId val="370760940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609770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ボールの軌道データ</a:t>
            </a:r>
            <a:r>
              <a:rPr lang="en-US" altLang="ja-JP"/>
              <a:t>(X,Y)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'ballpos-shu'!$B$2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'ballpos-shu'!$A$3:$A$124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</c:numCache>
            </c:numRef>
          </c:xVal>
          <c:yVal>
            <c:numRef>
              <c:f>'ballpos-shu'!$B$3:$B$124</c:f>
              <c:numCache>
                <c:formatCode>General</c:formatCode>
                <c:ptCount val="122"/>
                <c:pt idx="0">
                  <c:v>657</c:v>
                </c:pt>
                <c:pt idx="1">
                  <c:v>656</c:v>
                </c:pt>
                <c:pt idx="2">
                  <c:v>656</c:v>
                </c:pt>
                <c:pt idx="3">
                  <c:v>656</c:v>
                </c:pt>
                <c:pt idx="4">
                  <c:v>655</c:v>
                </c:pt>
                <c:pt idx="5">
                  <c:v>657</c:v>
                </c:pt>
                <c:pt idx="6">
                  <c:v>655</c:v>
                </c:pt>
                <c:pt idx="7">
                  <c:v>655</c:v>
                </c:pt>
                <c:pt idx="8">
                  <c:v>655</c:v>
                </c:pt>
                <c:pt idx="9">
                  <c:v>656</c:v>
                </c:pt>
                <c:pt idx="10">
                  <c:v>756</c:v>
                </c:pt>
                <c:pt idx="11">
                  <c:v>822</c:v>
                </c:pt>
                <c:pt idx="12">
                  <c:v>856</c:v>
                </c:pt>
                <c:pt idx="13">
                  <c:v>885</c:v>
                </c:pt>
                <c:pt idx="14">
                  <c:v>913</c:v>
                </c:pt>
                <c:pt idx="15">
                  <c:v>929</c:v>
                </c:pt>
                <c:pt idx="16">
                  <c:v>941</c:v>
                </c:pt>
                <c:pt idx="17">
                  <c:v>956</c:v>
                </c:pt>
                <c:pt idx="18">
                  <c:v>965</c:v>
                </c:pt>
                <c:pt idx="19">
                  <c:v>974</c:v>
                </c:pt>
                <c:pt idx="20">
                  <c:v>982</c:v>
                </c:pt>
                <c:pt idx="21">
                  <c:v>989</c:v>
                </c:pt>
                <c:pt idx="22">
                  <c:v>994</c:v>
                </c:pt>
                <c:pt idx="23">
                  <c:v>947</c:v>
                </c:pt>
                <c:pt idx="24">
                  <c:v>923</c:v>
                </c:pt>
                <c:pt idx="25">
                  <c:v>890</c:v>
                </c:pt>
                <c:pt idx="26">
                  <c:v>864</c:v>
                </c:pt>
                <c:pt idx="27">
                  <c:v>863</c:v>
                </c:pt>
                <c:pt idx="28">
                  <c:v>805</c:v>
                </c:pt>
                <c:pt idx="29">
                  <c:v>774</c:v>
                </c:pt>
                <c:pt idx="30">
                  <c:v>743</c:v>
                </c:pt>
                <c:pt idx="31">
                  <c:v>707</c:v>
                </c:pt>
                <c:pt idx="32">
                  <c:v>676</c:v>
                </c:pt>
                <c:pt idx="33">
                  <c:v>651</c:v>
                </c:pt>
                <c:pt idx="34">
                  <c:v>618</c:v>
                </c:pt>
                <c:pt idx="35">
                  <c:v>596</c:v>
                </c:pt>
                <c:pt idx="36">
                  <c:v>568</c:v>
                </c:pt>
                <c:pt idx="37">
                  <c:v>536</c:v>
                </c:pt>
                <c:pt idx="38">
                  <c:v>507</c:v>
                </c:pt>
                <c:pt idx="39">
                  <c:v>480</c:v>
                </c:pt>
                <c:pt idx="40">
                  <c:v>457</c:v>
                </c:pt>
                <c:pt idx="41">
                  <c:v>522</c:v>
                </c:pt>
                <c:pt idx="42">
                  <c:v>564</c:v>
                </c:pt>
                <c:pt idx="43">
                  <c:v>610</c:v>
                </c:pt>
                <c:pt idx="44">
                  <c:v>643</c:v>
                </c:pt>
                <c:pt idx="45">
                  <c:v>671</c:v>
                </c:pt>
                <c:pt idx="46">
                  <c:v>701</c:v>
                </c:pt>
                <c:pt idx="47">
                  <c:v>721</c:v>
                </c:pt>
                <c:pt idx="48">
                  <c:v>742</c:v>
                </c:pt>
                <c:pt idx="49">
                  <c:v>763</c:v>
                </c:pt>
                <c:pt idx="50">
                  <c:v>779</c:v>
                </c:pt>
                <c:pt idx="51">
                  <c:v>792</c:v>
                </c:pt>
                <c:pt idx="52">
                  <c:v>808</c:v>
                </c:pt>
                <c:pt idx="53">
                  <c:v>817</c:v>
                </c:pt>
                <c:pt idx="54">
                  <c:v>843</c:v>
                </c:pt>
                <c:pt idx="55">
                  <c:v>849</c:v>
                </c:pt>
                <c:pt idx="56">
                  <c:v>843</c:v>
                </c:pt>
                <c:pt idx="57">
                  <c:v>795</c:v>
                </c:pt>
                <c:pt idx="58">
                  <c:v>785</c:v>
                </c:pt>
                <c:pt idx="59">
                  <c:v>770</c:v>
                </c:pt>
                <c:pt idx="60">
                  <c:v>758</c:v>
                </c:pt>
                <c:pt idx="61">
                  <c:v>749</c:v>
                </c:pt>
                <c:pt idx="62">
                  <c:v>733</c:v>
                </c:pt>
                <c:pt idx="63">
                  <c:v>720</c:v>
                </c:pt>
                <c:pt idx="64">
                  <c:v>709</c:v>
                </c:pt>
                <c:pt idx="65">
                  <c:v>697</c:v>
                </c:pt>
                <c:pt idx="66">
                  <c:v>686</c:v>
                </c:pt>
                <c:pt idx="67">
                  <c:v>678</c:v>
                </c:pt>
                <c:pt idx="68">
                  <c:v>663</c:v>
                </c:pt>
                <c:pt idx="69">
                  <c:v>652</c:v>
                </c:pt>
                <c:pt idx="70">
                  <c:v>640</c:v>
                </c:pt>
                <c:pt idx="71">
                  <c:v>669</c:v>
                </c:pt>
                <c:pt idx="72">
                  <c:v>689</c:v>
                </c:pt>
                <c:pt idx="73">
                  <c:v>706</c:v>
                </c:pt>
                <c:pt idx="74">
                  <c:v>727</c:v>
                </c:pt>
                <c:pt idx="75">
                  <c:v>741</c:v>
                </c:pt>
                <c:pt idx="76">
                  <c:v>753</c:v>
                </c:pt>
                <c:pt idx="77">
                  <c:v>768</c:v>
                </c:pt>
                <c:pt idx="78">
                  <c:v>774</c:v>
                </c:pt>
                <c:pt idx="79">
                  <c:v>784</c:v>
                </c:pt>
                <c:pt idx="80">
                  <c:v>793</c:v>
                </c:pt>
                <c:pt idx="81">
                  <c:v>800</c:v>
                </c:pt>
                <c:pt idx="82">
                  <c:v>805</c:v>
                </c:pt>
                <c:pt idx="83">
                  <c:v>815</c:v>
                </c:pt>
                <c:pt idx="84">
                  <c:v>818</c:v>
                </c:pt>
                <c:pt idx="85">
                  <c:v>824</c:v>
                </c:pt>
                <c:pt idx="86">
                  <c:v>826</c:v>
                </c:pt>
                <c:pt idx="87">
                  <c:v>830</c:v>
                </c:pt>
                <c:pt idx="88">
                  <c:v>834</c:v>
                </c:pt>
                <c:pt idx="89">
                  <c:v>836</c:v>
                </c:pt>
                <c:pt idx="90">
                  <c:v>821</c:v>
                </c:pt>
                <c:pt idx="91">
                  <c:v>808</c:v>
                </c:pt>
                <c:pt idx="92">
                  <c:v>790</c:v>
                </c:pt>
                <c:pt idx="93">
                  <c:v>774</c:v>
                </c:pt>
                <c:pt idx="94">
                  <c:v>759</c:v>
                </c:pt>
                <c:pt idx="95">
                  <c:v>737</c:v>
                </c:pt>
                <c:pt idx="96">
                  <c:v>731</c:v>
                </c:pt>
                <c:pt idx="97">
                  <c:v>725</c:v>
                </c:pt>
                <c:pt idx="98">
                  <c:v>719</c:v>
                </c:pt>
                <c:pt idx="99">
                  <c:v>716</c:v>
                </c:pt>
                <c:pt idx="100">
                  <c:v>714</c:v>
                </c:pt>
                <c:pt idx="101">
                  <c:v>711</c:v>
                </c:pt>
                <c:pt idx="102">
                  <c:v>708</c:v>
                </c:pt>
                <c:pt idx="103">
                  <c:v>706</c:v>
                </c:pt>
                <c:pt idx="104">
                  <c:v>704</c:v>
                </c:pt>
                <c:pt idx="105">
                  <c:v>702</c:v>
                </c:pt>
                <c:pt idx="106">
                  <c:v>700</c:v>
                </c:pt>
                <c:pt idx="107">
                  <c:v>698</c:v>
                </c:pt>
                <c:pt idx="108">
                  <c:v>697</c:v>
                </c:pt>
                <c:pt idx="109">
                  <c:v>694</c:v>
                </c:pt>
                <c:pt idx="110">
                  <c:v>693</c:v>
                </c:pt>
                <c:pt idx="111">
                  <c:v>692</c:v>
                </c:pt>
                <c:pt idx="112">
                  <c:v>689</c:v>
                </c:pt>
                <c:pt idx="113">
                  <c:v>768</c:v>
                </c:pt>
                <c:pt idx="114">
                  <c:v>685</c:v>
                </c:pt>
                <c:pt idx="115">
                  <c:v>685</c:v>
                </c:pt>
                <c:pt idx="116">
                  <c:v>682</c:v>
                </c:pt>
                <c:pt idx="117">
                  <c:v>682</c:v>
                </c:pt>
                <c:pt idx="118">
                  <c:v>680</c:v>
                </c:pt>
                <c:pt idx="119">
                  <c:v>677</c:v>
                </c:pt>
                <c:pt idx="120">
                  <c:v>676</c:v>
                </c:pt>
                <c:pt idx="121">
                  <c:v>677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'ballpos-shu'!$C$2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'ballpos-shu'!$A$3:$A$124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</c:numCache>
            </c:numRef>
          </c:xVal>
          <c:yVal>
            <c:numRef>
              <c:f>'ballpos-shu'!$C$3:$C$124</c:f>
              <c:numCache>
                <c:formatCode>General</c:formatCode>
                <c:ptCount val="122"/>
                <c:pt idx="0">
                  <c:v>312</c:v>
                </c:pt>
                <c:pt idx="1">
                  <c:v>299</c:v>
                </c:pt>
                <c:pt idx="2">
                  <c:v>288</c:v>
                </c:pt>
                <c:pt idx="3">
                  <c:v>281</c:v>
                </c:pt>
                <c:pt idx="4">
                  <c:v>280</c:v>
                </c:pt>
                <c:pt idx="5">
                  <c:v>279</c:v>
                </c:pt>
                <c:pt idx="6">
                  <c:v>286</c:v>
                </c:pt>
                <c:pt idx="7">
                  <c:v>295</c:v>
                </c:pt>
                <c:pt idx="8">
                  <c:v>306</c:v>
                </c:pt>
                <c:pt idx="9">
                  <c:v>327</c:v>
                </c:pt>
                <c:pt idx="10">
                  <c:v>294</c:v>
                </c:pt>
                <c:pt idx="11">
                  <c:v>275</c:v>
                </c:pt>
                <c:pt idx="12">
                  <c:v>267</c:v>
                </c:pt>
                <c:pt idx="13">
                  <c:v>264</c:v>
                </c:pt>
                <c:pt idx="14">
                  <c:v>266</c:v>
                </c:pt>
                <c:pt idx="15">
                  <c:v>269</c:v>
                </c:pt>
                <c:pt idx="16">
                  <c:v>276</c:v>
                </c:pt>
                <c:pt idx="17">
                  <c:v>237</c:v>
                </c:pt>
                <c:pt idx="18">
                  <c:v>209</c:v>
                </c:pt>
                <c:pt idx="19">
                  <c:v>185</c:v>
                </c:pt>
                <c:pt idx="20">
                  <c:v>161</c:v>
                </c:pt>
                <c:pt idx="21">
                  <c:v>147</c:v>
                </c:pt>
                <c:pt idx="22">
                  <c:v>136</c:v>
                </c:pt>
                <c:pt idx="23">
                  <c:v>155</c:v>
                </c:pt>
                <c:pt idx="24">
                  <c:v>166</c:v>
                </c:pt>
                <c:pt idx="25">
                  <c:v>187</c:v>
                </c:pt>
                <c:pt idx="26">
                  <c:v>208</c:v>
                </c:pt>
                <c:pt idx="27">
                  <c:v>203</c:v>
                </c:pt>
                <c:pt idx="28">
                  <c:v>262</c:v>
                </c:pt>
                <c:pt idx="29">
                  <c:v>296</c:v>
                </c:pt>
                <c:pt idx="30">
                  <c:v>332</c:v>
                </c:pt>
                <c:pt idx="31">
                  <c:v>376</c:v>
                </c:pt>
                <c:pt idx="32">
                  <c:v>409</c:v>
                </c:pt>
                <c:pt idx="33">
                  <c:v>407</c:v>
                </c:pt>
                <c:pt idx="34">
                  <c:v>408</c:v>
                </c:pt>
                <c:pt idx="35">
                  <c:v>412</c:v>
                </c:pt>
                <c:pt idx="36">
                  <c:v>422</c:v>
                </c:pt>
                <c:pt idx="37">
                  <c:v>435</c:v>
                </c:pt>
                <c:pt idx="38">
                  <c:v>453</c:v>
                </c:pt>
                <c:pt idx="39">
                  <c:v>475</c:v>
                </c:pt>
                <c:pt idx="40">
                  <c:v>497</c:v>
                </c:pt>
                <c:pt idx="41">
                  <c:v>417</c:v>
                </c:pt>
                <c:pt idx="42">
                  <c:v>370</c:v>
                </c:pt>
                <c:pt idx="43">
                  <c:v>324</c:v>
                </c:pt>
                <c:pt idx="44">
                  <c:v>298</c:v>
                </c:pt>
                <c:pt idx="45">
                  <c:v>275</c:v>
                </c:pt>
                <c:pt idx="46">
                  <c:v>254</c:v>
                </c:pt>
                <c:pt idx="47">
                  <c:v>243</c:v>
                </c:pt>
                <c:pt idx="48">
                  <c:v>237</c:v>
                </c:pt>
                <c:pt idx="49">
                  <c:v>229</c:v>
                </c:pt>
                <c:pt idx="50">
                  <c:v>229</c:v>
                </c:pt>
                <c:pt idx="51">
                  <c:v>228</c:v>
                </c:pt>
                <c:pt idx="52">
                  <c:v>227</c:v>
                </c:pt>
                <c:pt idx="53">
                  <c:v>210</c:v>
                </c:pt>
                <c:pt idx="54">
                  <c:v>167</c:v>
                </c:pt>
                <c:pt idx="55">
                  <c:v>161</c:v>
                </c:pt>
                <c:pt idx="56">
                  <c:v>162</c:v>
                </c:pt>
                <c:pt idx="57">
                  <c:v>208</c:v>
                </c:pt>
                <c:pt idx="58">
                  <c:v>228</c:v>
                </c:pt>
                <c:pt idx="59">
                  <c:v>259</c:v>
                </c:pt>
                <c:pt idx="60">
                  <c:v>285</c:v>
                </c:pt>
                <c:pt idx="61">
                  <c:v>317</c:v>
                </c:pt>
                <c:pt idx="62">
                  <c:v>363</c:v>
                </c:pt>
                <c:pt idx="63">
                  <c:v>406</c:v>
                </c:pt>
                <c:pt idx="64">
                  <c:v>452</c:v>
                </c:pt>
                <c:pt idx="65">
                  <c:v>460</c:v>
                </c:pt>
                <c:pt idx="66">
                  <c:v>463</c:v>
                </c:pt>
                <c:pt idx="67">
                  <c:v>470</c:v>
                </c:pt>
                <c:pt idx="68">
                  <c:v>492</c:v>
                </c:pt>
                <c:pt idx="69">
                  <c:v>512</c:v>
                </c:pt>
                <c:pt idx="70">
                  <c:v>537</c:v>
                </c:pt>
                <c:pt idx="71">
                  <c:v>460</c:v>
                </c:pt>
                <c:pt idx="72">
                  <c:v>408</c:v>
                </c:pt>
                <c:pt idx="73">
                  <c:v>365</c:v>
                </c:pt>
                <c:pt idx="74">
                  <c:v>322</c:v>
                </c:pt>
                <c:pt idx="75">
                  <c:v>295</c:v>
                </c:pt>
                <c:pt idx="76">
                  <c:v>274</c:v>
                </c:pt>
                <c:pt idx="77">
                  <c:v>257</c:v>
                </c:pt>
                <c:pt idx="78">
                  <c:v>244</c:v>
                </c:pt>
                <c:pt idx="79">
                  <c:v>238</c:v>
                </c:pt>
                <c:pt idx="80">
                  <c:v>229</c:v>
                </c:pt>
                <c:pt idx="81">
                  <c:v>228</c:v>
                </c:pt>
                <c:pt idx="82">
                  <c:v>228</c:v>
                </c:pt>
                <c:pt idx="83">
                  <c:v>230</c:v>
                </c:pt>
                <c:pt idx="84">
                  <c:v>226</c:v>
                </c:pt>
                <c:pt idx="85">
                  <c:v>207</c:v>
                </c:pt>
                <c:pt idx="86">
                  <c:v>189</c:v>
                </c:pt>
                <c:pt idx="87">
                  <c:v>177</c:v>
                </c:pt>
                <c:pt idx="88">
                  <c:v>169</c:v>
                </c:pt>
                <c:pt idx="89">
                  <c:v>162</c:v>
                </c:pt>
                <c:pt idx="90">
                  <c:v>171</c:v>
                </c:pt>
                <c:pt idx="91">
                  <c:v>182</c:v>
                </c:pt>
                <c:pt idx="92">
                  <c:v>202</c:v>
                </c:pt>
                <c:pt idx="93">
                  <c:v>221</c:v>
                </c:pt>
                <c:pt idx="94">
                  <c:v>243</c:v>
                </c:pt>
                <c:pt idx="95">
                  <c:v>276</c:v>
                </c:pt>
                <c:pt idx="96">
                  <c:v>297</c:v>
                </c:pt>
                <c:pt idx="97">
                  <c:v>311</c:v>
                </c:pt>
                <c:pt idx="98">
                  <c:v>327</c:v>
                </c:pt>
                <c:pt idx="99">
                  <c:v>311</c:v>
                </c:pt>
                <c:pt idx="100">
                  <c:v>297</c:v>
                </c:pt>
                <c:pt idx="101">
                  <c:v>281</c:v>
                </c:pt>
                <c:pt idx="102">
                  <c:v>271</c:v>
                </c:pt>
                <c:pt idx="103">
                  <c:v>266</c:v>
                </c:pt>
                <c:pt idx="104">
                  <c:v>261</c:v>
                </c:pt>
                <c:pt idx="105">
                  <c:v>259</c:v>
                </c:pt>
                <c:pt idx="106">
                  <c:v>260</c:v>
                </c:pt>
                <c:pt idx="107">
                  <c:v>264</c:v>
                </c:pt>
                <c:pt idx="108">
                  <c:v>268</c:v>
                </c:pt>
                <c:pt idx="109">
                  <c:v>274</c:v>
                </c:pt>
                <c:pt idx="110">
                  <c:v>286</c:v>
                </c:pt>
                <c:pt idx="111">
                  <c:v>299</c:v>
                </c:pt>
                <c:pt idx="112">
                  <c:v>290</c:v>
                </c:pt>
                <c:pt idx="113">
                  <c:v>438</c:v>
                </c:pt>
                <c:pt idx="114">
                  <c:v>267</c:v>
                </c:pt>
                <c:pt idx="115">
                  <c:v>263</c:v>
                </c:pt>
                <c:pt idx="116">
                  <c:v>257</c:v>
                </c:pt>
                <c:pt idx="117">
                  <c:v>256</c:v>
                </c:pt>
                <c:pt idx="118">
                  <c:v>256</c:v>
                </c:pt>
                <c:pt idx="119">
                  <c:v>260</c:v>
                </c:pt>
                <c:pt idx="120">
                  <c:v>264</c:v>
                </c:pt>
                <c:pt idx="121">
                  <c:v>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58633"/>
        <c:axId val="508357113"/>
      </c:scatterChart>
      <c:valAx>
        <c:axId val="1977586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8357113"/>
        <c:crosses val="autoZero"/>
        <c:crossBetween val="midCat"/>
        <c:majorUnit val="10"/>
        <c:minorUnit val="1"/>
      </c:valAx>
      <c:valAx>
        <c:axId val="5083571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7586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Δθ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'ballpos-shu'!$N$3:$N$124</c:f>
              <c:numCache>
                <c:formatCode>General</c:formatCode>
                <c:ptCount val="1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</c:numCache>
            </c:numRef>
          </c:xVal>
          <c:yVal>
            <c:numRef>
              <c:f>'ballpos-shu'!$O$3:$O$124</c:f>
              <c:numCache>
                <c:formatCode>General</c:formatCode>
                <c:ptCount val="12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-71.565051177078</c:v>
                </c:pt>
                <c:pt idx="6">
                  <c:v>-47.4895529219992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-105.536578948288</c:v>
                </c:pt>
                <c:pt idx="11">
                  <c:v>2.20290263503349</c:v>
                </c:pt>
                <c:pt idx="12">
                  <c:v>2.81946739197344</c:v>
                </c:pt>
                <c:pt idx="13">
                  <c:v>7.3343788014167</c:v>
                </c:pt>
                <c:pt idx="14">
                  <c:v>9.99175789374538</c:v>
                </c:pt>
                <c:pt idx="15">
                  <c:v>6.53403849618026</c:v>
                </c:pt>
                <c:pt idx="16">
                  <c:v>19.6367818873741</c:v>
                </c:pt>
                <c:pt idx="17">
                  <c:v>-99.2189261381075</c:v>
                </c:pt>
                <c:pt idx="18">
                  <c:v>-3.21862211089903</c:v>
                </c:pt>
                <c:pt idx="19">
                  <c:v>2.73715630506069</c:v>
                </c:pt>
                <c:pt idx="20">
                  <c:v>-2.12109639666146</c:v>
                </c:pt>
                <c:pt idx="21">
                  <c:v>8.13010235415598</c:v>
                </c:pt>
                <c:pt idx="22">
                  <c:v>-2.12109639666146</c:v>
                </c:pt>
                <c:pt idx="23">
                  <c:v>43.5447620216641</c:v>
                </c:pt>
                <c:pt idx="24">
                  <c:v>-2.61228158824425</c:v>
                </c:pt>
                <c:pt idx="25">
                  <c:v>-7.84762750468488</c:v>
                </c:pt>
                <c:pt idx="26">
                  <c:v>-6.45635130194381</c:v>
                </c:pt>
                <c:pt idx="27">
                  <c:v>117.617611118772</c:v>
                </c:pt>
                <c:pt idx="28">
                  <c:v>-124.179763119109</c:v>
                </c:pt>
                <c:pt idx="29">
                  <c:v>-2.1528497009355</c:v>
                </c:pt>
                <c:pt idx="30">
                  <c:v>-1.62534800622609</c:v>
                </c:pt>
                <c:pt idx="31">
                  <c:v>-1.44269983720883</c:v>
                </c:pt>
                <c:pt idx="32">
                  <c:v>3.92068252925358</c:v>
                </c:pt>
                <c:pt idx="33">
                  <c:v>51.3638318681469</c:v>
                </c:pt>
                <c:pt idx="34">
                  <c:v>-6.30962584882925</c:v>
                </c:pt>
                <c:pt idx="35">
                  <c:v>-8.56914187983764</c:v>
                </c:pt>
                <c:pt idx="36">
                  <c:v>-9.34897758928728</c:v>
                </c:pt>
                <c:pt idx="37">
                  <c:v>-2.45562428569836</c:v>
                </c:pt>
                <c:pt idx="38">
                  <c:v>-9.71799823292143</c:v>
                </c:pt>
                <c:pt idx="39">
                  <c:v>-7.34621139377112</c:v>
                </c:pt>
                <c:pt idx="40">
                  <c:v>-4.55331200949907</c:v>
                </c:pt>
                <c:pt idx="41">
                  <c:v>-7.17917113382721</c:v>
                </c:pt>
                <c:pt idx="42">
                  <c:v>2.69065712202229</c:v>
                </c:pt>
                <c:pt idx="43">
                  <c:v>3.21548399174821</c:v>
                </c:pt>
                <c:pt idx="44">
                  <c:v>6.76617482255306</c:v>
                </c:pt>
                <c:pt idx="45">
                  <c:v>-1.16683548603249</c:v>
                </c:pt>
                <c:pt idx="46">
                  <c:v>4.40864046492077</c:v>
                </c:pt>
                <c:pt idx="47">
                  <c:v>6.1812264555856</c:v>
                </c:pt>
                <c:pt idx="48">
                  <c:v>12.8653978420502</c:v>
                </c:pt>
                <c:pt idx="49">
                  <c:v>-4.90906213865549</c:v>
                </c:pt>
                <c:pt idx="50">
                  <c:v>20.8544580395783</c:v>
                </c:pt>
                <c:pt idx="51">
                  <c:v>-4.39870535499553</c:v>
                </c:pt>
                <c:pt idx="52">
                  <c:v>0.822370979998181</c:v>
                </c:pt>
                <c:pt idx="53">
                  <c:v>-58.526394594055</c:v>
                </c:pt>
                <c:pt idx="54">
                  <c:v>3.26203347739676</c:v>
                </c:pt>
                <c:pt idx="55">
                  <c:v>13.8406954916556</c:v>
                </c:pt>
                <c:pt idx="56">
                  <c:v>35.5376777919744</c:v>
                </c:pt>
                <c:pt idx="57">
                  <c:v>-34.3188025568431</c:v>
                </c:pt>
                <c:pt idx="58">
                  <c:v>-19.6538240580533</c:v>
                </c:pt>
                <c:pt idx="59">
                  <c:v>-0.744059202888707</c:v>
                </c:pt>
                <c:pt idx="60">
                  <c:v>-1.04585140535737</c:v>
                </c:pt>
                <c:pt idx="61">
                  <c:v>-9.06650273981617</c:v>
                </c:pt>
                <c:pt idx="62">
                  <c:v>3.47037019679497</c:v>
                </c:pt>
                <c:pt idx="63">
                  <c:v>-2.35759813576988</c:v>
                </c:pt>
                <c:pt idx="64">
                  <c:v>-3.37279483835432</c:v>
                </c:pt>
                <c:pt idx="65">
                  <c:v>42.8613174223337</c:v>
                </c:pt>
                <c:pt idx="66">
                  <c:v>18.434948822922</c:v>
                </c:pt>
                <c:pt idx="67">
                  <c:v>-25.9308064626519</c:v>
                </c:pt>
                <c:pt idx="68">
                  <c:v>-14.5271978570814</c:v>
                </c:pt>
                <c:pt idx="69">
                  <c:v>-5.47608323423589</c:v>
                </c:pt>
                <c:pt idx="70">
                  <c:v>-3.1697879186678</c:v>
                </c:pt>
                <c:pt idx="71">
                  <c:v>-5.00345883961745</c:v>
                </c:pt>
                <c:pt idx="72">
                  <c:v>0.399964040733991</c:v>
                </c:pt>
                <c:pt idx="73">
                  <c:v>0.533796165832797</c:v>
                </c:pt>
                <c:pt idx="74">
                  <c:v>4.45828500025885</c:v>
                </c:pt>
                <c:pt idx="75">
                  <c:v>1.37798324630495</c:v>
                </c:pt>
                <c:pt idx="76">
                  <c:v>2.33730585912381</c:v>
                </c:pt>
                <c:pt idx="77">
                  <c:v>11.6787843280604</c:v>
                </c:pt>
                <c:pt idx="78">
                  <c:v>-16.6485250561707</c:v>
                </c:pt>
                <c:pt idx="79">
                  <c:v>34.2611028990946</c:v>
                </c:pt>
                <c:pt idx="80">
                  <c:v>-14.0362434679265</c:v>
                </c:pt>
                <c:pt idx="81">
                  <c:v>36.869897645844</c:v>
                </c:pt>
                <c:pt idx="82">
                  <c:v>8.13010235415598</c:v>
                </c:pt>
                <c:pt idx="83">
                  <c:v>11.3099324740202</c:v>
                </c:pt>
                <c:pt idx="84">
                  <c:v>-64.4400348281762</c:v>
                </c:pt>
                <c:pt idx="85">
                  <c:v>-19.3443292721211</c:v>
                </c:pt>
                <c:pt idx="86">
                  <c:v>-11.185376627813</c:v>
                </c:pt>
                <c:pt idx="87">
                  <c:v>12.0947570770121</c:v>
                </c:pt>
                <c:pt idx="88">
                  <c:v>8.13010235415598</c:v>
                </c:pt>
                <c:pt idx="89">
                  <c:v>-10.6196552761551</c:v>
                </c:pt>
                <c:pt idx="90">
                  <c:v>43.0908475670036</c:v>
                </c:pt>
                <c:pt idx="91">
                  <c:v>-9.2726017772003</c:v>
                </c:pt>
                <c:pt idx="92">
                  <c:v>-7.77642919490953</c:v>
                </c:pt>
                <c:pt idx="93">
                  <c:v>-1.88630494960442</c:v>
                </c:pt>
                <c:pt idx="94">
                  <c:v>-5.81403056900327</c:v>
                </c:pt>
                <c:pt idx="95">
                  <c:v>-0.596809451229177</c:v>
                </c:pt>
                <c:pt idx="96">
                  <c:v>-17.7446716250569</c:v>
                </c:pt>
                <c:pt idx="97">
                  <c:v>7.25319461272534</c:v>
                </c:pt>
                <c:pt idx="98">
                  <c:v>-2.64254529406472</c:v>
                </c:pt>
                <c:pt idx="99">
                  <c:v>148.824299504261</c:v>
                </c:pt>
                <c:pt idx="100">
                  <c:v>2.48955292199916</c:v>
                </c:pt>
                <c:pt idx="101">
                  <c:v>-2.48955292199916</c:v>
                </c:pt>
                <c:pt idx="102">
                  <c:v>-6.07958895783848</c:v>
                </c:pt>
                <c:pt idx="103">
                  <c:v>-5.1021652523582</c:v>
                </c:pt>
                <c:pt idx="104">
                  <c:v>0</c:v>
                </c:pt>
                <c:pt idx="105">
                  <c:v>-23.1985905136482</c:v>
                </c:pt>
                <c:pt idx="106">
                  <c:v>-71.565051177078</c:v>
                </c:pt>
                <c:pt idx="107">
                  <c:v>-36.869897645844</c:v>
                </c:pt>
                <c:pt idx="108">
                  <c:v>-12.5288077091515</c:v>
                </c:pt>
                <c:pt idx="109">
                  <c:v>12.5288077091515</c:v>
                </c:pt>
                <c:pt idx="110">
                  <c:v>-21.8014094863518</c:v>
                </c:pt>
                <c:pt idx="111">
                  <c:v>-0.364936335730647</c:v>
                </c:pt>
                <c:pt idx="112">
                  <c:v>157.166345822082</c:v>
                </c:pt>
                <c:pt idx="113">
                  <c:v>-9.65762779636891</c:v>
                </c:pt>
                <c:pt idx="114">
                  <c:v>2.20156234019744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-53.130102354156</c:v>
                </c:pt>
                <c:pt idx="120">
                  <c:v>-22.8336541779176</c:v>
                </c:pt>
                <c:pt idx="121">
                  <c:v>157.833654177918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68341"/>
        <c:axId val="233123282"/>
      </c:scatterChart>
      <c:valAx>
        <c:axId val="3647683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3123282"/>
        <c:crosses val="autoZero"/>
        <c:crossBetween val="midCat"/>
        <c:majorUnit val="10"/>
        <c:minorUnit val="1"/>
      </c:valAx>
      <c:valAx>
        <c:axId val="2331232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7683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64135</xdr:colOff>
      <xdr:row>5</xdr:row>
      <xdr:rowOff>24765</xdr:rowOff>
    </xdr:from>
    <xdr:to>
      <xdr:col>47</xdr:col>
      <xdr:colOff>12065</xdr:colOff>
      <xdr:row>31</xdr:row>
      <xdr:rowOff>127000</xdr:rowOff>
    </xdr:to>
    <xdr:graphicFrame>
      <xdr:nvGraphicFramePr>
        <xdr:cNvPr id="13" name="グラフ 12"/>
        <xdr:cNvGraphicFramePr/>
      </xdr:nvGraphicFramePr>
      <xdr:xfrm>
        <a:off x="19609435" y="850265"/>
        <a:ext cx="15035530" cy="4394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374650</xdr:colOff>
      <xdr:row>12</xdr:row>
      <xdr:rowOff>82550</xdr:rowOff>
    </xdr:from>
    <xdr:to>
      <xdr:col>28</xdr:col>
      <xdr:colOff>374650</xdr:colOff>
      <xdr:row>16</xdr:row>
      <xdr:rowOff>6350</xdr:rowOff>
    </xdr:to>
    <xdr:cxnSp>
      <xdr:nvCxnSpPr>
        <xdr:cNvPr id="14" name="直線矢印コネクタ 13"/>
        <xdr:cNvCxnSpPr/>
      </xdr:nvCxnSpPr>
      <xdr:spPr>
        <a:xfrm>
          <a:off x="21977350" y="20637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9</xdr:row>
      <xdr:rowOff>127000</xdr:rowOff>
    </xdr:from>
    <xdr:to>
      <xdr:col>31</xdr:col>
      <xdr:colOff>57150</xdr:colOff>
      <xdr:row>13</xdr:row>
      <xdr:rowOff>50800</xdr:rowOff>
    </xdr:to>
    <xdr:cxnSp>
      <xdr:nvCxnSpPr>
        <xdr:cNvPr id="15" name="直線矢印コネクタ 14"/>
        <xdr:cNvCxnSpPr/>
      </xdr:nvCxnSpPr>
      <xdr:spPr>
        <a:xfrm>
          <a:off x="23717250" y="16129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12</xdr:row>
      <xdr:rowOff>69850</xdr:rowOff>
    </xdr:from>
    <xdr:to>
      <xdr:col>34</xdr:col>
      <xdr:colOff>76200</xdr:colOff>
      <xdr:row>15</xdr:row>
      <xdr:rowOff>158750</xdr:rowOff>
    </xdr:to>
    <xdr:cxnSp>
      <xdr:nvCxnSpPr>
        <xdr:cNvPr id="16" name="直線矢印コネクタ 15"/>
        <xdr:cNvCxnSpPr/>
      </xdr:nvCxnSpPr>
      <xdr:spPr>
        <a:xfrm>
          <a:off x="25793700" y="20510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292100</xdr:colOff>
      <xdr:row>13</xdr:row>
      <xdr:rowOff>139700</xdr:rowOff>
    </xdr:from>
    <xdr:to>
      <xdr:col>29</xdr:col>
      <xdr:colOff>292100</xdr:colOff>
      <xdr:row>17</xdr:row>
      <xdr:rowOff>63500</xdr:rowOff>
    </xdr:to>
    <xdr:cxnSp>
      <xdr:nvCxnSpPr>
        <xdr:cNvPr id="17" name="直線矢印コネクタ 16"/>
        <xdr:cNvCxnSpPr/>
      </xdr:nvCxnSpPr>
      <xdr:spPr>
        <a:xfrm>
          <a:off x="22580600" y="2286000"/>
          <a:ext cx="0" cy="5842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476250</xdr:colOff>
      <xdr:row>9</xdr:row>
      <xdr:rowOff>88900</xdr:rowOff>
    </xdr:from>
    <xdr:to>
      <xdr:col>36</xdr:col>
      <xdr:colOff>476250</xdr:colOff>
      <xdr:row>13</xdr:row>
      <xdr:rowOff>12700</xdr:rowOff>
    </xdr:to>
    <xdr:cxnSp>
      <xdr:nvCxnSpPr>
        <xdr:cNvPr id="20" name="直線矢印コネクタ 19"/>
        <xdr:cNvCxnSpPr/>
      </xdr:nvCxnSpPr>
      <xdr:spPr>
        <a:xfrm>
          <a:off x="27565350" y="15748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488950</xdr:colOff>
      <xdr:row>12</xdr:row>
      <xdr:rowOff>120650</xdr:rowOff>
    </xdr:from>
    <xdr:to>
      <xdr:col>39</xdr:col>
      <xdr:colOff>488950</xdr:colOff>
      <xdr:row>16</xdr:row>
      <xdr:rowOff>44450</xdr:rowOff>
    </xdr:to>
    <xdr:cxnSp>
      <xdr:nvCxnSpPr>
        <xdr:cNvPr id="22" name="直線矢印コネクタ 21"/>
        <xdr:cNvCxnSpPr/>
      </xdr:nvCxnSpPr>
      <xdr:spPr>
        <a:xfrm>
          <a:off x="29635450" y="21018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39</xdr:row>
      <xdr:rowOff>158750</xdr:rowOff>
    </xdr:from>
    <xdr:to>
      <xdr:col>46</xdr:col>
      <xdr:colOff>647700</xdr:colOff>
      <xdr:row>66</xdr:row>
      <xdr:rowOff>57150</xdr:rowOff>
    </xdr:to>
    <xdr:graphicFrame>
      <xdr:nvGraphicFramePr>
        <xdr:cNvPr id="25" name="グラフ 24"/>
        <xdr:cNvGraphicFramePr/>
      </xdr:nvGraphicFramePr>
      <xdr:xfrm>
        <a:off x="19621500" y="6597650"/>
        <a:ext cx="14973300" cy="4356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368300</xdr:colOff>
      <xdr:row>42</xdr:row>
      <xdr:rowOff>120650</xdr:rowOff>
    </xdr:from>
    <xdr:to>
      <xdr:col>28</xdr:col>
      <xdr:colOff>368300</xdr:colOff>
      <xdr:row>46</xdr:row>
      <xdr:rowOff>44450</xdr:rowOff>
    </xdr:to>
    <xdr:cxnSp>
      <xdr:nvCxnSpPr>
        <xdr:cNvPr id="26" name="直線矢印コネクタ 25"/>
        <xdr:cNvCxnSpPr/>
      </xdr:nvCxnSpPr>
      <xdr:spPr>
        <a:xfrm>
          <a:off x="21971000" y="70548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107950</xdr:colOff>
      <xdr:row>70</xdr:row>
      <xdr:rowOff>88900</xdr:rowOff>
    </xdr:from>
    <xdr:to>
      <xdr:col>46</xdr:col>
      <xdr:colOff>640715</xdr:colOff>
      <xdr:row>92</xdr:row>
      <xdr:rowOff>151765</xdr:rowOff>
    </xdr:to>
    <xdr:graphicFrame>
      <xdr:nvGraphicFramePr>
        <xdr:cNvPr id="29" name="グラフ 28"/>
        <xdr:cNvGraphicFramePr/>
      </xdr:nvGraphicFramePr>
      <xdr:xfrm>
        <a:off x="19653250" y="11645900"/>
        <a:ext cx="14934565" cy="3695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488950</xdr:colOff>
      <xdr:row>79</xdr:row>
      <xdr:rowOff>31750</xdr:rowOff>
    </xdr:from>
    <xdr:to>
      <xdr:col>28</xdr:col>
      <xdr:colOff>488950</xdr:colOff>
      <xdr:row>82</xdr:row>
      <xdr:rowOff>120650</xdr:rowOff>
    </xdr:to>
    <xdr:cxnSp>
      <xdr:nvCxnSpPr>
        <xdr:cNvPr id="30" name="直線矢印コネクタ 29"/>
        <xdr:cNvCxnSpPr/>
      </xdr:nvCxnSpPr>
      <xdr:spPr>
        <a:xfrm>
          <a:off x="22091650" y="130746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184150</xdr:colOff>
      <xdr:row>80</xdr:row>
      <xdr:rowOff>6350</xdr:rowOff>
    </xdr:from>
    <xdr:to>
      <xdr:col>34</xdr:col>
      <xdr:colOff>184150</xdr:colOff>
      <xdr:row>83</xdr:row>
      <xdr:rowOff>95250</xdr:rowOff>
    </xdr:to>
    <xdr:cxnSp>
      <xdr:nvCxnSpPr>
        <xdr:cNvPr id="31" name="直線矢印コネクタ 30"/>
        <xdr:cNvCxnSpPr/>
      </xdr:nvCxnSpPr>
      <xdr:spPr>
        <a:xfrm>
          <a:off x="25901650" y="132143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152400</xdr:colOff>
      <xdr:row>77</xdr:row>
      <xdr:rowOff>50800</xdr:rowOff>
    </xdr:from>
    <xdr:to>
      <xdr:col>31</xdr:col>
      <xdr:colOff>152400</xdr:colOff>
      <xdr:row>80</xdr:row>
      <xdr:rowOff>139700</xdr:rowOff>
    </xdr:to>
    <xdr:cxnSp>
      <xdr:nvCxnSpPr>
        <xdr:cNvPr id="32" name="直線矢印コネクタ 31"/>
        <xdr:cNvCxnSpPr/>
      </xdr:nvCxnSpPr>
      <xdr:spPr>
        <a:xfrm>
          <a:off x="23812500" y="127635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539750</xdr:colOff>
      <xdr:row>77</xdr:row>
      <xdr:rowOff>57150</xdr:rowOff>
    </xdr:from>
    <xdr:to>
      <xdr:col>36</xdr:col>
      <xdr:colOff>539750</xdr:colOff>
      <xdr:row>80</xdr:row>
      <xdr:rowOff>146050</xdr:rowOff>
    </xdr:to>
    <xdr:cxnSp>
      <xdr:nvCxnSpPr>
        <xdr:cNvPr id="33" name="直線矢印コネクタ 32"/>
        <xdr:cNvCxnSpPr/>
      </xdr:nvCxnSpPr>
      <xdr:spPr>
        <a:xfrm>
          <a:off x="27628850" y="127698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438150</xdr:colOff>
      <xdr:row>82</xdr:row>
      <xdr:rowOff>120650</xdr:rowOff>
    </xdr:from>
    <xdr:to>
      <xdr:col>39</xdr:col>
      <xdr:colOff>438150</xdr:colOff>
      <xdr:row>86</xdr:row>
      <xdr:rowOff>44450</xdr:rowOff>
    </xdr:to>
    <xdr:cxnSp>
      <xdr:nvCxnSpPr>
        <xdr:cNvPr id="34" name="直線矢印コネクタ 33"/>
        <xdr:cNvCxnSpPr/>
      </xdr:nvCxnSpPr>
      <xdr:spPr>
        <a:xfrm>
          <a:off x="29584650" y="136588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527050</xdr:colOff>
      <xdr:row>41</xdr:row>
      <xdr:rowOff>127000</xdr:rowOff>
    </xdr:from>
    <xdr:to>
      <xdr:col>29</xdr:col>
      <xdr:colOff>527050</xdr:colOff>
      <xdr:row>81</xdr:row>
      <xdr:rowOff>63500</xdr:rowOff>
    </xdr:to>
    <xdr:cxnSp>
      <xdr:nvCxnSpPr>
        <xdr:cNvPr id="27" name="直線矢印コネクタ 26"/>
        <xdr:cNvCxnSpPr/>
      </xdr:nvCxnSpPr>
      <xdr:spPr>
        <a:xfrm>
          <a:off x="22815550" y="6896100"/>
          <a:ext cx="0" cy="65405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209550</xdr:colOff>
      <xdr:row>11</xdr:row>
      <xdr:rowOff>146050</xdr:rowOff>
    </xdr:from>
    <xdr:to>
      <xdr:col>32</xdr:col>
      <xdr:colOff>209550</xdr:colOff>
      <xdr:row>83</xdr:row>
      <xdr:rowOff>38100</xdr:rowOff>
    </xdr:to>
    <xdr:cxnSp>
      <xdr:nvCxnSpPr>
        <xdr:cNvPr id="18" name="直線矢印コネクタ 17"/>
        <xdr:cNvCxnSpPr/>
      </xdr:nvCxnSpPr>
      <xdr:spPr>
        <a:xfrm>
          <a:off x="24555450" y="1962150"/>
          <a:ext cx="0" cy="1177925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14</xdr:row>
      <xdr:rowOff>6350</xdr:rowOff>
    </xdr:from>
    <xdr:to>
      <xdr:col>35</xdr:col>
      <xdr:colOff>0</xdr:colOff>
      <xdr:row>81</xdr:row>
      <xdr:rowOff>31750</xdr:rowOff>
    </xdr:to>
    <xdr:cxnSp>
      <xdr:nvCxnSpPr>
        <xdr:cNvPr id="19" name="直線矢印コネクタ 18"/>
        <xdr:cNvCxnSpPr/>
      </xdr:nvCxnSpPr>
      <xdr:spPr>
        <a:xfrm>
          <a:off x="26403300" y="2317750"/>
          <a:ext cx="0" cy="110871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406400</xdr:colOff>
      <xdr:row>11</xdr:row>
      <xdr:rowOff>82550</xdr:rowOff>
    </xdr:from>
    <xdr:to>
      <xdr:col>37</xdr:col>
      <xdr:colOff>406400</xdr:colOff>
      <xdr:row>82</xdr:row>
      <xdr:rowOff>120650</xdr:rowOff>
    </xdr:to>
    <xdr:cxnSp>
      <xdr:nvCxnSpPr>
        <xdr:cNvPr id="21" name="直線矢印コネクタ 20"/>
        <xdr:cNvCxnSpPr/>
      </xdr:nvCxnSpPr>
      <xdr:spPr>
        <a:xfrm>
          <a:off x="28181300" y="1898650"/>
          <a:ext cx="0" cy="1176020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323850</xdr:colOff>
      <xdr:row>13</xdr:row>
      <xdr:rowOff>6350</xdr:rowOff>
    </xdr:from>
    <xdr:to>
      <xdr:col>40</xdr:col>
      <xdr:colOff>323850</xdr:colOff>
      <xdr:row>81</xdr:row>
      <xdr:rowOff>76200</xdr:rowOff>
    </xdr:to>
    <xdr:cxnSp>
      <xdr:nvCxnSpPr>
        <xdr:cNvPr id="23" name="直線矢印コネクタ 22"/>
        <xdr:cNvCxnSpPr/>
      </xdr:nvCxnSpPr>
      <xdr:spPr>
        <a:xfrm>
          <a:off x="30156150" y="2152650"/>
          <a:ext cx="0" cy="1129665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527050</xdr:colOff>
      <xdr:row>83</xdr:row>
      <xdr:rowOff>146050</xdr:rowOff>
    </xdr:from>
    <xdr:to>
      <xdr:col>24</xdr:col>
      <xdr:colOff>393700</xdr:colOff>
      <xdr:row>85</xdr:row>
      <xdr:rowOff>133350</xdr:rowOff>
    </xdr:to>
    <xdr:sp>
      <xdr:nvSpPr>
        <xdr:cNvPr id="36" name="テキストボックス 35"/>
        <xdr:cNvSpPr txBox="1"/>
      </xdr:nvSpPr>
      <xdr:spPr>
        <a:xfrm>
          <a:off x="18497550" y="13849350"/>
          <a:ext cx="65405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ja-JP" sz="1100"/>
            <a:t>Y </a:t>
          </a:r>
          <a:r>
            <a:rPr lang="ja-JP" altLang="en-US" sz="1100"/>
            <a:t>変化</a:t>
          </a:r>
          <a:endParaRPr lang="en-US" altLang="ja-JP" sz="1100"/>
        </a:p>
      </xdr:txBody>
    </xdr:sp>
    <xdr:clientData/>
  </xdr:twoCellAnchor>
  <xdr:twoCellAnchor>
    <xdr:from>
      <xdr:col>30</xdr:col>
      <xdr:colOff>0</xdr:colOff>
      <xdr:row>75</xdr:row>
      <xdr:rowOff>82550</xdr:rowOff>
    </xdr:from>
    <xdr:to>
      <xdr:col>30</xdr:col>
      <xdr:colOff>654050</xdr:colOff>
      <xdr:row>77</xdr:row>
      <xdr:rowOff>69850</xdr:rowOff>
    </xdr:to>
    <xdr:sp>
      <xdr:nvSpPr>
        <xdr:cNvPr id="37" name="テキストボックス 36"/>
        <xdr:cNvSpPr txBox="1"/>
      </xdr:nvSpPr>
      <xdr:spPr>
        <a:xfrm>
          <a:off x="22974300" y="12465050"/>
          <a:ext cx="65405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誤検出</a:t>
          </a:r>
          <a:endParaRPr lang="en-US" altLang="ja-JP" sz="1100"/>
        </a:p>
      </xdr:txBody>
    </xdr:sp>
    <xdr:clientData/>
  </xdr:twoCellAnchor>
  <xdr:twoCellAnchor>
    <xdr:from>
      <xdr:col>28</xdr:col>
      <xdr:colOff>107950</xdr:colOff>
      <xdr:row>76</xdr:row>
      <xdr:rowOff>107950</xdr:rowOff>
    </xdr:from>
    <xdr:to>
      <xdr:col>29</xdr:col>
      <xdr:colOff>76200</xdr:colOff>
      <xdr:row>78</xdr:row>
      <xdr:rowOff>95250</xdr:rowOff>
    </xdr:to>
    <xdr:sp>
      <xdr:nvSpPr>
        <xdr:cNvPr id="38" name="テキストボックス 37"/>
        <xdr:cNvSpPr txBox="1"/>
      </xdr:nvSpPr>
      <xdr:spPr>
        <a:xfrm>
          <a:off x="21710650" y="12655550"/>
          <a:ext cx="65405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θ</a:t>
          </a:r>
          <a:r>
            <a:rPr lang="ja-JP" altLang="en-US" sz="1100"/>
            <a:t>のみ</a:t>
          </a:r>
          <a:endParaRPr lang="en-US" altLang="ja-JP" sz="1100"/>
        </a:p>
      </xdr:txBody>
    </xdr:sp>
    <xdr:clientData/>
  </xdr:twoCellAnchor>
  <xdr:twoCellAnchor>
    <xdr:from>
      <xdr:col>31</xdr:col>
      <xdr:colOff>69850</xdr:colOff>
      <xdr:row>75</xdr:row>
      <xdr:rowOff>57150</xdr:rowOff>
    </xdr:from>
    <xdr:to>
      <xdr:col>32</xdr:col>
      <xdr:colOff>38100</xdr:colOff>
      <xdr:row>77</xdr:row>
      <xdr:rowOff>44450</xdr:rowOff>
    </xdr:to>
    <xdr:sp>
      <xdr:nvSpPr>
        <xdr:cNvPr id="39" name="テキストボックス 38"/>
        <xdr:cNvSpPr txBox="1"/>
      </xdr:nvSpPr>
      <xdr:spPr>
        <a:xfrm>
          <a:off x="23729950" y="12439650"/>
          <a:ext cx="654050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ja-JP" sz="1100"/>
            <a:t>θ</a:t>
          </a:r>
          <a:r>
            <a:rPr lang="ja-JP" altLang="en-US" sz="1100"/>
            <a:t>のみ</a:t>
          </a:r>
          <a:endParaRPr lang="en-US" altLang="ja-JP" sz="1100"/>
        </a:p>
      </xdr:txBody>
    </xdr:sp>
    <xdr:clientData/>
  </xdr:twoCellAnchor>
  <xdr:twoCellAnchor>
    <xdr:from>
      <xdr:col>29</xdr:col>
      <xdr:colOff>69850</xdr:colOff>
      <xdr:row>59</xdr:row>
      <xdr:rowOff>19050</xdr:rowOff>
    </xdr:from>
    <xdr:to>
      <xdr:col>29</xdr:col>
      <xdr:colOff>552450</xdr:colOff>
      <xdr:row>62</xdr:row>
      <xdr:rowOff>6350</xdr:rowOff>
    </xdr:to>
    <xdr:sp>
      <xdr:nvSpPr>
        <xdr:cNvPr id="41" name="楕円 40"/>
        <xdr:cNvSpPr/>
      </xdr:nvSpPr>
      <xdr:spPr>
        <a:xfrm>
          <a:off x="22358350" y="9759950"/>
          <a:ext cx="482600" cy="482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31</xdr:col>
      <xdr:colOff>641350</xdr:colOff>
      <xdr:row>53</xdr:row>
      <xdr:rowOff>69850</xdr:rowOff>
    </xdr:from>
    <xdr:to>
      <xdr:col>32</xdr:col>
      <xdr:colOff>438150</xdr:colOff>
      <xdr:row>56</xdr:row>
      <xdr:rowOff>57150</xdr:rowOff>
    </xdr:to>
    <xdr:sp>
      <xdr:nvSpPr>
        <xdr:cNvPr id="42" name="楕円 41"/>
        <xdr:cNvSpPr/>
      </xdr:nvSpPr>
      <xdr:spPr>
        <a:xfrm>
          <a:off x="24301450" y="8820150"/>
          <a:ext cx="482600" cy="482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34</xdr:col>
      <xdr:colOff>342900</xdr:colOff>
      <xdr:row>47</xdr:row>
      <xdr:rowOff>19050</xdr:rowOff>
    </xdr:from>
    <xdr:to>
      <xdr:col>35</xdr:col>
      <xdr:colOff>139700</xdr:colOff>
      <xdr:row>50</xdr:row>
      <xdr:rowOff>6350</xdr:rowOff>
    </xdr:to>
    <xdr:sp>
      <xdr:nvSpPr>
        <xdr:cNvPr id="43" name="楕円 42"/>
        <xdr:cNvSpPr/>
      </xdr:nvSpPr>
      <xdr:spPr>
        <a:xfrm>
          <a:off x="26060400" y="7778750"/>
          <a:ext cx="482600" cy="482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37</xdr:col>
      <xdr:colOff>146050</xdr:colOff>
      <xdr:row>52</xdr:row>
      <xdr:rowOff>69850</xdr:rowOff>
    </xdr:from>
    <xdr:to>
      <xdr:col>37</xdr:col>
      <xdr:colOff>628650</xdr:colOff>
      <xdr:row>55</xdr:row>
      <xdr:rowOff>57150</xdr:rowOff>
    </xdr:to>
    <xdr:sp>
      <xdr:nvSpPr>
        <xdr:cNvPr id="44" name="楕円 43"/>
        <xdr:cNvSpPr/>
      </xdr:nvSpPr>
      <xdr:spPr>
        <a:xfrm>
          <a:off x="27920950" y="8655050"/>
          <a:ext cx="482600" cy="482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39</xdr:col>
      <xdr:colOff>647700</xdr:colOff>
      <xdr:row>58</xdr:row>
      <xdr:rowOff>120650</xdr:rowOff>
    </xdr:from>
    <xdr:to>
      <xdr:col>40</xdr:col>
      <xdr:colOff>444500</xdr:colOff>
      <xdr:row>61</xdr:row>
      <xdr:rowOff>107950</xdr:rowOff>
    </xdr:to>
    <xdr:sp>
      <xdr:nvSpPr>
        <xdr:cNvPr id="45" name="楕円 44"/>
        <xdr:cNvSpPr/>
      </xdr:nvSpPr>
      <xdr:spPr>
        <a:xfrm>
          <a:off x="29794200" y="9696450"/>
          <a:ext cx="482600" cy="4826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25</xdr:col>
      <xdr:colOff>590550</xdr:colOff>
      <xdr:row>40</xdr:row>
      <xdr:rowOff>25400</xdr:rowOff>
    </xdr:from>
    <xdr:to>
      <xdr:col>27</xdr:col>
      <xdr:colOff>456565</xdr:colOff>
      <xdr:row>48</xdr:row>
      <xdr:rowOff>19050</xdr:rowOff>
    </xdr:to>
    <xdr:sp>
      <xdr:nvSpPr>
        <xdr:cNvPr id="47" name="テキストボックス 46"/>
        <xdr:cNvSpPr txBox="1"/>
      </xdr:nvSpPr>
      <xdr:spPr>
        <a:xfrm>
          <a:off x="20135850" y="6629400"/>
          <a:ext cx="123761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座標の傾向の変曲点</a:t>
          </a:r>
          <a:endParaRPr lang="ja-JP" altLang="en-US" sz="1100"/>
        </a:p>
        <a:p>
          <a:pPr algn="l"/>
          <a:r>
            <a:rPr lang="ja-JP" altLang="en-US" sz="1100"/>
            <a:t>⇒奥移動、手間移動？</a:t>
          </a:r>
          <a:endParaRPr lang="en-US" altLang="ja-JP" sz="1100"/>
        </a:p>
      </xdr:txBody>
    </xdr:sp>
    <xdr:clientData/>
  </xdr:twoCellAnchor>
  <xdr:twoCellAnchor>
    <xdr:from>
      <xdr:col>41</xdr:col>
      <xdr:colOff>603250</xdr:colOff>
      <xdr:row>37</xdr:row>
      <xdr:rowOff>158750</xdr:rowOff>
    </xdr:from>
    <xdr:to>
      <xdr:col>48</xdr:col>
      <xdr:colOff>188595</xdr:colOff>
      <xdr:row>45</xdr:row>
      <xdr:rowOff>152400</xdr:rowOff>
    </xdr:to>
    <xdr:sp>
      <xdr:nvSpPr>
        <xdr:cNvPr id="48" name="テキストボックス 47"/>
        <xdr:cNvSpPr txBox="1"/>
      </xdr:nvSpPr>
      <xdr:spPr>
        <a:xfrm>
          <a:off x="31121350" y="6267450"/>
          <a:ext cx="4385945" cy="1314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 sz="1100"/>
            <a:t>前後</a:t>
          </a:r>
          <a:r>
            <a:rPr lang="en-US" altLang="ja-JP" sz="1100"/>
            <a:t>N</a:t>
          </a:r>
          <a:r>
            <a:rPr lang="ja-JP" altLang="en-US" sz="1100"/>
            <a:t>個のベクトル（</a:t>
          </a:r>
          <a:r>
            <a:rPr lang="en-US" altLang="ja-JP" sz="1100"/>
            <a:t>ΔX</a:t>
          </a:r>
          <a:r>
            <a:rPr lang="ja-JP" altLang="en-US" sz="1100"/>
            <a:t>、</a:t>
          </a:r>
          <a:r>
            <a:rPr lang="en-US" altLang="ja-JP" sz="1100"/>
            <a:t>ΔY</a:t>
          </a:r>
          <a:r>
            <a:rPr lang="ja-JP" altLang="en-US" sz="1100"/>
            <a:t>）でボールの移動方向がわかる</a:t>
          </a:r>
          <a:endParaRPr lang="ja-JP" altLang="en-US" sz="1100"/>
        </a:p>
        <a:p>
          <a:pPr algn="l"/>
          <a:endParaRPr lang="en-US" altLang="ja-JP" sz="1100"/>
        </a:p>
        <a:p>
          <a:pPr algn="l"/>
          <a:r>
            <a:rPr lang="ja-JP" altLang="en-US" sz="1100"/>
            <a:t>前</a:t>
          </a:r>
          <a:r>
            <a:rPr lang="en-US" altLang="ja-JP" sz="1100"/>
            <a:t>N</a:t>
          </a:r>
          <a:r>
            <a:rPr lang="ja-JP" altLang="en-US" sz="1100"/>
            <a:t>個のベクトル平均（ボールの向き）⇒</a:t>
          </a:r>
          <a:endParaRPr lang="en-US" altLang="ja-JP" sz="1100"/>
        </a:p>
        <a:p>
          <a:pPr algn="l"/>
          <a:r>
            <a:rPr lang="ja-JP" altLang="en-US" sz="1100"/>
            <a:t>後</a:t>
          </a:r>
          <a:r>
            <a:rPr lang="en-US" altLang="ja-JP" sz="1100"/>
            <a:t>N</a:t>
          </a:r>
          <a:r>
            <a:rPr lang="ja-JP" altLang="en-US" sz="1100"/>
            <a:t>個のベクトル平均⇒</a:t>
          </a:r>
          <a:endParaRPr lang="en-US" altLang="ja-JP" sz="1100"/>
        </a:p>
      </xdr:txBody>
    </xdr:sp>
    <xdr:clientData/>
  </xdr:twoCellAnchor>
  <xdr:twoCellAnchor>
    <xdr:from>
      <xdr:col>25</xdr:col>
      <xdr:colOff>177800</xdr:colOff>
      <xdr:row>18</xdr:row>
      <xdr:rowOff>107950</xdr:rowOff>
    </xdr:from>
    <xdr:to>
      <xdr:col>46</xdr:col>
      <xdr:colOff>577850</xdr:colOff>
      <xdr:row>18</xdr:row>
      <xdr:rowOff>107950</xdr:rowOff>
    </xdr:to>
    <xdr:cxnSp>
      <xdr:nvCxnSpPr>
        <xdr:cNvPr id="49" name="直線コネクタ 48"/>
        <xdr:cNvCxnSpPr/>
      </xdr:nvCxnSpPr>
      <xdr:spPr>
        <a:xfrm>
          <a:off x="19723100" y="3079750"/>
          <a:ext cx="148018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127000</xdr:colOff>
      <xdr:row>13</xdr:row>
      <xdr:rowOff>133985</xdr:rowOff>
    </xdr:from>
    <xdr:to>
      <xdr:col>29</xdr:col>
      <xdr:colOff>609600</xdr:colOff>
      <xdr:row>24</xdr:row>
      <xdr:rowOff>38100</xdr:rowOff>
    </xdr:to>
    <xdr:sp>
      <xdr:nvSpPr>
        <xdr:cNvPr id="51" name="楕円 50"/>
        <xdr:cNvSpPr/>
      </xdr:nvSpPr>
      <xdr:spPr>
        <a:xfrm>
          <a:off x="22415500" y="2280285"/>
          <a:ext cx="482600" cy="172021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ja-JP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ja-JP" altLang="en-US" sz="1100"/>
        </a:p>
      </xdr:txBody>
    </xdr:sp>
    <xdr:clientData/>
  </xdr:twoCellAnchor>
  <xdr:twoCellAnchor>
    <xdr:from>
      <xdr:col>31</xdr:col>
      <xdr:colOff>44450</xdr:colOff>
      <xdr:row>51</xdr:row>
      <xdr:rowOff>139700</xdr:rowOff>
    </xdr:from>
    <xdr:to>
      <xdr:col>31</xdr:col>
      <xdr:colOff>44450</xdr:colOff>
      <xdr:row>55</xdr:row>
      <xdr:rowOff>63500</xdr:rowOff>
    </xdr:to>
    <xdr:cxnSp>
      <xdr:nvCxnSpPr>
        <xdr:cNvPr id="55" name="直線矢印コネクタ 54"/>
        <xdr:cNvCxnSpPr/>
      </xdr:nvCxnSpPr>
      <xdr:spPr>
        <a:xfrm>
          <a:off x="23704550" y="85598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190500</xdr:colOff>
      <xdr:row>55</xdr:row>
      <xdr:rowOff>63500</xdr:rowOff>
    </xdr:from>
    <xdr:to>
      <xdr:col>34</xdr:col>
      <xdr:colOff>190500</xdr:colOff>
      <xdr:row>58</xdr:row>
      <xdr:rowOff>152400</xdr:rowOff>
    </xdr:to>
    <xdr:cxnSp>
      <xdr:nvCxnSpPr>
        <xdr:cNvPr id="56" name="直線矢印コネクタ 55"/>
        <xdr:cNvCxnSpPr/>
      </xdr:nvCxnSpPr>
      <xdr:spPr>
        <a:xfrm>
          <a:off x="25908000" y="914400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450850</xdr:colOff>
      <xdr:row>51</xdr:row>
      <xdr:rowOff>57150</xdr:rowOff>
    </xdr:from>
    <xdr:to>
      <xdr:col>36</xdr:col>
      <xdr:colOff>450850</xdr:colOff>
      <xdr:row>54</xdr:row>
      <xdr:rowOff>146050</xdr:rowOff>
    </xdr:to>
    <xdr:cxnSp>
      <xdr:nvCxnSpPr>
        <xdr:cNvPr id="57" name="直線矢印コネクタ 56"/>
        <xdr:cNvCxnSpPr/>
      </xdr:nvCxnSpPr>
      <xdr:spPr>
        <a:xfrm>
          <a:off x="27539950" y="84772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469900</xdr:colOff>
      <xdr:row>54</xdr:row>
      <xdr:rowOff>133350</xdr:rowOff>
    </xdr:from>
    <xdr:to>
      <xdr:col>39</xdr:col>
      <xdr:colOff>469900</xdr:colOff>
      <xdr:row>58</xdr:row>
      <xdr:rowOff>57150</xdr:rowOff>
    </xdr:to>
    <xdr:cxnSp>
      <xdr:nvCxnSpPr>
        <xdr:cNvPr id="58" name="直線矢印コネクタ 57"/>
        <xdr:cNvCxnSpPr/>
      </xdr:nvCxnSpPr>
      <xdr:spPr>
        <a:xfrm>
          <a:off x="29616400" y="9048750"/>
          <a:ext cx="0" cy="5842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4"/>
  <sheetViews>
    <sheetView tabSelected="1" workbookViewId="0">
      <selection activeCell="X46" sqref="X46"/>
    </sheetView>
  </sheetViews>
  <sheetFormatPr defaultColWidth="9.81818181818182" defaultRowHeight="13"/>
  <cols>
    <col min="1" max="4" width="9.81818181818182" style="1"/>
    <col min="10" max="10" width="11.8181818181818" customWidth="1"/>
    <col min="11" max="11" width="9.81818181818182" style="2"/>
    <col min="12" max="12" width="14"/>
    <col min="13" max="13" width="14" style="2"/>
    <col min="14" max="14" width="9.81818181818182" style="1"/>
    <col min="15" max="17" width="14"/>
    <col min="18" max="18" width="16.9090909090909" customWidth="1"/>
    <col min="23" max="25" width="11.2727272727273" customWidth="1"/>
  </cols>
  <sheetData>
    <row r="1" spans="5:17">
      <c r="E1" t="s">
        <v>0</v>
      </c>
      <c r="F1" t="s">
        <v>0</v>
      </c>
      <c r="G1" t="s">
        <v>0</v>
      </c>
      <c r="J1" s="5" t="s">
        <v>1</v>
      </c>
      <c r="Q1" s="5" t="s">
        <v>2</v>
      </c>
    </row>
    <row r="2" spans="1:25">
      <c r="A2" s="1" t="s">
        <v>3</v>
      </c>
      <c r="B2" s="1" t="s">
        <v>4</v>
      </c>
      <c r="C2" s="1" t="s">
        <v>5</v>
      </c>
      <c r="D2" s="1" t="s">
        <v>3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>
        <v>-9</v>
      </c>
      <c r="L2" t="s">
        <v>11</v>
      </c>
      <c r="M2" s="2" t="s">
        <v>12</v>
      </c>
      <c r="N2" s="1" t="s">
        <v>3</v>
      </c>
      <c r="O2" t="s">
        <v>13</v>
      </c>
      <c r="U2" t="s">
        <v>14</v>
      </c>
      <c r="V2" t="s">
        <v>15</v>
      </c>
      <c r="X2" t="s">
        <v>4</v>
      </c>
      <c r="Y2" t="s">
        <v>5</v>
      </c>
    </row>
    <row r="3" spans="1:25">
      <c r="A3" s="1">
        <v>2</v>
      </c>
      <c r="B3" s="1">
        <v>657</v>
      </c>
      <c r="C3" s="1">
        <v>312</v>
      </c>
      <c r="D3" s="1">
        <v>2</v>
      </c>
      <c r="E3"/>
      <c r="F3"/>
      <c r="N3" s="1">
        <v>2</v>
      </c>
      <c r="U3" t="str">
        <f>IF(ABS(S3)&gt;$X$3,1,"")</f>
        <v/>
      </c>
      <c r="V3" t="str">
        <f>IF(T3&lt;$Y$3,1,"")</f>
        <v/>
      </c>
      <c r="X3">
        <v>10</v>
      </c>
      <c r="Y3">
        <v>-10</v>
      </c>
    </row>
    <row r="4" spans="1:22">
      <c r="A4" s="1">
        <v>3</v>
      </c>
      <c r="B4" s="1">
        <v>656</v>
      </c>
      <c r="C4" s="1">
        <v>299</v>
      </c>
      <c r="D4" s="1">
        <v>3</v>
      </c>
      <c r="E4">
        <f>B4-B3</f>
        <v>-1</v>
      </c>
      <c r="F4">
        <f>C4-C3</f>
        <v>-13</v>
      </c>
      <c r="G4">
        <f>IF(F4&gt;=0,1,-1)</f>
        <v>-1</v>
      </c>
      <c r="L4">
        <f>ATAN(F4/E4)</f>
        <v>1.49402443552512</v>
      </c>
      <c r="M4" s="2">
        <f>DEGREES(L4)</f>
        <v>85.6012946450045</v>
      </c>
      <c r="N4" s="1">
        <v>3</v>
      </c>
      <c r="U4" t="str">
        <f t="shared" ref="U4:U35" si="0">IF(ABS(S4)&gt;$X$3,1,"")</f>
        <v/>
      </c>
      <c r="V4" t="str">
        <f t="shared" ref="V4:V35" si="1">IF(T4&lt;$Y$3,1,"")</f>
        <v/>
      </c>
    </row>
    <row r="5" spans="1:22">
      <c r="A5" s="1">
        <v>4</v>
      </c>
      <c r="B5" s="1">
        <v>656</v>
      </c>
      <c r="C5" s="1">
        <v>288</v>
      </c>
      <c r="D5" s="1">
        <v>4</v>
      </c>
      <c r="E5">
        <f t="shared" ref="E5:E43" si="2">B5-B4</f>
        <v>0</v>
      </c>
      <c r="F5">
        <f t="shared" ref="F4:F43" si="3">C5-C4</f>
        <v>-11</v>
      </c>
      <c r="G5">
        <f t="shared" ref="G5:G36" si="4">IF(F5&gt;=0,1,-1)</f>
        <v>-1</v>
      </c>
      <c r="L5" t="e">
        <f>ATAN(F5/E5)</f>
        <v>#DIV/0!</v>
      </c>
      <c r="M5" s="2" t="e">
        <f t="shared" ref="M5:M36" si="5">DEGREES(L5)</f>
        <v>#DIV/0!</v>
      </c>
      <c r="N5" s="1">
        <v>4</v>
      </c>
      <c r="O5" t="e">
        <f>M5-M4</f>
        <v>#DIV/0!</v>
      </c>
      <c r="P5" t="e">
        <f>ABS(O5)</f>
        <v>#DIV/0!</v>
      </c>
      <c r="Q5" t="e">
        <f>IF(P5&gt;30,1,"")</f>
        <v>#DIV/0!</v>
      </c>
      <c r="S5">
        <f>E5-E4</f>
        <v>1</v>
      </c>
      <c r="T5">
        <f>F5-F4</f>
        <v>2</v>
      </c>
      <c r="U5" t="str">
        <f t="shared" si="0"/>
        <v/>
      </c>
      <c r="V5" t="str">
        <f t="shared" si="1"/>
        <v/>
      </c>
    </row>
    <row r="6" spans="1:22">
      <c r="A6" s="1">
        <v>5</v>
      </c>
      <c r="B6" s="1">
        <v>656</v>
      </c>
      <c r="C6" s="1">
        <v>281</v>
      </c>
      <c r="D6" s="1">
        <v>5</v>
      </c>
      <c r="E6">
        <f t="shared" si="2"/>
        <v>0</v>
      </c>
      <c r="F6">
        <f t="shared" si="3"/>
        <v>-7</v>
      </c>
      <c r="G6">
        <f t="shared" si="4"/>
        <v>-1</v>
      </c>
      <c r="J6" t="str">
        <f>IF((H6*I6)=-9,1,"")</f>
        <v/>
      </c>
      <c r="L6" t="e">
        <f t="shared" ref="L5:L36" si="6">ATAN(F6/E6)</f>
        <v>#DIV/0!</v>
      </c>
      <c r="M6" s="2" t="e">
        <f t="shared" si="5"/>
        <v>#DIV/0!</v>
      </c>
      <c r="N6" s="1">
        <v>5</v>
      </c>
      <c r="O6" t="e">
        <f t="shared" ref="O6:O37" si="7">M6-M5</f>
        <v>#DIV/0!</v>
      </c>
      <c r="P6" t="e">
        <f t="shared" ref="P6:P37" si="8">ABS(O6)</f>
        <v>#DIV/0!</v>
      </c>
      <c r="Q6" t="e">
        <f t="shared" ref="Q6:Q37" si="9">IF(P6&gt;30,1,"")</f>
        <v>#DIV/0!</v>
      </c>
      <c r="S6">
        <f t="shared" ref="S6:S37" si="10">E6-E5</f>
        <v>0</v>
      </c>
      <c r="T6">
        <f t="shared" ref="T5:T68" si="11">F6-F5</f>
        <v>4</v>
      </c>
      <c r="U6" t="str">
        <f t="shared" si="0"/>
        <v/>
      </c>
      <c r="V6" t="str">
        <f t="shared" si="1"/>
        <v/>
      </c>
    </row>
    <row r="7" spans="1:22">
      <c r="A7" s="1">
        <v>6</v>
      </c>
      <c r="B7" s="1">
        <v>655</v>
      </c>
      <c r="C7" s="1">
        <v>280</v>
      </c>
      <c r="D7" s="1">
        <v>6</v>
      </c>
      <c r="E7">
        <f t="shared" si="2"/>
        <v>-1</v>
      </c>
      <c r="F7">
        <f t="shared" si="3"/>
        <v>-1</v>
      </c>
      <c r="G7">
        <f t="shared" si="4"/>
        <v>-1</v>
      </c>
      <c r="H7">
        <f>SUM(G3:G6)</f>
        <v>-3</v>
      </c>
      <c r="I7">
        <f>SUM(G7:G10)</f>
        <v>0</v>
      </c>
      <c r="J7" t="str">
        <f>IF((H7*I7)=-16,1,"")</f>
        <v/>
      </c>
      <c r="L7">
        <f t="shared" si="6"/>
        <v>0.785398163397448</v>
      </c>
      <c r="M7" s="2">
        <f t="shared" si="5"/>
        <v>45</v>
      </c>
      <c r="N7" s="1">
        <v>6</v>
      </c>
      <c r="O7" t="e">
        <f t="shared" si="7"/>
        <v>#DIV/0!</v>
      </c>
      <c r="P7" t="e">
        <f t="shared" si="8"/>
        <v>#DIV/0!</v>
      </c>
      <c r="Q7" t="e">
        <f t="shared" si="9"/>
        <v>#DIV/0!</v>
      </c>
      <c r="S7">
        <f t="shared" si="10"/>
        <v>-1</v>
      </c>
      <c r="T7">
        <f t="shared" si="11"/>
        <v>6</v>
      </c>
      <c r="U7" t="str">
        <f t="shared" si="0"/>
        <v/>
      </c>
      <c r="V7" t="str">
        <f t="shared" si="1"/>
        <v/>
      </c>
    </row>
    <row r="8" spans="1:22">
      <c r="A8" s="1">
        <v>7</v>
      </c>
      <c r="B8" s="1">
        <v>657</v>
      </c>
      <c r="C8" s="1">
        <v>279</v>
      </c>
      <c r="D8" s="1">
        <v>7</v>
      </c>
      <c r="E8">
        <f t="shared" si="2"/>
        <v>2</v>
      </c>
      <c r="F8">
        <f t="shared" si="3"/>
        <v>-1</v>
      </c>
      <c r="G8">
        <f t="shared" si="4"/>
        <v>-1</v>
      </c>
      <c r="H8">
        <f t="shared" ref="H8:H39" si="12">SUM(G4:G7)</f>
        <v>-4</v>
      </c>
      <c r="I8">
        <f t="shared" ref="I8:I39" si="13">SUM(G8:G11)</f>
        <v>2</v>
      </c>
      <c r="J8" t="str">
        <f t="shared" ref="J8:J39" si="14">IF((H8*I8)=-16,1,"")</f>
        <v/>
      </c>
      <c r="L8">
        <f t="shared" si="6"/>
        <v>-0.463647609000806</v>
      </c>
      <c r="M8" s="2">
        <f t="shared" si="5"/>
        <v>-26.565051177078</v>
      </c>
      <c r="N8" s="1">
        <v>7</v>
      </c>
      <c r="O8">
        <f t="shared" si="7"/>
        <v>-71.565051177078</v>
      </c>
      <c r="P8">
        <f t="shared" si="8"/>
        <v>71.565051177078</v>
      </c>
      <c r="Q8">
        <f t="shared" si="9"/>
        <v>1</v>
      </c>
      <c r="S8">
        <f t="shared" si="10"/>
        <v>3</v>
      </c>
      <c r="T8">
        <f t="shared" si="11"/>
        <v>0</v>
      </c>
      <c r="U8" t="str">
        <f t="shared" si="0"/>
        <v/>
      </c>
      <c r="V8" t="str">
        <f t="shared" si="1"/>
        <v/>
      </c>
    </row>
    <row r="9" spans="1:22">
      <c r="A9" s="1">
        <v>8</v>
      </c>
      <c r="B9" s="1">
        <v>655</v>
      </c>
      <c r="C9" s="1">
        <v>286</v>
      </c>
      <c r="D9" s="1">
        <v>8</v>
      </c>
      <c r="E9">
        <f t="shared" si="2"/>
        <v>-2</v>
      </c>
      <c r="F9">
        <f t="shared" si="3"/>
        <v>7</v>
      </c>
      <c r="G9">
        <f t="shared" si="4"/>
        <v>1</v>
      </c>
      <c r="H9">
        <f t="shared" si="12"/>
        <v>-4</v>
      </c>
      <c r="I9">
        <f t="shared" si="13"/>
        <v>4</v>
      </c>
      <c r="J9">
        <f t="shared" si="14"/>
        <v>1</v>
      </c>
      <c r="L9">
        <f t="shared" si="6"/>
        <v>-1.29249666778979</v>
      </c>
      <c r="M9" s="2">
        <f t="shared" si="5"/>
        <v>-74.0546040990772</v>
      </c>
      <c r="N9" s="1">
        <v>8</v>
      </c>
      <c r="O9">
        <f t="shared" si="7"/>
        <v>-47.4895529219992</v>
      </c>
      <c r="P9">
        <f t="shared" si="8"/>
        <v>47.4895529219992</v>
      </c>
      <c r="Q9">
        <f t="shared" si="9"/>
        <v>1</v>
      </c>
      <c r="S9">
        <f t="shared" si="10"/>
        <v>-4</v>
      </c>
      <c r="T9">
        <f t="shared" si="11"/>
        <v>8</v>
      </c>
      <c r="U9" t="str">
        <f t="shared" si="0"/>
        <v/>
      </c>
      <c r="V9" t="str">
        <f t="shared" si="1"/>
        <v/>
      </c>
    </row>
    <row r="10" spans="1:22">
      <c r="A10" s="1">
        <v>9</v>
      </c>
      <c r="B10" s="1">
        <v>655</v>
      </c>
      <c r="C10" s="1">
        <v>295</v>
      </c>
      <c r="D10" s="1">
        <v>9</v>
      </c>
      <c r="E10">
        <f t="shared" si="2"/>
        <v>0</v>
      </c>
      <c r="F10">
        <f t="shared" si="3"/>
        <v>9</v>
      </c>
      <c r="G10">
        <f t="shared" si="4"/>
        <v>1</v>
      </c>
      <c r="H10">
        <f t="shared" si="12"/>
        <v>-2</v>
      </c>
      <c r="I10">
        <f t="shared" si="13"/>
        <v>2</v>
      </c>
      <c r="J10" t="str">
        <f t="shared" si="14"/>
        <v/>
      </c>
      <c r="L10" t="e">
        <f t="shared" si="6"/>
        <v>#DIV/0!</v>
      </c>
      <c r="M10" s="2" t="e">
        <f t="shared" si="5"/>
        <v>#DIV/0!</v>
      </c>
      <c r="N10" s="1">
        <v>9</v>
      </c>
      <c r="O10" t="e">
        <f t="shared" si="7"/>
        <v>#DIV/0!</v>
      </c>
      <c r="P10" t="e">
        <f t="shared" si="8"/>
        <v>#DIV/0!</v>
      </c>
      <c r="Q10" t="e">
        <f t="shared" si="9"/>
        <v>#DIV/0!</v>
      </c>
      <c r="S10">
        <f t="shared" si="10"/>
        <v>2</v>
      </c>
      <c r="T10">
        <f t="shared" si="11"/>
        <v>2</v>
      </c>
      <c r="U10" t="str">
        <f t="shared" si="0"/>
        <v/>
      </c>
      <c r="V10" t="str">
        <f t="shared" si="1"/>
        <v/>
      </c>
    </row>
    <row r="11" spans="1:22">
      <c r="A11" s="1">
        <v>10</v>
      </c>
      <c r="B11" s="1">
        <v>655</v>
      </c>
      <c r="C11" s="1">
        <v>306</v>
      </c>
      <c r="D11" s="1">
        <v>10</v>
      </c>
      <c r="E11">
        <f t="shared" si="2"/>
        <v>0</v>
      </c>
      <c r="F11">
        <f t="shared" si="3"/>
        <v>11</v>
      </c>
      <c r="G11">
        <f t="shared" si="4"/>
        <v>1</v>
      </c>
      <c r="H11">
        <f t="shared" si="12"/>
        <v>0</v>
      </c>
      <c r="I11">
        <f t="shared" si="13"/>
        <v>0</v>
      </c>
      <c r="J11" t="str">
        <f t="shared" si="14"/>
        <v/>
      </c>
      <c r="L11" t="e">
        <f t="shared" si="6"/>
        <v>#DIV/0!</v>
      </c>
      <c r="M11" s="2" t="e">
        <f t="shared" si="5"/>
        <v>#DIV/0!</v>
      </c>
      <c r="N11" s="1">
        <v>10</v>
      </c>
      <c r="O11" t="e">
        <f t="shared" si="7"/>
        <v>#DIV/0!</v>
      </c>
      <c r="P11" t="e">
        <f t="shared" si="8"/>
        <v>#DIV/0!</v>
      </c>
      <c r="Q11" t="e">
        <f t="shared" si="9"/>
        <v>#DIV/0!</v>
      </c>
      <c r="S11">
        <f t="shared" si="10"/>
        <v>0</v>
      </c>
      <c r="T11">
        <f t="shared" si="11"/>
        <v>2</v>
      </c>
      <c r="U11" t="str">
        <f t="shared" si="0"/>
        <v/>
      </c>
      <c r="V11" t="str">
        <f t="shared" si="1"/>
        <v/>
      </c>
    </row>
    <row r="12" spans="1:22">
      <c r="A12" s="1">
        <v>11</v>
      </c>
      <c r="B12" s="1">
        <v>656</v>
      </c>
      <c r="C12" s="1">
        <v>327</v>
      </c>
      <c r="D12" s="1">
        <v>11</v>
      </c>
      <c r="E12">
        <f t="shared" si="2"/>
        <v>1</v>
      </c>
      <c r="F12">
        <f t="shared" si="3"/>
        <v>21</v>
      </c>
      <c r="G12">
        <f t="shared" si="4"/>
        <v>1</v>
      </c>
      <c r="H12">
        <f t="shared" si="12"/>
        <v>2</v>
      </c>
      <c r="I12">
        <f t="shared" si="13"/>
        <v>-2</v>
      </c>
      <c r="J12" t="str">
        <f t="shared" si="14"/>
        <v/>
      </c>
      <c r="L12">
        <f t="shared" si="6"/>
        <v>1.52321322351791</v>
      </c>
      <c r="M12" s="2">
        <f t="shared" si="5"/>
        <v>87.2736890060937</v>
      </c>
      <c r="N12" s="1">
        <v>11</v>
      </c>
      <c r="O12" t="e">
        <f t="shared" si="7"/>
        <v>#DIV/0!</v>
      </c>
      <c r="P12" t="e">
        <f t="shared" si="8"/>
        <v>#DIV/0!</v>
      </c>
      <c r="Q12" t="e">
        <f t="shared" si="9"/>
        <v>#DIV/0!</v>
      </c>
      <c r="S12">
        <f t="shared" si="10"/>
        <v>1</v>
      </c>
      <c r="T12">
        <f t="shared" si="11"/>
        <v>10</v>
      </c>
      <c r="U12" t="str">
        <f t="shared" si="0"/>
        <v/>
      </c>
      <c r="V12" t="str">
        <f t="shared" si="1"/>
        <v/>
      </c>
    </row>
    <row r="13" spans="1:22">
      <c r="A13" s="1">
        <v>13</v>
      </c>
      <c r="B13" s="1">
        <v>756</v>
      </c>
      <c r="C13" s="1">
        <v>294</v>
      </c>
      <c r="D13" s="1">
        <v>13</v>
      </c>
      <c r="E13">
        <f>B13-B12</f>
        <v>100</v>
      </c>
      <c r="F13">
        <f t="shared" si="3"/>
        <v>-33</v>
      </c>
      <c r="G13">
        <f t="shared" si="4"/>
        <v>-1</v>
      </c>
      <c r="H13">
        <f t="shared" si="12"/>
        <v>4</v>
      </c>
      <c r="I13">
        <f t="shared" si="13"/>
        <v>-4</v>
      </c>
      <c r="J13">
        <f t="shared" si="14"/>
        <v>1</v>
      </c>
      <c r="L13">
        <f t="shared" si="6"/>
        <v>-0.318747560420644</v>
      </c>
      <c r="M13" s="2">
        <f t="shared" si="5"/>
        <v>-18.2628899421941</v>
      </c>
      <c r="N13" s="1">
        <v>13</v>
      </c>
      <c r="O13">
        <f t="shared" si="7"/>
        <v>-105.536578948288</v>
      </c>
      <c r="P13">
        <f t="shared" si="8"/>
        <v>105.536578948288</v>
      </c>
      <c r="Q13">
        <f t="shared" si="9"/>
        <v>1</v>
      </c>
      <c r="S13">
        <f t="shared" si="10"/>
        <v>99</v>
      </c>
      <c r="T13">
        <f t="shared" si="11"/>
        <v>-54</v>
      </c>
      <c r="U13">
        <f t="shared" si="0"/>
        <v>1</v>
      </c>
      <c r="V13">
        <f t="shared" si="1"/>
        <v>1</v>
      </c>
    </row>
    <row r="14" spans="1:22">
      <c r="A14" s="1">
        <v>14</v>
      </c>
      <c r="B14" s="1">
        <v>822</v>
      </c>
      <c r="C14" s="1">
        <v>275</v>
      </c>
      <c r="D14" s="1">
        <v>14</v>
      </c>
      <c r="E14">
        <f t="shared" si="2"/>
        <v>66</v>
      </c>
      <c r="F14">
        <f t="shared" si="3"/>
        <v>-19</v>
      </c>
      <c r="G14">
        <f t="shared" si="4"/>
        <v>-1</v>
      </c>
      <c r="H14">
        <f t="shared" si="12"/>
        <v>2</v>
      </c>
      <c r="I14">
        <f t="shared" si="13"/>
        <v>-2</v>
      </c>
      <c r="J14" t="str">
        <f t="shared" si="14"/>
        <v/>
      </c>
      <c r="L14">
        <f t="shared" si="6"/>
        <v>-0.280299656338451</v>
      </c>
      <c r="M14" s="2">
        <f t="shared" si="5"/>
        <v>-16.0599873071606</v>
      </c>
      <c r="N14" s="1">
        <v>14</v>
      </c>
      <c r="O14">
        <f t="shared" si="7"/>
        <v>2.20290263503349</v>
      </c>
      <c r="P14">
        <f t="shared" si="8"/>
        <v>2.20290263503349</v>
      </c>
      <c r="Q14" t="str">
        <f t="shared" si="9"/>
        <v/>
      </c>
      <c r="S14">
        <f t="shared" si="10"/>
        <v>-34</v>
      </c>
      <c r="T14">
        <f t="shared" si="11"/>
        <v>14</v>
      </c>
      <c r="U14">
        <f t="shared" si="0"/>
        <v>1</v>
      </c>
      <c r="V14" t="str">
        <f t="shared" si="1"/>
        <v/>
      </c>
    </row>
    <row r="15" spans="1:22">
      <c r="A15" s="1">
        <v>15</v>
      </c>
      <c r="B15" s="1">
        <v>856</v>
      </c>
      <c r="C15" s="1">
        <v>267</v>
      </c>
      <c r="D15" s="1">
        <v>15</v>
      </c>
      <c r="E15">
        <f t="shared" si="2"/>
        <v>34</v>
      </c>
      <c r="F15">
        <f t="shared" si="3"/>
        <v>-8</v>
      </c>
      <c r="G15">
        <f t="shared" si="4"/>
        <v>-1</v>
      </c>
      <c r="H15">
        <f t="shared" si="12"/>
        <v>0</v>
      </c>
      <c r="I15">
        <f t="shared" si="13"/>
        <v>0</v>
      </c>
      <c r="J15" t="str">
        <f t="shared" si="14"/>
        <v/>
      </c>
      <c r="L15">
        <f t="shared" si="6"/>
        <v>-0.231090667195897</v>
      </c>
      <c r="M15" s="2">
        <f t="shared" si="5"/>
        <v>-13.2405199151872</v>
      </c>
      <c r="N15" s="1">
        <v>15</v>
      </c>
      <c r="O15">
        <f t="shared" si="7"/>
        <v>2.81946739197344</v>
      </c>
      <c r="P15">
        <f t="shared" si="8"/>
        <v>2.81946739197344</v>
      </c>
      <c r="Q15" t="str">
        <f t="shared" si="9"/>
        <v/>
      </c>
      <c r="S15">
        <f t="shared" si="10"/>
        <v>-32</v>
      </c>
      <c r="T15">
        <f t="shared" si="11"/>
        <v>11</v>
      </c>
      <c r="U15">
        <f t="shared" si="0"/>
        <v>1</v>
      </c>
      <c r="V15" t="str">
        <f t="shared" si="1"/>
        <v/>
      </c>
    </row>
    <row r="16" spans="1:22">
      <c r="A16" s="1">
        <v>16</v>
      </c>
      <c r="B16" s="1">
        <v>885</v>
      </c>
      <c r="C16" s="1">
        <v>264</v>
      </c>
      <c r="D16" s="1">
        <v>16</v>
      </c>
      <c r="E16">
        <f t="shared" si="2"/>
        <v>29</v>
      </c>
      <c r="F16">
        <f t="shared" si="3"/>
        <v>-3</v>
      </c>
      <c r="G16">
        <f t="shared" si="4"/>
        <v>-1</v>
      </c>
      <c r="H16">
        <f t="shared" si="12"/>
        <v>-2</v>
      </c>
      <c r="I16">
        <f t="shared" si="13"/>
        <v>2</v>
      </c>
      <c r="J16" t="str">
        <f t="shared" si="14"/>
        <v/>
      </c>
      <c r="L16">
        <f t="shared" si="6"/>
        <v>-0.1030816085227</v>
      </c>
      <c r="M16" s="2">
        <f t="shared" si="5"/>
        <v>-5.9061411137705</v>
      </c>
      <c r="N16" s="1">
        <v>16</v>
      </c>
      <c r="O16">
        <f t="shared" si="7"/>
        <v>7.3343788014167</v>
      </c>
      <c r="P16">
        <f t="shared" si="8"/>
        <v>7.3343788014167</v>
      </c>
      <c r="Q16" t="str">
        <f t="shared" si="9"/>
        <v/>
      </c>
      <c r="S16">
        <f t="shared" si="10"/>
        <v>-5</v>
      </c>
      <c r="T16">
        <f t="shared" si="11"/>
        <v>5</v>
      </c>
      <c r="U16" t="str">
        <f t="shared" si="0"/>
        <v/>
      </c>
      <c r="V16" t="str">
        <f t="shared" si="1"/>
        <v/>
      </c>
    </row>
    <row r="17" spans="1:22">
      <c r="A17" s="1">
        <v>17</v>
      </c>
      <c r="B17" s="1">
        <v>913</v>
      </c>
      <c r="C17" s="1">
        <v>266</v>
      </c>
      <c r="D17" s="1">
        <v>17</v>
      </c>
      <c r="E17">
        <f t="shared" si="2"/>
        <v>28</v>
      </c>
      <c r="F17">
        <f t="shared" si="3"/>
        <v>2</v>
      </c>
      <c r="G17">
        <f t="shared" si="4"/>
        <v>1</v>
      </c>
      <c r="H17">
        <f t="shared" si="12"/>
        <v>-4</v>
      </c>
      <c r="I17">
        <f t="shared" si="13"/>
        <v>2</v>
      </c>
      <c r="J17" t="str">
        <f t="shared" si="14"/>
        <v/>
      </c>
      <c r="L17">
        <f t="shared" si="6"/>
        <v>0.0713074647852903</v>
      </c>
      <c r="M17" s="2">
        <f t="shared" si="5"/>
        <v>4.08561677997488</v>
      </c>
      <c r="N17" s="1">
        <v>17</v>
      </c>
      <c r="O17">
        <f t="shared" si="7"/>
        <v>9.99175789374538</v>
      </c>
      <c r="P17">
        <f t="shared" si="8"/>
        <v>9.99175789374538</v>
      </c>
      <c r="Q17" t="str">
        <f t="shared" si="9"/>
        <v/>
      </c>
      <c r="S17">
        <f t="shared" si="10"/>
        <v>-1</v>
      </c>
      <c r="T17">
        <f t="shared" si="11"/>
        <v>5</v>
      </c>
      <c r="U17" t="str">
        <f t="shared" si="0"/>
        <v/>
      </c>
      <c r="V17" t="str">
        <f t="shared" si="1"/>
        <v/>
      </c>
    </row>
    <row r="18" spans="1:22">
      <c r="A18" s="1">
        <v>18</v>
      </c>
      <c r="B18" s="1">
        <v>929</v>
      </c>
      <c r="C18" s="1">
        <v>269</v>
      </c>
      <c r="D18" s="1">
        <v>18</v>
      </c>
      <c r="E18">
        <f t="shared" si="2"/>
        <v>16</v>
      </c>
      <c r="F18">
        <f t="shared" si="3"/>
        <v>3</v>
      </c>
      <c r="G18">
        <f t="shared" si="4"/>
        <v>1</v>
      </c>
      <c r="H18">
        <f t="shared" si="12"/>
        <v>-2</v>
      </c>
      <c r="I18">
        <f t="shared" si="13"/>
        <v>0</v>
      </c>
      <c r="J18" t="str">
        <f t="shared" si="14"/>
        <v/>
      </c>
      <c r="L18">
        <f t="shared" si="6"/>
        <v>0.185347949995695</v>
      </c>
      <c r="M18" s="2">
        <f t="shared" si="5"/>
        <v>10.6196552761551</v>
      </c>
      <c r="N18" s="1">
        <v>18</v>
      </c>
      <c r="O18">
        <f t="shared" si="7"/>
        <v>6.53403849618026</v>
      </c>
      <c r="P18">
        <f t="shared" si="8"/>
        <v>6.53403849618026</v>
      </c>
      <c r="Q18" t="str">
        <f t="shared" si="9"/>
        <v/>
      </c>
      <c r="S18">
        <f t="shared" si="10"/>
        <v>-12</v>
      </c>
      <c r="T18">
        <f t="shared" si="11"/>
        <v>1</v>
      </c>
      <c r="U18">
        <f t="shared" si="0"/>
        <v>1</v>
      </c>
      <c r="V18" t="str">
        <f t="shared" si="1"/>
        <v/>
      </c>
    </row>
    <row r="19" spans="1:23">
      <c r="A19" s="1">
        <v>19</v>
      </c>
      <c r="B19" s="3">
        <v>941</v>
      </c>
      <c r="C19" s="3">
        <v>276</v>
      </c>
      <c r="D19" s="1">
        <v>19</v>
      </c>
      <c r="E19">
        <f t="shared" si="2"/>
        <v>12</v>
      </c>
      <c r="F19">
        <f>C19-C18</f>
        <v>7</v>
      </c>
      <c r="G19">
        <f t="shared" si="4"/>
        <v>1</v>
      </c>
      <c r="H19">
        <f t="shared" si="12"/>
        <v>0</v>
      </c>
      <c r="I19">
        <f t="shared" si="13"/>
        <v>-2</v>
      </c>
      <c r="J19" t="str">
        <f t="shared" si="14"/>
        <v/>
      </c>
      <c r="L19">
        <f t="shared" si="6"/>
        <v>0.52807444842636</v>
      </c>
      <c r="M19" s="6">
        <f t="shared" si="5"/>
        <v>30.2564371635293</v>
      </c>
      <c r="N19" s="1">
        <v>19</v>
      </c>
      <c r="O19">
        <f t="shared" si="7"/>
        <v>19.6367818873741</v>
      </c>
      <c r="P19">
        <f t="shared" si="8"/>
        <v>19.6367818873741</v>
      </c>
      <c r="Q19" t="str">
        <f t="shared" si="9"/>
        <v/>
      </c>
      <c r="S19">
        <f t="shared" si="10"/>
        <v>-4</v>
      </c>
      <c r="T19">
        <f t="shared" si="11"/>
        <v>4</v>
      </c>
      <c r="U19" t="str">
        <f t="shared" si="0"/>
        <v/>
      </c>
      <c r="V19" t="str">
        <f t="shared" si="1"/>
        <v/>
      </c>
      <c r="W19" s="9" t="s">
        <v>16</v>
      </c>
    </row>
    <row r="20" spans="1:22">
      <c r="A20" s="1">
        <v>20</v>
      </c>
      <c r="B20" s="1">
        <v>956</v>
      </c>
      <c r="C20" s="1">
        <v>237</v>
      </c>
      <c r="D20" s="1">
        <v>20</v>
      </c>
      <c r="E20">
        <f t="shared" si="2"/>
        <v>15</v>
      </c>
      <c r="F20">
        <f>C20-C19</f>
        <v>-39</v>
      </c>
      <c r="G20">
        <f t="shared" si="4"/>
        <v>-1</v>
      </c>
      <c r="H20">
        <f t="shared" si="12"/>
        <v>2</v>
      </c>
      <c r="I20">
        <f t="shared" si="13"/>
        <v>-4</v>
      </c>
      <c r="J20" t="str">
        <f t="shared" si="14"/>
        <v/>
      </c>
      <c r="L20">
        <f t="shared" si="6"/>
        <v>-1.20362249297668</v>
      </c>
      <c r="M20" s="6">
        <f t="shared" si="5"/>
        <v>-68.9624889745782</v>
      </c>
      <c r="N20" s="1">
        <v>20</v>
      </c>
      <c r="O20" s="7">
        <f>M20-M19</f>
        <v>-99.2189261381075</v>
      </c>
      <c r="P20">
        <f>ABS(O20)</f>
        <v>99.2189261381075</v>
      </c>
      <c r="Q20">
        <f t="shared" si="9"/>
        <v>1</v>
      </c>
      <c r="R20" t="s">
        <v>17</v>
      </c>
      <c r="S20">
        <f t="shared" si="10"/>
        <v>3</v>
      </c>
      <c r="T20">
        <f>F20-F19</f>
        <v>-46</v>
      </c>
      <c r="U20" t="str">
        <f t="shared" si="0"/>
        <v/>
      </c>
      <c r="V20" s="7">
        <f>IF(T20&lt;$Y$3,1,"")</f>
        <v>1</v>
      </c>
    </row>
    <row r="21" spans="1:22">
      <c r="A21" s="1">
        <v>21</v>
      </c>
      <c r="B21" s="1">
        <v>965</v>
      </c>
      <c r="C21" s="1">
        <v>209</v>
      </c>
      <c r="D21" s="1">
        <v>21</v>
      </c>
      <c r="E21">
        <f t="shared" si="2"/>
        <v>9</v>
      </c>
      <c r="F21">
        <f t="shared" si="3"/>
        <v>-28</v>
      </c>
      <c r="G21">
        <f t="shared" si="4"/>
        <v>-1</v>
      </c>
      <c r="H21">
        <f t="shared" si="12"/>
        <v>2</v>
      </c>
      <c r="I21">
        <f t="shared" si="13"/>
        <v>-4</v>
      </c>
      <c r="J21" t="str">
        <f t="shared" si="14"/>
        <v/>
      </c>
      <c r="L21">
        <f t="shared" si="6"/>
        <v>-1.25979804618936</v>
      </c>
      <c r="M21" s="2">
        <f t="shared" si="5"/>
        <v>-72.1811110854772</v>
      </c>
      <c r="N21" s="1">
        <v>21</v>
      </c>
      <c r="O21">
        <f t="shared" si="7"/>
        <v>-3.21862211089903</v>
      </c>
      <c r="P21">
        <f t="shared" si="8"/>
        <v>3.21862211089903</v>
      </c>
      <c r="Q21" t="str">
        <f t="shared" si="9"/>
        <v/>
      </c>
      <c r="S21">
        <f t="shared" si="10"/>
        <v>-6</v>
      </c>
      <c r="T21">
        <f t="shared" si="11"/>
        <v>11</v>
      </c>
      <c r="U21" t="str">
        <f t="shared" si="0"/>
        <v/>
      </c>
      <c r="V21" t="str">
        <f t="shared" si="1"/>
        <v/>
      </c>
    </row>
    <row r="22" spans="1:22">
      <c r="A22" s="1">
        <v>22</v>
      </c>
      <c r="B22" s="1">
        <v>974</v>
      </c>
      <c r="C22" s="1">
        <v>185</v>
      </c>
      <c r="D22" s="1">
        <v>22</v>
      </c>
      <c r="E22">
        <f t="shared" si="2"/>
        <v>9</v>
      </c>
      <c r="F22">
        <f t="shared" si="3"/>
        <v>-24</v>
      </c>
      <c r="G22">
        <f t="shared" si="4"/>
        <v>-1</v>
      </c>
      <c r="H22">
        <f t="shared" si="12"/>
        <v>0</v>
      </c>
      <c r="I22">
        <f t="shared" si="13"/>
        <v>-4</v>
      </c>
      <c r="J22" t="str">
        <f t="shared" si="14"/>
        <v/>
      </c>
      <c r="L22">
        <f t="shared" si="6"/>
        <v>-1.21202565652432</v>
      </c>
      <c r="M22" s="2">
        <f t="shared" si="5"/>
        <v>-69.4439547804165</v>
      </c>
      <c r="N22" s="1">
        <v>22</v>
      </c>
      <c r="O22">
        <f t="shared" si="7"/>
        <v>2.73715630506069</v>
      </c>
      <c r="P22">
        <f t="shared" si="8"/>
        <v>2.73715630506069</v>
      </c>
      <c r="Q22" t="str">
        <f t="shared" si="9"/>
        <v/>
      </c>
      <c r="S22">
        <f t="shared" si="10"/>
        <v>0</v>
      </c>
      <c r="T22">
        <f t="shared" si="11"/>
        <v>4</v>
      </c>
      <c r="U22" t="str">
        <f t="shared" si="0"/>
        <v/>
      </c>
      <c r="V22" t="str">
        <f t="shared" si="1"/>
        <v/>
      </c>
    </row>
    <row r="23" spans="1:22">
      <c r="A23" s="1">
        <v>23</v>
      </c>
      <c r="B23" s="1">
        <v>982</v>
      </c>
      <c r="C23" s="1">
        <v>161</v>
      </c>
      <c r="D23" s="1">
        <v>23</v>
      </c>
      <c r="E23">
        <f t="shared" si="2"/>
        <v>8</v>
      </c>
      <c r="F23">
        <f t="shared" si="3"/>
        <v>-24</v>
      </c>
      <c r="G23">
        <f t="shared" si="4"/>
        <v>-1</v>
      </c>
      <c r="H23">
        <f t="shared" si="12"/>
        <v>-2</v>
      </c>
      <c r="I23">
        <f t="shared" si="13"/>
        <v>-2</v>
      </c>
      <c r="J23" t="str">
        <f t="shared" si="14"/>
        <v/>
      </c>
      <c r="L23">
        <f t="shared" si="6"/>
        <v>-1.24904577239825</v>
      </c>
      <c r="M23" s="2">
        <f t="shared" si="5"/>
        <v>-71.565051177078</v>
      </c>
      <c r="N23" s="1">
        <v>23</v>
      </c>
      <c r="O23">
        <f t="shared" si="7"/>
        <v>-2.12109639666146</v>
      </c>
      <c r="P23">
        <f t="shared" si="8"/>
        <v>2.12109639666146</v>
      </c>
      <c r="Q23" t="str">
        <f t="shared" si="9"/>
        <v/>
      </c>
      <c r="S23">
        <f t="shared" si="10"/>
        <v>-1</v>
      </c>
      <c r="T23">
        <f t="shared" si="11"/>
        <v>0</v>
      </c>
      <c r="U23" t="str">
        <f t="shared" si="0"/>
        <v/>
      </c>
      <c r="V23" t="str">
        <f t="shared" si="1"/>
        <v/>
      </c>
    </row>
    <row r="24" spans="1:22">
      <c r="A24" s="1">
        <v>24</v>
      </c>
      <c r="B24" s="1">
        <v>989</v>
      </c>
      <c r="C24" s="1">
        <v>147</v>
      </c>
      <c r="D24" s="1">
        <v>24</v>
      </c>
      <c r="E24">
        <f t="shared" si="2"/>
        <v>7</v>
      </c>
      <c r="F24">
        <f t="shared" si="3"/>
        <v>-14</v>
      </c>
      <c r="G24">
        <f t="shared" si="4"/>
        <v>-1</v>
      </c>
      <c r="H24">
        <f t="shared" si="12"/>
        <v>-4</v>
      </c>
      <c r="I24">
        <f t="shared" si="13"/>
        <v>0</v>
      </c>
      <c r="J24" t="str">
        <f t="shared" si="14"/>
        <v/>
      </c>
      <c r="L24">
        <f t="shared" si="6"/>
        <v>-1.10714871779409</v>
      </c>
      <c r="M24" s="2">
        <f t="shared" si="5"/>
        <v>-63.434948822922</v>
      </c>
      <c r="N24" s="1">
        <v>24</v>
      </c>
      <c r="O24">
        <f t="shared" si="7"/>
        <v>8.13010235415598</v>
      </c>
      <c r="P24">
        <f t="shared" si="8"/>
        <v>8.13010235415598</v>
      </c>
      <c r="Q24" t="str">
        <f t="shared" si="9"/>
        <v/>
      </c>
      <c r="S24">
        <f t="shared" si="10"/>
        <v>-1</v>
      </c>
      <c r="T24">
        <f t="shared" si="11"/>
        <v>10</v>
      </c>
      <c r="U24" t="str">
        <f t="shared" si="0"/>
        <v/>
      </c>
      <c r="V24" t="str">
        <f t="shared" si="1"/>
        <v/>
      </c>
    </row>
    <row r="25" spans="1:23">
      <c r="A25" s="1">
        <v>25</v>
      </c>
      <c r="B25" s="3">
        <v>994</v>
      </c>
      <c r="C25" s="3">
        <v>136</v>
      </c>
      <c r="D25" s="1">
        <v>25</v>
      </c>
      <c r="E25">
        <f t="shared" si="2"/>
        <v>5</v>
      </c>
      <c r="F25">
        <f t="shared" si="3"/>
        <v>-11</v>
      </c>
      <c r="G25">
        <f t="shared" si="4"/>
        <v>-1</v>
      </c>
      <c r="H25">
        <f t="shared" si="12"/>
        <v>-4</v>
      </c>
      <c r="I25">
        <f t="shared" si="13"/>
        <v>2</v>
      </c>
      <c r="J25" t="str">
        <f t="shared" si="14"/>
        <v/>
      </c>
      <c r="L25">
        <f t="shared" si="6"/>
        <v>-1.14416883366802</v>
      </c>
      <c r="M25" s="2">
        <f t="shared" si="5"/>
        <v>-65.5560452195835</v>
      </c>
      <c r="N25" s="1">
        <v>25</v>
      </c>
      <c r="O25">
        <f t="shared" si="7"/>
        <v>-2.12109639666146</v>
      </c>
      <c r="P25">
        <f t="shared" si="8"/>
        <v>2.12109639666146</v>
      </c>
      <c r="Q25" t="str">
        <f t="shared" si="9"/>
        <v/>
      </c>
      <c r="S25">
        <f t="shared" si="10"/>
        <v>-2</v>
      </c>
      <c r="T25">
        <f t="shared" si="11"/>
        <v>3</v>
      </c>
      <c r="U25" t="str">
        <f t="shared" si="0"/>
        <v/>
      </c>
      <c r="V25" t="str">
        <f t="shared" si="1"/>
        <v/>
      </c>
      <c r="W25" t="s">
        <v>18</v>
      </c>
    </row>
    <row r="26" spans="1:22">
      <c r="A26" s="1">
        <v>27</v>
      </c>
      <c r="B26" s="1">
        <v>947</v>
      </c>
      <c r="C26" s="1">
        <v>155</v>
      </c>
      <c r="D26" s="1">
        <v>27</v>
      </c>
      <c r="E26">
        <f t="shared" si="2"/>
        <v>-47</v>
      </c>
      <c r="F26">
        <f t="shared" si="3"/>
        <v>19</v>
      </c>
      <c r="G26">
        <f t="shared" si="4"/>
        <v>1</v>
      </c>
      <c r="H26">
        <f t="shared" si="12"/>
        <v>-4</v>
      </c>
      <c r="I26">
        <f t="shared" si="13"/>
        <v>4</v>
      </c>
      <c r="J26" s="8">
        <f t="shared" si="14"/>
        <v>1</v>
      </c>
      <c r="K26" s="6"/>
      <c r="L26">
        <f t="shared" si="6"/>
        <v>-0.3841693643926</v>
      </c>
      <c r="M26" s="2">
        <f t="shared" si="5"/>
        <v>-22.0112831979194</v>
      </c>
      <c r="N26" s="1">
        <v>27</v>
      </c>
      <c r="O26">
        <f t="shared" si="7"/>
        <v>43.5447620216641</v>
      </c>
      <c r="P26">
        <f t="shared" si="8"/>
        <v>43.5447620216641</v>
      </c>
      <c r="Q26">
        <f t="shared" si="9"/>
        <v>1</v>
      </c>
      <c r="R26" t="s">
        <v>19</v>
      </c>
      <c r="S26">
        <f t="shared" si="10"/>
        <v>-52</v>
      </c>
      <c r="T26">
        <f>F26-F25</f>
        <v>30</v>
      </c>
      <c r="U26">
        <f t="shared" si="0"/>
        <v>1</v>
      </c>
      <c r="V26" t="str">
        <f t="shared" si="1"/>
        <v/>
      </c>
    </row>
    <row r="27" spans="1:22">
      <c r="A27" s="1">
        <v>28</v>
      </c>
      <c r="B27" s="1">
        <v>923</v>
      </c>
      <c r="C27" s="1">
        <v>166</v>
      </c>
      <c r="D27" s="1">
        <v>28</v>
      </c>
      <c r="E27">
        <f t="shared" si="2"/>
        <v>-24</v>
      </c>
      <c r="F27">
        <f t="shared" si="3"/>
        <v>11</v>
      </c>
      <c r="G27">
        <f t="shared" si="4"/>
        <v>1</v>
      </c>
      <c r="H27">
        <f t="shared" si="12"/>
        <v>-2</v>
      </c>
      <c r="I27">
        <f t="shared" si="13"/>
        <v>2</v>
      </c>
      <c r="J27" t="str">
        <f t="shared" si="14"/>
        <v/>
      </c>
      <c r="L27">
        <f t="shared" si="6"/>
        <v>-0.429762279096689</v>
      </c>
      <c r="M27" s="2">
        <f t="shared" si="5"/>
        <v>-24.6235647861636</v>
      </c>
      <c r="N27" s="1">
        <v>28</v>
      </c>
      <c r="O27">
        <f t="shared" si="7"/>
        <v>-2.61228158824425</v>
      </c>
      <c r="P27">
        <f t="shared" si="8"/>
        <v>2.61228158824425</v>
      </c>
      <c r="Q27" t="str">
        <f t="shared" si="9"/>
        <v/>
      </c>
      <c r="S27">
        <f t="shared" si="10"/>
        <v>23</v>
      </c>
      <c r="T27">
        <f t="shared" si="11"/>
        <v>-8</v>
      </c>
      <c r="U27">
        <f t="shared" si="0"/>
        <v>1</v>
      </c>
      <c r="V27" t="str">
        <f t="shared" si="1"/>
        <v/>
      </c>
    </row>
    <row r="28" spans="1:22">
      <c r="A28" s="1">
        <v>29</v>
      </c>
      <c r="B28" s="1">
        <v>890</v>
      </c>
      <c r="C28" s="1">
        <v>187</v>
      </c>
      <c r="D28" s="1">
        <v>29</v>
      </c>
      <c r="E28">
        <f t="shared" si="2"/>
        <v>-33</v>
      </c>
      <c r="F28">
        <f t="shared" si="3"/>
        <v>21</v>
      </c>
      <c r="G28">
        <f t="shared" si="4"/>
        <v>1</v>
      </c>
      <c r="H28">
        <f t="shared" si="12"/>
        <v>0</v>
      </c>
      <c r="I28">
        <f t="shared" si="13"/>
        <v>2</v>
      </c>
      <c r="J28" t="str">
        <f t="shared" si="14"/>
        <v/>
      </c>
      <c r="L28">
        <f t="shared" si="6"/>
        <v>-0.566729217523506</v>
      </c>
      <c r="M28" s="2">
        <f t="shared" si="5"/>
        <v>-32.4711922908485</v>
      </c>
      <c r="N28" s="1">
        <v>29</v>
      </c>
      <c r="O28">
        <f t="shared" si="7"/>
        <v>-7.84762750468488</v>
      </c>
      <c r="P28">
        <f t="shared" si="8"/>
        <v>7.84762750468488</v>
      </c>
      <c r="Q28" t="str">
        <f t="shared" si="9"/>
        <v/>
      </c>
      <c r="S28">
        <f t="shared" si="10"/>
        <v>-9</v>
      </c>
      <c r="T28">
        <f t="shared" si="11"/>
        <v>10</v>
      </c>
      <c r="U28" t="str">
        <f t="shared" si="0"/>
        <v/>
      </c>
      <c r="V28" t="str">
        <f t="shared" si="1"/>
        <v/>
      </c>
    </row>
    <row r="29" spans="1:23">
      <c r="A29" s="1">
        <v>30</v>
      </c>
      <c r="B29" s="1">
        <v>864</v>
      </c>
      <c r="C29" s="1">
        <v>208</v>
      </c>
      <c r="D29" s="1">
        <v>30</v>
      </c>
      <c r="E29">
        <f t="shared" si="2"/>
        <v>-26</v>
      </c>
      <c r="F29">
        <f t="shared" si="3"/>
        <v>21</v>
      </c>
      <c r="G29">
        <f t="shared" si="4"/>
        <v>1</v>
      </c>
      <c r="H29">
        <f t="shared" si="12"/>
        <v>2</v>
      </c>
      <c r="I29">
        <f t="shared" si="13"/>
        <v>2</v>
      </c>
      <c r="J29" t="str">
        <f t="shared" si="14"/>
        <v/>
      </c>
      <c r="L29">
        <f t="shared" si="6"/>
        <v>-0.679413805407848</v>
      </c>
      <c r="M29" s="2">
        <f t="shared" si="5"/>
        <v>-38.9275435927923</v>
      </c>
      <c r="N29" s="1">
        <v>30</v>
      </c>
      <c r="O29">
        <f t="shared" si="7"/>
        <v>-6.45635130194381</v>
      </c>
      <c r="P29">
        <f t="shared" si="8"/>
        <v>6.45635130194381</v>
      </c>
      <c r="Q29" t="str">
        <f t="shared" si="9"/>
        <v/>
      </c>
      <c r="S29">
        <f t="shared" si="10"/>
        <v>7</v>
      </c>
      <c r="T29">
        <f t="shared" si="11"/>
        <v>0</v>
      </c>
      <c r="U29" t="str">
        <f t="shared" si="0"/>
        <v/>
      </c>
      <c r="V29" t="str">
        <f t="shared" si="1"/>
        <v/>
      </c>
      <c r="W29" t="s">
        <v>20</v>
      </c>
    </row>
    <row r="30" spans="1:22">
      <c r="A30" s="1">
        <v>31</v>
      </c>
      <c r="B30" s="1">
        <v>863</v>
      </c>
      <c r="C30" s="1">
        <v>203</v>
      </c>
      <c r="D30" s="1">
        <v>31</v>
      </c>
      <c r="E30">
        <f t="shared" si="2"/>
        <v>-1</v>
      </c>
      <c r="F30">
        <f t="shared" si="3"/>
        <v>-5</v>
      </c>
      <c r="G30">
        <f t="shared" si="4"/>
        <v>-1</v>
      </c>
      <c r="H30">
        <f t="shared" si="12"/>
        <v>4</v>
      </c>
      <c r="I30">
        <f t="shared" si="13"/>
        <v>2</v>
      </c>
      <c r="J30" t="str">
        <f t="shared" si="14"/>
        <v/>
      </c>
      <c r="L30">
        <f t="shared" si="6"/>
        <v>1.37340076694502</v>
      </c>
      <c r="M30" s="2">
        <f t="shared" si="5"/>
        <v>78.6900675259798</v>
      </c>
      <c r="N30" s="1">
        <v>31</v>
      </c>
      <c r="O30">
        <f t="shared" si="7"/>
        <v>117.617611118772</v>
      </c>
      <c r="P30">
        <f t="shared" si="8"/>
        <v>117.617611118772</v>
      </c>
      <c r="Q30">
        <f>IF(P30&gt;30,1,"")</f>
        <v>1</v>
      </c>
      <c r="R30" t="s">
        <v>21</v>
      </c>
      <c r="S30">
        <f t="shared" si="10"/>
        <v>25</v>
      </c>
      <c r="T30">
        <f t="shared" si="11"/>
        <v>-26</v>
      </c>
      <c r="U30">
        <f t="shared" si="0"/>
        <v>1</v>
      </c>
      <c r="V30">
        <f>IF(T30&lt;$Y$3,1,"")</f>
        <v>1</v>
      </c>
    </row>
    <row r="31" spans="1:22">
      <c r="A31" s="1">
        <v>32</v>
      </c>
      <c r="B31" s="1">
        <v>805</v>
      </c>
      <c r="C31" s="1">
        <v>262</v>
      </c>
      <c r="D31" s="1">
        <v>32</v>
      </c>
      <c r="E31">
        <f t="shared" si="2"/>
        <v>-58</v>
      </c>
      <c r="F31">
        <f t="shared" si="3"/>
        <v>59</v>
      </c>
      <c r="G31">
        <f t="shared" si="4"/>
        <v>1</v>
      </c>
      <c r="H31">
        <f t="shared" si="12"/>
        <v>2</v>
      </c>
      <c r="I31">
        <f t="shared" si="13"/>
        <v>4</v>
      </c>
      <c r="J31" t="str">
        <f t="shared" si="14"/>
        <v/>
      </c>
      <c r="L31">
        <f t="shared" si="6"/>
        <v>-0.79394496383006</v>
      </c>
      <c r="M31" s="2">
        <f t="shared" si="5"/>
        <v>-45.4896955931292</v>
      </c>
      <c r="N31" s="1">
        <v>32</v>
      </c>
      <c r="O31">
        <f t="shared" si="7"/>
        <v>-124.179763119109</v>
      </c>
      <c r="P31">
        <f t="shared" si="8"/>
        <v>124.179763119109</v>
      </c>
      <c r="Q31">
        <f>IF(P31&gt;30,1,"")</f>
        <v>1</v>
      </c>
      <c r="R31" t="s">
        <v>21</v>
      </c>
      <c r="S31">
        <f t="shared" si="10"/>
        <v>-57</v>
      </c>
      <c r="T31">
        <f t="shared" si="11"/>
        <v>64</v>
      </c>
      <c r="U31">
        <f t="shared" si="0"/>
        <v>1</v>
      </c>
      <c r="V31" t="str">
        <f t="shared" si="1"/>
        <v/>
      </c>
    </row>
    <row r="32" spans="1:22">
      <c r="A32" s="1">
        <v>33</v>
      </c>
      <c r="B32" s="1">
        <v>774</v>
      </c>
      <c r="C32" s="1">
        <v>296</v>
      </c>
      <c r="D32" s="1">
        <v>33</v>
      </c>
      <c r="E32">
        <f t="shared" si="2"/>
        <v>-31</v>
      </c>
      <c r="F32">
        <f t="shared" si="3"/>
        <v>34</v>
      </c>
      <c r="G32">
        <f t="shared" si="4"/>
        <v>1</v>
      </c>
      <c r="H32">
        <f t="shared" si="12"/>
        <v>2</v>
      </c>
      <c r="I32">
        <f t="shared" si="13"/>
        <v>4</v>
      </c>
      <c r="J32" t="str">
        <f t="shared" si="14"/>
        <v/>
      </c>
      <c r="L32">
        <f t="shared" si="6"/>
        <v>-0.831519279411959</v>
      </c>
      <c r="M32" s="2">
        <f t="shared" si="5"/>
        <v>-47.6425452940647</v>
      </c>
      <c r="N32" s="1">
        <v>33</v>
      </c>
      <c r="O32">
        <f t="shared" si="7"/>
        <v>-2.1528497009355</v>
      </c>
      <c r="P32">
        <f t="shared" si="8"/>
        <v>2.1528497009355</v>
      </c>
      <c r="Q32" t="str">
        <f t="shared" si="9"/>
        <v/>
      </c>
      <c r="S32">
        <f t="shared" si="10"/>
        <v>27</v>
      </c>
      <c r="T32">
        <f t="shared" si="11"/>
        <v>-25</v>
      </c>
      <c r="U32">
        <f t="shared" si="0"/>
        <v>1</v>
      </c>
      <c r="V32">
        <f t="shared" si="1"/>
        <v>1</v>
      </c>
    </row>
    <row r="33" spans="1:22">
      <c r="A33" s="1">
        <v>34</v>
      </c>
      <c r="B33" s="1">
        <v>743</v>
      </c>
      <c r="C33" s="1">
        <v>332</v>
      </c>
      <c r="D33" s="1">
        <v>34</v>
      </c>
      <c r="E33">
        <f t="shared" si="2"/>
        <v>-31</v>
      </c>
      <c r="F33">
        <f t="shared" si="3"/>
        <v>36</v>
      </c>
      <c r="G33">
        <f t="shared" si="4"/>
        <v>1</v>
      </c>
      <c r="H33">
        <f t="shared" si="12"/>
        <v>2</v>
      </c>
      <c r="I33">
        <f t="shared" si="13"/>
        <v>2</v>
      </c>
      <c r="J33" t="str">
        <f t="shared" si="14"/>
        <v/>
      </c>
      <c r="L33">
        <f t="shared" si="6"/>
        <v>-0.85988695361133</v>
      </c>
      <c r="M33" s="2">
        <f t="shared" si="5"/>
        <v>-49.2678933002908</v>
      </c>
      <c r="N33" s="1">
        <v>34</v>
      </c>
      <c r="O33">
        <f t="shared" si="7"/>
        <v>-1.62534800622609</v>
      </c>
      <c r="P33">
        <f t="shared" si="8"/>
        <v>1.62534800622609</v>
      </c>
      <c r="Q33" t="str">
        <f t="shared" si="9"/>
        <v/>
      </c>
      <c r="S33">
        <f t="shared" si="10"/>
        <v>0</v>
      </c>
      <c r="T33">
        <f t="shared" si="11"/>
        <v>2</v>
      </c>
      <c r="U33" t="str">
        <f t="shared" si="0"/>
        <v/>
      </c>
      <c r="V33" t="str">
        <f t="shared" si="1"/>
        <v/>
      </c>
    </row>
    <row r="34" spans="1:22">
      <c r="A34" s="1">
        <v>35</v>
      </c>
      <c r="B34" s="1">
        <v>707</v>
      </c>
      <c r="C34" s="1">
        <v>376</v>
      </c>
      <c r="D34" s="1">
        <v>35</v>
      </c>
      <c r="E34">
        <f t="shared" si="2"/>
        <v>-36</v>
      </c>
      <c r="F34">
        <f>C34-C33</f>
        <v>44</v>
      </c>
      <c r="G34">
        <f t="shared" si="4"/>
        <v>1</v>
      </c>
      <c r="H34">
        <f t="shared" si="12"/>
        <v>2</v>
      </c>
      <c r="I34">
        <f t="shared" si="13"/>
        <v>2</v>
      </c>
      <c r="J34" t="str">
        <f t="shared" si="14"/>
        <v/>
      </c>
      <c r="L34">
        <f t="shared" si="6"/>
        <v>-0.88506681588861</v>
      </c>
      <c r="M34" s="2">
        <f t="shared" si="5"/>
        <v>-50.7105931374996</v>
      </c>
      <c r="N34" s="1">
        <v>35</v>
      </c>
      <c r="O34">
        <f t="shared" si="7"/>
        <v>-1.44269983720883</v>
      </c>
      <c r="P34">
        <f t="shared" si="8"/>
        <v>1.44269983720883</v>
      </c>
      <c r="Q34" t="str">
        <f t="shared" si="9"/>
        <v/>
      </c>
      <c r="S34">
        <f t="shared" si="10"/>
        <v>-5</v>
      </c>
      <c r="T34">
        <f>F34-F33</f>
        <v>8</v>
      </c>
      <c r="U34" t="str">
        <f t="shared" si="0"/>
        <v/>
      </c>
      <c r="V34" t="str">
        <f t="shared" si="1"/>
        <v/>
      </c>
    </row>
    <row r="35" spans="1:31">
      <c r="A35" s="1">
        <v>36</v>
      </c>
      <c r="B35" s="3">
        <v>676</v>
      </c>
      <c r="C35" s="3">
        <v>409</v>
      </c>
      <c r="D35" s="1">
        <v>36</v>
      </c>
      <c r="E35">
        <f t="shared" si="2"/>
        <v>-31</v>
      </c>
      <c r="F35">
        <f>C35-C34</f>
        <v>33</v>
      </c>
      <c r="G35">
        <f t="shared" si="4"/>
        <v>1</v>
      </c>
      <c r="H35">
        <f t="shared" si="12"/>
        <v>4</v>
      </c>
      <c r="I35">
        <f t="shared" si="13"/>
        <v>2</v>
      </c>
      <c r="J35" t="str">
        <f t="shared" si="14"/>
        <v/>
      </c>
      <c r="L35">
        <f t="shared" si="6"/>
        <v>-0.816637996827717</v>
      </c>
      <c r="M35" s="6">
        <f t="shared" si="5"/>
        <v>-46.7899106082461</v>
      </c>
      <c r="N35" s="1">
        <v>36</v>
      </c>
      <c r="O35">
        <f t="shared" si="7"/>
        <v>3.92068252925358</v>
      </c>
      <c r="P35">
        <f t="shared" si="8"/>
        <v>3.92068252925358</v>
      </c>
      <c r="Q35" t="str">
        <f t="shared" si="9"/>
        <v/>
      </c>
      <c r="S35">
        <f t="shared" si="10"/>
        <v>5</v>
      </c>
      <c r="T35">
        <f>F35-F34</f>
        <v>-11</v>
      </c>
      <c r="U35" t="str">
        <f t="shared" si="0"/>
        <v/>
      </c>
      <c r="V35" s="7">
        <f>IF(T35&lt;$Y$3,1,"")</f>
        <v>1</v>
      </c>
      <c r="W35" s="9" t="s">
        <v>22</v>
      </c>
      <c r="AB35" t="s">
        <v>23</v>
      </c>
      <c r="AD35" t="s">
        <v>4</v>
      </c>
      <c r="AE35" t="s">
        <v>24</v>
      </c>
    </row>
    <row r="36" spans="1:33">
      <c r="A36" s="1">
        <v>37</v>
      </c>
      <c r="B36" s="1">
        <v>651</v>
      </c>
      <c r="C36" s="1">
        <v>407</v>
      </c>
      <c r="D36" s="1">
        <v>37</v>
      </c>
      <c r="E36">
        <f t="shared" si="2"/>
        <v>-25</v>
      </c>
      <c r="F36">
        <f t="shared" si="3"/>
        <v>-2</v>
      </c>
      <c r="G36">
        <f t="shared" si="4"/>
        <v>-1</v>
      </c>
      <c r="H36">
        <f t="shared" si="12"/>
        <v>4</v>
      </c>
      <c r="I36">
        <f t="shared" si="13"/>
        <v>2</v>
      </c>
      <c r="J36" t="str">
        <f t="shared" si="14"/>
        <v/>
      </c>
      <c r="L36">
        <f t="shared" si="6"/>
        <v>0.0798299857122373</v>
      </c>
      <c r="M36" s="6">
        <f t="shared" si="5"/>
        <v>4.57392125990086</v>
      </c>
      <c r="N36" s="1">
        <v>37</v>
      </c>
      <c r="O36" s="7">
        <f t="shared" si="7"/>
        <v>51.3638318681469</v>
      </c>
      <c r="P36">
        <f t="shared" si="8"/>
        <v>51.3638318681469</v>
      </c>
      <c r="Q36">
        <f t="shared" si="9"/>
        <v>1</v>
      </c>
      <c r="R36" t="s">
        <v>17</v>
      </c>
      <c r="S36">
        <f t="shared" si="10"/>
        <v>6</v>
      </c>
      <c r="T36">
        <f>F36-F35</f>
        <v>-35</v>
      </c>
      <c r="U36" t="str">
        <f t="shared" ref="U36:U67" si="15">IF(ABS(S36)&gt;$X$3,1,"")</f>
        <v/>
      </c>
      <c r="V36">
        <f>IF(T36&lt;$Y$3,1,"")</f>
        <v>1</v>
      </c>
      <c r="AD36" t="s">
        <v>5</v>
      </c>
      <c r="AE36" t="s">
        <v>25</v>
      </c>
      <c r="AF36" t="s">
        <v>26</v>
      </c>
      <c r="AG36" t="s">
        <v>27</v>
      </c>
    </row>
    <row r="37" spans="1:22">
      <c r="A37" s="1">
        <v>38</v>
      </c>
      <c r="B37" s="1">
        <v>618</v>
      </c>
      <c r="C37" s="1">
        <v>408</v>
      </c>
      <c r="D37" s="1">
        <v>38</v>
      </c>
      <c r="E37">
        <f t="shared" si="2"/>
        <v>-33</v>
      </c>
      <c r="F37">
        <f t="shared" si="3"/>
        <v>1</v>
      </c>
      <c r="G37">
        <f t="shared" ref="G37:G68" si="16">IF(F37&gt;=0,1,-1)</f>
        <v>1</v>
      </c>
      <c r="H37">
        <f t="shared" si="12"/>
        <v>2</v>
      </c>
      <c r="I37">
        <f t="shared" si="13"/>
        <v>4</v>
      </c>
      <c r="J37" t="str">
        <f t="shared" si="14"/>
        <v/>
      </c>
      <c r="L37">
        <f t="shared" ref="L37:L68" si="17">ATAN(F37/E37)</f>
        <v>-0.0302937599187751</v>
      </c>
      <c r="M37" s="2">
        <f t="shared" ref="M37:M68" si="18">DEGREES(L37)</f>
        <v>-1.73570458892839</v>
      </c>
      <c r="N37" s="1">
        <v>38</v>
      </c>
      <c r="O37">
        <f t="shared" si="7"/>
        <v>-6.30962584882925</v>
      </c>
      <c r="P37">
        <f t="shared" si="8"/>
        <v>6.30962584882925</v>
      </c>
      <c r="Q37" t="str">
        <f t="shared" si="9"/>
        <v/>
      </c>
      <c r="S37">
        <f t="shared" si="10"/>
        <v>-8</v>
      </c>
      <c r="T37">
        <f t="shared" si="11"/>
        <v>3</v>
      </c>
      <c r="U37" t="str">
        <f t="shared" si="15"/>
        <v/>
      </c>
      <c r="V37" t="str">
        <f t="shared" ref="V36:V67" si="19">IF(T37&lt;$Y$3,1,"")</f>
        <v/>
      </c>
    </row>
    <row r="38" spans="1:31">
      <c r="A38" s="1">
        <v>39</v>
      </c>
      <c r="B38" s="1">
        <v>596</v>
      </c>
      <c r="C38" s="1">
        <v>412</v>
      </c>
      <c r="D38" s="1">
        <v>39</v>
      </c>
      <c r="E38">
        <f t="shared" si="2"/>
        <v>-22</v>
      </c>
      <c r="F38">
        <f t="shared" si="3"/>
        <v>4</v>
      </c>
      <c r="G38">
        <f t="shared" si="16"/>
        <v>1</v>
      </c>
      <c r="H38">
        <f t="shared" si="12"/>
        <v>2</v>
      </c>
      <c r="I38">
        <f t="shared" si="13"/>
        <v>4</v>
      </c>
      <c r="J38" t="str">
        <f t="shared" si="14"/>
        <v/>
      </c>
      <c r="L38">
        <f t="shared" si="17"/>
        <v>-0.179853499792478</v>
      </c>
      <c r="M38" s="2">
        <f t="shared" si="18"/>
        <v>-10.304846468766</v>
      </c>
      <c r="N38" s="1">
        <v>39</v>
      </c>
      <c r="O38">
        <f t="shared" ref="O38:O69" si="20">M38-M37</f>
        <v>-8.56914187983764</v>
      </c>
      <c r="P38">
        <f t="shared" ref="P38:P69" si="21">ABS(O38)</f>
        <v>8.56914187983764</v>
      </c>
      <c r="Q38" t="str">
        <f t="shared" ref="Q38:Q69" si="22">IF(P38&gt;30,1,"")</f>
        <v/>
      </c>
      <c r="S38">
        <f t="shared" ref="S38:S69" si="23">E38-E37</f>
        <v>11</v>
      </c>
      <c r="T38">
        <f t="shared" si="11"/>
        <v>3</v>
      </c>
      <c r="U38">
        <f t="shared" si="15"/>
        <v>1</v>
      </c>
      <c r="V38" t="str">
        <f t="shared" si="19"/>
        <v/>
      </c>
      <c r="AB38" t="s">
        <v>18</v>
      </c>
      <c r="AD38" t="s">
        <v>4</v>
      </c>
      <c r="AE38" t="s">
        <v>25</v>
      </c>
    </row>
    <row r="39" spans="1:31">
      <c r="A39" s="1">
        <v>40</v>
      </c>
      <c r="B39" s="1">
        <v>568</v>
      </c>
      <c r="C39" s="1">
        <v>422</v>
      </c>
      <c r="D39" s="1">
        <v>40</v>
      </c>
      <c r="E39">
        <f t="shared" si="2"/>
        <v>-28</v>
      </c>
      <c r="F39">
        <f t="shared" si="3"/>
        <v>10</v>
      </c>
      <c r="G39">
        <f t="shared" si="16"/>
        <v>1</v>
      </c>
      <c r="H39">
        <f t="shared" si="12"/>
        <v>2</v>
      </c>
      <c r="I39">
        <f t="shared" si="13"/>
        <v>4</v>
      </c>
      <c r="J39" t="str">
        <f t="shared" si="14"/>
        <v/>
      </c>
      <c r="L39">
        <f t="shared" si="17"/>
        <v>-0.343023940420703</v>
      </c>
      <c r="M39" s="2">
        <f t="shared" si="18"/>
        <v>-19.6538240580533</v>
      </c>
      <c r="N39" s="1">
        <v>40</v>
      </c>
      <c r="O39">
        <f t="shared" si="20"/>
        <v>-9.34897758928728</v>
      </c>
      <c r="P39">
        <f t="shared" si="21"/>
        <v>9.34897758928728</v>
      </c>
      <c r="Q39" t="str">
        <f t="shared" si="22"/>
        <v/>
      </c>
      <c r="S39">
        <f t="shared" si="23"/>
        <v>-6</v>
      </c>
      <c r="T39">
        <f t="shared" si="11"/>
        <v>6</v>
      </c>
      <c r="U39" t="str">
        <f t="shared" si="15"/>
        <v/>
      </c>
      <c r="V39" t="str">
        <f t="shared" si="19"/>
        <v/>
      </c>
      <c r="AD39" t="s">
        <v>5</v>
      </c>
      <c r="AE39" t="s">
        <v>25</v>
      </c>
    </row>
    <row r="40" spans="1:30">
      <c r="A40" s="1">
        <v>41</v>
      </c>
      <c r="B40" s="1">
        <v>536</v>
      </c>
      <c r="C40" s="1">
        <v>435</v>
      </c>
      <c r="D40" s="1">
        <v>41</v>
      </c>
      <c r="E40">
        <f t="shared" si="2"/>
        <v>-32</v>
      </c>
      <c r="F40">
        <f t="shared" si="3"/>
        <v>13</v>
      </c>
      <c r="G40">
        <f t="shared" si="16"/>
        <v>1</v>
      </c>
      <c r="H40">
        <f t="shared" ref="H40:H71" si="24">SUM(G36:G39)</f>
        <v>2</v>
      </c>
      <c r="I40">
        <f t="shared" ref="I40:I71" si="25">SUM(G40:G43)</f>
        <v>4</v>
      </c>
      <c r="J40" t="str">
        <f t="shared" ref="J40:J71" si="26">IF((H40*I40)=-16,1,"")</f>
        <v/>
      </c>
      <c r="L40">
        <f t="shared" si="17"/>
        <v>-0.385882669398074</v>
      </c>
      <c r="M40" s="2">
        <f t="shared" si="18"/>
        <v>-22.1094483437517</v>
      </c>
      <c r="N40" s="1">
        <v>41</v>
      </c>
      <c r="O40">
        <f t="shared" si="20"/>
        <v>-2.45562428569836</v>
      </c>
      <c r="P40">
        <f t="shared" si="21"/>
        <v>2.45562428569836</v>
      </c>
      <c r="Q40" t="str">
        <f t="shared" si="22"/>
        <v/>
      </c>
      <c r="S40">
        <f t="shared" si="23"/>
        <v>-4</v>
      </c>
      <c r="T40">
        <f t="shared" si="11"/>
        <v>3</v>
      </c>
      <c r="U40" t="str">
        <f t="shared" si="15"/>
        <v/>
      </c>
      <c r="V40" t="str">
        <f t="shared" si="19"/>
        <v/>
      </c>
      <c r="AD40" t="s">
        <v>28</v>
      </c>
    </row>
    <row r="41" spans="1:22">
      <c r="A41" s="1">
        <v>42</v>
      </c>
      <c r="B41" s="1">
        <v>507</v>
      </c>
      <c r="C41" s="1">
        <v>453</v>
      </c>
      <c r="D41" s="1">
        <v>42</v>
      </c>
      <c r="E41">
        <f t="shared" si="2"/>
        <v>-29</v>
      </c>
      <c r="F41">
        <f t="shared" si="3"/>
        <v>18</v>
      </c>
      <c r="G41">
        <f t="shared" si="16"/>
        <v>1</v>
      </c>
      <c r="H41">
        <f t="shared" si="24"/>
        <v>4</v>
      </c>
      <c r="I41">
        <f t="shared" si="25"/>
        <v>2</v>
      </c>
      <c r="J41" t="str">
        <f t="shared" si="26"/>
        <v/>
      </c>
      <c r="L41">
        <f t="shared" si="17"/>
        <v>-0.555493735265544</v>
      </c>
      <c r="M41" s="2">
        <f t="shared" si="18"/>
        <v>-31.8274465766731</v>
      </c>
      <c r="N41" s="1">
        <v>42</v>
      </c>
      <c r="O41">
        <f t="shared" si="20"/>
        <v>-9.71799823292143</v>
      </c>
      <c r="P41">
        <f t="shared" si="21"/>
        <v>9.71799823292143</v>
      </c>
      <c r="Q41" t="str">
        <f t="shared" si="22"/>
        <v/>
      </c>
      <c r="S41">
        <f t="shared" si="23"/>
        <v>3</v>
      </c>
      <c r="T41">
        <f t="shared" si="11"/>
        <v>5</v>
      </c>
      <c r="U41" t="str">
        <f t="shared" si="15"/>
        <v/>
      </c>
      <c r="V41" t="str">
        <f t="shared" si="19"/>
        <v/>
      </c>
    </row>
    <row r="42" spans="1:22">
      <c r="A42" s="1">
        <v>43</v>
      </c>
      <c r="B42" s="1">
        <v>480</v>
      </c>
      <c r="C42" s="1">
        <v>475</v>
      </c>
      <c r="D42" s="1">
        <v>43</v>
      </c>
      <c r="E42">
        <f t="shared" si="2"/>
        <v>-27</v>
      </c>
      <c r="F42">
        <f t="shared" si="3"/>
        <v>22</v>
      </c>
      <c r="G42">
        <f t="shared" si="16"/>
        <v>1</v>
      </c>
      <c r="H42">
        <f t="shared" si="24"/>
        <v>4</v>
      </c>
      <c r="I42">
        <f t="shared" si="25"/>
        <v>0</v>
      </c>
      <c r="J42" t="str">
        <f t="shared" si="26"/>
        <v/>
      </c>
      <c r="L42">
        <f t="shared" si="17"/>
        <v>-0.683709311634371</v>
      </c>
      <c r="M42" s="2">
        <f t="shared" si="18"/>
        <v>-39.1736579704442</v>
      </c>
      <c r="N42" s="1">
        <v>43</v>
      </c>
      <c r="O42">
        <f t="shared" si="20"/>
        <v>-7.34621139377112</v>
      </c>
      <c r="P42">
        <f t="shared" si="21"/>
        <v>7.34621139377112</v>
      </c>
      <c r="Q42" t="str">
        <f t="shared" si="22"/>
        <v/>
      </c>
      <c r="S42">
        <f t="shared" si="23"/>
        <v>2</v>
      </c>
      <c r="T42">
        <f t="shared" si="11"/>
        <v>4</v>
      </c>
      <c r="U42" t="str">
        <f t="shared" si="15"/>
        <v/>
      </c>
      <c r="V42" t="str">
        <f t="shared" si="19"/>
        <v/>
      </c>
    </row>
    <row r="43" spans="1:23">
      <c r="A43" s="1">
        <v>44</v>
      </c>
      <c r="B43" s="3">
        <v>457</v>
      </c>
      <c r="C43" s="3">
        <v>497</v>
      </c>
      <c r="D43" s="1">
        <v>44</v>
      </c>
      <c r="E43">
        <f t="shared" si="2"/>
        <v>-23</v>
      </c>
      <c r="F43">
        <f t="shared" si="3"/>
        <v>22</v>
      </c>
      <c r="G43">
        <f t="shared" si="16"/>
        <v>1</v>
      </c>
      <c r="H43">
        <f t="shared" si="24"/>
        <v>4</v>
      </c>
      <c r="I43">
        <f t="shared" si="25"/>
        <v>-2</v>
      </c>
      <c r="J43" t="str">
        <f t="shared" si="26"/>
        <v/>
      </c>
      <c r="L43">
        <f t="shared" si="17"/>
        <v>-0.763179598070729</v>
      </c>
      <c r="M43" s="2">
        <f t="shared" si="18"/>
        <v>-43.7269699799433</v>
      </c>
      <c r="N43" s="1">
        <v>44</v>
      </c>
      <c r="O43">
        <f t="shared" si="20"/>
        <v>-4.55331200949907</v>
      </c>
      <c r="P43">
        <f t="shared" si="21"/>
        <v>4.55331200949907</v>
      </c>
      <c r="Q43" t="str">
        <f t="shared" si="22"/>
        <v/>
      </c>
      <c r="S43">
        <f t="shared" si="23"/>
        <v>4</v>
      </c>
      <c r="T43">
        <f t="shared" si="11"/>
        <v>0</v>
      </c>
      <c r="U43" t="str">
        <f t="shared" si="15"/>
        <v/>
      </c>
      <c r="V43" t="str">
        <f t="shared" si="19"/>
        <v/>
      </c>
      <c r="W43" t="s">
        <v>18</v>
      </c>
    </row>
    <row r="44" spans="1:22">
      <c r="A44" s="1">
        <v>45</v>
      </c>
      <c r="B44" s="1">
        <v>522</v>
      </c>
      <c r="C44" s="1">
        <v>417</v>
      </c>
      <c r="D44" s="1">
        <v>45</v>
      </c>
      <c r="E44">
        <f t="shared" ref="E44:E75" si="27">B44-B43</f>
        <v>65</v>
      </c>
      <c r="F44">
        <f t="shared" ref="F44:F75" si="28">C44-C43</f>
        <v>-80</v>
      </c>
      <c r="G44">
        <f t="shared" si="16"/>
        <v>-1</v>
      </c>
      <c r="H44">
        <f t="shared" si="24"/>
        <v>4</v>
      </c>
      <c r="I44">
        <f t="shared" si="25"/>
        <v>-4</v>
      </c>
      <c r="J44" s="8">
        <f t="shared" si="26"/>
        <v>1</v>
      </c>
      <c r="K44" s="6"/>
      <c r="L44">
        <f t="shared" si="17"/>
        <v>-0.888479771920149</v>
      </c>
      <c r="M44" s="2">
        <f t="shared" si="18"/>
        <v>-50.9061411137705</v>
      </c>
      <c r="N44" s="1">
        <v>45</v>
      </c>
      <c r="O44">
        <f t="shared" si="20"/>
        <v>-7.17917113382721</v>
      </c>
      <c r="P44">
        <f t="shared" si="21"/>
        <v>7.17917113382721</v>
      </c>
      <c r="Q44" t="str">
        <f t="shared" si="22"/>
        <v/>
      </c>
      <c r="S44">
        <f t="shared" si="23"/>
        <v>88</v>
      </c>
      <c r="T44">
        <f t="shared" si="11"/>
        <v>-102</v>
      </c>
      <c r="U44" s="10">
        <f t="shared" si="15"/>
        <v>1</v>
      </c>
      <c r="V44" s="10">
        <f t="shared" si="19"/>
        <v>1</v>
      </c>
    </row>
    <row r="45" spans="1:22">
      <c r="A45" s="1">
        <v>46</v>
      </c>
      <c r="B45" s="1">
        <v>564</v>
      </c>
      <c r="C45" s="1">
        <v>370</v>
      </c>
      <c r="D45" s="1">
        <v>46</v>
      </c>
      <c r="E45">
        <f t="shared" si="27"/>
        <v>42</v>
      </c>
      <c r="F45">
        <f t="shared" si="28"/>
        <v>-47</v>
      </c>
      <c r="G45">
        <f t="shared" si="16"/>
        <v>-1</v>
      </c>
      <c r="H45">
        <f t="shared" si="24"/>
        <v>2</v>
      </c>
      <c r="I45">
        <f t="shared" si="25"/>
        <v>-4</v>
      </c>
      <c r="J45" t="str">
        <f t="shared" si="26"/>
        <v/>
      </c>
      <c r="L45">
        <f t="shared" si="17"/>
        <v>-0.841518946098625</v>
      </c>
      <c r="M45" s="2">
        <f t="shared" si="18"/>
        <v>-48.2154839917482</v>
      </c>
      <c r="N45" s="1">
        <v>46</v>
      </c>
      <c r="O45">
        <f t="shared" si="20"/>
        <v>2.69065712202229</v>
      </c>
      <c r="P45">
        <f t="shared" si="21"/>
        <v>2.69065712202229</v>
      </c>
      <c r="Q45" t="str">
        <f t="shared" si="22"/>
        <v/>
      </c>
      <c r="S45">
        <f t="shared" si="23"/>
        <v>-23</v>
      </c>
      <c r="T45">
        <f t="shared" si="11"/>
        <v>33</v>
      </c>
      <c r="U45">
        <f t="shared" si="15"/>
        <v>1</v>
      </c>
      <c r="V45" t="str">
        <f t="shared" si="19"/>
        <v/>
      </c>
    </row>
    <row r="46" spans="1:22">
      <c r="A46" s="1">
        <v>47</v>
      </c>
      <c r="B46" s="1">
        <v>610</v>
      </c>
      <c r="C46" s="1">
        <v>324</v>
      </c>
      <c r="D46" s="1">
        <v>47</v>
      </c>
      <c r="E46">
        <f t="shared" si="27"/>
        <v>46</v>
      </c>
      <c r="F46">
        <f t="shared" si="28"/>
        <v>-46</v>
      </c>
      <c r="G46">
        <f t="shared" si="16"/>
        <v>-1</v>
      </c>
      <c r="H46">
        <f t="shared" si="24"/>
        <v>0</v>
      </c>
      <c r="I46">
        <f t="shared" si="25"/>
        <v>-4</v>
      </c>
      <c r="J46" t="str">
        <f t="shared" si="26"/>
        <v/>
      </c>
      <c r="L46">
        <f t="shared" si="17"/>
        <v>-0.785398163397448</v>
      </c>
      <c r="M46" s="2">
        <f t="shared" si="18"/>
        <v>-45</v>
      </c>
      <c r="N46" s="1">
        <v>47</v>
      </c>
      <c r="O46">
        <f t="shared" si="20"/>
        <v>3.21548399174821</v>
      </c>
      <c r="P46">
        <f t="shared" si="21"/>
        <v>3.21548399174821</v>
      </c>
      <c r="Q46" t="str">
        <f t="shared" si="22"/>
        <v/>
      </c>
      <c r="S46">
        <f t="shared" si="23"/>
        <v>4</v>
      </c>
      <c r="T46">
        <f t="shared" si="11"/>
        <v>1</v>
      </c>
      <c r="U46" t="str">
        <f t="shared" si="15"/>
        <v/>
      </c>
      <c r="V46" t="str">
        <f t="shared" si="19"/>
        <v/>
      </c>
    </row>
    <row r="47" spans="1:22">
      <c r="A47" s="1">
        <v>48</v>
      </c>
      <c r="B47" s="1">
        <v>643</v>
      </c>
      <c r="C47" s="1">
        <v>298</v>
      </c>
      <c r="D47" s="1">
        <v>48</v>
      </c>
      <c r="E47">
        <f t="shared" si="27"/>
        <v>33</v>
      </c>
      <c r="F47">
        <f t="shared" si="28"/>
        <v>-26</v>
      </c>
      <c r="G47">
        <f t="shared" si="16"/>
        <v>-1</v>
      </c>
      <c r="H47">
        <f t="shared" si="24"/>
        <v>-2</v>
      </c>
      <c r="I47">
        <f t="shared" si="25"/>
        <v>-4</v>
      </c>
      <c r="J47" t="str">
        <f t="shared" si="26"/>
        <v/>
      </c>
      <c r="L47">
        <f t="shared" si="17"/>
        <v>-0.667306134978354</v>
      </c>
      <c r="M47" s="2">
        <f t="shared" si="18"/>
        <v>-38.2338251774469</v>
      </c>
      <c r="N47" s="1">
        <v>48</v>
      </c>
      <c r="O47">
        <f t="shared" si="20"/>
        <v>6.76617482255306</v>
      </c>
      <c r="P47">
        <f t="shared" si="21"/>
        <v>6.76617482255306</v>
      </c>
      <c r="Q47" t="str">
        <f t="shared" si="22"/>
        <v/>
      </c>
      <c r="S47">
        <f t="shared" si="23"/>
        <v>-13</v>
      </c>
      <c r="T47">
        <f t="shared" si="11"/>
        <v>20</v>
      </c>
      <c r="U47">
        <f t="shared" si="15"/>
        <v>1</v>
      </c>
      <c r="V47" t="str">
        <f t="shared" si="19"/>
        <v/>
      </c>
    </row>
    <row r="48" spans="1:22">
      <c r="A48" s="1">
        <v>49</v>
      </c>
      <c r="B48" s="1">
        <v>671</v>
      </c>
      <c r="C48" s="1">
        <v>275</v>
      </c>
      <c r="D48" s="1">
        <v>49</v>
      </c>
      <c r="E48">
        <f t="shared" si="27"/>
        <v>28</v>
      </c>
      <c r="F48">
        <f t="shared" si="28"/>
        <v>-23</v>
      </c>
      <c r="G48">
        <f t="shared" si="16"/>
        <v>-1</v>
      </c>
      <c r="H48">
        <f t="shared" si="24"/>
        <v>-4</v>
      </c>
      <c r="I48">
        <f t="shared" si="25"/>
        <v>-4</v>
      </c>
      <c r="J48" t="str">
        <f t="shared" si="26"/>
        <v/>
      </c>
      <c r="L48">
        <f t="shared" si="17"/>
        <v>-0.68767125603873</v>
      </c>
      <c r="M48" s="2">
        <f t="shared" si="18"/>
        <v>-39.4006606634794</v>
      </c>
      <c r="N48" s="1">
        <v>49</v>
      </c>
      <c r="O48">
        <f t="shared" si="20"/>
        <v>-1.16683548603249</v>
      </c>
      <c r="P48">
        <f t="shared" si="21"/>
        <v>1.16683548603249</v>
      </c>
      <c r="Q48" t="str">
        <f t="shared" si="22"/>
        <v/>
      </c>
      <c r="S48">
        <f t="shared" si="23"/>
        <v>-5</v>
      </c>
      <c r="T48">
        <f t="shared" si="11"/>
        <v>3</v>
      </c>
      <c r="U48" t="str">
        <f t="shared" si="15"/>
        <v/>
      </c>
      <c r="V48" t="str">
        <f t="shared" si="19"/>
        <v/>
      </c>
    </row>
    <row r="49" spans="1:22">
      <c r="A49" s="1">
        <v>50</v>
      </c>
      <c r="B49" s="1">
        <v>701</v>
      </c>
      <c r="C49" s="1">
        <v>254</v>
      </c>
      <c r="D49" s="1">
        <v>50</v>
      </c>
      <c r="E49">
        <f t="shared" si="27"/>
        <v>30</v>
      </c>
      <c r="F49">
        <f t="shared" si="28"/>
        <v>-21</v>
      </c>
      <c r="G49">
        <f t="shared" si="16"/>
        <v>-1</v>
      </c>
      <c r="H49">
        <f t="shared" si="24"/>
        <v>-4</v>
      </c>
      <c r="I49">
        <f t="shared" si="25"/>
        <v>-4</v>
      </c>
      <c r="J49" t="str">
        <f t="shared" si="26"/>
        <v/>
      </c>
      <c r="L49">
        <f t="shared" si="17"/>
        <v>-0.610725964389209</v>
      </c>
      <c r="M49" s="2">
        <f t="shared" si="18"/>
        <v>-34.9920201985587</v>
      </c>
      <c r="N49" s="1">
        <v>50</v>
      </c>
      <c r="O49">
        <f t="shared" si="20"/>
        <v>4.40864046492077</v>
      </c>
      <c r="P49">
        <f t="shared" si="21"/>
        <v>4.40864046492077</v>
      </c>
      <c r="Q49" t="str">
        <f t="shared" si="22"/>
        <v/>
      </c>
      <c r="S49">
        <f t="shared" si="23"/>
        <v>2</v>
      </c>
      <c r="T49">
        <f t="shared" si="11"/>
        <v>2</v>
      </c>
      <c r="U49" t="str">
        <f t="shared" si="15"/>
        <v/>
      </c>
      <c r="V49" t="str">
        <f t="shared" si="19"/>
        <v/>
      </c>
    </row>
    <row r="50" spans="1:22">
      <c r="A50" s="1">
        <v>51</v>
      </c>
      <c r="B50" s="1">
        <v>721</v>
      </c>
      <c r="C50" s="1">
        <v>243</v>
      </c>
      <c r="D50" s="1">
        <v>51</v>
      </c>
      <c r="E50">
        <f t="shared" si="27"/>
        <v>20</v>
      </c>
      <c r="F50">
        <f t="shared" si="28"/>
        <v>-11</v>
      </c>
      <c r="G50">
        <f t="shared" si="16"/>
        <v>-1</v>
      </c>
      <c r="H50">
        <f t="shared" si="24"/>
        <v>-4</v>
      </c>
      <c r="I50">
        <f t="shared" si="25"/>
        <v>-2</v>
      </c>
      <c r="J50" t="str">
        <f t="shared" si="26"/>
        <v/>
      </c>
      <c r="L50">
        <f t="shared" si="17"/>
        <v>-0.502843210927861</v>
      </c>
      <c r="M50" s="2">
        <f t="shared" si="18"/>
        <v>-28.8107937429731</v>
      </c>
      <c r="N50" s="1">
        <v>51</v>
      </c>
      <c r="O50">
        <f t="shared" si="20"/>
        <v>6.1812264555856</v>
      </c>
      <c r="P50">
        <f t="shared" si="21"/>
        <v>6.1812264555856</v>
      </c>
      <c r="Q50" t="str">
        <f t="shared" si="22"/>
        <v/>
      </c>
      <c r="S50">
        <f t="shared" si="23"/>
        <v>-10</v>
      </c>
      <c r="T50">
        <f t="shared" si="11"/>
        <v>10</v>
      </c>
      <c r="U50" t="str">
        <f t="shared" si="15"/>
        <v/>
      </c>
      <c r="V50" t="str">
        <f t="shared" si="19"/>
        <v/>
      </c>
    </row>
    <row r="51" spans="1:22">
      <c r="A51" s="1">
        <v>52</v>
      </c>
      <c r="B51" s="1">
        <v>742</v>
      </c>
      <c r="C51" s="1">
        <v>237</v>
      </c>
      <c r="D51" s="1">
        <v>52</v>
      </c>
      <c r="E51">
        <f t="shared" si="27"/>
        <v>21</v>
      </c>
      <c r="F51">
        <f t="shared" si="28"/>
        <v>-6</v>
      </c>
      <c r="G51">
        <f t="shared" si="16"/>
        <v>-1</v>
      </c>
      <c r="H51">
        <f t="shared" si="24"/>
        <v>-4</v>
      </c>
      <c r="I51">
        <f t="shared" si="25"/>
        <v>-2</v>
      </c>
      <c r="J51" t="str">
        <f t="shared" si="26"/>
        <v/>
      </c>
      <c r="L51">
        <f t="shared" si="17"/>
        <v>-0.278299659005111</v>
      </c>
      <c r="M51" s="2">
        <f t="shared" si="18"/>
        <v>-15.9453959009229</v>
      </c>
      <c r="N51" s="1">
        <v>52</v>
      </c>
      <c r="O51">
        <f t="shared" si="20"/>
        <v>12.8653978420502</v>
      </c>
      <c r="P51">
        <f t="shared" si="21"/>
        <v>12.8653978420502</v>
      </c>
      <c r="Q51" t="str">
        <f t="shared" si="22"/>
        <v/>
      </c>
      <c r="S51">
        <f t="shared" si="23"/>
        <v>1</v>
      </c>
      <c r="T51">
        <f t="shared" si="11"/>
        <v>5</v>
      </c>
      <c r="U51" t="str">
        <f t="shared" si="15"/>
        <v/>
      </c>
      <c r="V51" t="str">
        <f t="shared" si="19"/>
        <v/>
      </c>
    </row>
    <row r="52" spans="1:22">
      <c r="A52" s="1">
        <v>53</v>
      </c>
      <c r="B52" s="1">
        <v>763</v>
      </c>
      <c r="C52" s="1">
        <v>229</v>
      </c>
      <c r="D52" s="1">
        <v>53</v>
      </c>
      <c r="E52">
        <f t="shared" si="27"/>
        <v>21</v>
      </c>
      <c r="F52">
        <f t="shared" si="28"/>
        <v>-8</v>
      </c>
      <c r="G52">
        <f t="shared" si="16"/>
        <v>-1</v>
      </c>
      <c r="H52">
        <f t="shared" si="24"/>
        <v>-4</v>
      </c>
      <c r="I52">
        <f t="shared" si="25"/>
        <v>-2</v>
      </c>
      <c r="J52" t="str">
        <f t="shared" si="26"/>
        <v/>
      </c>
      <c r="L52">
        <f t="shared" si="17"/>
        <v>-0.363978956509644</v>
      </c>
      <c r="M52" s="2">
        <f t="shared" si="18"/>
        <v>-20.8544580395783</v>
      </c>
      <c r="N52" s="1">
        <v>53</v>
      </c>
      <c r="O52">
        <f t="shared" si="20"/>
        <v>-4.90906213865549</v>
      </c>
      <c r="P52">
        <f t="shared" si="21"/>
        <v>4.90906213865549</v>
      </c>
      <c r="Q52" t="str">
        <f t="shared" si="22"/>
        <v/>
      </c>
      <c r="S52">
        <f t="shared" si="23"/>
        <v>0</v>
      </c>
      <c r="T52">
        <f t="shared" si="11"/>
        <v>-2</v>
      </c>
      <c r="U52" t="str">
        <f t="shared" si="15"/>
        <v/>
      </c>
      <c r="V52" t="str">
        <f t="shared" si="19"/>
        <v/>
      </c>
    </row>
    <row r="53" spans="1:22">
      <c r="A53" s="1">
        <v>54</v>
      </c>
      <c r="B53" s="1">
        <v>779</v>
      </c>
      <c r="C53" s="1">
        <v>229</v>
      </c>
      <c r="D53" s="1">
        <v>54</v>
      </c>
      <c r="E53">
        <f t="shared" si="27"/>
        <v>16</v>
      </c>
      <c r="F53">
        <f t="shared" si="28"/>
        <v>0</v>
      </c>
      <c r="G53">
        <f t="shared" si="16"/>
        <v>1</v>
      </c>
      <c r="H53">
        <f t="shared" si="24"/>
        <v>-4</v>
      </c>
      <c r="I53">
        <f t="shared" si="25"/>
        <v>-2</v>
      </c>
      <c r="J53" t="str">
        <f t="shared" si="26"/>
        <v/>
      </c>
      <c r="L53">
        <f t="shared" si="17"/>
        <v>0</v>
      </c>
      <c r="M53" s="2">
        <f t="shared" si="18"/>
        <v>0</v>
      </c>
      <c r="N53" s="1">
        <v>54</v>
      </c>
      <c r="O53">
        <f t="shared" si="20"/>
        <v>20.8544580395783</v>
      </c>
      <c r="P53">
        <f t="shared" si="21"/>
        <v>20.8544580395783</v>
      </c>
      <c r="Q53" t="str">
        <f t="shared" si="22"/>
        <v/>
      </c>
      <c r="S53">
        <f t="shared" si="23"/>
        <v>-5</v>
      </c>
      <c r="T53">
        <f t="shared" si="11"/>
        <v>8</v>
      </c>
      <c r="U53" t="str">
        <f t="shared" si="15"/>
        <v/>
      </c>
      <c r="V53" t="str">
        <f t="shared" si="19"/>
        <v/>
      </c>
    </row>
    <row r="54" spans="1:22">
      <c r="A54" s="1">
        <v>55</v>
      </c>
      <c r="B54" s="1">
        <v>792</v>
      </c>
      <c r="C54" s="1">
        <v>228</v>
      </c>
      <c r="D54" s="1">
        <v>55</v>
      </c>
      <c r="E54">
        <f t="shared" si="27"/>
        <v>13</v>
      </c>
      <c r="F54">
        <f t="shared" si="28"/>
        <v>-1</v>
      </c>
      <c r="G54">
        <f t="shared" si="16"/>
        <v>-1</v>
      </c>
      <c r="H54">
        <f t="shared" si="24"/>
        <v>-2</v>
      </c>
      <c r="I54">
        <f t="shared" si="25"/>
        <v>-4</v>
      </c>
      <c r="J54" t="str">
        <f t="shared" si="26"/>
        <v/>
      </c>
      <c r="L54">
        <f t="shared" si="17"/>
        <v>-0.076771891269778</v>
      </c>
      <c r="M54" s="2">
        <f t="shared" si="18"/>
        <v>-4.39870535499553</v>
      </c>
      <c r="N54" s="1">
        <v>55</v>
      </c>
      <c r="O54">
        <f t="shared" si="20"/>
        <v>-4.39870535499553</v>
      </c>
      <c r="P54">
        <f t="shared" si="21"/>
        <v>4.39870535499553</v>
      </c>
      <c r="Q54" t="str">
        <f t="shared" si="22"/>
        <v/>
      </c>
      <c r="S54">
        <f t="shared" si="23"/>
        <v>-3</v>
      </c>
      <c r="T54">
        <f t="shared" si="11"/>
        <v>-1</v>
      </c>
      <c r="U54" t="str">
        <f t="shared" si="15"/>
        <v/>
      </c>
      <c r="V54" t="str">
        <f t="shared" si="19"/>
        <v/>
      </c>
    </row>
    <row r="55" spans="1:23">
      <c r="A55" s="1">
        <v>56</v>
      </c>
      <c r="B55" s="3">
        <v>808</v>
      </c>
      <c r="C55" s="3">
        <v>227</v>
      </c>
      <c r="D55" s="1">
        <v>56</v>
      </c>
      <c r="E55">
        <f>B55-B54</f>
        <v>16</v>
      </c>
      <c r="F55">
        <f>C55-C54</f>
        <v>-1</v>
      </c>
      <c r="G55">
        <f t="shared" si="16"/>
        <v>-1</v>
      </c>
      <c r="H55">
        <f t="shared" si="24"/>
        <v>-2</v>
      </c>
      <c r="I55">
        <f t="shared" si="25"/>
        <v>-4</v>
      </c>
      <c r="J55" t="str">
        <f t="shared" si="26"/>
        <v/>
      </c>
      <c r="L55" s="6">
        <f t="shared" si="17"/>
        <v>-0.0624188099959574</v>
      </c>
      <c r="M55" s="6">
        <f t="shared" si="18"/>
        <v>-3.57633437499735</v>
      </c>
      <c r="N55" s="1">
        <v>56</v>
      </c>
      <c r="O55">
        <f t="shared" si="20"/>
        <v>0.822370979998181</v>
      </c>
      <c r="P55">
        <f t="shared" si="21"/>
        <v>0.822370979998181</v>
      </c>
      <c r="Q55" t="str">
        <f t="shared" si="22"/>
        <v/>
      </c>
      <c r="S55">
        <f>E55-E54</f>
        <v>3</v>
      </c>
      <c r="T55">
        <f>F55-F54</f>
        <v>0</v>
      </c>
      <c r="U55" t="str">
        <f t="shared" si="15"/>
        <v/>
      </c>
      <c r="V55" t="str">
        <f t="shared" si="19"/>
        <v/>
      </c>
      <c r="W55" s="9" t="s">
        <v>22</v>
      </c>
    </row>
    <row r="56" spans="1:22">
      <c r="A56" s="1">
        <v>57</v>
      </c>
      <c r="B56" s="1">
        <v>817</v>
      </c>
      <c r="C56" s="1">
        <v>210</v>
      </c>
      <c r="D56" s="1">
        <v>57</v>
      </c>
      <c r="E56">
        <f t="shared" si="27"/>
        <v>9</v>
      </c>
      <c r="F56">
        <f>C56-C55</f>
        <v>-17</v>
      </c>
      <c r="G56">
        <f t="shared" si="16"/>
        <v>-1</v>
      </c>
      <c r="H56">
        <f t="shared" si="24"/>
        <v>-2</v>
      </c>
      <c r="I56">
        <f t="shared" si="25"/>
        <v>-2</v>
      </c>
      <c r="J56" t="str">
        <f t="shared" si="26"/>
        <v/>
      </c>
      <c r="L56" s="6">
        <f t="shared" si="17"/>
        <v>-1.08389709498363</v>
      </c>
      <c r="M56" s="6">
        <f t="shared" si="18"/>
        <v>-62.1027289690524</v>
      </c>
      <c r="N56" s="1">
        <v>57</v>
      </c>
      <c r="O56" s="7">
        <f>M56-M55</f>
        <v>-58.526394594055</v>
      </c>
      <c r="P56">
        <f t="shared" si="21"/>
        <v>58.526394594055</v>
      </c>
      <c r="Q56">
        <f t="shared" si="22"/>
        <v>1</v>
      </c>
      <c r="R56" t="s">
        <v>17</v>
      </c>
      <c r="S56">
        <f t="shared" si="23"/>
        <v>-7</v>
      </c>
      <c r="T56">
        <f t="shared" si="11"/>
        <v>-16</v>
      </c>
      <c r="U56" t="str">
        <f t="shared" si="15"/>
        <v/>
      </c>
      <c r="V56">
        <f>IF(T56&lt;$Y$3,1,"")</f>
        <v>1</v>
      </c>
    </row>
    <row r="57" spans="1:22">
      <c r="A57" s="1">
        <v>60</v>
      </c>
      <c r="B57" s="1">
        <v>843</v>
      </c>
      <c r="C57" s="1">
        <v>167</v>
      </c>
      <c r="D57" s="1">
        <v>60</v>
      </c>
      <c r="E57">
        <f t="shared" si="27"/>
        <v>26</v>
      </c>
      <c r="F57">
        <f t="shared" si="28"/>
        <v>-43</v>
      </c>
      <c r="G57">
        <f t="shared" si="16"/>
        <v>-1</v>
      </c>
      <c r="H57">
        <f t="shared" si="24"/>
        <v>-2</v>
      </c>
      <c r="I57">
        <f t="shared" si="25"/>
        <v>0</v>
      </c>
      <c r="J57" t="str">
        <f t="shared" si="26"/>
        <v/>
      </c>
      <c r="L57">
        <f t="shared" si="17"/>
        <v>-1.02696387049277</v>
      </c>
      <c r="M57" s="2">
        <f t="shared" si="18"/>
        <v>-58.8406954916556</v>
      </c>
      <c r="N57" s="1">
        <v>60</v>
      </c>
      <c r="O57">
        <f t="shared" si="20"/>
        <v>3.26203347739676</v>
      </c>
      <c r="P57">
        <f t="shared" si="21"/>
        <v>3.26203347739676</v>
      </c>
      <c r="Q57" t="str">
        <f t="shared" si="22"/>
        <v/>
      </c>
      <c r="S57">
        <f t="shared" si="23"/>
        <v>17</v>
      </c>
      <c r="T57">
        <f t="shared" si="11"/>
        <v>-26</v>
      </c>
      <c r="U57">
        <f t="shared" si="15"/>
        <v>1</v>
      </c>
      <c r="V57">
        <f t="shared" si="19"/>
        <v>1</v>
      </c>
    </row>
    <row r="58" spans="1:22">
      <c r="A58" s="1">
        <v>61</v>
      </c>
      <c r="B58" s="4">
        <v>849</v>
      </c>
      <c r="C58" s="4">
        <v>161</v>
      </c>
      <c r="D58" s="1">
        <v>61</v>
      </c>
      <c r="E58">
        <f t="shared" si="27"/>
        <v>6</v>
      </c>
      <c r="F58">
        <f t="shared" si="28"/>
        <v>-6</v>
      </c>
      <c r="G58">
        <f t="shared" si="16"/>
        <v>-1</v>
      </c>
      <c r="H58">
        <f t="shared" si="24"/>
        <v>-4</v>
      </c>
      <c r="I58">
        <f t="shared" si="25"/>
        <v>2</v>
      </c>
      <c r="J58" t="str">
        <f t="shared" si="26"/>
        <v/>
      </c>
      <c r="L58">
        <f t="shared" si="17"/>
        <v>-0.785398163397448</v>
      </c>
      <c r="M58" s="2">
        <f t="shared" si="18"/>
        <v>-45</v>
      </c>
      <c r="N58" s="1">
        <v>61</v>
      </c>
      <c r="O58">
        <f t="shared" si="20"/>
        <v>13.8406954916556</v>
      </c>
      <c r="P58">
        <f t="shared" si="21"/>
        <v>13.8406954916556</v>
      </c>
      <c r="Q58" t="str">
        <f t="shared" si="22"/>
        <v/>
      </c>
      <c r="S58">
        <f t="shared" si="23"/>
        <v>-20</v>
      </c>
      <c r="T58">
        <f t="shared" si="11"/>
        <v>37</v>
      </c>
      <c r="U58">
        <f t="shared" si="15"/>
        <v>1</v>
      </c>
      <c r="V58" t="str">
        <f t="shared" si="19"/>
        <v/>
      </c>
    </row>
    <row r="59" spans="1:23">
      <c r="A59" s="1">
        <v>62</v>
      </c>
      <c r="B59" s="3">
        <v>843</v>
      </c>
      <c r="C59" s="3">
        <v>162</v>
      </c>
      <c r="D59" s="1">
        <v>62</v>
      </c>
      <c r="E59">
        <f t="shared" si="27"/>
        <v>-6</v>
      </c>
      <c r="F59">
        <f t="shared" si="28"/>
        <v>1</v>
      </c>
      <c r="G59">
        <f t="shared" si="16"/>
        <v>1</v>
      </c>
      <c r="H59">
        <f t="shared" si="24"/>
        <v>-4</v>
      </c>
      <c r="I59">
        <f t="shared" si="25"/>
        <v>4</v>
      </c>
      <c r="J59" s="8">
        <f t="shared" si="26"/>
        <v>1</v>
      </c>
      <c r="K59" s="6"/>
      <c r="L59">
        <f t="shared" si="17"/>
        <v>-0.165148677414627</v>
      </c>
      <c r="M59" s="2">
        <f t="shared" si="18"/>
        <v>-9.46232220802562</v>
      </c>
      <c r="N59" s="1">
        <v>62</v>
      </c>
      <c r="O59">
        <f t="shared" si="20"/>
        <v>35.5376777919744</v>
      </c>
      <c r="P59">
        <f t="shared" si="21"/>
        <v>35.5376777919744</v>
      </c>
      <c r="Q59">
        <f t="shared" si="22"/>
        <v>1</v>
      </c>
      <c r="R59" t="s">
        <v>19</v>
      </c>
      <c r="S59">
        <f t="shared" si="23"/>
        <v>-12</v>
      </c>
      <c r="T59">
        <f t="shared" si="11"/>
        <v>7</v>
      </c>
      <c r="U59">
        <f t="shared" si="15"/>
        <v>1</v>
      </c>
      <c r="V59" t="str">
        <f t="shared" si="19"/>
        <v/>
      </c>
      <c r="W59" t="s">
        <v>18</v>
      </c>
    </row>
    <row r="60" spans="1:22">
      <c r="A60" s="1">
        <v>66</v>
      </c>
      <c r="B60" s="1">
        <v>795</v>
      </c>
      <c r="C60" s="1">
        <v>208</v>
      </c>
      <c r="D60" s="1">
        <v>66</v>
      </c>
      <c r="E60">
        <f t="shared" si="27"/>
        <v>-48</v>
      </c>
      <c r="F60">
        <f t="shared" si="28"/>
        <v>46</v>
      </c>
      <c r="G60">
        <f t="shared" si="16"/>
        <v>1</v>
      </c>
      <c r="H60">
        <f t="shared" si="24"/>
        <v>-2</v>
      </c>
      <c r="I60">
        <f t="shared" si="25"/>
        <v>4</v>
      </c>
      <c r="J60" t="str">
        <f t="shared" si="26"/>
        <v/>
      </c>
      <c r="L60">
        <f t="shared" si="17"/>
        <v>-0.764124777373387</v>
      </c>
      <c r="M60" s="2">
        <f t="shared" si="18"/>
        <v>-43.7811247648687</v>
      </c>
      <c r="N60" s="1">
        <v>66</v>
      </c>
      <c r="O60">
        <f t="shared" si="20"/>
        <v>-34.3188025568431</v>
      </c>
      <c r="P60">
        <f t="shared" si="21"/>
        <v>34.3188025568431</v>
      </c>
      <c r="Q60">
        <f t="shared" si="22"/>
        <v>1</v>
      </c>
      <c r="R60" t="s">
        <v>29</v>
      </c>
      <c r="S60">
        <f t="shared" si="23"/>
        <v>-42</v>
      </c>
      <c r="T60">
        <f t="shared" si="11"/>
        <v>45</v>
      </c>
      <c r="U60">
        <f t="shared" si="15"/>
        <v>1</v>
      </c>
      <c r="V60" t="str">
        <f t="shared" si="19"/>
        <v/>
      </c>
    </row>
    <row r="61" spans="1:22">
      <c r="A61" s="1">
        <v>67</v>
      </c>
      <c r="B61" s="1">
        <v>785</v>
      </c>
      <c r="C61" s="1">
        <v>228</v>
      </c>
      <c r="D61" s="1">
        <v>67</v>
      </c>
      <c r="E61">
        <f t="shared" si="27"/>
        <v>-10</v>
      </c>
      <c r="F61">
        <f t="shared" si="28"/>
        <v>20</v>
      </c>
      <c r="G61">
        <f t="shared" si="16"/>
        <v>1</v>
      </c>
      <c r="H61">
        <f t="shared" si="24"/>
        <v>0</v>
      </c>
      <c r="I61">
        <f t="shared" si="25"/>
        <v>4</v>
      </c>
      <c r="J61" t="str">
        <f t="shared" si="26"/>
        <v/>
      </c>
      <c r="L61">
        <f t="shared" si="17"/>
        <v>-1.10714871779409</v>
      </c>
      <c r="M61" s="2">
        <f t="shared" si="18"/>
        <v>-63.434948822922</v>
      </c>
      <c r="N61" s="1">
        <v>67</v>
      </c>
      <c r="O61">
        <f t="shared" si="20"/>
        <v>-19.6538240580533</v>
      </c>
      <c r="P61">
        <f t="shared" si="21"/>
        <v>19.6538240580533</v>
      </c>
      <c r="Q61" t="str">
        <f t="shared" si="22"/>
        <v/>
      </c>
      <c r="S61">
        <f t="shared" si="23"/>
        <v>38</v>
      </c>
      <c r="T61">
        <f t="shared" si="11"/>
        <v>-26</v>
      </c>
      <c r="U61">
        <f t="shared" si="15"/>
        <v>1</v>
      </c>
      <c r="V61">
        <f t="shared" si="19"/>
        <v>1</v>
      </c>
    </row>
    <row r="62" spans="1:22">
      <c r="A62" s="1">
        <v>68</v>
      </c>
      <c r="B62" s="1">
        <v>770</v>
      </c>
      <c r="C62" s="1">
        <v>259</v>
      </c>
      <c r="D62" s="1">
        <v>68</v>
      </c>
      <c r="E62">
        <f t="shared" si="27"/>
        <v>-15</v>
      </c>
      <c r="F62">
        <f t="shared" si="28"/>
        <v>31</v>
      </c>
      <c r="G62">
        <f t="shared" si="16"/>
        <v>1</v>
      </c>
      <c r="H62">
        <f t="shared" si="24"/>
        <v>2</v>
      </c>
      <c r="I62">
        <f t="shared" si="25"/>
        <v>4</v>
      </c>
      <c r="J62" t="str">
        <f t="shared" si="26"/>
        <v/>
      </c>
      <c r="L62">
        <f t="shared" si="17"/>
        <v>-1.12013500071426</v>
      </c>
      <c r="M62" s="2">
        <f t="shared" si="18"/>
        <v>-64.1790080258107</v>
      </c>
      <c r="N62" s="1">
        <v>68</v>
      </c>
      <c r="O62">
        <f t="shared" si="20"/>
        <v>-0.744059202888707</v>
      </c>
      <c r="P62">
        <f t="shared" si="21"/>
        <v>0.744059202888707</v>
      </c>
      <c r="Q62" t="str">
        <f t="shared" si="22"/>
        <v/>
      </c>
      <c r="S62">
        <f t="shared" si="23"/>
        <v>-5</v>
      </c>
      <c r="T62">
        <f t="shared" si="11"/>
        <v>11</v>
      </c>
      <c r="U62" t="str">
        <f t="shared" si="15"/>
        <v/>
      </c>
      <c r="V62" t="str">
        <f t="shared" si="19"/>
        <v/>
      </c>
    </row>
    <row r="63" spans="1:22">
      <c r="A63" s="1">
        <v>69</v>
      </c>
      <c r="B63" s="1">
        <v>758</v>
      </c>
      <c r="C63" s="1">
        <v>285</v>
      </c>
      <c r="D63" s="1">
        <v>69</v>
      </c>
      <c r="E63">
        <f t="shared" si="27"/>
        <v>-12</v>
      </c>
      <c r="F63">
        <f t="shared" si="28"/>
        <v>26</v>
      </c>
      <c r="G63">
        <f t="shared" si="16"/>
        <v>1</v>
      </c>
      <c r="H63">
        <f t="shared" si="24"/>
        <v>4</v>
      </c>
      <c r="I63">
        <f t="shared" si="25"/>
        <v>4</v>
      </c>
      <c r="J63" t="str">
        <f t="shared" si="26"/>
        <v/>
      </c>
      <c r="L63">
        <f t="shared" si="17"/>
        <v>-1.13838855122436</v>
      </c>
      <c r="M63" s="2">
        <f t="shared" si="18"/>
        <v>-65.2248594311681</v>
      </c>
      <c r="N63" s="1">
        <v>69</v>
      </c>
      <c r="O63">
        <f t="shared" si="20"/>
        <v>-1.04585140535737</v>
      </c>
      <c r="P63">
        <f t="shared" si="21"/>
        <v>1.04585140535737</v>
      </c>
      <c r="Q63" t="str">
        <f t="shared" si="22"/>
        <v/>
      </c>
      <c r="S63">
        <f t="shared" si="23"/>
        <v>3</v>
      </c>
      <c r="T63">
        <f t="shared" si="11"/>
        <v>-5</v>
      </c>
      <c r="U63" t="str">
        <f t="shared" si="15"/>
        <v/>
      </c>
      <c r="V63" t="str">
        <f t="shared" si="19"/>
        <v/>
      </c>
    </row>
    <row r="64" spans="1:22">
      <c r="A64" s="1">
        <v>70</v>
      </c>
      <c r="B64" s="1">
        <v>749</v>
      </c>
      <c r="C64" s="1">
        <v>317</v>
      </c>
      <c r="D64" s="1">
        <v>70</v>
      </c>
      <c r="E64">
        <f t="shared" si="27"/>
        <v>-9</v>
      </c>
      <c r="F64">
        <f t="shared" si="28"/>
        <v>32</v>
      </c>
      <c r="G64">
        <f t="shared" si="16"/>
        <v>1</v>
      </c>
      <c r="H64">
        <f t="shared" si="24"/>
        <v>4</v>
      </c>
      <c r="I64">
        <f t="shared" si="25"/>
        <v>4</v>
      </c>
      <c r="J64" t="str">
        <f t="shared" si="26"/>
        <v/>
      </c>
      <c r="L64">
        <f t="shared" si="17"/>
        <v>-1.29662887567524</v>
      </c>
      <c r="M64" s="2">
        <f t="shared" si="18"/>
        <v>-74.2913621709843</v>
      </c>
      <c r="N64" s="1">
        <v>70</v>
      </c>
      <c r="O64">
        <f t="shared" si="20"/>
        <v>-9.06650273981617</v>
      </c>
      <c r="P64">
        <f t="shared" si="21"/>
        <v>9.06650273981617</v>
      </c>
      <c r="Q64" t="str">
        <f t="shared" si="22"/>
        <v/>
      </c>
      <c r="S64">
        <f t="shared" si="23"/>
        <v>3</v>
      </c>
      <c r="T64">
        <f t="shared" si="11"/>
        <v>6</v>
      </c>
      <c r="U64" t="str">
        <f t="shared" si="15"/>
        <v/>
      </c>
      <c r="V64" t="str">
        <f t="shared" si="19"/>
        <v/>
      </c>
    </row>
    <row r="65" spans="1:22">
      <c r="A65" s="1">
        <v>71</v>
      </c>
      <c r="B65" s="1">
        <v>733</v>
      </c>
      <c r="C65" s="1">
        <v>363</v>
      </c>
      <c r="D65" s="1">
        <v>71</v>
      </c>
      <c r="E65">
        <f t="shared" si="27"/>
        <v>-16</v>
      </c>
      <c r="F65">
        <f t="shared" si="28"/>
        <v>46</v>
      </c>
      <c r="G65">
        <f t="shared" si="16"/>
        <v>1</v>
      </c>
      <c r="H65">
        <f t="shared" si="24"/>
        <v>4</v>
      </c>
      <c r="I65">
        <f t="shared" si="25"/>
        <v>4</v>
      </c>
      <c r="J65" t="str">
        <f t="shared" si="26"/>
        <v/>
      </c>
      <c r="L65">
        <f t="shared" si="17"/>
        <v>-1.23605948947808</v>
      </c>
      <c r="M65" s="2">
        <f t="shared" si="18"/>
        <v>-70.8209919741893</v>
      </c>
      <c r="N65" s="1">
        <v>71</v>
      </c>
      <c r="O65">
        <f t="shared" si="20"/>
        <v>3.47037019679497</v>
      </c>
      <c r="P65">
        <f t="shared" si="21"/>
        <v>3.47037019679497</v>
      </c>
      <c r="Q65" t="str">
        <f t="shared" si="22"/>
        <v/>
      </c>
      <c r="S65">
        <f t="shared" si="23"/>
        <v>-7</v>
      </c>
      <c r="T65">
        <f t="shared" si="11"/>
        <v>14</v>
      </c>
      <c r="U65" t="str">
        <f t="shared" si="15"/>
        <v/>
      </c>
      <c r="V65" t="str">
        <f t="shared" si="19"/>
        <v/>
      </c>
    </row>
    <row r="66" spans="1:22">
      <c r="A66" s="1">
        <v>72</v>
      </c>
      <c r="B66" s="1">
        <v>720</v>
      </c>
      <c r="C66" s="1">
        <v>406</v>
      </c>
      <c r="D66" s="1">
        <v>72</v>
      </c>
      <c r="E66">
        <f t="shared" si="27"/>
        <v>-13</v>
      </c>
      <c r="F66">
        <f t="shared" si="28"/>
        <v>43</v>
      </c>
      <c r="G66">
        <f t="shared" si="16"/>
        <v>1</v>
      </c>
      <c r="H66">
        <f t="shared" si="24"/>
        <v>4</v>
      </c>
      <c r="I66">
        <f t="shared" si="25"/>
        <v>4</v>
      </c>
      <c r="J66" t="str">
        <f t="shared" si="26"/>
        <v/>
      </c>
      <c r="L66">
        <f t="shared" si="17"/>
        <v>-1.27720733938615</v>
      </c>
      <c r="M66" s="2">
        <f t="shared" si="18"/>
        <v>-73.1785901099592</v>
      </c>
      <c r="N66" s="1">
        <v>72</v>
      </c>
      <c r="O66">
        <f t="shared" si="20"/>
        <v>-2.35759813576988</v>
      </c>
      <c r="P66">
        <f t="shared" si="21"/>
        <v>2.35759813576988</v>
      </c>
      <c r="Q66" t="str">
        <f t="shared" si="22"/>
        <v/>
      </c>
      <c r="S66">
        <f t="shared" si="23"/>
        <v>3</v>
      </c>
      <c r="T66">
        <f t="shared" si="11"/>
        <v>-3</v>
      </c>
      <c r="U66" t="str">
        <f t="shared" si="15"/>
        <v/>
      </c>
      <c r="V66" t="str">
        <f t="shared" si="19"/>
        <v/>
      </c>
    </row>
    <row r="67" spans="1:23">
      <c r="A67" s="1">
        <v>73</v>
      </c>
      <c r="B67" s="3">
        <v>709</v>
      </c>
      <c r="C67" s="3">
        <v>452</v>
      </c>
      <c r="D67" s="1">
        <v>73</v>
      </c>
      <c r="E67">
        <f t="shared" si="27"/>
        <v>-11</v>
      </c>
      <c r="F67">
        <f t="shared" si="28"/>
        <v>46</v>
      </c>
      <c r="G67">
        <f t="shared" si="16"/>
        <v>1</v>
      </c>
      <c r="H67">
        <f t="shared" si="24"/>
        <v>4</v>
      </c>
      <c r="I67">
        <f t="shared" si="25"/>
        <v>4</v>
      </c>
      <c r="J67" t="str">
        <f t="shared" si="26"/>
        <v/>
      </c>
      <c r="L67">
        <f t="shared" si="17"/>
        <v>-1.3360737143097</v>
      </c>
      <c r="M67" s="2">
        <f t="shared" si="18"/>
        <v>-76.5513849483135</v>
      </c>
      <c r="N67" s="1">
        <v>73</v>
      </c>
      <c r="O67">
        <f t="shared" si="20"/>
        <v>-3.37279483835432</v>
      </c>
      <c r="P67">
        <f t="shared" si="21"/>
        <v>3.37279483835432</v>
      </c>
      <c r="Q67" t="str">
        <f t="shared" si="22"/>
        <v/>
      </c>
      <c r="S67">
        <f t="shared" si="23"/>
        <v>2</v>
      </c>
      <c r="T67">
        <f t="shared" si="11"/>
        <v>3</v>
      </c>
      <c r="U67" t="str">
        <f t="shared" si="15"/>
        <v/>
      </c>
      <c r="V67" t="str">
        <f t="shared" si="19"/>
        <v/>
      </c>
      <c r="W67" s="9" t="s">
        <v>22</v>
      </c>
    </row>
    <row r="68" spans="1:22">
      <c r="A68" s="1">
        <v>74</v>
      </c>
      <c r="B68" s="4">
        <v>697</v>
      </c>
      <c r="C68" s="4">
        <v>460</v>
      </c>
      <c r="D68" s="1">
        <v>74</v>
      </c>
      <c r="E68">
        <f t="shared" si="27"/>
        <v>-12</v>
      </c>
      <c r="F68">
        <f t="shared" si="28"/>
        <v>8</v>
      </c>
      <c r="G68">
        <f t="shared" si="16"/>
        <v>1</v>
      </c>
      <c r="H68">
        <f t="shared" si="24"/>
        <v>4</v>
      </c>
      <c r="I68">
        <f t="shared" si="25"/>
        <v>4</v>
      </c>
      <c r="J68" t="str">
        <f t="shared" si="26"/>
        <v/>
      </c>
      <c r="L68">
        <f t="shared" si="17"/>
        <v>-0.588002603547568</v>
      </c>
      <c r="M68" s="2">
        <f t="shared" si="18"/>
        <v>-33.6900675259798</v>
      </c>
      <c r="N68" s="1">
        <v>74</v>
      </c>
      <c r="O68" s="7">
        <f t="shared" si="20"/>
        <v>42.8613174223337</v>
      </c>
      <c r="P68">
        <f t="shared" si="21"/>
        <v>42.8613174223337</v>
      </c>
      <c r="Q68">
        <f t="shared" si="22"/>
        <v>1</v>
      </c>
      <c r="R68" t="s">
        <v>17</v>
      </c>
      <c r="S68">
        <f t="shared" si="23"/>
        <v>-1</v>
      </c>
      <c r="T68">
        <f t="shared" si="11"/>
        <v>-38</v>
      </c>
      <c r="U68" t="str">
        <f t="shared" ref="U68:U99" si="29">IF(ABS(S68)&gt;$X$3,1,"")</f>
        <v/>
      </c>
      <c r="V68" s="7">
        <f t="shared" ref="V68:V99" si="30">IF(T68&lt;$Y$3,1,"")</f>
        <v>1</v>
      </c>
    </row>
    <row r="69" spans="1:22">
      <c r="A69" s="1">
        <v>75</v>
      </c>
      <c r="B69" s="1">
        <v>686</v>
      </c>
      <c r="C69" s="1">
        <v>463</v>
      </c>
      <c r="D69" s="1">
        <v>75</v>
      </c>
      <c r="E69">
        <f t="shared" si="27"/>
        <v>-11</v>
      </c>
      <c r="F69">
        <f t="shared" si="28"/>
        <v>3</v>
      </c>
      <c r="G69">
        <f t="shared" ref="G69:G100" si="31">IF(F69&gt;=0,1,-1)</f>
        <v>1</v>
      </c>
      <c r="H69">
        <f t="shared" si="24"/>
        <v>4</v>
      </c>
      <c r="I69">
        <f t="shared" si="25"/>
        <v>4</v>
      </c>
      <c r="J69" t="str">
        <f t="shared" si="26"/>
        <v/>
      </c>
      <c r="L69">
        <f t="shared" ref="L69:L100" si="32">ATAN(F69/E69)</f>
        <v>-0.266252049150925</v>
      </c>
      <c r="M69" s="2">
        <f t="shared" ref="M69:M100" si="33">DEGREES(L69)</f>
        <v>-15.2551187030578</v>
      </c>
      <c r="N69" s="1">
        <v>75</v>
      </c>
      <c r="O69">
        <f t="shared" si="20"/>
        <v>18.434948822922</v>
      </c>
      <c r="P69">
        <f t="shared" si="21"/>
        <v>18.434948822922</v>
      </c>
      <c r="Q69" t="str">
        <f t="shared" si="22"/>
        <v/>
      </c>
      <c r="S69">
        <f t="shared" si="23"/>
        <v>1</v>
      </c>
      <c r="T69">
        <f t="shared" ref="T69:T124" si="34">F69-F68</f>
        <v>-5</v>
      </c>
      <c r="U69" t="str">
        <f t="shared" si="29"/>
        <v/>
      </c>
      <c r="V69" t="str">
        <f t="shared" si="30"/>
        <v/>
      </c>
    </row>
    <row r="70" spans="1:22">
      <c r="A70" s="1">
        <v>76</v>
      </c>
      <c r="B70" s="1">
        <v>678</v>
      </c>
      <c r="C70" s="1">
        <v>470</v>
      </c>
      <c r="D70" s="1">
        <v>76</v>
      </c>
      <c r="E70">
        <f t="shared" si="27"/>
        <v>-8</v>
      </c>
      <c r="F70">
        <f t="shared" si="28"/>
        <v>7</v>
      </c>
      <c r="G70">
        <f t="shared" si="31"/>
        <v>1</v>
      </c>
      <c r="H70">
        <f t="shared" si="24"/>
        <v>4</v>
      </c>
      <c r="I70">
        <f t="shared" si="25"/>
        <v>4</v>
      </c>
      <c r="J70" t="str">
        <f t="shared" si="26"/>
        <v/>
      </c>
      <c r="L70">
        <f t="shared" si="32"/>
        <v>-0.718829999621625</v>
      </c>
      <c r="M70" s="2">
        <f t="shared" si="33"/>
        <v>-41.1859251657096</v>
      </c>
      <c r="N70" s="1">
        <v>76</v>
      </c>
      <c r="O70">
        <f t="shared" ref="O70:O101" si="35">M70-M69</f>
        <v>-25.9308064626519</v>
      </c>
      <c r="P70">
        <f t="shared" ref="P70:P101" si="36">ABS(O70)</f>
        <v>25.9308064626519</v>
      </c>
      <c r="Q70" t="str">
        <f t="shared" ref="Q70:Q101" si="37">IF(P70&gt;30,1,"")</f>
        <v/>
      </c>
      <c r="S70">
        <f t="shared" ref="S70:S101" si="38">E70-E69</f>
        <v>3</v>
      </c>
      <c r="T70">
        <f t="shared" si="34"/>
        <v>4</v>
      </c>
      <c r="U70" t="str">
        <f t="shared" si="29"/>
        <v/>
      </c>
      <c r="V70" t="str">
        <f t="shared" si="30"/>
        <v/>
      </c>
    </row>
    <row r="71" spans="1:22">
      <c r="A71" s="1">
        <v>77</v>
      </c>
      <c r="B71" s="1">
        <v>663</v>
      </c>
      <c r="C71" s="1">
        <v>492</v>
      </c>
      <c r="D71" s="1">
        <v>77</v>
      </c>
      <c r="E71">
        <f t="shared" si="27"/>
        <v>-15</v>
      </c>
      <c r="F71">
        <f t="shared" si="28"/>
        <v>22</v>
      </c>
      <c r="G71">
        <f t="shared" si="31"/>
        <v>1</v>
      </c>
      <c r="H71">
        <f t="shared" si="24"/>
        <v>4</v>
      </c>
      <c r="I71">
        <f t="shared" si="25"/>
        <v>2</v>
      </c>
      <c r="J71" t="str">
        <f t="shared" si="26"/>
        <v/>
      </c>
      <c r="L71">
        <f t="shared" si="32"/>
        <v>-0.972377433316359</v>
      </c>
      <c r="M71" s="2">
        <f t="shared" si="33"/>
        <v>-55.713123022791</v>
      </c>
      <c r="N71" s="1">
        <v>77</v>
      </c>
      <c r="O71">
        <f t="shared" si="35"/>
        <v>-14.5271978570814</v>
      </c>
      <c r="P71">
        <f t="shared" si="36"/>
        <v>14.5271978570814</v>
      </c>
      <c r="Q71" t="str">
        <f t="shared" si="37"/>
        <v/>
      </c>
      <c r="S71">
        <f t="shared" si="38"/>
        <v>-7</v>
      </c>
      <c r="T71">
        <f t="shared" si="34"/>
        <v>15</v>
      </c>
      <c r="U71" t="str">
        <f t="shared" si="29"/>
        <v/>
      </c>
      <c r="V71" t="str">
        <f t="shared" si="30"/>
        <v/>
      </c>
    </row>
    <row r="72" spans="1:22">
      <c r="A72" s="1">
        <v>78</v>
      </c>
      <c r="B72" s="1">
        <v>652</v>
      </c>
      <c r="C72" s="1">
        <v>512</v>
      </c>
      <c r="D72" s="1">
        <v>78</v>
      </c>
      <c r="E72">
        <f t="shared" si="27"/>
        <v>-11</v>
      </c>
      <c r="F72">
        <f t="shared" si="28"/>
        <v>20</v>
      </c>
      <c r="G72">
        <f t="shared" si="31"/>
        <v>1</v>
      </c>
      <c r="H72">
        <f t="shared" ref="H72:H103" si="39">SUM(G68:G71)</f>
        <v>4</v>
      </c>
      <c r="I72">
        <f t="shared" ref="I72:I103" si="40">SUM(G72:G75)</f>
        <v>0</v>
      </c>
      <c r="J72" t="str">
        <f t="shared" ref="J72:J103" si="41">IF((H72*I72)=-16,1,"")</f>
        <v/>
      </c>
      <c r="L72">
        <f t="shared" si="32"/>
        <v>-1.06795311586704</v>
      </c>
      <c r="M72" s="2">
        <f t="shared" si="33"/>
        <v>-61.1892062570269</v>
      </c>
      <c r="N72" s="1">
        <v>78</v>
      </c>
      <c r="O72">
        <f t="shared" si="35"/>
        <v>-5.47608323423589</v>
      </c>
      <c r="P72">
        <f t="shared" si="36"/>
        <v>5.47608323423589</v>
      </c>
      <c r="Q72" t="str">
        <f t="shared" si="37"/>
        <v/>
      </c>
      <c r="S72">
        <f t="shared" si="38"/>
        <v>4</v>
      </c>
      <c r="T72">
        <f t="shared" si="34"/>
        <v>-2</v>
      </c>
      <c r="U72" t="str">
        <f t="shared" si="29"/>
        <v/>
      </c>
      <c r="V72" t="str">
        <f t="shared" si="30"/>
        <v/>
      </c>
    </row>
    <row r="73" spans="1:23">
      <c r="A73" s="1">
        <v>79</v>
      </c>
      <c r="B73" s="3">
        <v>640</v>
      </c>
      <c r="C73" s="3">
        <v>537</v>
      </c>
      <c r="D73" s="1">
        <v>79</v>
      </c>
      <c r="E73">
        <f t="shared" si="27"/>
        <v>-12</v>
      </c>
      <c r="F73">
        <f t="shared" si="28"/>
        <v>25</v>
      </c>
      <c r="G73">
        <f t="shared" si="31"/>
        <v>1</v>
      </c>
      <c r="H73">
        <f t="shared" si="39"/>
        <v>4</v>
      </c>
      <c r="I73">
        <f t="shared" si="40"/>
        <v>-2</v>
      </c>
      <c r="J73" t="str">
        <f t="shared" si="41"/>
        <v/>
      </c>
      <c r="L73">
        <f t="shared" si="32"/>
        <v>-1.12327635163773</v>
      </c>
      <c r="M73" s="2">
        <f t="shared" si="33"/>
        <v>-64.3589941756947</v>
      </c>
      <c r="N73" s="1">
        <v>79</v>
      </c>
      <c r="O73">
        <f t="shared" si="35"/>
        <v>-3.1697879186678</v>
      </c>
      <c r="P73">
        <f t="shared" si="36"/>
        <v>3.1697879186678</v>
      </c>
      <c r="Q73" t="str">
        <f t="shared" si="37"/>
        <v/>
      </c>
      <c r="S73">
        <f t="shared" si="38"/>
        <v>-1</v>
      </c>
      <c r="T73">
        <f t="shared" si="34"/>
        <v>5</v>
      </c>
      <c r="U73" t="str">
        <f t="shared" si="29"/>
        <v/>
      </c>
      <c r="V73" t="str">
        <f t="shared" si="30"/>
        <v/>
      </c>
      <c r="W73" t="s">
        <v>18</v>
      </c>
    </row>
    <row r="74" spans="1:22">
      <c r="A74" s="1">
        <v>80</v>
      </c>
      <c r="B74" s="1">
        <v>669</v>
      </c>
      <c r="C74" s="1">
        <v>460</v>
      </c>
      <c r="D74" s="1">
        <v>80</v>
      </c>
      <c r="E74">
        <f t="shared" si="27"/>
        <v>29</v>
      </c>
      <c r="F74">
        <f t="shared" si="28"/>
        <v>-77</v>
      </c>
      <c r="G74">
        <f t="shared" si="31"/>
        <v>-1</v>
      </c>
      <c r="H74">
        <f t="shared" si="39"/>
        <v>4</v>
      </c>
      <c r="I74">
        <f t="shared" si="40"/>
        <v>-4</v>
      </c>
      <c r="J74" s="8">
        <f t="shared" si="41"/>
        <v>1</v>
      </c>
      <c r="K74" s="6"/>
      <c r="L74">
        <f t="shared" si="32"/>
        <v>-1.21060318237707</v>
      </c>
      <c r="M74" s="2">
        <f t="shared" si="33"/>
        <v>-69.3624530153122</v>
      </c>
      <c r="N74" s="1">
        <v>80</v>
      </c>
      <c r="O74">
        <f t="shared" si="35"/>
        <v>-5.00345883961745</v>
      </c>
      <c r="P74">
        <f t="shared" si="36"/>
        <v>5.00345883961745</v>
      </c>
      <c r="Q74" t="str">
        <f t="shared" si="37"/>
        <v/>
      </c>
      <c r="S74">
        <f t="shared" si="38"/>
        <v>41</v>
      </c>
      <c r="T74">
        <f t="shared" si="34"/>
        <v>-102</v>
      </c>
      <c r="U74" s="10">
        <f t="shared" si="29"/>
        <v>1</v>
      </c>
      <c r="V74" s="10">
        <f>IF(T74&lt;$Y$3,1,"")</f>
        <v>1</v>
      </c>
    </row>
    <row r="75" spans="1:22">
      <c r="A75" s="1">
        <v>81</v>
      </c>
      <c r="B75" s="1">
        <v>689</v>
      </c>
      <c r="C75" s="1">
        <v>408</v>
      </c>
      <c r="D75" s="1">
        <v>81</v>
      </c>
      <c r="E75">
        <f t="shared" si="27"/>
        <v>20</v>
      </c>
      <c r="F75">
        <f t="shared" si="28"/>
        <v>-52</v>
      </c>
      <c r="G75">
        <f t="shared" si="31"/>
        <v>-1</v>
      </c>
      <c r="H75">
        <f t="shared" si="39"/>
        <v>2</v>
      </c>
      <c r="I75">
        <f t="shared" si="40"/>
        <v>-4</v>
      </c>
      <c r="J75" t="str">
        <f t="shared" si="41"/>
        <v/>
      </c>
      <c r="L75">
        <f t="shared" si="32"/>
        <v>-1.20362249297668</v>
      </c>
      <c r="M75" s="2">
        <f t="shared" si="33"/>
        <v>-68.9624889745782</v>
      </c>
      <c r="N75" s="1">
        <v>81</v>
      </c>
      <c r="O75">
        <f t="shared" si="35"/>
        <v>0.399964040733991</v>
      </c>
      <c r="P75">
        <f t="shared" si="36"/>
        <v>0.399964040733991</v>
      </c>
      <c r="Q75" t="str">
        <f t="shared" si="37"/>
        <v/>
      </c>
      <c r="S75">
        <f t="shared" si="38"/>
        <v>-9</v>
      </c>
      <c r="T75">
        <f t="shared" si="34"/>
        <v>25</v>
      </c>
      <c r="U75" t="str">
        <f t="shared" si="29"/>
        <v/>
      </c>
      <c r="V75" t="str">
        <f t="shared" si="30"/>
        <v/>
      </c>
    </row>
    <row r="76" spans="1:22">
      <c r="A76" s="1">
        <v>82</v>
      </c>
      <c r="B76" s="1">
        <v>706</v>
      </c>
      <c r="C76" s="1">
        <v>365</v>
      </c>
      <c r="D76" s="1">
        <v>82</v>
      </c>
      <c r="E76">
        <f t="shared" ref="E76:E107" si="42">B76-B75</f>
        <v>17</v>
      </c>
      <c r="F76">
        <f t="shared" ref="F76:F107" si="43">C76-C75</f>
        <v>-43</v>
      </c>
      <c r="G76">
        <f t="shared" si="31"/>
        <v>-1</v>
      </c>
      <c r="H76">
        <f t="shared" si="39"/>
        <v>0</v>
      </c>
      <c r="I76">
        <f t="shared" si="40"/>
        <v>-4</v>
      </c>
      <c r="J76" t="str">
        <f t="shared" si="41"/>
        <v/>
      </c>
      <c r="L76">
        <f t="shared" si="32"/>
        <v>-1.19430599234837</v>
      </c>
      <c r="M76" s="2">
        <f t="shared" si="33"/>
        <v>-68.4286928087454</v>
      </c>
      <c r="N76" s="1">
        <v>82</v>
      </c>
      <c r="O76">
        <f t="shared" si="35"/>
        <v>0.533796165832797</v>
      </c>
      <c r="P76">
        <f t="shared" si="36"/>
        <v>0.533796165832797</v>
      </c>
      <c r="Q76" t="str">
        <f t="shared" si="37"/>
        <v/>
      </c>
      <c r="S76">
        <f t="shared" si="38"/>
        <v>-3</v>
      </c>
      <c r="T76">
        <f t="shared" si="34"/>
        <v>9</v>
      </c>
      <c r="U76" t="str">
        <f t="shared" si="29"/>
        <v/>
      </c>
      <c r="V76" t="str">
        <f t="shared" si="30"/>
        <v/>
      </c>
    </row>
    <row r="77" spans="1:22">
      <c r="A77" s="1">
        <v>83</v>
      </c>
      <c r="B77" s="1">
        <v>727</v>
      </c>
      <c r="C77" s="1">
        <v>322</v>
      </c>
      <c r="D77" s="1">
        <v>83</v>
      </c>
      <c r="E77">
        <f t="shared" si="42"/>
        <v>21</v>
      </c>
      <c r="F77">
        <f t="shared" si="43"/>
        <v>-43</v>
      </c>
      <c r="G77">
        <f t="shared" si="31"/>
        <v>-1</v>
      </c>
      <c r="H77">
        <f t="shared" si="39"/>
        <v>-2</v>
      </c>
      <c r="I77">
        <f t="shared" si="40"/>
        <v>-4</v>
      </c>
      <c r="J77" t="str">
        <f t="shared" si="41"/>
        <v/>
      </c>
      <c r="L77">
        <f t="shared" si="32"/>
        <v>-1.11649424010158</v>
      </c>
      <c r="M77" s="2">
        <f t="shared" si="33"/>
        <v>-63.9704078084865</v>
      </c>
      <c r="N77" s="1">
        <v>83</v>
      </c>
      <c r="O77">
        <f t="shared" si="35"/>
        <v>4.45828500025885</v>
      </c>
      <c r="P77">
        <f t="shared" si="36"/>
        <v>4.45828500025885</v>
      </c>
      <c r="Q77" t="str">
        <f t="shared" si="37"/>
        <v/>
      </c>
      <c r="S77">
        <f t="shared" si="38"/>
        <v>4</v>
      </c>
      <c r="T77">
        <f t="shared" si="34"/>
        <v>0</v>
      </c>
      <c r="U77" t="str">
        <f t="shared" si="29"/>
        <v/>
      </c>
      <c r="V77" t="str">
        <f t="shared" si="30"/>
        <v/>
      </c>
    </row>
    <row r="78" spans="1:22">
      <c r="A78" s="1">
        <v>84</v>
      </c>
      <c r="B78" s="1">
        <v>741</v>
      </c>
      <c r="C78" s="1">
        <v>295</v>
      </c>
      <c r="D78" s="1">
        <v>84</v>
      </c>
      <c r="E78">
        <f t="shared" si="42"/>
        <v>14</v>
      </c>
      <c r="F78">
        <f t="shared" si="43"/>
        <v>-27</v>
      </c>
      <c r="G78">
        <f t="shared" si="31"/>
        <v>-1</v>
      </c>
      <c r="H78">
        <f t="shared" si="39"/>
        <v>-4</v>
      </c>
      <c r="I78">
        <f t="shared" si="40"/>
        <v>-4</v>
      </c>
      <c r="J78" t="str">
        <f t="shared" si="41"/>
        <v/>
      </c>
      <c r="L78">
        <f t="shared" si="32"/>
        <v>-1.09244389541624</v>
      </c>
      <c r="M78" s="2">
        <f t="shared" si="33"/>
        <v>-62.5924245621816</v>
      </c>
      <c r="N78" s="1">
        <v>84</v>
      </c>
      <c r="O78">
        <f t="shared" si="35"/>
        <v>1.37798324630495</v>
      </c>
      <c r="P78">
        <f t="shared" si="36"/>
        <v>1.37798324630495</v>
      </c>
      <c r="Q78" t="str">
        <f t="shared" si="37"/>
        <v/>
      </c>
      <c r="S78">
        <f t="shared" si="38"/>
        <v>-7</v>
      </c>
      <c r="T78">
        <f t="shared" si="34"/>
        <v>16</v>
      </c>
      <c r="U78" t="str">
        <f t="shared" si="29"/>
        <v/>
      </c>
      <c r="V78" t="str">
        <f t="shared" si="30"/>
        <v/>
      </c>
    </row>
    <row r="79" spans="1:22">
      <c r="A79" s="1">
        <v>85</v>
      </c>
      <c r="B79" s="1">
        <v>753</v>
      </c>
      <c r="C79" s="1">
        <v>274</v>
      </c>
      <c r="D79" s="1">
        <v>85</v>
      </c>
      <c r="E79">
        <f t="shared" si="42"/>
        <v>12</v>
      </c>
      <c r="F79">
        <f t="shared" si="43"/>
        <v>-21</v>
      </c>
      <c r="G79">
        <f t="shared" si="31"/>
        <v>-1</v>
      </c>
      <c r="H79">
        <f t="shared" si="39"/>
        <v>-4</v>
      </c>
      <c r="I79">
        <f t="shared" si="40"/>
        <v>-4</v>
      </c>
      <c r="J79" t="str">
        <f t="shared" si="41"/>
        <v/>
      </c>
      <c r="L79">
        <f t="shared" si="32"/>
        <v>-1.05165021254837</v>
      </c>
      <c r="M79" s="2">
        <f t="shared" si="33"/>
        <v>-60.2551187030578</v>
      </c>
      <c r="N79" s="1">
        <v>85</v>
      </c>
      <c r="O79">
        <f t="shared" si="35"/>
        <v>2.33730585912381</v>
      </c>
      <c r="P79">
        <f t="shared" si="36"/>
        <v>2.33730585912381</v>
      </c>
      <c r="Q79" t="str">
        <f t="shared" si="37"/>
        <v/>
      </c>
      <c r="S79">
        <f t="shared" si="38"/>
        <v>-2</v>
      </c>
      <c r="T79">
        <f t="shared" si="34"/>
        <v>6</v>
      </c>
      <c r="U79" t="str">
        <f t="shared" si="29"/>
        <v/>
      </c>
      <c r="V79" t="str">
        <f t="shared" si="30"/>
        <v/>
      </c>
    </row>
    <row r="80" spans="1:22">
      <c r="A80" s="1">
        <v>86</v>
      </c>
      <c r="B80" s="1">
        <v>768</v>
      </c>
      <c r="C80" s="1">
        <v>257</v>
      </c>
      <c r="D80" s="1">
        <v>86</v>
      </c>
      <c r="E80">
        <f t="shared" si="42"/>
        <v>15</v>
      </c>
      <c r="F80">
        <f t="shared" si="43"/>
        <v>-17</v>
      </c>
      <c r="G80">
        <f t="shared" si="31"/>
        <v>-1</v>
      </c>
      <c r="H80">
        <f t="shared" si="39"/>
        <v>-4</v>
      </c>
      <c r="I80">
        <f t="shared" si="40"/>
        <v>-4</v>
      </c>
      <c r="J80" t="str">
        <f t="shared" si="41"/>
        <v/>
      </c>
      <c r="L80">
        <f t="shared" si="32"/>
        <v>-0.847816973393406</v>
      </c>
      <c r="M80" s="2">
        <f t="shared" si="33"/>
        <v>-48.5763343749974</v>
      </c>
      <c r="N80" s="1">
        <v>86</v>
      </c>
      <c r="O80">
        <f t="shared" si="35"/>
        <v>11.6787843280604</v>
      </c>
      <c r="P80">
        <f t="shared" si="36"/>
        <v>11.6787843280604</v>
      </c>
      <c r="Q80" t="str">
        <f t="shared" si="37"/>
        <v/>
      </c>
      <c r="S80">
        <f t="shared" si="38"/>
        <v>3</v>
      </c>
      <c r="T80">
        <f t="shared" si="34"/>
        <v>4</v>
      </c>
      <c r="U80" t="str">
        <f t="shared" si="29"/>
        <v/>
      </c>
      <c r="V80" t="str">
        <f t="shared" si="30"/>
        <v/>
      </c>
    </row>
    <row r="81" spans="1:22">
      <c r="A81" s="1">
        <v>87</v>
      </c>
      <c r="B81" s="1">
        <v>774</v>
      </c>
      <c r="C81" s="1">
        <v>244</v>
      </c>
      <c r="D81" s="1">
        <v>87</v>
      </c>
      <c r="E81">
        <f t="shared" si="42"/>
        <v>6</v>
      </c>
      <c r="F81">
        <f t="shared" si="43"/>
        <v>-13</v>
      </c>
      <c r="G81">
        <f t="shared" si="31"/>
        <v>-1</v>
      </c>
      <c r="H81">
        <f t="shared" si="39"/>
        <v>-4</v>
      </c>
      <c r="I81">
        <f t="shared" si="40"/>
        <v>-4</v>
      </c>
      <c r="J81" t="str">
        <f t="shared" si="41"/>
        <v/>
      </c>
      <c r="L81">
        <f t="shared" si="32"/>
        <v>-1.13838855122436</v>
      </c>
      <c r="M81" s="2">
        <f t="shared" si="33"/>
        <v>-65.2248594311681</v>
      </c>
      <c r="N81" s="1">
        <v>87</v>
      </c>
      <c r="O81">
        <f t="shared" si="35"/>
        <v>-16.6485250561707</v>
      </c>
      <c r="P81">
        <f t="shared" si="36"/>
        <v>16.6485250561707</v>
      </c>
      <c r="Q81" t="str">
        <f t="shared" si="37"/>
        <v/>
      </c>
      <c r="S81">
        <f t="shared" si="38"/>
        <v>-9</v>
      </c>
      <c r="T81">
        <f t="shared" si="34"/>
        <v>4</v>
      </c>
      <c r="U81" t="str">
        <f t="shared" si="29"/>
        <v/>
      </c>
      <c r="V81" t="str">
        <f t="shared" si="30"/>
        <v/>
      </c>
    </row>
    <row r="82" spans="1:22">
      <c r="A82" s="1">
        <v>88</v>
      </c>
      <c r="B82" s="1">
        <v>784</v>
      </c>
      <c r="C82" s="1">
        <v>238</v>
      </c>
      <c r="D82" s="1">
        <v>88</v>
      </c>
      <c r="E82">
        <f t="shared" si="42"/>
        <v>10</v>
      </c>
      <c r="F82">
        <f t="shared" si="43"/>
        <v>-6</v>
      </c>
      <c r="G82">
        <f t="shared" si="31"/>
        <v>-1</v>
      </c>
      <c r="H82">
        <f t="shared" si="39"/>
        <v>-4</v>
      </c>
      <c r="I82">
        <f t="shared" si="40"/>
        <v>-2</v>
      </c>
      <c r="J82" t="str">
        <f t="shared" si="41"/>
        <v/>
      </c>
      <c r="L82">
        <f t="shared" si="32"/>
        <v>-0.540419500270584</v>
      </c>
      <c r="M82" s="2">
        <f t="shared" si="33"/>
        <v>-30.9637565320735</v>
      </c>
      <c r="N82" s="1">
        <v>88</v>
      </c>
      <c r="O82">
        <f>M82-M81</f>
        <v>34.2611028990946</v>
      </c>
      <c r="P82">
        <f>ABS(O82)</f>
        <v>34.2611028990946</v>
      </c>
      <c r="Q82">
        <f>IF(P82&gt;30,1,"")</f>
        <v>1</v>
      </c>
      <c r="R82" t="s">
        <v>30</v>
      </c>
      <c r="S82">
        <f t="shared" si="38"/>
        <v>4</v>
      </c>
      <c r="T82">
        <f t="shared" si="34"/>
        <v>7</v>
      </c>
      <c r="U82" t="str">
        <f t="shared" si="29"/>
        <v/>
      </c>
      <c r="V82" t="str">
        <f t="shared" si="30"/>
        <v/>
      </c>
    </row>
    <row r="83" spans="1:22">
      <c r="A83" s="1">
        <v>89</v>
      </c>
      <c r="B83" s="1">
        <v>793</v>
      </c>
      <c r="C83" s="1">
        <v>229</v>
      </c>
      <c r="D83" s="1">
        <v>89</v>
      </c>
      <c r="E83">
        <f t="shared" si="42"/>
        <v>9</v>
      </c>
      <c r="F83">
        <f t="shared" si="43"/>
        <v>-9</v>
      </c>
      <c r="G83">
        <f t="shared" si="31"/>
        <v>-1</v>
      </c>
      <c r="H83">
        <f t="shared" si="39"/>
        <v>-4</v>
      </c>
      <c r="I83">
        <f t="shared" si="40"/>
        <v>0</v>
      </c>
      <c r="J83" t="str">
        <f t="shared" si="41"/>
        <v/>
      </c>
      <c r="L83">
        <f t="shared" si="32"/>
        <v>-0.785398163397448</v>
      </c>
      <c r="M83" s="2">
        <f t="shared" si="33"/>
        <v>-45</v>
      </c>
      <c r="N83" s="1">
        <v>89</v>
      </c>
      <c r="O83">
        <f t="shared" si="35"/>
        <v>-14.0362434679265</v>
      </c>
      <c r="P83">
        <f t="shared" si="36"/>
        <v>14.0362434679265</v>
      </c>
      <c r="Q83" t="str">
        <f t="shared" si="37"/>
        <v/>
      </c>
      <c r="S83">
        <f t="shared" si="38"/>
        <v>-1</v>
      </c>
      <c r="T83">
        <f t="shared" si="34"/>
        <v>-3</v>
      </c>
      <c r="U83" t="str">
        <f t="shared" si="29"/>
        <v/>
      </c>
      <c r="V83" t="str">
        <f t="shared" si="30"/>
        <v/>
      </c>
    </row>
    <row r="84" spans="1:22">
      <c r="A84" s="1">
        <v>90</v>
      </c>
      <c r="B84" s="1">
        <v>800</v>
      </c>
      <c r="C84" s="1">
        <v>228</v>
      </c>
      <c r="D84" s="1">
        <v>90</v>
      </c>
      <c r="E84">
        <f t="shared" si="42"/>
        <v>7</v>
      </c>
      <c r="F84">
        <f t="shared" si="43"/>
        <v>-1</v>
      </c>
      <c r="G84">
        <f t="shared" si="31"/>
        <v>-1</v>
      </c>
      <c r="H84">
        <f t="shared" si="39"/>
        <v>-4</v>
      </c>
      <c r="I84">
        <f t="shared" si="40"/>
        <v>0</v>
      </c>
      <c r="J84" t="str">
        <f t="shared" si="41"/>
        <v/>
      </c>
      <c r="L84">
        <f t="shared" si="32"/>
        <v>-0.141897054604164</v>
      </c>
      <c r="M84" s="2">
        <f t="shared" si="33"/>
        <v>-8.13010235415598</v>
      </c>
      <c r="N84" s="1">
        <v>90</v>
      </c>
      <c r="O84">
        <f t="shared" si="35"/>
        <v>36.869897645844</v>
      </c>
      <c r="P84">
        <f t="shared" si="36"/>
        <v>36.869897645844</v>
      </c>
      <c r="Q84">
        <f t="shared" si="37"/>
        <v>1</v>
      </c>
      <c r="R84" t="s">
        <v>30</v>
      </c>
      <c r="S84">
        <f t="shared" si="38"/>
        <v>-2</v>
      </c>
      <c r="T84">
        <f t="shared" si="34"/>
        <v>8</v>
      </c>
      <c r="U84" t="str">
        <f t="shared" si="29"/>
        <v/>
      </c>
      <c r="V84" t="str">
        <f t="shared" si="30"/>
        <v/>
      </c>
    </row>
    <row r="85" spans="1:22">
      <c r="A85" s="1">
        <v>91</v>
      </c>
      <c r="B85" s="1">
        <v>805</v>
      </c>
      <c r="C85" s="1">
        <v>228</v>
      </c>
      <c r="D85" s="1">
        <v>91</v>
      </c>
      <c r="E85">
        <f t="shared" si="42"/>
        <v>5</v>
      </c>
      <c r="F85">
        <f t="shared" si="43"/>
        <v>0</v>
      </c>
      <c r="G85">
        <f t="shared" si="31"/>
        <v>1</v>
      </c>
      <c r="H85">
        <f t="shared" si="39"/>
        <v>-4</v>
      </c>
      <c r="I85">
        <f t="shared" si="40"/>
        <v>0</v>
      </c>
      <c r="J85" t="str">
        <f t="shared" si="41"/>
        <v/>
      </c>
      <c r="L85">
        <f t="shared" si="32"/>
        <v>0</v>
      </c>
      <c r="M85" s="2">
        <f t="shared" si="33"/>
        <v>0</v>
      </c>
      <c r="N85" s="1">
        <v>91</v>
      </c>
      <c r="O85">
        <f t="shared" si="35"/>
        <v>8.13010235415598</v>
      </c>
      <c r="P85">
        <f t="shared" si="36"/>
        <v>8.13010235415598</v>
      </c>
      <c r="Q85" t="str">
        <f t="shared" si="37"/>
        <v/>
      </c>
      <c r="S85">
        <f t="shared" si="38"/>
        <v>-2</v>
      </c>
      <c r="T85">
        <f t="shared" si="34"/>
        <v>1</v>
      </c>
      <c r="U85" t="str">
        <f t="shared" si="29"/>
        <v/>
      </c>
      <c r="V85" t="str">
        <f t="shared" si="30"/>
        <v/>
      </c>
    </row>
    <row r="86" spans="1:22">
      <c r="A86" s="1">
        <v>92</v>
      </c>
      <c r="B86" s="4">
        <v>815</v>
      </c>
      <c r="C86" s="4">
        <v>230</v>
      </c>
      <c r="D86" s="1">
        <v>92</v>
      </c>
      <c r="E86">
        <f t="shared" si="42"/>
        <v>10</v>
      </c>
      <c r="F86">
        <f t="shared" si="43"/>
        <v>2</v>
      </c>
      <c r="G86">
        <f t="shared" si="31"/>
        <v>1</v>
      </c>
      <c r="H86">
        <f t="shared" si="39"/>
        <v>-2</v>
      </c>
      <c r="I86">
        <f t="shared" si="40"/>
        <v>-2</v>
      </c>
      <c r="J86" t="str">
        <f t="shared" si="41"/>
        <v/>
      </c>
      <c r="L86">
        <f t="shared" si="32"/>
        <v>0.197395559849881</v>
      </c>
      <c r="M86" s="2">
        <f t="shared" si="33"/>
        <v>11.3099324740202</v>
      </c>
      <c r="N86" s="1">
        <v>92</v>
      </c>
      <c r="O86">
        <f t="shared" si="35"/>
        <v>11.3099324740202</v>
      </c>
      <c r="P86">
        <f t="shared" si="36"/>
        <v>11.3099324740202</v>
      </c>
      <c r="Q86" t="str">
        <f t="shared" si="37"/>
        <v/>
      </c>
      <c r="S86">
        <f t="shared" si="38"/>
        <v>5</v>
      </c>
      <c r="T86">
        <f t="shared" si="34"/>
        <v>2</v>
      </c>
      <c r="U86" t="str">
        <f t="shared" si="29"/>
        <v/>
      </c>
      <c r="V86" t="str">
        <f t="shared" si="30"/>
        <v/>
      </c>
    </row>
    <row r="87" spans="1:23">
      <c r="A87" s="1">
        <v>93</v>
      </c>
      <c r="B87" s="3">
        <v>818</v>
      </c>
      <c r="C87" s="3">
        <v>226</v>
      </c>
      <c r="D87" s="1">
        <v>93</v>
      </c>
      <c r="E87">
        <f t="shared" si="42"/>
        <v>3</v>
      </c>
      <c r="F87">
        <f t="shared" si="43"/>
        <v>-4</v>
      </c>
      <c r="G87">
        <f t="shared" si="31"/>
        <v>-1</v>
      </c>
      <c r="H87">
        <f t="shared" si="39"/>
        <v>0</v>
      </c>
      <c r="I87">
        <f t="shared" si="40"/>
        <v>-4</v>
      </c>
      <c r="J87" t="str">
        <f t="shared" si="41"/>
        <v/>
      </c>
      <c r="L87">
        <f t="shared" si="32"/>
        <v>-0.927295218001612</v>
      </c>
      <c r="M87" s="2">
        <f t="shared" si="33"/>
        <v>-53.130102354156</v>
      </c>
      <c r="N87" s="1">
        <v>93</v>
      </c>
      <c r="O87">
        <f t="shared" si="35"/>
        <v>-64.4400348281762</v>
      </c>
      <c r="P87">
        <f t="shared" si="36"/>
        <v>64.4400348281762</v>
      </c>
      <c r="Q87">
        <f t="shared" si="37"/>
        <v>1</v>
      </c>
      <c r="R87" t="s">
        <v>17</v>
      </c>
      <c r="S87">
        <f t="shared" si="38"/>
        <v>-7</v>
      </c>
      <c r="T87">
        <f t="shared" si="34"/>
        <v>-6</v>
      </c>
      <c r="U87" t="str">
        <f t="shared" si="29"/>
        <v/>
      </c>
      <c r="V87" t="str">
        <f>IF(T87&lt;$Y$3,1,"")</f>
        <v/>
      </c>
      <c r="W87" t="s">
        <v>22</v>
      </c>
    </row>
    <row r="88" spans="1:22">
      <c r="A88" s="1">
        <v>94</v>
      </c>
      <c r="B88" s="1">
        <v>824</v>
      </c>
      <c r="C88" s="1">
        <v>207</v>
      </c>
      <c r="D88" s="1">
        <v>94</v>
      </c>
      <c r="E88">
        <f t="shared" si="42"/>
        <v>6</v>
      </c>
      <c r="F88">
        <f t="shared" si="43"/>
        <v>-19</v>
      </c>
      <c r="G88">
        <f t="shared" si="31"/>
        <v>-1</v>
      </c>
      <c r="H88">
        <f t="shared" si="39"/>
        <v>0</v>
      </c>
      <c r="I88">
        <f t="shared" si="40"/>
        <v>-4</v>
      </c>
      <c r="J88" t="str">
        <f t="shared" si="41"/>
        <v/>
      </c>
      <c r="L88">
        <f t="shared" si="32"/>
        <v>-1.26491745539004</v>
      </c>
      <c r="M88" s="2">
        <f t="shared" si="33"/>
        <v>-72.4744316262771</v>
      </c>
      <c r="N88" s="1">
        <v>94</v>
      </c>
      <c r="O88">
        <f t="shared" si="35"/>
        <v>-19.3443292721211</v>
      </c>
      <c r="P88">
        <f t="shared" si="36"/>
        <v>19.3443292721211</v>
      </c>
      <c r="Q88" t="str">
        <f t="shared" si="37"/>
        <v/>
      </c>
      <c r="S88">
        <f t="shared" si="38"/>
        <v>3</v>
      </c>
      <c r="T88">
        <f>F88-F87</f>
        <v>-15</v>
      </c>
      <c r="U88" t="str">
        <f t="shared" si="29"/>
        <v/>
      </c>
      <c r="V88" s="7">
        <f t="shared" si="30"/>
        <v>1</v>
      </c>
    </row>
    <row r="89" spans="1:22">
      <c r="A89" s="1">
        <v>95</v>
      </c>
      <c r="B89" s="1">
        <v>826</v>
      </c>
      <c r="C89" s="1">
        <v>189</v>
      </c>
      <c r="D89" s="1">
        <v>95</v>
      </c>
      <c r="E89">
        <f t="shared" si="42"/>
        <v>2</v>
      </c>
      <c r="F89">
        <f t="shared" si="43"/>
        <v>-18</v>
      </c>
      <c r="G89">
        <f t="shared" si="31"/>
        <v>-1</v>
      </c>
      <c r="H89">
        <f t="shared" si="39"/>
        <v>0</v>
      </c>
      <c r="I89">
        <f t="shared" si="40"/>
        <v>-4</v>
      </c>
      <c r="J89" t="str">
        <f t="shared" si="41"/>
        <v/>
      </c>
      <c r="L89">
        <f t="shared" si="32"/>
        <v>-1.460139105621</v>
      </c>
      <c r="M89" s="2">
        <f t="shared" si="33"/>
        <v>-83.6598082540901</v>
      </c>
      <c r="N89" s="1">
        <v>95</v>
      </c>
      <c r="O89">
        <f t="shared" si="35"/>
        <v>-11.185376627813</v>
      </c>
      <c r="P89">
        <f t="shared" si="36"/>
        <v>11.185376627813</v>
      </c>
      <c r="Q89" t="str">
        <f t="shared" si="37"/>
        <v/>
      </c>
      <c r="S89">
        <f t="shared" si="38"/>
        <v>-4</v>
      </c>
      <c r="T89">
        <f t="shared" si="34"/>
        <v>1</v>
      </c>
      <c r="U89" t="str">
        <f t="shared" si="29"/>
        <v/>
      </c>
      <c r="V89" t="str">
        <f t="shared" si="30"/>
        <v/>
      </c>
    </row>
    <row r="90" spans="1:22">
      <c r="A90" s="1">
        <v>96</v>
      </c>
      <c r="B90" s="1">
        <v>830</v>
      </c>
      <c r="C90" s="1">
        <v>177</v>
      </c>
      <c r="D90" s="1">
        <v>96</v>
      </c>
      <c r="E90">
        <f t="shared" si="42"/>
        <v>4</v>
      </c>
      <c r="F90">
        <f t="shared" si="43"/>
        <v>-12</v>
      </c>
      <c r="G90">
        <f t="shared" si="31"/>
        <v>-1</v>
      </c>
      <c r="H90">
        <f t="shared" si="39"/>
        <v>-2</v>
      </c>
      <c r="I90">
        <f t="shared" si="40"/>
        <v>-2</v>
      </c>
      <c r="J90" t="str">
        <f t="shared" si="41"/>
        <v/>
      </c>
      <c r="L90">
        <f t="shared" si="32"/>
        <v>-1.24904577239825</v>
      </c>
      <c r="M90" s="2">
        <f t="shared" si="33"/>
        <v>-71.565051177078</v>
      </c>
      <c r="N90" s="1">
        <v>96</v>
      </c>
      <c r="O90">
        <f t="shared" si="35"/>
        <v>12.0947570770121</v>
      </c>
      <c r="P90">
        <f t="shared" si="36"/>
        <v>12.0947570770121</v>
      </c>
      <c r="Q90" t="str">
        <f t="shared" si="37"/>
        <v/>
      </c>
      <c r="S90">
        <f t="shared" si="38"/>
        <v>2</v>
      </c>
      <c r="T90">
        <f t="shared" si="34"/>
        <v>6</v>
      </c>
      <c r="U90" t="str">
        <f t="shared" si="29"/>
        <v/>
      </c>
      <c r="V90" t="str">
        <f t="shared" si="30"/>
        <v/>
      </c>
    </row>
    <row r="91" spans="1:22">
      <c r="A91" s="1">
        <v>97</v>
      </c>
      <c r="B91" s="1">
        <v>834</v>
      </c>
      <c r="C91" s="1">
        <v>169</v>
      </c>
      <c r="D91" s="1">
        <v>97</v>
      </c>
      <c r="E91">
        <f t="shared" si="42"/>
        <v>4</v>
      </c>
      <c r="F91">
        <f t="shared" si="43"/>
        <v>-8</v>
      </c>
      <c r="G91">
        <f t="shared" si="31"/>
        <v>-1</v>
      </c>
      <c r="H91">
        <f t="shared" si="39"/>
        <v>-4</v>
      </c>
      <c r="I91">
        <f t="shared" si="40"/>
        <v>0</v>
      </c>
      <c r="J91" t="str">
        <f t="shared" si="41"/>
        <v/>
      </c>
      <c r="L91">
        <f t="shared" si="32"/>
        <v>-1.10714871779409</v>
      </c>
      <c r="M91" s="2">
        <f t="shared" si="33"/>
        <v>-63.434948822922</v>
      </c>
      <c r="N91" s="1">
        <v>97</v>
      </c>
      <c r="O91">
        <f t="shared" si="35"/>
        <v>8.13010235415598</v>
      </c>
      <c r="P91">
        <f t="shared" si="36"/>
        <v>8.13010235415598</v>
      </c>
      <c r="Q91" t="str">
        <f t="shared" si="37"/>
        <v/>
      </c>
      <c r="S91">
        <f t="shared" si="38"/>
        <v>0</v>
      </c>
      <c r="T91">
        <f t="shared" si="34"/>
        <v>4</v>
      </c>
      <c r="U91" t="str">
        <f t="shared" si="29"/>
        <v/>
      </c>
      <c r="V91" t="str">
        <f t="shared" si="30"/>
        <v/>
      </c>
    </row>
    <row r="92" spans="1:23">
      <c r="A92" s="1">
        <v>98</v>
      </c>
      <c r="B92" s="1">
        <v>836</v>
      </c>
      <c r="C92" s="1">
        <v>162</v>
      </c>
      <c r="D92" s="1">
        <v>98</v>
      </c>
      <c r="E92">
        <f t="shared" si="42"/>
        <v>2</v>
      </c>
      <c r="F92">
        <f t="shared" si="43"/>
        <v>-7</v>
      </c>
      <c r="G92">
        <f t="shared" si="31"/>
        <v>-1</v>
      </c>
      <c r="H92">
        <f t="shared" si="39"/>
        <v>-4</v>
      </c>
      <c r="I92">
        <f t="shared" si="40"/>
        <v>2</v>
      </c>
      <c r="J92" t="str">
        <f t="shared" si="41"/>
        <v/>
      </c>
      <c r="L92">
        <f t="shared" si="32"/>
        <v>-1.29249666778979</v>
      </c>
      <c r="M92" s="2">
        <f t="shared" si="33"/>
        <v>-74.0546040990772</v>
      </c>
      <c r="N92" s="1">
        <v>98</v>
      </c>
      <c r="O92">
        <f t="shared" si="35"/>
        <v>-10.6196552761551</v>
      </c>
      <c r="P92">
        <f t="shared" si="36"/>
        <v>10.6196552761551</v>
      </c>
      <c r="Q92" t="str">
        <f t="shared" si="37"/>
        <v/>
      </c>
      <c r="S92">
        <f t="shared" si="38"/>
        <v>-2</v>
      </c>
      <c r="T92">
        <f t="shared" si="34"/>
        <v>1</v>
      </c>
      <c r="U92" t="str">
        <f t="shared" si="29"/>
        <v/>
      </c>
      <c r="V92" t="str">
        <f t="shared" si="30"/>
        <v/>
      </c>
      <c r="W92" t="s">
        <v>18</v>
      </c>
    </row>
    <row r="93" spans="1:22">
      <c r="A93" s="1">
        <v>99</v>
      </c>
      <c r="B93" s="1">
        <v>821</v>
      </c>
      <c r="C93" s="1">
        <v>171</v>
      </c>
      <c r="D93" s="1">
        <v>99</v>
      </c>
      <c r="E93">
        <f t="shared" si="42"/>
        <v>-15</v>
      </c>
      <c r="F93">
        <f t="shared" si="43"/>
        <v>9</v>
      </c>
      <c r="G93">
        <f t="shared" si="31"/>
        <v>1</v>
      </c>
      <c r="H93">
        <f t="shared" si="39"/>
        <v>-4</v>
      </c>
      <c r="I93">
        <f t="shared" si="40"/>
        <v>4</v>
      </c>
      <c r="J93" s="8">
        <f t="shared" si="41"/>
        <v>1</v>
      </c>
      <c r="L93">
        <f t="shared" si="32"/>
        <v>-0.540419500270584</v>
      </c>
      <c r="M93" s="2">
        <f t="shared" si="33"/>
        <v>-30.9637565320735</v>
      </c>
      <c r="N93" s="1">
        <v>99</v>
      </c>
      <c r="O93">
        <f t="shared" si="35"/>
        <v>43.0908475670036</v>
      </c>
      <c r="P93">
        <f t="shared" si="36"/>
        <v>43.0908475670036</v>
      </c>
      <c r="Q93">
        <f t="shared" si="37"/>
        <v>1</v>
      </c>
      <c r="R93" t="s">
        <v>19</v>
      </c>
      <c r="S93">
        <f t="shared" si="38"/>
        <v>-17</v>
      </c>
      <c r="T93">
        <f t="shared" si="34"/>
        <v>16</v>
      </c>
      <c r="U93">
        <f t="shared" si="29"/>
        <v>1</v>
      </c>
      <c r="V93" t="str">
        <f t="shared" si="30"/>
        <v/>
      </c>
    </row>
    <row r="94" spans="1:22">
      <c r="A94" s="1">
        <v>100</v>
      </c>
      <c r="B94" s="1">
        <v>808</v>
      </c>
      <c r="C94" s="1">
        <v>182</v>
      </c>
      <c r="D94" s="1">
        <v>100</v>
      </c>
      <c r="E94">
        <f t="shared" si="42"/>
        <v>-13</v>
      </c>
      <c r="F94">
        <f t="shared" si="43"/>
        <v>11</v>
      </c>
      <c r="G94">
        <f t="shared" si="31"/>
        <v>1</v>
      </c>
      <c r="H94">
        <f t="shared" si="39"/>
        <v>-2</v>
      </c>
      <c r="I94">
        <f t="shared" si="40"/>
        <v>4</v>
      </c>
      <c r="J94" t="str">
        <f t="shared" si="41"/>
        <v/>
      </c>
      <c r="L94">
        <f t="shared" si="32"/>
        <v>-0.702256931509007</v>
      </c>
      <c r="M94" s="2">
        <f t="shared" si="33"/>
        <v>-40.2363583092738</v>
      </c>
      <c r="N94" s="1">
        <v>100</v>
      </c>
      <c r="O94">
        <f t="shared" si="35"/>
        <v>-9.2726017772003</v>
      </c>
      <c r="P94">
        <f t="shared" si="36"/>
        <v>9.2726017772003</v>
      </c>
      <c r="Q94" t="str">
        <f t="shared" si="37"/>
        <v/>
      </c>
      <c r="S94">
        <f t="shared" si="38"/>
        <v>2</v>
      </c>
      <c r="T94">
        <f t="shared" si="34"/>
        <v>2</v>
      </c>
      <c r="U94" t="str">
        <f t="shared" si="29"/>
        <v/>
      </c>
      <c r="V94" t="str">
        <f t="shared" si="30"/>
        <v/>
      </c>
    </row>
    <row r="95" spans="1:22">
      <c r="A95" s="1">
        <v>101</v>
      </c>
      <c r="B95" s="1">
        <v>790</v>
      </c>
      <c r="C95" s="1">
        <v>202</v>
      </c>
      <c r="D95" s="1">
        <v>101</v>
      </c>
      <c r="E95">
        <f t="shared" si="42"/>
        <v>-18</v>
      </c>
      <c r="F95">
        <f t="shared" si="43"/>
        <v>20</v>
      </c>
      <c r="G95">
        <f t="shared" si="31"/>
        <v>1</v>
      </c>
      <c r="H95">
        <f t="shared" si="39"/>
        <v>0</v>
      </c>
      <c r="I95">
        <f t="shared" si="40"/>
        <v>4</v>
      </c>
      <c r="J95" t="str">
        <f t="shared" si="41"/>
        <v/>
      </c>
      <c r="L95">
        <f t="shared" si="32"/>
        <v>-0.83798122500839</v>
      </c>
      <c r="M95" s="2">
        <f t="shared" si="33"/>
        <v>-48.0127875041833</v>
      </c>
      <c r="N95" s="1">
        <v>101</v>
      </c>
      <c r="O95">
        <f t="shared" si="35"/>
        <v>-7.77642919490953</v>
      </c>
      <c r="P95">
        <f t="shared" si="36"/>
        <v>7.77642919490953</v>
      </c>
      <c r="Q95" t="str">
        <f t="shared" si="37"/>
        <v/>
      </c>
      <c r="S95">
        <f t="shared" si="38"/>
        <v>-5</v>
      </c>
      <c r="T95">
        <f t="shared" si="34"/>
        <v>9</v>
      </c>
      <c r="U95" t="str">
        <f t="shared" si="29"/>
        <v/>
      </c>
      <c r="V95" t="str">
        <f t="shared" si="30"/>
        <v/>
      </c>
    </row>
    <row r="96" spans="1:22">
      <c r="A96" s="1">
        <v>102</v>
      </c>
      <c r="B96" s="1">
        <v>774</v>
      </c>
      <c r="C96" s="1">
        <v>221</v>
      </c>
      <c r="D96" s="1">
        <v>102</v>
      </c>
      <c r="E96">
        <f t="shared" si="42"/>
        <v>-16</v>
      </c>
      <c r="F96">
        <f t="shared" si="43"/>
        <v>19</v>
      </c>
      <c r="G96">
        <f t="shared" si="31"/>
        <v>1</v>
      </c>
      <c r="H96">
        <f t="shared" si="39"/>
        <v>2</v>
      </c>
      <c r="I96">
        <f t="shared" si="40"/>
        <v>4</v>
      </c>
      <c r="J96" t="str">
        <f t="shared" si="41"/>
        <v/>
      </c>
      <c r="L96">
        <f t="shared" si="32"/>
        <v>-0.870903457075653</v>
      </c>
      <c r="M96" s="2">
        <f t="shared" si="33"/>
        <v>-49.8990924537878</v>
      </c>
      <c r="N96" s="1">
        <v>102</v>
      </c>
      <c r="O96">
        <f t="shared" si="35"/>
        <v>-1.88630494960442</v>
      </c>
      <c r="P96">
        <f t="shared" si="36"/>
        <v>1.88630494960442</v>
      </c>
      <c r="Q96" t="str">
        <f t="shared" si="37"/>
        <v/>
      </c>
      <c r="S96">
        <f t="shared" si="38"/>
        <v>2</v>
      </c>
      <c r="T96">
        <f t="shared" si="34"/>
        <v>-1</v>
      </c>
      <c r="U96" t="str">
        <f t="shared" si="29"/>
        <v/>
      </c>
      <c r="V96" t="str">
        <f t="shared" si="30"/>
        <v/>
      </c>
    </row>
    <row r="97" spans="1:22">
      <c r="A97" s="1">
        <v>103</v>
      </c>
      <c r="B97" s="1">
        <v>759</v>
      </c>
      <c r="C97" s="1">
        <v>243</v>
      </c>
      <c r="D97" s="1">
        <v>103</v>
      </c>
      <c r="E97">
        <f t="shared" si="42"/>
        <v>-15</v>
      </c>
      <c r="F97">
        <f t="shared" si="43"/>
        <v>22</v>
      </c>
      <c r="G97">
        <f t="shared" si="31"/>
        <v>1</v>
      </c>
      <c r="H97">
        <f t="shared" si="39"/>
        <v>4</v>
      </c>
      <c r="I97">
        <f t="shared" si="40"/>
        <v>4</v>
      </c>
      <c r="J97" t="str">
        <f t="shared" si="41"/>
        <v/>
      </c>
      <c r="L97">
        <f t="shared" si="32"/>
        <v>-0.972377433316359</v>
      </c>
      <c r="M97" s="2">
        <f t="shared" si="33"/>
        <v>-55.713123022791</v>
      </c>
      <c r="N97" s="1">
        <v>103</v>
      </c>
      <c r="O97">
        <f t="shared" si="35"/>
        <v>-5.81403056900327</v>
      </c>
      <c r="P97">
        <f t="shared" si="36"/>
        <v>5.81403056900327</v>
      </c>
      <c r="Q97" t="str">
        <f t="shared" si="37"/>
        <v/>
      </c>
      <c r="S97">
        <f t="shared" si="38"/>
        <v>1</v>
      </c>
      <c r="T97">
        <f t="shared" si="34"/>
        <v>3</v>
      </c>
      <c r="U97" t="str">
        <f t="shared" si="29"/>
        <v/>
      </c>
      <c r="V97" t="str">
        <f t="shared" si="30"/>
        <v/>
      </c>
    </row>
    <row r="98" spans="1:22">
      <c r="A98" s="1">
        <v>104</v>
      </c>
      <c r="B98" s="1">
        <v>737</v>
      </c>
      <c r="C98" s="1">
        <v>276</v>
      </c>
      <c r="D98" s="1">
        <v>104</v>
      </c>
      <c r="E98">
        <f t="shared" si="42"/>
        <v>-22</v>
      </c>
      <c r="F98">
        <f t="shared" si="43"/>
        <v>33</v>
      </c>
      <c r="G98">
        <f t="shared" si="31"/>
        <v>1</v>
      </c>
      <c r="H98">
        <f t="shared" si="39"/>
        <v>4</v>
      </c>
      <c r="I98">
        <f t="shared" si="40"/>
        <v>4</v>
      </c>
      <c r="J98" t="str">
        <f t="shared" si="41"/>
        <v/>
      </c>
      <c r="L98">
        <f t="shared" si="32"/>
        <v>-0.982793723247329</v>
      </c>
      <c r="M98" s="2">
        <f t="shared" si="33"/>
        <v>-56.3099324740202</v>
      </c>
      <c r="N98" s="1">
        <v>104</v>
      </c>
      <c r="O98">
        <f t="shared" si="35"/>
        <v>-0.596809451229177</v>
      </c>
      <c r="P98">
        <f t="shared" si="36"/>
        <v>0.596809451229177</v>
      </c>
      <c r="Q98" t="str">
        <f t="shared" si="37"/>
        <v/>
      </c>
      <c r="S98">
        <f t="shared" si="38"/>
        <v>-7</v>
      </c>
      <c r="T98">
        <f t="shared" si="34"/>
        <v>11</v>
      </c>
      <c r="U98" t="str">
        <f t="shared" si="29"/>
        <v/>
      </c>
      <c r="V98" t="str">
        <f t="shared" si="30"/>
        <v/>
      </c>
    </row>
    <row r="99" spans="1:22">
      <c r="A99" s="1">
        <v>105</v>
      </c>
      <c r="B99" s="1">
        <v>731</v>
      </c>
      <c r="C99" s="1">
        <v>297</v>
      </c>
      <c r="D99" s="1">
        <v>105</v>
      </c>
      <c r="E99">
        <f t="shared" si="42"/>
        <v>-6</v>
      </c>
      <c r="F99">
        <f t="shared" si="43"/>
        <v>21</v>
      </c>
      <c r="G99">
        <f t="shared" si="31"/>
        <v>1</v>
      </c>
      <c r="H99">
        <f t="shared" si="39"/>
        <v>4</v>
      </c>
      <c r="I99">
        <f t="shared" si="40"/>
        <v>2</v>
      </c>
      <c r="J99" t="str">
        <f t="shared" si="41"/>
        <v/>
      </c>
      <c r="L99">
        <f t="shared" si="32"/>
        <v>-1.29249666778979</v>
      </c>
      <c r="M99" s="2">
        <f t="shared" si="33"/>
        <v>-74.0546040990772</v>
      </c>
      <c r="N99" s="1">
        <v>105</v>
      </c>
      <c r="O99">
        <f t="shared" si="35"/>
        <v>-17.7446716250569</v>
      </c>
      <c r="P99">
        <f t="shared" si="36"/>
        <v>17.7446716250569</v>
      </c>
      <c r="Q99" t="str">
        <f t="shared" si="37"/>
        <v/>
      </c>
      <c r="S99">
        <f t="shared" si="38"/>
        <v>16</v>
      </c>
      <c r="T99">
        <f t="shared" si="34"/>
        <v>-12</v>
      </c>
      <c r="U99">
        <f t="shared" si="29"/>
        <v>1</v>
      </c>
      <c r="V99">
        <f t="shared" si="30"/>
        <v>1</v>
      </c>
    </row>
    <row r="100" spans="1:22">
      <c r="A100" s="1">
        <v>106</v>
      </c>
      <c r="B100" s="1">
        <v>725</v>
      </c>
      <c r="C100" s="1">
        <v>311</v>
      </c>
      <c r="D100" s="1">
        <v>106</v>
      </c>
      <c r="E100">
        <f t="shared" si="42"/>
        <v>-6</v>
      </c>
      <c r="F100">
        <f t="shared" si="43"/>
        <v>14</v>
      </c>
      <c r="G100">
        <f t="shared" si="31"/>
        <v>1</v>
      </c>
      <c r="H100">
        <f t="shared" si="39"/>
        <v>4</v>
      </c>
      <c r="I100">
        <f t="shared" si="40"/>
        <v>0</v>
      </c>
      <c r="J100" t="str">
        <f t="shared" si="41"/>
        <v/>
      </c>
      <c r="L100">
        <f t="shared" si="32"/>
        <v>-1.16590454050981</v>
      </c>
      <c r="M100" s="2">
        <f t="shared" si="33"/>
        <v>-66.8014094863518</v>
      </c>
      <c r="N100" s="1">
        <v>106</v>
      </c>
      <c r="O100">
        <f t="shared" si="35"/>
        <v>7.25319461272534</v>
      </c>
      <c r="P100">
        <f t="shared" si="36"/>
        <v>7.25319461272534</v>
      </c>
      <c r="Q100" t="str">
        <f t="shared" si="37"/>
        <v/>
      </c>
      <c r="S100">
        <f t="shared" si="38"/>
        <v>0</v>
      </c>
      <c r="T100">
        <f t="shared" si="34"/>
        <v>-7</v>
      </c>
      <c r="U100" t="str">
        <f t="shared" ref="U100:U124" si="44">IF(ABS(S100)&gt;$X$3,1,"")</f>
        <v/>
      </c>
      <c r="V100" t="str">
        <f t="shared" ref="V100:V124" si="45">IF(T100&lt;$Y$3,1,"")</f>
        <v/>
      </c>
    </row>
    <row r="101" spans="1:23">
      <c r="A101" s="1">
        <v>107</v>
      </c>
      <c r="B101" s="1">
        <v>719</v>
      </c>
      <c r="C101" s="1">
        <v>327</v>
      </c>
      <c r="D101" s="1">
        <v>107</v>
      </c>
      <c r="E101">
        <f t="shared" si="42"/>
        <v>-6</v>
      </c>
      <c r="F101">
        <f t="shared" si="43"/>
        <v>16</v>
      </c>
      <c r="G101">
        <f t="shared" ref="G101:G124" si="46">IF(F101&gt;=0,1,-1)</f>
        <v>1</v>
      </c>
      <c r="H101">
        <f t="shared" si="39"/>
        <v>4</v>
      </c>
      <c r="I101">
        <f t="shared" si="40"/>
        <v>-2</v>
      </c>
      <c r="J101" t="str">
        <f t="shared" si="41"/>
        <v/>
      </c>
      <c r="L101">
        <f t="shared" ref="L101:L124" si="47">ATAN(F101/E101)</f>
        <v>-1.21202565652432</v>
      </c>
      <c r="M101" s="2">
        <f t="shared" ref="M101:M124" si="48">DEGREES(L101)</f>
        <v>-69.4439547804165</v>
      </c>
      <c r="N101" s="1">
        <v>107</v>
      </c>
      <c r="O101">
        <f t="shared" si="35"/>
        <v>-2.64254529406472</v>
      </c>
      <c r="P101">
        <f t="shared" si="36"/>
        <v>2.64254529406472</v>
      </c>
      <c r="Q101" t="str">
        <f t="shared" si="37"/>
        <v/>
      </c>
      <c r="S101">
        <f t="shared" si="38"/>
        <v>0</v>
      </c>
      <c r="T101">
        <f t="shared" si="34"/>
        <v>2</v>
      </c>
      <c r="U101" t="str">
        <f t="shared" si="44"/>
        <v/>
      </c>
      <c r="V101" t="str">
        <f t="shared" si="45"/>
        <v/>
      </c>
      <c r="W101" t="s">
        <v>31</v>
      </c>
    </row>
    <row r="102" spans="1:22">
      <c r="A102" s="1">
        <v>108</v>
      </c>
      <c r="B102" s="1">
        <v>716</v>
      </c>
      <c r="C102" s="1">
        <v>311</v>
      </c>
      <c r="D102" s="1">
        <v>108</v>
      </c>
      <c r="E102">
        <f t="shared" si="42"/>
        <v>-3</v>
      </c>
      <c r="F102">
        <f t="shared" si="43"/>
        <v>-16</v>
      </c>
      <c r="G102">
        <f t="shared" si="46"/>
        <v>-1</v>
      </c>
      <c r="H102">
        <f t="shared" si="39"/>
        <v>4</v>
      </c>
      <c r="I102">
        <f t="shared" si="40"/>
        <v>-4</v>
      </c>
      <c r="J102">
        <f t="shared" si="41"/>
        <v>1</v>
      </c>
      <c r="L102">
        <f t="shared" si="47"/>
        <v>1.3854483767992</v>
      </c>
      <c r="M102" s="2">
        <f t="shared" si="48"/>
        <v>79.3803447238449</v>
      </c>
      <c r="N102" s="1">
        <v>108</v>
      </c>
      <c r="O102">
        <f t="shared" ref="O102:O124" si="49">M102-M101</f>
        <v>148.824299504261</v>
      </c>
      <c r="P102">
        <f t="shared" ref="P102:P124" si="50">ABS(O102)</f>
        <v>148.824299504261</v>
      </c>
      <c r="Q102">
        <f t="shared" ref="Q102:Q124" si="51">IF(P102&gt;30,1,"")</f>
        <v>1</v>
      </c>
      <c r="R102" t="s">
        <v>31</v>
      </c>
      <c r="S102">
        <f t="shared" ref="S102:S124" si="52">E102-E101</f>
        <v>3</v>
      </c>
      <c r="T102">
        <f t="shared" si="34"/>
        <v>-32</v>
      </c>
      <c r="U102" t="str">
        <f t="shared" si="44"/>
        <v/>
      </c>
      <c r="V102" s="7">
        <f t="shared" si="45"/>
        <v>1</v>
      </c>
    </row>
    <row r="103" spans="1:22">
      <c r="A103" s="1">
        <v>109</v>
      </c>
      <c r="B103" s="1">
        <v>714</v>
      </c>
      <c r="C103" s="1">
        <v>297</v>
      </c>
      <c r="D103" s="1">
        <v>109</v>
      </c>
      <c r="E103">
        <f t="shared" si="42"/>
        <v>-2</v>
      </c>
      <c r="F103">
        <f t="shared" si="43"/>
        <v>-14</v>
      </c>
      <c r="G103">
        <f t="shared" si="46"/>
        <v>-1</v>
      </c>
      <c r="H103">
        <f t="shared" si="39"/>
        <v>2</v>
      </c>
      <c r="I103">
        <f t="shared" si="40"/>
        <v>-4</v>
      </c>
      <c r="J103" t="str">
        <f t="shared" si="41"/>
        <v/>
      </c>
      <c r="L103">
        <f t="shared" si="47"/>
        <v>1.42889927219073</v>
      </c>
      <c r="M103" s="2">
        <f t="shared" si="48"/>
        <v>81.869897645844</v>
      </c>
      <c r="N103" s="1">
        <v>109</v>
      </c>
      <c r="O103">
        <f t="shared" si="49"/>
        <v>2.48955292199916</v>
      </c>
      <c r="P103">
        <f t="shared" si="50"/>
        <v>2.48955292199916</v>
      </c>
      <c r="Q103" t="str">
        <f t="shared" si="51"/>
        <v/>
      </c>
      <c r="S103">
        <f t="shared" si="52"/>
        <v>1</v>
      </c>
      <c r="T103">
        <f t="shared" si="34"/>
        <v>2</v>
      </c>
      <c r="U103" t="str">
        <f t="shared" si="44"/>
        <v/>
      </c>
      <c r="V103" t="str">
        <f t="shared" si="45"/>
        <v/>
      </c>
    </row>
    <row r="104" spans="1:22">
      <c r="A104" s="1">
        <v>110</v>
      </c>
      <c r="B104" s="1">
        <v>711</v>
      </c>
      <c r="C104" s="1">
        <v>281</v>
      </c>
      <c r="D104" s="1">
        <v>110</v>
      </c>
      <c r="E104">
        <f t="shared" si="42"/>
        <v>-3</v>
      </c>
      <c r="F104">
        <f t="shared" si="43"/>
        <v>-16</v>
      </c>
      <c r="G104">
        <f t="shared" si="46"/>
        <v>-1</v>
      </c>
      <c r="H104">
        <f t="shared" ref="H104:H124" si="53">SUM(G100:G103)</f>
        <v>0</v>
      </c>
      <c r="I104">
        <f t="shared" ref="I104:I124" si="54">SUM(G104:G107)</f>
        <v>-4</v>
      </c>
      <c r="J104" t="str">
        <f t="shared" ref="J104:J124" si="55">IF((H104*I104)=-16,1,"")</f>
        <v/>
      </c>
      <c r="L104">
        <f t="shared" si="47"/>
        <v>1.3854483767992</v>
      </c>
      <c r="M104" s="2">
        <f t="shared" si="48"/>
        <v>79.3803447238449</v>
      </c>
      <c r="N104" s="1">
        <v>110</v>
      </c>
      <c r="O104">
        <f t="shared" si="49"/>
        <v>-2.48955292199916</v>
      </c>
      <c r="P104">
        <f t="shared" si="50"/>
        <v>2.48955292199916</v>
      </c>
      <c r="Q104" t="str">
        <f t="shared" si="51"/>
        <v/>
      </c>
      <c r="S104">
        <f t="shared" si="52"/>
        <v>-1</v>
      </c>
      <c r="T104">
        <f t="shared" si="34"/>
        <v>-2</v>
      </c>
      <c r="U104" t="str">
        <f t="shared" si="44"/>
        <v/>
      </c>
      <c r="V104" t="str">
        <f t="shared" si="45"/>
        <v/>
      </c>
    </row>
    <row r="105" spans="1:22">
      <c r="A105" s="1">
        <v>111</v>
      </c>
      <c r="B105" s="1">
        <v>708</v>
      </c>
      <c r="C105" s="1">
        <v>271</v>
      </c>
      <c r="D105" s="1">
        <v>111</v>
      </c>
      <c r="E105">
        <f t="shared" si="42"/>
        <v>-3</v>
      </c>
      <c r="F105">
        <f t="shared" si="43"/>
        <v>-10</v>
      </c>
      <c r="G105">
        <f t="shared" si="46"/>
        <v>-1</v>
      </c>
      <c r="H105">
        <f t="shared" si="53"/>
        <v>-2</v>
      </c>
      <c r="I105">
        <f t="shared" si="54"/>
        <v>-4</v>
      </c>
      <c r="J105" t="str">
        <f t="shared" si="55"/>
        <v/>
      </c>
      <c r="L105">
        <f t="shared" si="47"/>
        <v>1.27933953231703</v>
      </c>
      <c r="M105" s="2">
        <f t="shared" si="48"/>
        <v>73.3007557660064</v>
      </c>
      <c r="N105" s="1">
        <v>111</v>
      </c>
      <c r="O105">
        <f t="shared" si="49"/>
        <v>-6.07958895783848</v>
      </c>
      <c r="P105">
        <f t="shared" si="50"/>
        <v>6.07958895783848</v>
      </c>
      <c r="Q105" t="str">
        <f t="shared" si="51"/>
        <v/>
      </c>
      <c r="S105">
        <f t="shared" si="52"/>
        <v>0</v>
      </c>
      <c r="T105">
        <f t="shared" si="34"/>
        <v>6</v>
      </c>
      <c r="U105" t="str">
        <f t="shared" si="44"/>
        <v/>
      </c>
      <c r="V105" t="str">
        <f t="shared" si="45"/>
        <v/>
      </c>
    </row>
    <row r="106" spans="1:22">
      <c r="A106" s="1">
        <v>112</v>
      </c>
      <c r="B106" s="1">
        <v>706</v>
      </c>
      <c r="C106" s="1">
        <v>266</v>
      </c>
      <c r="D106" s="1">
        <v>112</v>
      </c>
      <c r="E106">
        <f t="shared" si="42"/>
        <v>-2</v>
      </c>
      <c r="F106">
        <f t="shared" si="43"/>
        <v>-5</v>
      </c>
      <c r="G106">
        <f t="shared" si="46"/>
        <v>-1</v>
      </c>
      <c r="H106">
        <f t="shared" si="53"/>
        <v>-4</v>
      </c>
      <c r="I106">
        <f t="shared" si="54"/>
        <v>-2</v>
      </c>
      <c r="J106" t="str">
        <f t="shared" si="55"/>
        <v/>
      </c>
      <c r="L106">
        <f t="shared" si="47"/>
        <v>1.19028994968253</v>
      </c>
      <c r="M106" s="2">
        <f t="shared" si="48"/>
        <v>68.1985905136482</v>
      </c>
      <c r="N106" s="1">
        <v>112</v>
      </c>
      <c r="O106">
        <f t="shared" si="49"/>
        <v>-5.1021652523582</v>
      </c>
      <c r="P106">
        <f t="shared" si="50"/>
        <v>5.1021652523582</v>
      </c>
      <c r="Q106" t="str">
        <f t="shared" si="51"/>
        <v/>
      </c>
      <c r="S106">
        <f t="shared" si="52"/>
        <v>1</v>
      </c>
      <c r="T106">
        <f t="shared" si="34"/>
        <v>5</v>
      </c>
      <c r="U106" t="str">
        <f t="shared" si="44"/>
        <v/>
      </c>
      <c r="V106" t="str">
        <f t="shared" si="45"/>
        <v/>
      </c>
    </row>
    <row r="107" spans="1:22">
      <c r="A107" s="1">
        <v>113</v>
      </c>
      <c r="B107" s="1">
        <v>704</v>
      </c>
      <c r="C107" s="1">
        <v>261</v>
      </c>
      <c r="D107" s="1">
        <v>113</v>
      </c>
      <c r="E107">
        <f t="shared" si="42"/>
        <v>-2</v>
      </c>
      <c r="F107">
        <f t="shared" si="43"/>
        <v>-5</v>
      </c>
      <c r="G107">
        <f t="shared" si="46"/>
        <v>-1</v>
      </c>
      <c r="H107">
        <f t="shared" si="53"/>
        <v>-4</v>
      </c>
      <c r="I107">
        <f t="shared" si="54"/>
        <v>0</v>
      </c>
      <c r="J107" t="str">
        <f t="shared" si="55"/>
        <v/>
      </c>
      <c r="L107">
        <f t="shared" si="47"/>
        <v>1.19028994968253</v>
      </c>
      <c r="M107" s="2">
        <f t="shared" si="48"/>
        <v>68.1985905136482</v>
      </c>
      <c r="N107" s="1">
        <v>113</v>
      </c>
      <c r="O107">
        <f t="shared" si="49"/>
        <v>0</v>
      </c>
      <c r="P107">
        <f t="shared" si="50"/>
        <v>0</v>
      </c>
      <c r="Q107" t="str">
        <f t="shared" si="51"/>
        <v/>
      </c>
      <c r="S107">
        <f t="shared" si="52"/>
        <v>0</v>
      </c>
      <c r="T107">
        <f t="shared" si="34"/>
        <v>0</v>
      </c>
      <c r="U107" t="str">
        <f t="shared" si="44"/>
        <v/>
      </c>
      <c r="V107" t="str">
        <f t="shared" si="45"/>
        <v/>
      </c>
    </row>
    <row r="108" spans="1:22">
      <c r="A108" s="1">
        <v>114</v>
      </c>
      <c r="B108" s="1">
        <v>702</v>
      </c>
      <c r="C108" s="1">
        <v>259</v>
      </c>
      <c r="D108" s="1">
        <v>114</v>
      </c>
      <c r="E108">
        <f t="shared" ref="E108:E124" si="56">B108-B107</f>
        <v>-2</v>
      </c>
      <c r="F108">
        <f t="shared" ref="F108:F124" si="57">C108-C107</f>
        <v>-2</v>
      </c>
      <c r="G108">
        <f t="shared" si="46"/>
        <v>-1</v>
      </c>
      <c r="H108">
        <f t="shared" si="53"/>
        <v>-4</v>
      </c>
      <c r="I108">
        <f t="shared" si="54"/>
        <v>2</v>
      </c>
      <c r="J108" t="str">
        <f t="shared" si="55"/>
        <v/>
      </c>
      <c r="L108">
        <f t="shared" si="47"/>
        <v>0.785398163397448</v>
      </c>
      <c r="M108" s="2">
        <f t="shared" si="48"/>
        <v>45</v>
      </c>
      <c r="N108" s="1">
        <v>114</v>
      </c>
      <c r="O108">
        <f t="shared" si="49"/>
        <v>-23.1985905136482</v>
      </c>
      <c r="P108">
        <f t="shared" si="50"/>
        <v>23.1985905136482</v>
      </c>
      <c r="Q108" t="str">
        <f t="shared" si="51"/>
        <v/>
      </c>
      <c r="S108">
        <f t="shared" si="52"/>
        <v>0</v>
      </c>
      <c r="T108">
        <f t="shared" si="34"/>
        <v>3</v>
      </c>
      <c r="U108" t="str">
        <f t="shared" si="44"/>
        <v/>
      </c>
      <c r="V108" t="str">
        <f t="shared" si="45"/>
        <v/>
      </c>
    </row>
    <row r="109" spans="1:22">
      <c r="A109" s="1">
        <v>115</v>
      </c>
      <c r="B109" s="1">
        <v>700</v>
      </c>
      <c r="C109" s="1">
        <v>260</v>
      </c>
      <c r="D109" s="1">
        <v>115</v>
      </c>
      <c r="E109">
        <f t="shared" si="56"/>
        <v>-2</v>
      </c>
      <c r="F109">
        <f t="shared" si="57"/>
        <v>1</v>
      </c>
      <c r="G109">
        <f t="shared" si="46"/>
        <v>1</v>
      </c>
      <c r="H109">
        <f t="shared" si="53"/>
        <v>-4</v>
      </c>
      <c r="I109">
        <f t="shared" si="54"/>
        <v>4</v>
      </c>
      <c r="J109">
        <f t="shared" si="55"/>
        <v>1</v>
      </c>
      <c r="L109">
        <f t="shared" si="47"/>
        <v>-0.463647609000806</v>
      </c>
      <c r="M109" s="2">
        <f t="shared" si="48"/>
        <v>-26.565051177078</v>
      </c>
      <c r="N109" s="1">
        <v>115</v>
      </c>
      <c r="O109">
        <f t="shared" si="49"/>
        <v>-71.565051177078</v>
      </c>
      <c r="P109">
        <f t="shared" si="50"/>
        <v>71.565051177078</v>
      </c>
      <c r="Q109">
        <f t="shared" si="51"/>
        <v>1</v>
      </c>
      <c r="S109">
        <f t="shared" si="52"/>
        <v>0</v>
      </c>
      <c r="T109">
        <f t="shared" si="34"/>
        <v>3</v>
      </c>
      <c r="U109" t="str">
        <f t="shared" si="44"/>
        <v/>
      </c>
      <c r="V109" t="str">
        <f t="shared" si="45"/>
        <v/>
      </c>
    </row>
    <row r="110" spans="1:22">
      <c r="A110" s="1">
        <v>116</v>
      </c>
      <c r="B110" s="1">
        <v>698</v>
      </c>
      <c r="C110" s="1">
        <v>264</v>
      </c>
      <c r="D110" s="1">
        <v>116</v>
      </c>
      <c r="E110">
        <f t="shared" si="56"/>
        <v>-2</v>
      </c>
      <c r="F110">
        <f t="shared" si="57"/>
        <v>4</v>
      </c>
      <c r="G110">
        <f t="shared" si="46"/>
        <v>1</v>
      </c>
      <c r="H110">
        <f t="shared" si="53"/>
        <v>-2</v>
      </c>
      <c r="I110">
        <f t="shared" si="54"/>
        <v>4</v>
      </c>
      <c r="J110" t="str">
        <f t="shared" si="55"/>
        <v/>
      </c>
      <c r="L110">
        <f t="shared" si="47"/>
        <v>-1.10714871779409</v>
      </c>
      <c r="M110" s="2">
        <f t="shared" si="48"/>
        <v>-63.434948822922</v>
      </c>
      <c r="N110" s="1">
        <v>116</v>
      </c>
      <c r="O110">
        <f t="shared" si="49"/>
        <v>-36.869897645844</v>
      </c>
      <c r="P110">
        <f t="shared" si="50"/>
        <v>36.869897645844</v>
      </c>
      <c r="Q110">
        <f t="shared" si="51"/>
        <v>1</v>
      </c>
      <c r="S110">
        <f t="shared" si="52"/>
        <v>0</v>
      </c>
      <c r="T110">
        <f t="shared" si="34"/>
        <v>3</v>
      </c>
      <c r="U110" t="str">
        <f t="shared" si="44"/>
        <v/>
      </c>
      <c r="V110" t="str">
        <f t="shared" si="45"/>
        <v/>
      </c>
    </row>
    <row r="111" spans="1:22">
      <c r="A111" s="1">
        <v>117</v>
      </c>
      <c r="B111" s="1">
        <v>697</v>
      </c>
      <c r="C111" s="1">
        <v>268</v>
      </c>
      <c r="D111" s="1">
        <v>117</v>
      </c>
      <c r="E111">
        <f t="shared" si="56"/>
        <v>-1</v>
      </c>
      <c r="F111">
        <f t="shared" si="57"/>
        <v>4</v>
      </c>
      <c r="G111">
        <f t="shared" si="46"/>
        <v>1</v>
      </c>
      <c r="H111">
        <f t="shared" si="53"/>
        <v>0</v>
      </c>
      <c r="I111">
        <f t="shared" si="54"/>
        <v>4</v>
      </c>
      <c r="J111" t="str">
        <f t="shared" si="55"/>
        <v/>
      </c>
      <c r="L111">
        <f t="shared" si="47"/>
        <v>-1.32581766366803</v>
      </c>
      <c r="M111" s="2">
        <f t="shared" si="48"/>
        <v>-75.9637565320735</v>
      </c>
      <c r="N111" s="1">
        <v>117</v>
      </c>
      <c r="O111">
        <f t="shared" si="49"/>
        <v>-12.5288077091515</v>
      </c>
      <c r="P111">
        <f t="shared" si="50"/>
        <v>12.5288077091515</v>
      </c>
      <c r="Q111" t="str">
        <f t="shared" si="51"/>
        <v/>
      </c>
      <c r="S111">
        <f t="shared" si="52"/>
        <v>1</v>
      </c>
      <c r="T111">
        <f t="shared" si="34"/>
        <v>0</v>
      </c>
      <c r="U111" t="str">
        <f t="shared" si="44"/>
        <v/>
      </c>
      <c r="V111" t="str">
        <f t="shared" si="45"/>
        <v/>
      </c>
    </row>
    <row r="112" spans="1:22">
      <c r="A112" s="1">
        <v>118</v>
      </c>
      <c r="B112" s="1">
        <v>694</v>
      </c>
      <c r="C112" s="1">
        <v>274</v>
      </c>
      <c r="D112" s="1">
        <v>118</v>
      </c>
      <c r="E112">
        <f t="shared" si="56"/>
        <v>-3</v>
      </c>
      <c r="F112">
        <f t="shared" si="57"/>
        <v>6</v>
      </c>
      <c r="G112">
        <f t="shared" si="46"/>
        <v>1</v>
      </c>
      <c r="H112">
        <f t="shared" si="53"/>
        <v>2</v>
      </c>
      <c r="I112">
        <f t="shared" si="54"/>
        <v>2</v>
      </c>
      <c r="J112" t="str">
        <f t="shared" si="55"/>
        <v/>
      </c>
      <c r="L112">
        <f t="shared" si="47"/>
        <v>-1.10714871779409</v>
      </c>
      <c r="M112" s="2">
        <f t="shared" si="48"/>
        <v>-63.434948822922</v>
      </c>
      <c r="N112" s="1">
        <v>118</v>
      </c>
      <c r="O112">
        <f t="shared" si="49"/>
        <v>12.5288077091515</v>
      </c>
      <c r="P112">
        <f t="shared" si="50"/>
        <v>12.5288077091515</v>
      </c>
      <c r="Q112" t="str">
        <f t="shared" si="51"/>
        <v/>
      </c>
      <c r="S112">
        <f t="shared" si="52"/>
        <v>-2</v>
      </c>
      <c r="T112">
        <f t="shared" si="34"/>
        <v>2</v>
      </c>
      <c r="U112" t="str">
        <f t="shared" si="44"/>
        <v/>
      </c>
      <c r="V112" t="str">
        <f t="shared" si="45"/>
        <v/>
      </c>
    </row>
    <row r="113" spans="1:22">
      <c r="A113" s="1">
        <v>119</v>
      </c>
      <c r="B113" s="1">
        <v>693</v>
      </c>
      <c r="C113" s="1">
        <v>286</v>
      </c>
      <c r="D113" s="1">
        <v>119</v>
      </c>
      <c r="E113">
        <f t="shared" si="56"/>
        <v>-1</v>
      </c>
      <c r="F113">
        <f t="shared" si="57"/>
        <v>12</v>
      </c>
      <c r="G113">
        <f t="shared" si="46"/>
        <v>1</v>
      </c>
      <c r="H113">
        <f t="shared" si="53"/>
        <v>4</v>
      </c>
      <c r="I113">
        <f t="shared" si="54"/>
        <v>2</v>
      </c>
      <c r="J113" t="str">
        <f t="shared" si="55"/>
        <v/>
      </c>
      <c r="L113">
        <f t="shared" si="47"/>
        <v>-1.48765509490646</v>
      </c>
      <c r="M113" s="2">
        <f t="shared" si="48"/>
        <v>-85.2363583092738</v>
      </c>
      <c r="N113" s="1">
        <v>119</v>
      </c>
      <c r="O113">
        <f t="shared" si="49"/>
        <v>-21.8014094863518</v>
      </c>
      <c r="P113">
        <f t="shared" si="50"/>
        <v>21.8014094863518</v>
      </c>
      <c r="Q113" t="str">
        <f t="shared" si="51"/>
        <v/>
      </c>
      <c r="S113">
        <f t="shared" si="52"/>
        <v>2</v>
      </c>
      <c r="T113">
        <f t="shared" si="34"/>
        <v>6</v>
      </c>
      <c r="U113" t="str">
        <f t="shared" si="44"/>
        <v/>
      </c>
      <c r="V113" t="str">
        <f t="shared" si="45"/>
        <v/>
      </c>
    </row>
    <row r="114" spans="1:22">
      <c r="A114" s="1">
        <v>120</v>
      </c>
      <c r="B114" s="1">
        <v>692</v>
      </c>
      <c r="C114" s="1">
        <v>299</v>
      </c>
      <c r="D114" s="1">
        <v>120</v>
      </c>
      <c r="E114">
        <f t="shared" si="56"/>
        <v>-1</v>
      </c>
      <c r="F114">
        <f t="shared" si="57"/>
        <v>13</v>
      </c>
      <c r="G114">
        <f t="shared" si="46"/>
        <v>1</v>
      </c>
      <c r="H114">
        <f t="shared" si="53"/>
        <v>4</v>
      </c>
      <c r="I114">
        <f t="shared" si="54"/>
        <v>0</v>
      </c>
      <c r="J114" t="str">
        <f t="shared" si="55"/>
        <v/>
      </c>
      <c r="L114">
        <f t="shared" si="47"/>
        <v>-1.49402443552512</v>
      </c>
      <c r="M114" s="2">
        <f t="shared" si="48"/>
        <v>-85.6012946450045</v>
      </c>
      <c r="N114" s="1">
        <v>120</v>
      </c>
      <c r="O114">
        <f t="shared" si="49"/>
        <v>-0.364936335730647</v>
      </c>
      <c r="P114">
        <f t="shared" si="50"/>
        <v>0.364936335730647</v>
      </c>
      <c r="Q114" t="str">
        <f t="shared" si="51"/>
        <v/>
      </c>
      <c r="S114">
        <f t="shared" si="52"/>
        <v>0</v>
      </c>
      <c r="T114">
        <f t="shared" si="34"/>
        <v>1</v>
      </c>
      <c r="U114" t="str">
        <f t="shared" si="44"/>
        <v/>
      </c>
      <c r="V114" t="str">
        <f t="shared" si="45"/>
        <v/>
      </c>
    </row>
    <row r="115" spans="1:22">
      <c r="A115" s="1">
        <v>121</v>
      </c>
      <c r="B115" s="1">
        <v>689</v>
      </c>
      <c r="C115" s="1">
        <v>290</v>
      </c>
      <c r="D115" s="1">
        <v>121</v>
      </c>
      <c r="E115">
        <f t="shared" si="56"/>
        <v>-3</v>
      </c>
      <c r="F115">
        <f t="shared" si="57"/>
        <v>-9</v>
      </c>
      <c r="G115">
        <f t="shared" si="46"/>
        <v>-1</v>
      </c>
      <c r="H115">
        <f t="shared" si="53"/>
        <v>4</v>
      </c>
      <c r="I115">
        <f t="shared" si="54"/>
        <v>-2</v>
      </c>
      <c r="J115" t="str">
        <f t="shared" si="55"/>
        <v/>
      </c>
      <c r="L115">
        <f t="shared" si="47"/>
        <v>1.24904577239825</v>
      </c>
      <c r="M115" s="2">
        <f t="shared" si="48"/>
        <v>71.565051177078</v>
      </c>
      <c r="N115" s="1">
        <v>121</v>
      </c>
      <c r="O115">
        <f t="shared" si="49"/>
        <v>157.166345822082</v>
      </c>
      <c r="P115">
        <f t="shared" si="50"/>
        <v>157.166345822082</v>
      </c>
      <c r="Q115">
        <f t="shared" si="51"/>
        <v>1</v>
      </c>
      <c r="S115">
        <f t="shared" si="52"/>
        <v>-2</v>
      </c>
      <c r="T115">
        <f t="shared" si="34"/>
        <v>-22</v>
      </c>
      <c r="U115" t="str">
        <f t="shared" si="44"/>
        <v/>
      </c>
      <c r="V115">
        <f t="shared" si="45"/>
        <v>1</v>
      </c>
    </row>
    <row r="116" spans="1:22">
      <c r="A116" s="1">
        <v>122</v>
      </c>
      <c r="B116" s="1">
        <v>768</v>
      </c>
      <c r="C116" s="1">
        <v>438</v>
      </c>
      <c r="D116" s="1">
        <v>122</v>
      </c>
      <c r="E116">
        <f t="shared" si="56"/>
        <v>79</v>
      </c>
      <c r="F116">
        <f t="shared" si="57"/>
        <v>148</v>
      </c>
      <c r="G116">
        <f t="shared" si="46"/>
        <v>1</v>
      </c>
      <c r="H116">
        <f t="shared" si="53"/>
        <v>2</v>
      </c>
      <c r="I116">
        <f t="shared" si="54"/>
        <v>-2</v>
      </c>
      <c r="J116" t="str">
        <f t="shared" si="55"/>
        <v/>
      </c>
      <c r="L116">
        <f t="shared" si="47"/>
        <v>1.08048836941949</v>
      </c>
      <c r="M116" s="2">
        <f t="shared" si="48"/>
        <v>61.9074233807091</v>
      </c>
      <c r="N116" s="1">
        <v>122</v>
      </c>
      <c r="O116">
        <f t="shared" si="49"/>
        <v>-9.65762779636891</v>
      </c>
      <c r="P116">
        <f t="shared" si="50"/>
        <v>9.65762779636891</v>
      </c>
      <c r="Q116" t="str">
        <f t="shared" si="51"/>
        <v/>
      </c>
      <c r="S116">
        <f t="shared" si="52"/>
        <v>82</v>
      </c>
      <c r="T116">
        <f t="shared" si="34"/>
        <v>157</v>
      </c>
      <c r="U116">
        <f t="shared" si="44"/>
        <v>1</v>
      </c>
      <c r="V116" t="str">
        <f t="shared" si="45"/>
        <v/>
      </c>
    </row>
    <row r="117" spans="1:22">
      <c r="A117" s="1">
        <v>123</v>
      </c>
      <c r="B117" s="1">
        <v>685</v>
      </c>
      <c r="C117" s="1">
        <v>267</v>
      </c>
      <c r="D117" s="1">
        <v>123</v>
      </c>
      <c r="E117">
        <f t="shared" si="56"/>
        <v>-83</v>
      </c>
      <c r="F117">
        <f t="shared" si="57"/>
        <v>-171</v>
      </c>
      <c r="G117">
        <f t="shared" si="46"/>
        <v>-1</v>
      </c>
      <c r="H117">
        <f t="shared" si="53"/>
        <v>2</v>
      </c>
      <c r="I117">
        <f t="shared" si="54"/>
        <v>-4</v>
      </c>
      <c r="J117" t="str">
        <f t="shared" si="55"/>
        <v/>
      </c>
      <c r="L117">
        <f t="shared" si="47"/>
        <v>1.11891288094385</v>
      </c>
      <c r="M117" s="2">
        <f t="shared" si="48"/>
        <v>64.1089857209065</v>
      </c>
      <c r="N117" s="1">
        <v>123</v>
      </c>
      <c r="O117">
        <f t="shared" si="49"/>
        <v>2.20156234019744</v>
      </c>
      <c r="P117">
        <f t="shared" si="50"/>
        <v>2.20156234019744</v>
      </c>
      <c r="Q117" t="str">
        <f t="shared" si="51"/>
        <v/>
      </c>
      <c r="S117">
        <f t="shared" si="52"/>
        <v>-162</v>
      </c>
      <c r="T117">
        <f t="shared" si="34"/>
        <v>-319</v>
      </c>
      <c r="U117">
        <f t="shared" si="44"/>
        <v>1</v>
      </c>
      <c r="V117">
        <f t="shared" si="45"/>
        <v>1</v>
      </c>
    </row>
    <row r="118" spans="1:22">
      <c r="A118" s="1">
        <v>124</v>
      </c>
      <c r="B118" s="1">
        <v>685</v>
      </c>
      <c r="C118" s="1">
        <v>263</v>
      </c>
      <c r="D118" s="1">
        <v>124</v>
      </c>
      <c r="E118">
        <f t="shared" si="56"/>
        <v>0</v>
      </c>
      <c r="F118">
        <f t="shared" si="57"/>
        <v>-4</v>
      </c>
      <c r="G118">
        <f t="shared" si="46"/>
        <v>-1</v>
      </c>
      <c r="H118">
        <f t="shared" si="53"/>
        <v>0</v>
      </c>
      <c r="I118">
        <f t="shared" si="54"/>
        <v>-2</v>
      </c>
      <c r="J118" t="str">
        <f t="shared" si="55"/>
        <v/>
      </c>
      <c r="L118" t="e">
        <f t="shared" si="47"/>
        <v>#DIV/0!</v>
      </c>
      <c r="M118" s="2" t="e">
        <f t="shared" si="48"/>
        <v>#DIV/0!</v>
      </c>
      <c r="N118" s="1">
        <v>124</v>
      </c>
      <c r="O118" t="e">
        <f t="shared" si="49"/>
        <v>#DIV/0!</v>
      </c>
      <c r="P118" t="e">
        <f t="shared" si="50"/>
        <v>#DIV/0!</v>
      </c>
      <c r="Q118" t="e">
        <f t="shared" si="51"/>
        <v>#DIV/0!</v>
      </c>
      <c r="S118">
        <f t="shared" si="52"/>
        <v>83</v>
      </c>
      <c r="T118">
        <f t="shared" si="34"/>
        <v>167</v>
      </c>
      <c r="U118">
        <f t="shared" si="44"/>
        <v>1</v>
      </c>
      <c r="V118" t="str">
        <f t="shared" si="45"/>
        <v/>
      </c>
    </row>
    <row r="119" spans="1:22">
      <c r="A119" s="1">
        <v>125</v>
      </c>
      <c r="B119" s="1">
        <v>682</v>
      </c>
      <c r="C119" s="1">
        <v>257</v>
      </c>
      <c r="D119" s="1">
        <v>125</v>
      </c>
      <c r="E119">
        <f t="shared" si="56"/>
        <v>-3</v>
      </c>
      <c r="F119">
        <f t="shared" si="57"/>
        <v>-6</v>
      </c>
      <c r="G119">
        <f t="shared" si="46"/>
        <v>-1</v>
      </c>
      <c r="H119">
        <f t="shared" si="53"/>
        <v>-2</v>
      </c>
      <c r="I119">
        <f t="shared" si="54"/>
        <v>0</v>
      </c>
      <c r="J119" t="str">
        <f t="shared" si="55"/>
        <v/>
      </c>
      <c r="L119">
        <f t="shared" si="47"/>
        <v>1.10714871779409</v>
      </c>
      <c r="M119" s="2">
        <f t="shared" si="48"/>
        <v>63.434948822922</v>
      </c>
      <c r="N119" s="1">
        <v>125</v>
      </c>
      <c r="O119" t="e">
        <f t="shared" si="49"/>
        <v>#DIV/0!</v>
      </c>
      <c r="P119" t="e">
        <f t="shared" si="50"/>
        <v>#DIV/0!</v>
      </c>
      <c r="Q119" t="e">
        <f t="shared" si="51"/>
        <v>#DIV/0!</v>
      </c>
      <c r="S119">
        <f t="shared" si="52"/>
        <v>-3</v>
      </c>
      <c r="T119">
        <f t="shared" si="34"/>
        <v>-2</v>
      </c>
      <c r="U119" t="str">
        <f t="shared" si="44"/>
        <v/>
      </c>
      <c r="V119" t="str">
        <f t="shared" si="45"/>
        <v/>
      </c>
    </row>
    <row r="120" spans="1:22">
      <c r="A120" s="1">
        <v>126</v>
      </c>
      <c r="B120" s="1">
        <v>682</v>
      </c>
      <c r="C120" s="1">
        <v>256</v>
      </c>
      <c r="D120" s="1">
        <v>126</v>
      </c>
      <c r="E120">
        <f t="shared" si="56"/>
        <v>0</v>
      </c>
      <c r="F120">
        <f t="shared" si="57"/>
        <v>-1</v>
      </c>
      <c r="G120">
        <f t="shared" si="46"/>
        <v>-1</v>
      </c>
      <c r="H120">
        <f t="shared" si="53"/>
        <v>-2</v>
      </c>
      <c r="I120">
        <f t="shared" si="54"/>
        <v>2</v>
      </c>
      <c r="J120" t="str">
        <f t="shared" si="55"/>
        <v/>
      </c>
      <c r="L120" t="e">
        <f t="shared" si="47"/>
        <v>#DIV/0!</v>
      </c>
      <c r="M120" s="2" t="e">
        <f t="shared" si="48"/>
        <v>#DIV/0!</v>
      </c>
      <c r="N120" s="1">
        <v>126</v>
      </c>
      <c r="O120" t="e">
        <f t="shared" si="49"/>
        <v>#DIV/0!</v>
      </c>
      <c r="P120" t="e">
        <f t="shared" si="50"/>
        <v>#DIV/0!</v>
      </c>
      <c r="Q120" t="e">
        <f t="shared" si="51"/>
        <v>#DIV/0!</v>
      </c>
      <c r="S120">
        <f t="shared" si="52"/>
        <v>3</v>
      </c>
      <c r="T120">
        <f t="shared" si="34"/>
        <v>5</v>
      </c>
      <c r="U120" t="str">
        <f t="shared" si="44"/>
        <v/>
      </c>
      <c r="V120" t="str">
        <f t="shared" si="45"/>
        <v/>
      </c>
    </row>
    <row r="121" spans="1:22">
      <c r="A121" s="1">
        <v>127</v>
      </c>
      <c r="B121" s="1">
        <v>680</v>
      </c>
      <c r="C121" s="1">
        <v>256</v>
      </c>
      <c r="D121" s="1">
        <v>127</v>
      </c>
      <c r="E121">
        <f t="shared" si="56"/>
        <v>-2</v>
      </c>
      <c r="F121">
        <f t="shared" si="57"/>
        <v>0</v>
      </c>
      <c r="G121">
        <f t="shared" si="46"/>
        <v>1</v>
      </c>
      <c r="H121">
        <f t="shared" si="53"/>
        <v>-4</v>
      </c>
      <c r="I121">
        <f t="shared" si="54"/>
        <v>4</v>
      </c>
      <c r="J121">
        <f t="shared" si="55"/>
        <v>1</v>
      </c>
      <c r="L121">
        <f t="shared" si="47"/>
        <v>0</v>
      </c>
      <c r="M121" s="2">
        <f t="shared" si="48"/>
        <v>0</v>
      </c>
      <c r="N121" s="1">
        <v>127</v>
      </c>
      <c r="O121" t="e">
        <f t="shared" si="49"/>
        <v>#DIV/0!</v>
      </c>
      <c r="P121" t="e">
        <f t="shared" si="50"/>
        <v>#DIV/0!</v>
      </c>
      <c r="Q121" t="e">
        <f t="shared" si="51"/>
        <v>#DIV/0!</v>
      </c>
      <c r="S121">
        <f t="shared" si="52"/>
        <v>-2</v>
      </c>
      <c r="T121">
        <f t="shared" si="34"/>
        <v>1</v>
      </c>
      <c r="U121" t="str">
        <f t="shared" si="44"/>
        <v/>
      </c>
      <c r="V121" t="str">
        <f t="shared" si="45"/>
        <v/>
      </c>
    </row>
    <row r="122" spans="1:22">
      <c r="A122" s="1">
        <v>128</v>
      </c>
      <c r="B122" s="1">
        <v>677</v>
      </c>
      <c r="C122" s="1">
        <v>260</v>
      </c>
      <c r="D122" s="1">
        <v>128</v>
      </c>
      <c r="E122">
        <f t="shared" si="56"/>
        <v>-3</v>
      </c>
      <c r="F122">
        <f t="shared" si="57"/>
        <v>4</v>
      </c>
      <c r="G122">
        <f t="shared" si="46"/>
        <v>1</v>
      </c>
      <c r="H122">
        <f t="shared" si="53"/>
        <v>-2</v>
      </c>
      <c r="I122">
        <f t="shared" si="54"/>
        <v>3</v>
      </c>
      <c r="J122" t="str">
        <f t="shared" si="55"/>
        <v/>
      </c>
      <c r="L122">
        <f t="shared" si="47"/>
        <v>-0.927295218001612</v>
      </c>
      <c r="M122" s="2">
        <f t="shared" si="48"/>
        <v>-53.130102354156</v>
      </c>
      <c r="N122" s="1">
        <v>128</v>
      </c>
      <c r="O122">
        <f t="shared" si="49"/>
        <v>-53.130102354156</v>
      </c>
      <c r="P122">
        <f t="shared" si="50"/>
        <v>53.130102354156</v>
      </c>
      <c r="Q122">
        <f t="shared" si="51"/>
        <v>1</v>
      </c>
      <c r="S122">
        <f t="shared" si="52"/>
        <v>-1</v>
      </c>
      <c r="T122">
        <f t="shared" si="34"/>
        <v>4</v>
      </c>
      <c r="U122" t="str">
        <f t="shared" si="44"/>
        <v/>
      </c>
      <c r="V122" t="str">
        <f t="shared" si="45"/>
        <v/>
      </c>
    </row>
    <row r="123" spans="1:22">
      <c r="A123" s="1">
        <v>129</v>
      </c>
      <c r="B123" s="1">
        <v>676</v>
      </c>
      <c r="C123" s="1">
        <v>264</v>
      </c>
      <c r="D123" s="1">
        <v>129</v>
      </c>
      <c r="E123">
        <f t="shared" si="56"/>
        <v>-1</v>
      </c>
      <c r="F123">
        <f t="shared" si="57"/>
        <v>4</v>
      </c>
      <c r="G123">
        <f t="shared" si="46"/>
        <v>1</v>
      </c>
      <c r="H123">
        <f t="shared" si="53"/>
        <v>0</v>
      </c>
      <c r="I123">
        <f t="shared" si="54"/>
        <v>2</v>
      </c>
      <c r="J123" t="str">
        <f t="shared" si="55"/>
        <v/>
      </c>
      <c r="L123">
        <f t="shared" si="47"/>
        <v>-1.32581766366803</v>
      </c>
      <c r="M123" s="2">
        <f t="shared" si="48"/>
        <v>-75.9637565320735</v>
      </c>
      <c r="N123" s="1">
        <v>129</v>
      </c>
      <c r="O123">
        <f t="shared" si="49"/>
        <v>-22.8336541779176</v>
      </c>
      <c r="P123">
        <f t="shared" si="50"/>
        <v>22.8336541779176</v>
      </c>
      <c r="Q123" t="str">
        <f t="shared" si="51"/>
        <v/>
      </c>
      <c r="S123">
        <f t="shared" si="52"/>
        <v>2</v>
      </c>
      <c r="T123">
        <f t="shared" si="34"/>
        <v>0</v>
      </c>
      <c r="U123" t="str">
        <f t="shared" si="44"/>
        <v/>
      </c>
      <c r="V123" t="str">
        <f t="shared" si="45"/>
        <v/>
      </c>
    </row>
    <row r="124" spans="1:22">
      <c r="A124" s="1">
        <v>130</v>
      </c>
      <c r="B124" s="1">
        <v>677</v>
      </c>
      <c r="C124" s="1">
        <v>271</v>
      </c>
      <c r="D124" s="1">
        <v>130</v>
      </c>
      <c r="E124">
        <f t="shared" si="56"/>
        <v>1</v>
      </c>
      <c r="F124">
        <f t="shared" si="57"/>
        <v>7</v>
      </c>
      <c r="G124">
        <f t="shared" si="46"/>
        <v>1</v>
      </c>
      <c r="H124">
        <f t="shared" si="53"/>
        <v>2</v>
      </c>
      <c r="I124">
        <f t="shared" si="54"/>
        <v>1</v>
      </c>
      <c r="J124" t="str">
        <f t="shared" si="55"/>
        <v/>
      </c>
      <c r="L124">
        <f t="shared" si="47"/>
        <v>1.42889927219073</v>
      </c>
      <c r="M124" s="2">
        <f t="shared" si="48"/>
        <v>81.869897645844</v>
      </c>
      <c r="N124" s="1">
        <v>130</v>
      </c>
      <c r="O124">
        <f t="shared" si="49"/>
        <v>157.833654177918</v>
      </c>
      <c r="P124">
        <f t="shared" si="50"/>
        <v>157.833654177918</v>
      </c>
      <c r="Q124">
        <f t="shared" si="51"/>
        <v>1</v>
      </c>
      <c r="S124">
        <f t="shared" si="52"/>
        <v>2</v>
      </c>
      <c r="T124">
        <f t="shared" si="34"/>
        <v>3</v>
      </c>
      <c r="U124" t="str">
        <f t="shared" si="44"/>
        <v/>
      </c>
      <c r="V124" t="str">
        <f t="shared" si="45"/>
        <v/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ballpos-shu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taku</cp:lastModifiedBy>
  <dcterms:created xsi:type="dcterms:W3CDTF">2020-12-28T05:57:02Z</dcterms:created>
  <dcterms:modified xsi:type="dcterms:W3CDTF">2020-12-30T02:35:24Z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