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mmeltirona/Documents/Rommel/Projects/Primovist - Clinical/PK Analysis/"/>
    </mc:Choice>
  </mc:AlternateContent>
  <xr:revisionPtr revIDLastSave="0" documentId="13_ncr:1_{769F0758-F93D-084D-8C76-BDF2D05F7308}" xr6:coauthVersionLast="37" xr6:coauthVersionMax="37" xr10:uidLastSave="{00000000-0000-0000-0000-000000000000}"/>
  <bookViews>
    <workbookView xWindow="20680" yWindow="2440" windowWidth="37720" windowHeight="23500" tabRatio="500" xr2:uid="{00000000-000D-0000-FFFF-FFFF00000000}"/>
  </bookViews>
  <sheets>
    <sheet name="Summary" sheetId="1" r:id="rId1"/>
    <sheet name="New SPSS" sheetId="5" r:id="rId2"/>
    <sheet name="Subject Grouping Melanie" sheetId="4" r:id="rId3"/>
    <sheet name="LBM Calc" sheetId="3" r:id="rId4"/>
    <sheet name="For SPSS" sheetId="2" r:id="rId5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247" i="1" l="1"/>
  <c r="BA252" i="1" s="1"/>
  <c r="BB247" i="1"/>
  <c r="AZ247" i="1"/>
  <c r="AZ252" i="1" s="1"/>
  <c r="BA251" i="1"/>
  <c r="AZ251" i="1"/>
  <c r="AQ2" i="1"/>
  <c r="AV271" i="1"/>
  <c r="AV276" i="1" s="1"/>
  <c r="AW271" i="1"/>
  <c r="AU271" i="1"/>
  <c r="AU276" i="1" s="1"/>
  <c r="AV275" i="1"/>
  <c r="AU275" i="1"/>
  <c r="AV259" i="1"/>
  <c r="AV264" i="1" s="1"/>
  <c r="AW259" i="1"/>
  <c r="AU259" i="1"/>
  <c r="AU264" i="1"/>
  <c r="AU263" i="1"/>
  <c r="AV252" i="1"/>
  <c r="AU247" i="1"/>
  <c r="AU252" i="1" s="1"/>
  <c r="AV247" i="1"/>
  <c r="AV251" i="1" s="1"/>
  <c r="AW247" i="1"/>
  <c r="AU251" i="1" s="1"/>
  <c r="AU253" i="1" s="1"/>
  <c r="AQ45" i="1"/>
  <c r="AQ46" i="1"/>
  <c r="AQ321" i="1"/>
  <c r="AR321" i="1"/>
  <c r="AQ326" i="1"/>
  <c r="AP321" i="1"/>
  <c r="AP325" i="1" s="1"/>
  <c r="AL321" i="1"/>
  <c r="AL325" i="1" s="1"/>
  <c r="AM321" i="1"/>
  <c r="AK325" i="1" s="1"/>
  <c r="AL326" i="1"/>
  <c r="AK321" i="1"/>
  <c r="AK326" i="1" s="1"/>
  <c r="AG321" i="1"/>
  <c r="AH321" i="1"/>
  <c r="AG326" i="1" s="1"/>
  <c r="AF321" i="1"/>
  <c r="AF325" i="1" s="1"/>
  <c r="AF326" i="1"/>
  <c r="AQ325" i="1"/>
  <c r="AG325" i="1"/>
  <c r="AQ309" i="1"/>
  <c r="AQ313" i="1" s="1"/>
  <c r="AR309" i="1"/>
  <c r="AP313" i="1" s="1"/>
  <c r="AQ314" i="1"/>
  <c r="AP309" i="1"/>
  <c r="AP314" i="1" s="1"/>
  <c r="AL309" i="1"/>
  <c r="AL314" i="1" s="1"/>
  <c r="AM309" i="1"/>
  <c r="AK309" i="1"/>
  <c r="AK314" i="1"/>
  <c r="AG309" i="1"/>
  <c r="AG313" i="1" s="1"/>
  <c r="AH309" i="1"/>
  <c r="AF309" i="1"/>
  <c r="AF313" i="1" s="1"/>
  <c r="AF314" i="1"/>
  <c r="AL313" i="1"/>
  <c r="AK313" i="1"/>
  <c r="AK315" i="1" s="1"/>
  <c r="AQ297" i="1"/>
  <c r="AQ301" i="1" s="1"/>
  <c r="AR297" i="1"/>
  <c r="AP297" i="1"/>
  <c r="AP301" i="1" s="1"/>
  <c r="AP302" i="1"/>
  <c r="AL297" i="1"/>
  <c r="AL302" i="1" s="1"/>
  <c r="AM297" i="1"/>
  <c r="AK297" i="1"/>
  <c r="AK301" i="1" s="1"/>
  <c r="AK302" i="1"/>
  <c r="AG297" i="1"/>
  <c r="AH297" i="1"/>
  <c r="AG302" i="1"/>
  <c r="AF297" i="1"/>
  <c r="AF302" i="1" s="1"/>
  <c r="AG301" i="1"/>
  <c r="X192" i="1"/>
  <c r="W197" i="1" s="1"/>
  <c r="S192" i="1"/>
  <c r="W192" i="1"/>
  <c r="V192" i="1"/>
  <c r="V197" i="1" s="1"/>
  <c r="R192" i="1"/>
  <c r="R196" i="1" s="1"/>
  <c r="R197" i="1"/>
  <c r="Q192" i="1"/>
  <c r="Q197" i="1" s="1"/>
  <c r="M192" i="1"/>
  <c r="N192" i="1"/>
  <c r="M197" i="1"/>
  <c r="L192" i="1"/>
  <c r="L197" i="1"/>
  <c r="V196" i="1"/>
  <c r="M196" i="1"/>
  <c r="L196" i="1"/>
  <c r="AR284" i="1"/>
  <c r="AQ284" i="1"/>
  <c r="AQ289" i="1"/>
  <c r="AP284" i="1"/>
  <c r="AP289" i="1"/>
  <c r="AQ288" i="1"/>
  <c r="AP288" i="1"/>
  <c r="AP290" i="1" s="1"/>
  <c r="AL289" i="1"/>
  <c r="AQ271" i="1"/>
  <c r="AQ275" i="1" s="1"/>
  <c r="AP271" i="1"/>
  <c r="AP275" i="1" s="1"/>
  <c r="AP277" i="1" s="1"/>
  <c r="AR271" i="1"/>
  <c r="AQ276" i="1"/>
  <c r="AP276" i="1"/>
  <c r="AL275" i="1"/>
  <c r="AK275" i="1"/>
  <c r="AQ259" i="1"/>
  <c r="AQ264" i="1" s="1"/>
  <c r="AR259" i="1"/>
  <c r="AP264" i="1" s="1"/>
  <c r="AP259" i="1"/>
  <c r="AL264" i="1"/>
  <c r="AK264" i="1"/>
  <c r="AL263" i="1"/>
  <c r="AQ247" i="1"/>
  <c r="AR247" i="1"/>
  <c r="AQ252" i="1"/>
  <c r="AP247" i="1"/>
  <c r="AP252" i="1"/>
  <c r="AQ251" i="1"/>
  <c r="AP251" i="1"/>
  <c r="AP253" i="1" s="1"/>
  <c r="AL284" i="1"/>
  <c r="AL288" i="1" s="1"/>
  <c r="AK284" i="1"/>
  <c r="AK289" i="1" s="1"/>
  <c r="AL271" i="1"/>
  <c r="AL276" i="1" s="1"/>
  <c r="AK271" i="1"/>
  <c r="AK276" i="1" s="1"/>
  <c r="AL259" i="1"/>
  <c r="AK259" i="1"/>
  <c r="AK263" i="1" s="1"/>
  <c r="AK265" i="1" s="1"/>
  <c r="AL247" i="1"/>
  <c r="AL252" i="1" s="1"/>
  <c r="AK247" i="1"/>
  <c r="AK252" i="1" s="1"/>
  <c r="AG289" i="1"/>
  <c r="AG271" i="1"/>
  <c r="AF271" i="1"/>
  <c r="AF275" i="1" s="1"/>
  <c r="AG275" i="1"/>
  <c r="AM284" i="1"/>
  <c r="AM271" i="1"/>
  <c r="AM259" i="1"/>
  <c r="AM247" i="1"/>
  <c r="AH284" i="1"/>
  <c r="AH271" i="1"/>
  <c r="AG276" i="1" s="1"/>
  <c r="AH259" i="1"/>
  <c r="AG251" i="1"/>
  <c r="AF251" i="1"/>
  <c r="AF253" i="1" s="1"/>
  <c r="AH247" i="1"/>
  <c r="AG284" i="1"/>
  <c r="AG288" i="1" s="1"/>
  <c r="AF284" i="1"/>
  <c r="AF289" i="1" s="1"/>
  <c r="AG259" i="1"/>
  <c r="AG264" i="1" s="1"/>
  <c r="AF259" i="1"/>
  <c r="AF264" i="1" s="1"/>
  <c r="AG247" i="1"/>
  <c r="AG252" i="1" s="1"/>
  <c r="AF247" i="1"/>
  <c r="AF252" i="1" s="1"/>
  <c r="BH50" i="1"/>
  <c r="BH51" i="1" s="1"/>
  <c r="BG50" i="1"/>
  <c r="BG51" i="1"/>
  <c r="BF50" i="1"/>
  <c r="BF51" i="1"/>
  <c r="BE50" i="1"/>
  <c r="BE51" i="1"/>
  <c r="BG12" i="1"/>
  <c r="BD50" i="1"/>
  <c r="BD51" i="1" s="1"/>
  <c r="BC50" i="1"/>
  <c r="BC51" i="1"/>
  <c r="AZ50" i="1"/>
  <c r="AZ51" i="1"/>
  <c r="AY50" i="1"/>
  <c r="AY51" i="1"/>
  <c r="AV50" i="1"/>
  <c r="AV51" i="1" s="1"/>
  <c r="AU50" i="1"/>
  <c r="AU51" i="1"/>
  <c r="BB50" i="1"/>
  <c r="BB51" i="1"/>
  <c r="BA50" i="1"/>
  <c r="BA51" i="1"/>
  <c r="AW50" i="1"/>
  <c r="AW51" i="1" s="1"/>
  <c r="AX50" i="1"/>
  <c r="AX51" i="1"/>
  <c r="AT50" i="1"/>
  <c r="AT51" i="1"/>
  <c r="AS50" i="1"/>
  <c r="AS51" i="1"/>
  <c r="BC46" i="1"/>
  <c r="BB46" i="1"/>
  <c r="BC45" i="1"/>
  <c r="BB45" i="1"/>
  <c r="BC44" i="1"/>
  <c r="BB44" i="1"/>
  <c r="AN45" i="1"/>
  <c r="AN46" i="1"/>
  <c r="AM45" i="1"/>
  <c r="AM46" i="1" s="1"/>
  <c r="AL45" i="1"/>
  <c r="AL46" i="1" s="1"/>
  <c r="AC18" i="1"/>
  <c r="AC29" i="1"/>
  <c r="AC40" i="1"/>
  <c r="AC38" i="1"/>
  <c r="AC28" i="1"/>
  <c r="AC26" i="1"/>
  <c r="AC35" i="1"/>
  <c r="AC22" i="1"/>
  <c r="AC20" i="1"/>
  <c r="AC32" i="1"/>
  <c r="AC19" i="1"/>
  <c r="AC30" i="1"/>
  <c r="AC37" i="1"/>
  <c r="AC27" i="1"/>
  <c r="AC36" i="1"/>
  <c r="AC34" i="1"/>
  <c r="AC25" i="1"/>
  <c r="AC33" i="1"/>
  <c r="AC24" i="1"/>
  <c r="AC23" i="1"/>
  <c r="AC21" i="1"/>
  <c r="AC31" i="1"/>
  <c r="AC42" i="1"/>
  <c r="AC39" i="1"/>
  <c r="AC17" i="1"/>
  <c r="AC16" i="1"/>
  <c r="AC15" i="1"/>
  <c r="AC14" i="1"/>
  <c r="AC13" i="1"/>
  <c r="AC12" i="1"/>
  <c r="AC41" i="1"/>
  <c r="AC11" i="1"/>
  <c r="AC10" i="1"/>
  <c r="AC9" i="1"/>
  <c r="AC8" i="1"/>
  <c r="AC7" i="1"/>
  <c r="L43" i="3"/>
  <c r="M43" i="3" s="1"/>
  <c r="L42" i="3"/>
  <c r="M42" i="3" s="1"/>
  <c r="L41" i="3"/>
  <c r="M41" i="3"/>
  <c r="L40" i="3"/>
  <c r="M40" i="3"/>
  <c r="L39" i="3"/>
  <c r="M39" i="3" s="1"/>
  <c r="L38" i="3"/>
  <c r="M38" i="3" s="1"/>
  <c r="L37" i="3"/>
  <c r="M37" i="3"/>
  <c r="L36" i="3"/>
  <c r="M36" i="3"/>
  <c r="L35" i="3"/>
  <c r="M35" i="3" s="1"/>
  <c r="L34" i="3"/>
  <c r="M34" i="3" s="1"/>
  <c r="L33" i="3"/>
  <c r="M33" i="3"/>
  <c r="L32" i="3"/>
  <c r="M32" i="3"/>
  <c r="L31" i="3"/>
  <c r="M31" i="3" s="1"/>
  <c r="L30" i="3"/>
  <c r="M30" i="3" s="1"/>
  <c r="L29" i="3"/>
  <c r="M29" i="3"/>
  <c r="L28" i="3"/>
  <c r="M28" i="3"/>
  <c r="L27" i="3"/>
  <c r="M27" i="3" s="1"/>
  <c r="L26" i="3"/>
  <c r="M26" i="3" s="1"/>
  <c r="L25" i="3"/>
  <c r="M25" i="3"/>
  <c r="L24" i="3"/>
  <c r="M24" i="3"/>
  <c r="L23" i="3"/>
  <c r="M23" i="3" s="1"/>
  <c r="L22" i="3"/>
  <c r="M22" i="3" s="1"/>
  <c r="L21" i="3"/>
  <c r="M21" i="3"/>
  <c r="L20" i="3"/>
  <c r="M20" i="3"/>
  <c r="L19" i="3"/>
  <c r="M19" i="3" s="1"/>
  <c r="L18" i="3"/>
  <c r="M18" i="3" s="1"/>
  <c r="L17" i="3"/>
  <c r="M17" i="3"/>
  <c r="L16" i="3"/>
  <c r="M16" i="3"/>
  <c r="L15" i="3"/>
  <c r="M15" i="3" s="1"/>
  <c r="L14" i="3"/>
  <c r="M14" i="3" s="1"/>
  <c r="L13" i="3"/>
  <c r="M13" i="3"/>
  <c r="L12" i="3"/>
  <c r="M12" i="3"/>
  <c r="L11" i="3"/>
  <c r="M11" i="3" s="1"/>
  <c r="L10" i="3"/>
  <c r="M10" i="3" s="1"/>
  <c r="L9" i="3"/>
  <c r="M9" i="3"/>
  <c r="L8" i="3"/>
  <c r="M8" i="3"/>
  <c r="I37" i="3"/>
  <c r="J37" i="3" s="1"/>
  <c r="K37" i="3" s="1"/>
  <c r="I43" i="3"/>
  <c r="J43" i="3" s="1"/>
  <c r="K43" i="3" s="1"/>
  <c r="I42" i="3"/>
  <c r="J42" i="3"/>
  <c r="K42" i="3"/>
  <c r="I41" i="3"/>
  <c r="J41" i="3" s="1"/>
  <c r="K41" i="3" s="1"/>
  <c r="I40" i="3"/>
  <c r="J40" i="3" s="1"/>
  <c r="K40" i="3" s="1"/>
  <c r="I39" i="3"/>
  <c r="J39" i="3"/>
  <c r="K39" i="3"/>
  <c r="I38" i="3"/>
  <c r="J38" i="3" s="1"/>
  <c r="K38" i="3" s="1"/>
  <c r="I36" i="3"/>
  <c r="J36" i="3"/>
  <c r="K36" i="3"/>
  <c r="I35" i="3"/>
  <c r="J35" i="3" s="1"/>
  <c r="K35" i="3" s="1"/>
  <c r="I34" i="3"/>
  <c r="J34" i="3"/>
  <c r="K34" i="3"/>
  <c r="I33" i="3"/>
  <c r="J33" i="3"/>
  <c r="K33" i="3" s="1"/>
  <c r="I32" i="3"/>
  <c r="J32" i="3"/>
  <c r="K32" i="3" s="1"/>
  <c r="I31" i="3"/>
  <c r="J31" i="3"/>
  <c r="K31" i="3"/>
  <c r="I30" i="3"/>
  <c r="J30" i="3" s="1"/>
  <c r="K30" i="3" s="1"/>
  <c r="I29" i="3"/>
  <c r="J29" i="3" s="1"/>
  <c r="K29" i="3" s="1"/>
  <c r="I28" i="3"/>
  <c r="J28" i="3"/>
  <c r="K28" i="3"/>
  <c r="I27" i="3"/>
  <c r="J27" i="3" s="1"/>
  <c r="K27" i="3" s="1"/>
  <c r="I26" i="3"/>
  <c r="J26" i="3"/>
  <c r="K26" i="3"/>
  <c r="I25" i="3"/>
  <c r="J25" i="3"/>
  <c r="K25" i="3" s="1"/>
  <c r="I24" i="3"/>
  <c r="J24" i="3"/>
  <c r="K24" i="3" s="1"/>
  <c r="I23" i="3"/>
  <c r="J23" i="3"/>
  <c r="K23" i="3"/>
  <c r="I22" i="3"/>
  <c r="J22" i="3" s="1"/>
  <c r="K22" i="3" s="1"/>
  <c r="I21" i="3"/>
  <c r="J21" i="3" s="1"/>
  <c r="K21" i="3" s="1"/>
  <c r="I20" i="3"/>
  <c r="J20" i="3"/>
  <c r="K20" i="3"/>
  <c r="I19" i="3"/>
  <c r="J19" i="3" s="1"/>
  <c r="K19" i="3" s="1"/>
  <c r="I18" i="3"/>
  <c r="J18" i="3"/>
  <c r="K18" i="3"/>
  <c r="I17" i="3"/>
  <c r="J17" i="3"/>
  <c r="K17" i="3" s="1"/>
  <c r="I16" i="3"/>
  <c r="J16" i="3"/>
  <c r="K16" i="3" s="1"/>
  <c r="I15" i="3"/>
  <c r="J15" i="3"/>
  <c r="K15" i="3"/>
  <c r="I14" i="3"/>
  <c r="J14" i="3" s="1"/>
  <c r="K14" i="3" s="1"/>
  <c r="I13" i="3"/>
  <c r="J13" i="3" s="1"/>
  <c r="K13" i="3" s="1"/>
  <c r="I12" i="3"/>
  <c r="J12" i="3"/>
  <c r="K12" i="3"/>
  <c r="I11" i="3"/>
  <c r="J11" i="3" s="1"/>
  <c r="K11" i="3" s="1"/>
  <c r="I10" i="3"/>
  <c r="J10" i="3"/>
  <c r="K10" i="3"/>
  <c r="I9" i="3"/>
  <c r="J9" i="3"/>
  <c r="K9" i="3" s="1"/>
  <c r="I8" i="3"/>
  <c r="J8" i="3"/>
  <c r="K8" i="3" s="1"/>
  <c r="AS46" i="1"/>
  <c r="AS45" i="1"/>
  <c r="AS47" i="1"/>
  <c r="AR46" i="1"/>
  <c r="AR47" i="1" s="1"/>
  <c r="AR45" i="1"/>
  <c r="AR44" i="1"/>
  <c r="AS44" i="1"/>
  <c r="AT44" i="1"/>
  <c r="AU44" i="1"/>
  <c r="BA44" i="1"/>
  <c r="AZ44" i="1"/>
  <c r="AV44" i="1"/>
  <c r="AW44" i="1"/>
  <c r="AY44" i="1"/>
  <c r="AX44" i="1"/>
  <c r="L198" i="1"/>
  <c r="AK327" i="1" l="1"/>
  <c r="AZ253" i="1"/>
  <c r="AF315" i="1"/>
  <c r="AK277" i="1"/>
  <c r="AP315" i="1"/>
  <c r="AP303" i="1"/>
  <c r="AF327" i="1"/>
  <c r="AU277" i="1"/>
  <c r="AF276" i="1"/>
  <c r="AF277" i="1" s="1"/>
  <c r="W196" i="1"/>
  <c r="V198" i="1" s="1"/>
  <c r="AP263" i="1"/>
  <c r="AP265" i="1" s="1"/>
  <c r="AQ302" i="1"/>
  <c r="AP326" i="1"/>
  <c r="AP327" i="1" s="1"/>
  <c r="AV263" i="1"/>
  <c r="AU265" i="1" s="1"/>
  <c r="AF263" i="1"/>
  <c r="AK251" i="1"/>
  <c r="AQ263" i="1"/>
  <c r="AL301" i="1"/>
  <c r="AK303" i="1" s="1"/>
  <c r="AG263" i="1"/>
  <c r="AF288" i="1"/>
  <c r="AF290" i="1" s="1"/>
  <c r="AL251" i="1"/>
  <c r="AK288" i="1"/>
  <c r="AK290" i="1" s="1"/>
  <c r="Q196" i="1"/>
  <c r="Q198" i="1" s="1"/>
  <c r="AG314" i="1"/>
  <c r="AF301" i="1"/>
  <c r="AF303" i="1" s="1"/>
  <c r="AK253" i="1" l="1"/>
  <c r="AF265" i="1"/>
</calcChain>
</file>

<file path=xl/sharedStrings.xml><?xml version="1.0" encoding="utf-8"?>
<sst xmlns="http://schemas.openxmlformats.org/spreadsheetml/2006/main" count="3563" uniqueCount="402">
  <si>
    <t>NAMR</t>
  </si>
  <si>
    <t>NAMR#</t>
  </si>
  <si>
    <t>Control</t>
  </si>
  <si>
    <t>NAFLD</t>
  </si>
  <si>
    <t>NASH</t>
  </si>
  <si>
    <t>Steatosis</t>
  </si>
  <si>
    <t>Mild</t>
  </si>
  <si>
    <t>Severe</t>
  </si>
  <si>
    <t>Fibrosis</t>
  </si>
  <si>
    <t>x</t>
  </si>
  <si>
    <t>Moderate</t>
  </si>
  <si>
    <t>None</t>
  </si>
  <si>
    <t>Weight</t>
  </si>
  <si>
    <t>BMI</t>
  </si>
  <si>
    <t>Sex</t>
  </si>
  <si>
    <t>Ethnicity</t>
  </si>
  <si>
    <t>Age</t>
  </si>
  <si>
    <t xml:space="preserve">NAMR18 </t>
  </si>
  <si>
    <t>Control subject with fibrosis?</t>
  </si>
  <si>
    <t>m</t>
  </si>
  <si>
    <t>f</t>
  </si>
  <si>
    <t>C</t>
  </si>
  <si>
    <t>Rosuvstatin</t>
  </si>
  <si>
    <t>AUC</t>
  </si>
  <si>
    <t>Apixaban</t>
  </si>
  <si>
    <t>#</t>
  </si>
  <si>
    <t>Grouping</t>
  </si>
  <si>
    <t>(SS/NSH)</t>
  </si>
  <si>
    <t>N</t>
  </si>
  <si>
    <t>SS</t>
  </si>
  <si>
    <t>0-12h</t>
  </si>
  <si>
    <t>0-inf</t>
  </si>
  <si>
    <t>Rosuvastatin</t>
  </si>
  <si>
    <t>Cmax</t>
  </si>
  <si>
    <t>Tmax</t>
  </si>
  <si>
    <t>t1/2</t>
  </si>
  <si>
    <t>Contrast</t>
  </si>
  <si>
    <t>Enhancement</t>
  </si>
  <si>
    <t>ALT</t>
  </si>
  <si>
    <t>(ng/mL)</t>
  </si>
  <si>
    <t>(hr)</t>
  </si>
  <si>
    <t>(hrs)</t>
  </si>
  <si>
    <t>Subject Grouping and Summary</t>
  </si>
  <si>
    <t>kPAmax</t>
  </si>
  <si>
    <t>NAMR31</t>
  </si>
  <si>
    <t>(Control/NAFLD)</t>
  </si>
  <si>
    <t>AST</t>
  </si>
  <si>
    <t>Cr</t>
  </si>
  <si>
    <t>IU/mL</t>
  </si>
  <si>
    <t>uM</t>
  </si>
  <si>
    <t>ContrEnh</t>
  </si>
  <si>
    <t>Rosuvstatin AUC</t>
  </si>
  <si>
    <t>Apixaban AUC</t>
  </si>
  <si>
    <t>Rosuvstatin AUCi</t>
  </si>
  <si>
    <t>Apixaban AUCi</t>
  </si>
  <si>
    <t>Rosuvastatin Cmax</t>
  </si>
  <si>
    <t>Apixaban Cmax</t>
  </si>
  <si>
    <t>Rosuvastatin Tmax</t>
  </si>
  <si>
    <t>Apixaban Tmax</t>
  </si>
  <si>
    <t>C=0</t>
  </si>
  <si>
    <t>N=1</t>
  </si>
  <si>
    <t>NSH=2</t>
  </si>
  <si>
    <t>SS=1</t>
  </si>
  <si>
    <t>CN</t>
  </si>
  <si>
    <t>CSSNSH</t>
  </si>
  <si>
    <t>Rosuvastatin t12</t>
  </si>
  <si>
    <t>Apixaban t12</t>
  </si>
  <si>
    <t>Rosuvstatin_AUC</t>
  </si>
  <si>
    <t>Apixaban_AUC</t>
  </si>
  <si>
    <t>Rosuvstatin_AUCi</t>
  </si>
  <si>
    <t>Apixaban_AUCi</t>
  </si>
  <si>
    <t>Rosuvastatin_Cmax</t>
  </si>
  <si>
    <t>Apixaban_Cmax</t>
  </si>
  <si>
    <t>Rosuvastatin_Tmax</t>
  </si>
  <si>
    <t>Apixaban_Tmax</t>
  </si>
  <si>
    <t>Rosuvastatin_t12</t>
  </si>
  <si>
    <t>Apixaban_t12</t>
  </si>
  <si>
    <t>m=0</t>
  </si>
  <si>
    <t>f=1</t>
  </si>
  <si>
    <t>Pharmacokinetic Outcomes</t>
  </si>
  <si>
    <t>Liver Parameters</t>
  </si>
  <si>
    <t>Demographics</t>
  </si>
  <si>
    <t>NAMR22</t>
  </si>
  <si>
    <t>NAMR13</t>
  </si>
  <si>
    <t>SS group often has fibrosis</t>
  </si>
  <si>
    <t>NAMR36</t>
  </si>
  <si>
    <t>NASH with no steatosis</t>
  </si>
  <si>
    <t>NAM17</t>
  </si>
  <si>
    <t>No mention of steatosis on report (control subject)</t>
  </si>
  <si>
    <t>NAFLD diagnosis (BMI 36) no steatosis</t>
  </si>
  <si>
    <t>AVG</t>
  </si>
  <si>
    <t>Min</t>
  </si>
  <si>
    <t>Max</t>
  </si>
  <si>
    <t>fold</t>
  </si>
  <si>
    <t>Precontrast</t>
  </si>
  <si>
    <t>Postcontrast</t>
  </si>
  <si>
    <t>Signal</t>
  </si>
  <si>
    <t>Kidney</t>
  </si>
  <si>
    <t>Hip</t>
  </si>
  <si>
    <t>cm</t>
  </si>
  <si>
    <t>Waist</t>
  </si>
  <si>
    <t>Kg</t>
  </si>
  <si>
    <t>0=M;1=F</t>
  </si>
  <si>
    <t>FFM</t>
  </si>
  <si>
    <t>Fat Mass</t>
  </si>
  <si>
    <t>% Fat</t>
  </si>
  <si>
    <t>LBM</t>
  </si>
  <si>
    <t>Height</t>
  </si>
  <si>
    <t>Boer</t>
  </si>
  <si>
    <t>S.J.</t>
  </si>
  <si>
    <t>Platelets</t>
  </si>
  <si>
    <t>Reported</t>
  </si>
  <si>
    <t>Grade</t>
  </si>
  <si>
    <t>(0,1,2,3,4)</t>
  </si>
  <si>
    <t>Melanie</t>
  </si>
  <si>
    <t>Delta</t>
  </si>
  <si>
    <t>Stage</t>
  </si>
  <si>
    <t>NAMR34</t>
  </si>
  <si>
    <t>NAFLD with mild fibrosis and no steatosis</t>
  </si>
  <si>
    <t>NoFibr/Fibr</t>
  </si>
  <si>
    <t>(0/1)</t>
  </si>
  <si>
    <t>NAFLD - No Fibrosis</t>
  </si>
  <si>
    <t>NASH - Fibrosis Present</t>
  </si>
  <si>
    <t>0=NAFLD No Fibrosis</t>
  </si>
  <si>
    <t>Genotypes</t>
  </si>
  <si>
    <t>SLCO1B1</t>
  </si>
  <si>
    <t>388A&gt;G</t>
  </si>
  <si>
    <t>521T&gt;C</t>
  </si>
  <si>
    <t>ABCG2</t>
  </si>
  <si>
    <t>421C&gt;A</t>
  </si>
  <si>
    <t>Carriers</t>
  </si>
  <si>
    <t>Alleles</t>
  </si>
  <si>
    <t>Allele Freq (%)</t>
  </si>
  <si>
    <t>*1b</t>
  </si>
  <si>
    <t>*5</t>
  </si>
  <si>
    <t>0 = no carrier</t>
  </si>
  <si>
    <t>1= carrier</t>
  </si>
  <si>
    <t xml:space="preserve">not sure about this </t>
  </si>
  <si>
    <t>Study Grouping Based on Research Charts</t>
  </si>
  <si>
    <t>Charts-Based</t>
  </si>
  <si>
    <t>0 = no steatosis</t>
  </si>
  <si>
    <t>1 = mild</t>
  </si>
  <si>
    <t>2 = moderate</t>
  </si>
  <si>
    <t>3 = severe</t>
  </si>
  <si>
    <t>Renal CL</t>
  </si>
  <si>
    <t>ml/min</t>
  </si>
  <si>
    <t># alleles</t>
  </si>
  <si>
    <t>re-genotyped</t>
  </si>
  <si>
    <t>O</t>
  </si>
  <si>
    <t>(C/N/O)</t>
  </si>
  <si>
    <t>C=control</t>
  </si>
  <si>
    <t>N=NAFLD</t>
  </si>
  <si>
    <t>1=NASH Fibrosis Present</t>
  </si>
  <si>
    <t>updated based on MRE</t>
  </si>
  <si>
    <t>updated based on MR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</si>
  <si>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</si>
  <si>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</si>
  <si>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</si>
  <si>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</si>
  <si>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</si>
  <si>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</si>
  <si>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</si>
  <si>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</si>
  <si>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</si>
  <si>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</si>
  <si>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</si>
  <si>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</si>
  <si>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</si>
  <si>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</si>
  <si>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Age - Control</t>
  </si>
  <si>
    <t>Age - NAFLD</t>
  </si>
  <si>
    <t>Weight - Control</t>
  </si>
  <si>
    <t>Weight - NAFLD</t>
  </si>
  <si>
    <t>BMI - Control</t>
  </si>
  <si>
    <t>BMI - NAFLD</t>
  </si>
  <si>
    <t>ALT - Control</t>
  </si>
  <si>
    <t>ALT -NAFLD</t>
  </si>
  <si>
    <t>AST -Control</t>
  </si>
  <si>
    <t>AST - NAFLD</t>
  </si>
  <si>
    <t>Cr - Control</t>
  </si>
  <si>
    <t>Cr - NAFLD</t>
  </si>
  <si>
    <t>Allele Freq %</t>
  </si>
  <si>
    <t>388 - Control</t>
  </si>
  <si>
    <t>388 - NAFLD</t>
  </si>
  <si>
    <t>521 -Control</t>
  </si>
  <si>
    <t>521 - NAFLD</t>
  </si>
  <si>
    <t>421 - Control</t>
  </si>
  <si>
    <t>421 - NAFLD</t>
  </si>
  <si>
    <t>Rosuva AUC12 - Control</t>
  </si>
  <si>
    <t>Rosuva AUC12 - NAFLD</t>
  </si>
  <si>
    <t>Apixa AUC12 - Control</t>
  </si>
  <si>
    <t>Apixa AUC12 - NAFLD</t>
  </si>
  <si>
    <t>Rosuva Cmax - Control</t>
  </si>
  <si>
    <t>Rosvua Cmax - NAFLD</t>
  </si>
  <si>
    <t>Apixa Cmax - Control</t>
  </si>
  <si>
    <t>Apixa Cmax - NAFLD</t>
  </si>
  <si>
    <t>Rosuva Tmax - Control</t>
  </si>
  <si>
    <t>Rosuva Tmax - NAFLD</t>
  </si>
  <si>
    <t>Apixa Tmax - Control</t>
  </si>
  <si>
    <t>Apixa Tmax - NAFLD</t>
  </si>
  <si>
    <t>Rosuva t1/2 - Control</t>
  </si>
  <si>
    <t>Rosuva t1/2 - NAFLD</t>
  </si>
  <si>
    <t>Apixa t1/2 - Control</t>
  </si>
  <si>
    <t>Apixa t1/2 - NAFLD</t>
  </si>
  <si>
    <t>Rosuva CLr - Control</t>
  </si>
  <si>
    <t>Rousva CLr - NAFLD</t>
  </si>
  <si>
    <t>Apixa CLr - Control</t>
  </si>
  <si>
    <t>Apixa CLr - NAFLD</t>
  </si>
  <si>
    <t>Rosuva AUCinf - Control</t>
  </si>
  <si>
    <t>Rosuva AUCinf - NAFLD</t>
  </si>
  <si>
    <t>Apixa AUCinf - Control</t>
  </si>
  <si>
    <t>Apixa AUCin - NAFLD</t>
  </si>
  <si>
    <t>O=Other (removed from analysis)</t>
  </si>
  <si>
    <t>Age - no fibrosis</t>
  </si>
  <si>
    <t>Age - fibrosis</t>
  </si>
  <si>
    <t>Weight - no fibrosis</t>
  </si>
  <si>
    <t>Weight - fibrosis</t>
  </si>
  <si>
    <t>BMI - no fibrosis</t>
  </si>
  <si>
    <t>BMI - fibrosis</t>
  </si>
  <si>
    <t>ALT - no fibrosis</t>
  </si>
  <si>
    <t>ALT - fibrosis</t>
  </si>
  <si>
    <t>AST - no fibrosis</t>
  </si>
  <si>
    <t>AST - fibrosis</t>
  </si>
  <si>
    <t>Cr - no fibrosis</t>
  </si>
  <si>
    <t>Cr - fibrosis</t>
  </si>
  <si>
    <t>388-no fibr</t>
  </si>
  <si>
    <t>388 - fibrosis</t>
  </si>
  <si>
    <t>521 - no fibr</t>
  </si>
  <si>
    <t>521 - fibrosis</t>
  </si>
  <si>
    <t>421 - no fibr</t>
  </si>
  <si>
    <t>421 -fibrosis</t>
  </si>
  <si>
    <t>Rosuva AUC12 - fibrosis</t>
  </si>
  <si>
    <t>Apixa AUC12 - no fibrosis</t>
  </si>
  <si>
    <t>Apixa AUC12 - fibrosis</t>
  </si>
  <si>
    <t>Rosuva Cmax - no fibrosis</t>
  </si>
  <si>
    <t>Rosuva Cmax - fibrosis</t>
  </si>
  <si>
    <t>Apixa Cmax - no fibrosis</t>
  </si>
  <si>
    <t>Apixa Cmax - fibrosis</t>
  </si>
  <si>
    <t>Rosuva Tmax - no fibrosis</t>
  </si>
  <si>
    <t>Apixa Tmax - no fibrosis</t>
  </si>
  <si>
    <t>Apixa Tmax - fibrosis</t>
  </si>
  <si>
    <t>Rousva t1/2 - no fibrosis</t>
  </si>
  <si>
    <t>Rosuva t1/2 - fibrosis</t>
  </si>
  <si>
    <t>Apixa t1/2 - no fibrosis</t>
  </si>
  <si>
    <t>Apixa t1/2 - fibrosis</t>
  </si>
  <si>
    <t>Rosuva CLr - no fibrosis</t>
  </si>
  <si>
    <t>Rosuva CLr - fibrosis</t>
  </si>
  <si>
    <t>Apixa CLr - no fibrosis</t>
  </si>
  <si>
    <t>Apixa CLr - fibrosis</t>
  </si>
  <si>
    <t>Rosuva AUCinf - no fibr</t>
  </si>
  <si>
    <t>Apixa AUCinf - no fibr</t>
  </si>
  <si>
    <t>Apixa AUCinf - fibrosis</t>
  </si>
  <si>
    <t>Rosuva AUCinf -fibrosis</t>
  </si>
  <si>
    <t>Rosuva AUC12 - no fibrosis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</si>
  <si>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</si>
  <si>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</si>
  <si>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</si>
  <si>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</si>
  <si>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</si>
  <si>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</si>
  <si>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</si>
  <si>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</si>
  <si>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</si>
  <si>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</si>
  <si>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</si>
  <si>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</si>
  <si>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Rosuva AUCinf</t>
  </si>
  <si>
    <t>Apixa AUCinf</t>
  </si>
  <si>
    <t>Rosuva Cmax</t>
  </si>
  <si>
    <t>Apixa Cmax</t>
  </si>
  <si>
    <t>Apix AUC12</t>
  </si>
  <si>
    <t>Rosuva AUC12</t>
  </si>
  <si>
    <t>Rousva Tmax</t>
  </si>
  <si>
    <t>Apixa Tmax</t>
  </si>
  <si>
    <t>Rosuva t1/2</t>
  </si>
  <si>
    <t>Apixa t1/2</t>
  </si>
  <si>
    <t>Apixa CLr</t>
  </si>
  <si>
    <t>AGE</t>
  </si>
  <si>
    <t>SEX</t>
  </si>
  <si>
    <t>WT</t>
  </si>
  <si>
    <t>Cont-NAFLD</t>
  </si>
  <si>
    <t>Rosuva_AUC</t>
  </si>
  <si>
    <t>Apixa_AUC</t>
  </si>
  <si>
    <t>m = 0</t>
  </si>
  <si>
    <t>control =0</t>
  </si>
  <si>
    <t>no fibrosis =0</t>
  </si>
  <si>
    <t>Zahra</t>
  </si>
  <si>
    <t>Fat Signal</t>
  </si>
  <si>
    <t>Fraction</t>
  </si>
  <si>
    <t>Excluded from Analysis</t>
  </si>
  <si>
    <t>4BHC</t>
  </si>
  <si>
    <t>ng/mL</t>
  </si>
  <si>
    <t>4BHC - Control</t>
  </si>
  <si>
    <t>4BHC-NAFLD</t>
  </si>
  <si>
    <t>4BHC - NAFLD - Steatosis</t>
  </si>
  <si>
    <t>4BHC-Fibrosis</t>
  </si>
  <si>
    <t>MR-Fat fraction Control</t>
  </si>
  <si>
    <t>MR fat fraction NAFLD</t>
  </si>
  <si>
    <t>MR fat fraction - NAFLD no fibr</t>
  </si>
  <si>
    <t>MR fat fraction  - NASH fibrosis</t>
  </si>
  <si>
    <t xml:space="preserve">Waist </t>
  </si>
  <si>
    <t>Circumference</t>
  </si>
  <si>
    <t>GGT</t>
  </si>
  <si>
    <t>U/L</t>
  </si>
  <si>
    <t>Alk Phos</t>
  </si>
  <si>
    <t>HgA1c</t>
  </si>
  <si>
    <t>waist - Control</t>
  </si>
  <si>
    <t>waist - NAFLD</t>
  </si>
  <si>
    <t>waist - no fibrosis</t>
  </si>
  <si>
    <t>waist - fibrosis</t>
  </si>
  <si>
    <t>GGT - Control</t>
  </si>
  <si>
    <t>GGT - NAFLD</t>
  </si>
  <si>
    <t>GGT - no fibrosis</t>
  </si>
  <si>
    <t>GGT - fibrosis</t>
  </si>
  <si>
    <t>Alk Phos - Control</t>
  </si>
  <si>
    <t>Alk - Phos - NAFLD</t>
  </si>
  <si>
    <t>Alk Phos - no fibrosis</t>
  </si>
  <si>
    <t>Alk Phos - fibrosis</t>
  </si>
  <si>
    <t>platelets - Control</t>
  </si>
  <si>
    <t>platelets - NAFLD</t>
  </si>
  <si>
    <t>platelets - no fibrosis</t>
  </si>
  <si>
    <t>platelets - fibrosis</t>
  </si>
  <si>
    <t>HgA1c - Control</t>
  </si>
  <si>
    <t>HgA1c - NAFLD</t>
  </si>
  <si>
    <t>HgA1c - no fibrosis</t>
  </si>
  <si>
    <t>HgA1c - fibrosis</t>
  </si>
  <si>
    <t>platelets</t>
  </si>
  <si>
    <t>kPa</t>
  </si>
  <si>
    <t>no fibrosis</t>
  </si>
  <si>
    <t>fibrosis</t>
  </si>
  <si>
    <t>SCr</t>
  </si>
  <si>
    <t>Fat fraction</t>
  </si>
  <si>
    <t>Rousva AUC12</t>
  </si>
  <si>
    <t>control</t>
  </si>
  <si>
    <t>Rosuva Tmax</t>
  </si>
  <si>
    <t>Rosuva T1/2</t>
  </si>
  <si>
    <t>Rosuva CLr</t>
  </si>
  <si>
    <t>PNPLA3</t>
  </si>
  <si>
    <t>C&gt;G</t>
  </si>
  <si>
    <t>PNP - cont</t>
  </si>
  <si>
    <t>PNP - NAFLD</t>
  </si>
  <si>
    <t>PNP - no fibr</t>
  </si>
  <si>
    <t>PNP - fibrosis</t>
  </si>
  <si>
    <t>Apix AUCinf</t>
  </si>
  <si>
    <t>No fibrosis</t>
  </si>
  <si>
    <t>Apix Cmax</t>
  </si>
  <si>
    <t>Apix Tmax</t>
  </si>
  <si>
    <t>no Fibrosis</t>
  </si>
  <si>
    <t>Apix T1/2</t>
  </si>
  <si>
    <t>Apix CLr</t>
  </si>
  <si>
    <t>SLCO1B1 388 observed</t>
  </si>
  <si>
    <t>G</t>
  </si>
  <si>
    <t>A</t>
  </si>
  <si>
    <t>Total</t>
  </si>
  <si>
    <t>NAFLD-no fib</t>
  </si>
  <si>
    <t>NASH-fib</t>
  </si>
  <si>
    <t>SLCO1B1 521  observed</t>
  </si>
  <si>
    <t>T</t>
  </si>
  <si>
    <t>ABCG2 421 observed</t>
  </si>
  <si>
    <t>I</t>
  </si>
  <si>
    <t>M</t>
  </si>
  <si>
    <t>PNPLA3 I148M observed</t>
  </si>
  <si>
    <t>SLCO1B1 388 expected</t>
  </si>
  <si>
    <t>SLCO1B1 521  expected</t>
  </si>
  <si>
    <t>ABCG2 421 expected</t>
  </si>
  <si>
    <t>PNPLA3 I148M expected</t>
  </si>
  <si>
    <t>P =</t>
  </si>
  <si>
    <t>Sex observed</t>
  </si>
  <si>
    <t>sex expected</t>
  </si>
  <si>
    <t>Male</t>
  </si>
  <si>
    <t>Female</t>
  </si>
  <si>
    <t>no</t>
  </si>
  <si>
    <t>yes</t>
  </si>
  <si>
    <t>diabetes observed</t>
  </si>
  <si>
    <t>diabetes expected</t>
  </si>
  <si>
    <t>Hypertension observed</t>
  </si>
  <si>
    <t>Hypertension expected</t>
  </si>
  <si>
    <t>Dyslipidemia observed</t>
  </si>
  <si>
    <t>Dyslipidemia expected</t>
  </si>
  <si>
    <t>Xr 0-12</t>
  </si>
  <si>
    <t>ug</t>
  </si>
  <si>
    <t>Rosuva Xr Control</t>
  </si>
  <si>
    <t>Rosuva Xr NAFLD</t>
  </si>
  <si>
    <t>Rosuva Xr NAFLD-no fib</t>
  </si>
  <si>
    <t>Rosuva Xr NASH-fibr</t>
  </si>
  <si>
    <t>Apixa Xr Control</t>
  </si>
  <si>
    <t>Apixa Xr NAFLD</t>
  </si>
  <si>
    <t>Apixa Xr NAFLD no fib</t>
  </si>
  <si>
    <t>Apixa Xr NASH fibr</t>
  </si>
  <si>
    <t>Rosuva Xr</t>
  </si>
  <si>
    <t>no fibr</t>
  </si>
  <si>
    <t>Apixa Xr</t>
  </si>
  <si>
    <t>NA</t>
  </si>
  <si>
    <t>Focal</t>
  </si>
  <si>
    <t>CYP3A4*22</t>
  </si>
  <si>
    <t>Carrier</t>
  </si>
  <si>
    <t>CYP3A5*3</t>
  </si>
  <si>
    <t>CYP3A5*3 observed</t>
  </si>
  <si>
    <t>CYP3A5*3 expected</t>
  </si>
  <si>
    <t>NC</t>
  </si>
  <si>
    <t>NASH-Fib</t>
  </si>
  <si>
    <t>CYP3A4*22 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</si>
</sst>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  <font>
      <sz val="9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3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5" fillId="0" borderId="0" xfId="0" applyFont="1"/>
    <xf numFmtId="164" fontId="0" fillId="0" borderId="0" xfId="0" applyNumberFormat="1"/>
    <xf numFmtId="0" fontId="8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0" fillId="0" borderId="1" xfId="0" applyNumberFormat="1" applyFont="1" applyBorder="1" applyAlignment="1">
      <alignment horizontal="center"/>
    </xf>
    <xf numFmtId="2" fontId="0" fillId="0" borderId="1" xfId="0" applyNumberFormat="1" applyBorder="1"/>
    <xf numFmtId="164" fontId="8" fillId="0" borderId="1" xfId="0" applyNumberFormat="1" applyFont="1" applyBorder="1"/>
    <xf numFmtId="164" fontId="0" fillId="0" borderId="1" xfId="0" applyNumberFormat="1" applyBorder="1"/>
    <xf numFmtId="2" fontId="5" fillId="0" borderId="1" xfId="0" applyNumberFormat="1" applyFont="1" applyBorder="1"/>
    <xf numFmtId="2" fontId="0" fillId="0" borderId="1" xfId="0" applyNumberFormat="1" applyFont="1" applyBorder="1"/>
    <xf numFmtId="2" fontId="9" fillId="0" borderId="1" xfId="0" applyNumberFormat="1" applyFont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ont="1"/>
    <xf numFmtId="164" fontId="8" fillId="0" borderId="1" xfId="0" applyNumberFormat="1" applyFont="1" applyBorder="1" applyAlignment="1">
      <alignment horizontal="right"/>
    </xf>
    <xf numFmtId="0" fontId="8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/>
    <xf numFmtId="0" fontId="2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0" fillId="4" borderId="3" xfId="0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1" xfId="0" applyFont="1" applyFill="1" applyBorder="1" applyAlignment="1">
      <alignment horizontal="center"/>
    </xf>
    <xf numFmtId="16" fontId="2" fillId="5" borderId="1" xfId="0" quotePrefix="1" applyNumberFormat="1" applyFont="1" applyFill="1" applyBorder="1" applyAlignment="1">
      <alignment horizontal="center"/>
    </xf>
    <xf numFmtId="0" fontId="2" fillId="5" borderId="1" xfId="0" quotePrefix="1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/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0" fontId="0" fillId="3" borderId="0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ill="1"/>
    <xf numFmtId="0" fontId="2" fillId="7" borderId="3" xfId="0" applyFont="1" applyFill="1" applyBorder="1"/>
    <xf numFmtId="0" fontId="2" fillId="7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/>
    <xf numFmtId="0" fontId="2" fillId="2" borderId="0" xfId="0" applyFont="1" applyFill="1" applyBorder="1" applyAlignment="1">
      <alignment horizontal="center"/>
    </xf>
    <xf numFmtId="0" fontId="0" fillId="0" borderId="1" xfId="0" applyFill="1" applyBorder="1"/>
    <xf numFmtId="0" fontId="0" fillId="5" borderId="1" xfId="0" applyFill="1" applyBorder="1"/>
    <xf numFmtId="0" fontId="2" fillId="6" borderId="4" xfId="0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8" borderId="1" xfId="0" applyFill="1" applyBorder="1"/>
    <xf numFmtId="0" fontId="2" fillId="8" borderId="1" xfId="0" applyFont="1" applyFill="1" applyBorder="1" applyAlignment="1">
      <alignment horizontal="center"/>
    </xf>
    <xf numFmtId="0" fontId="8" fillId="8" borderId="1" xfId="0" applyNumberFormat="1" applyFont="1" applyFill="1" applyBorder="1" applyAlignment="1">
      <alignment horizontal="center"/>
    </xf>
    <xf numFmtId="0" fontId="2" fillId="5" borderId="1" xfId="0" applyFont="1" applyFill="1" applyBorder="1"/>
    <xf numFmtId="0" fontId="8" fillId="5" borderId="1" xfId="0" applyNumberFormat="1" applyFont="1" applyFill="1" applyBorder="1" applyAlignment="1">
      <alignment horizontal="center"/>
    </xf>
    <xf numFmtId="0" fontId="8" fillId="5" borderId="0" xfId="0" applyNumberFormat="1" applyFont="1" applyFill="1" applyBorder="1" applyAlignment="1">
      <alignment horizontal="center"/>
    </xf>
    <xf numFmtId="0" fontId="0" fillId="8" borderId="0" xfId="0" quotePrefix="1" applyFill="1"/>
    <xf numFmtId="0" fontId="8" fillId="5" borderId="0" xfId="0" applyNumberFormat="1" applyFont="1" applyFill="1" applyBorder="1" applyAlignment="1">
      <alignment horizontal="left"/>
    </xf>
    <xf numFmtId="0" fontId="0" fillId="8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Continuous"/>
    </xf>
    <xf numFmtId="0" fontId="8" fillId="9" borderId="1" xfId="0" applyNumberFormat="1" applyFont="1" applyFill="1" applyBorder="1" applyAlignment="1">
      <alignment horizontal="center"/>
    </xf>
    <xf numFmtId="3" fontId="0" fillId="0" borderId="1" xfId="0" applyNumberFormat="1" applyBorder="1"/>
    <xf numFmtId="0" fontId="0" fillId="0" borderId="1" xfId="0" applyBorder="1" applyAlignment="1">
      <alignment horizontal="right"/>
    </xf>
    <xf numFmtId="0" fontId="11" fillId="0" borderId="6" xfId="0" applyFont="1" applyFill="1" applyBorder="1" applyAlignment="1">
      <alignment horizontal="center"/>
    </xf>
    <xf numFmtId="0" fontId="8" fillId="10" borderId="1" xfId="0" applyNumberFormat="1" applyFont="1" applyFill="1" applyBorder="1" applyAlignment="1">
      <alignment horizontal="center"/>
    </xf>
    <xf numFmtId="0" fontId="8" fillId="11" borderId="1" xfId="0" applyNumberFormat="1" applyFont="1" applyFill="1" applyBorder="1" applyAlignment="1">
      <alignment horizontal="center"/>
    </xf>
    <xf numFmtId="0" fontId="8" fillId="12" borderId="1" xfId="0" applyNumberFormat="1" applyFont="1" applyFill="1" applyBorder="1" applyAlignment="1">
      <alignment horizontal="center"/>
    </xf>
    <xf numFmtId="165" fontId="8" fillId="0" borderId="1" xfId="0" applyNumberFormat="1" applyFont="1" applyBorder="1" applyAlignment="1">
      <alignment horizontal="right"/>
    </xf>
    <xf numFmtId="0" fontId="2" fillId="8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2" fontId="0" fillId="0" borderId="0" xfId="0" applyNumberFormat="1"/>
    <xf numFmtId="2" fontId="8" fillId="0" borderId="0" xfId="0" applyNumberFormat="1" applyFont="1"/>
    <xf numFmtId="0" fontId="11" fillId="0" borderId="6" xfId="0" applyFont="1" applyFill="1" applyBorder="1" applyAlignment="1">
      <alignment horizontal="left"/>
    </xf>
    <xf numFmtId="0" fontId="0" fillId="2" borderId="3" xfId="0" applyFill="1" applyBorder="1"/>
    <xf numFmtId="0" fontId="0" fillId="13" borderId="1" xfId="0" applyFill="1" applyBorder="1"/>
    <xf numFmtId="165" fontId="0" fillId="0" borderId="0" xfId="0" applyNumberFormat="1"/>
    <xf numFmtId="166" fontId="0" fillId="0" borderId="0" xfId="0" applyNumberFormat="1"/>
    <xf numFmtId="0" fontId="12" fillId="0" borderId="0" xfId="0" applyFont="1"/>
    <xf numFmtId="0" fontId="0" fillId="7" borderId="1" xfId="0" applyFill="1" applyBorder="1"/>
    <xf numFmtId="0" fontId="0" fillId="7" borderId="3" xfId="0" applyFill="1" applyBorder="1"/>
    <xf numFmtId="0" fontId="8" fillId="7" borderId="1" xfId="0" applyNumberFormat="1" applyFont="1" applyFill="1" applyBorder="1" applyAlignment="1">
      <alignment horizontal="center"/>
    </xf>
    <xf numFmtId="0" fontId="0" fillId="7" borderId="1" xfId="0" applyNumberFormat="1" applyFont="1" applyFill="1" applyBorder="1" applyAlignment="1">
      <alignment horizontal="center"/>
    </xf>
    <xf numFmtId="164" fontId="8" fillId="7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8" fillId="8" borderId="1" xfId="0" applyNumberFormat="1" applyFont="1" applyFill="1" applyBorder="1" applyAlignment="1">
      <alignment horizontal="center"/>
    </xf>
    <xf numFmtId="2" fontId="8" fillId="9" borderId="1" xfId="0" applyNumberFormat="1" applyFont="1" applyFill="1" applyBorder="1" applyAlignment="1">
      <alignment horizontal="center"/>
    </xf>
  </cellXfs>
  <cellStyles count="3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Normal" xfId="0" builtinId="0"/>
  </cellStyles>
  <dxfs count="0"/>
  <tableStyles count="0" defaultTableStyle="TableStyleMedium9" defaultPivotStyle="PivotStyleMedium7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85674867564597E-2"/>
          <c:y val="0.104183168316832"/>
          <c:w val="0.89736475248286296"/>
          <c:h val="0.8396330007016450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'LBM Calc'!$E$8:$E$42</c:f>
              <c:numCache>
                <c:formatCode>0.0</c:formatCode>
                <c:ptCount val="35"/>
                <c:pt idx="0">
                  <c:v>26.3</c:v>
                </c:pt>
                <c:pt idx="1">
                  <c:v>29.5</c:v>
                </c:pt>
                <c:pt idx="2">
                  <c:v>29.3</c:v>
                </c:pt>
                <c:pt idx="3">
                  <c:v>40.700000000000003</c:v>
                </c:pt>
                <c:pt idx="4">
                  <c:v>29.8</c:v>
                </c:pt>
                <c:pt idx="5">
                  <c:v>23.3</c:v>
                </c:pt>
                <c:pt idx="6">
                  <c:v>25.4</c:v>
                </c:pt>
                <c:pt idx="7">
                  <c:v>21.6</c:v>
                </c:pt>
                <c:pt idx="8">
                  <c:v>25</c:v>
                </c:pt>
                <c:pt idx="9">
                  <c:v>38</c:v>
                </c:pt>
                <c:pt idx="10">
                  <c:v>32</c:v>
                </c:pt>
                <c:pt idx="11">
                  <c:v>22.9</c:v>
                </c:pt>
                <c:pt idx="12">
                  <c:v>37.799999999999997</c:v>
                </c:pt>
                <c:pt idx="13">
                  <c:v>34.4</c:v>
                </c:pt>
                <c:pt idx="14">
                  <c:v>42.3</c:v>
                </c:pt>
                <c:pt idx="15">
                  <c:v>36.200000000000003</c:v>
                </c:pt>
                <c:pt idx="16">
                  <c:v>21.6</c:v>
                </c:pt>
                <c:pt idx="17">
                  <c:v>34.799999999999997</c:v>
                </c:pt>
                <c:pt idx="18">
                  <c:v>34.700000000000003</c:v>
                </c:pt>
                <c:pt idx="19">
                  <c:v>35.4</c:v>
                </c:pt>
                <c:pt idx="20">
                  <c:v>24.4</c:v>
                </c:pt>
                <c:pt idx="21">
                  <c:v>22.1</c:v>
                </c:pt>
                <c:pt idx="22">
                  <c:v>35.1</c:v>
                </c:pt>
                <c:pt idx="23">
                  <c:v>31.8</c:v>
                </c:pt>
                <c:pt idx="24">
                  <c:v>24.6</c:v>
                </c:pt>
                <c:pt idx="25">
                  <c:v>37.4</c:v>
                </c:pt>
                <c:pt idx="26">
                  <c:v>22.5</c:v>
                </c:pt>
                <c:pt idx="27">
                  <c:v>26.2</c:v>
                </c:pt>
                <c:pt idx="28">
                  <c:v>27.8</c:v>
                </c:pt>
                <c:pt idx="29">
                  <c:v>18.3</c:v>
                </c:pt>
                <c:pt idx="30">
                  <c:v>31.1</c:v>
                </c:pt>
                <c:pt idx="31">
                  <c:v>34.9</c:v>
                </c:pt>
                <c:pt idx="32">
                  <c:v>34.1</c:v>
                </c:pt>
                <c:pt idx="33">
                  <c:v>40.6</c:v>
                </c:pt>
                <c:pt idx="34">
                  <c:v>31.5</c:v>
                </c:pt>
              </c:numCache>
            </c:numRef>
          </c:xVal>
          <c:yVal>
            <c:numRef>
              <c:f>'LBM Calc'!$K$8:$K$42</c:f>
              <c:numCache>
                <c:formatCode>0.0</c:formatCode>
                <c:ptCount val="35"/>
                <c:pt idx="0">
                  <c:v>25.609130434782585</c:v>
                </c:pt>
                <c:pt idx="1">
                  <c:v>44.522580645161305</c:v>
                </c:pt>
                <c:pt idx="2">
                  <c:v>48.145539358600566</c:v>
                </c:pt>
                <c:pt idx="3">
                  <c:v>60.295669099756687</c:v>
                </c:pt>
                <c:pt idx="4">
                  <c:v>46.801318681318698</c:v>
                </c:pt>
                <c:pt idx="5">
                  <c:v>39.113385826771633</c:v>
                </c:pt>
                <c:pt idx="6">
                  <c:v>23.266433378196496</c:v>
                </c:pt>
                <c:pt idx="7">
                  <c:v>36.607033747779745</c:v>
                </c:pt>
                <c:pt idx="8">
                  <c:v>40.906798029556654</c:v>
                </c:pt>
                <c:pt idx="9">
                  <c:v>37.820087847730612</c:v>
                </c:pt>
                <c:pt idx="10">
                  <c:v>39.99591448931114</c:v>
                </c:pt>
                <c:pt idx="11">
                  <c:v>39.426717557251891</c:v>
                </c:pt>
                <c:pt idx="12">
                  <c:v>56.797752808988733</c:v>
                </c:pt>
                <c:pt idx="13">
                  <c:v>39.233122590593659</c:v>
                </c:pt>
                <c:pt idx="14">
                  <c:v>46.324418262150211</c:v>
                </c:pt>
                <c:pt idx="15">
                  <c:v>50.655604186489043</c:v>
                </c:pt>
                <c:pt idx="16">
                  <c:v>40.02909090909089</c:v>
                </c:pt>
                <c:pt idx="17">
                  <c:v>47.714450154162371</c:v>
                </c:pt>
                <c:pt idx="18">
                  <c:v>42.834585519412386</c:v>
                </c:pt>
                <c:pt idx="19">
                  <c:v>33.95561243144423</c:v>
                </c:pt>
                <c:pt idx="20">
                  <c:v>23.174724770642165</c:v>
                </c:pt>
                <c:pt idx="21">
                  <c:v>42.243383084577133</c:v>
                </c:pt>
                <c:pt idx="22">
                  <c:v>31.601149212233558</c:v>
                </c:pt>
                <c:pt idx="23">
                  <c:v>47.004229765013065</c:v>
                </c:pt>
                <c:pt idx="24">
                  <c:v>40.195161290322567</c:v>
                </c:pt>
                <c:pt idx="25">
                  <c:v>39.644444444444439</c:v>
                </c:pt>
                <c:pt idx="26">
                  <c:v>38.948313856427383</c:v>
                </c:pt>
                <c:pt idx="27">
                  <c:v>36.72652360515022</c:v>
                </c:pt>
                <c:pt idx="28">
                  <c:v>33.960750000000019</c:v>
                </c:pt>
                <c:pt idx="29">
                  <c:v>41.662084095063967</c:v>
                </c:pt>
                <c:pt idx="30">
                  <c:v>29.125044247787603</c:v>
                </c:pt>
                <c:pt idx="31">
                  <c:v>36.5368309859155</c:v>
                </c:pt>
                <c:pt idx="32">
                  <c:v>30.991666666666685</c:v>
                </c:pt>
                <c:pt idx="33">
                  <c:v>49.764348641049679</c:v>
                </c:pt>
                <c:pt idx="34">
                  <c:v>42.707692307692284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4-6146-AE66-FF109F517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7338592"/>
        <c:axId val="-1427335744"/>
      </c:scatterChart>
      <c:valAx>
        <c:axId val="-14273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335744"/>
        <c:crosses val="autoZero"/>
        <c:crossBetween val="midCat"/>
      </c:valAx>
      <c:valAx>
        <c:axId val="-14273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33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85674867564597E-2"/>
          <c:y val="0.104183168316832"/>
          <c:w val="0.89736475248286296"/>
          <c:h val="0.8396330007016450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'LBM Calc'!$E$8:$E$42</c:f>
              <c:numCache>
                <c:formatCode>0.0</c:formatCode>
                <c:ptCount val="35"/>
                <c:pt idx="0">
                  <c:v>26.3</c:v>
                </c:pt>
                <c:pt idx="1">
                  <c:v>29.5</c:v>
                </c:pt>
                <c:pt idx="2">
                  <c:v>29.3</c:v>
                </c:pt>
                <c:pt idx="3">
                  <c:v>40.700000000000003</c:v>
                </c:pt>
                <c:pt idx="4">
                  <c:v>29.8</c:v>
                </c:pt>
                <c:pt idx="5">
                  <c:v>23.3</c:v>
                </c:pt>
                <c:pt idx="6">
                  <c:v>25.4</c:v>
                </c:pt>
                <c:pt idx="7">
                  <c:v>21.6</c:v>
                </c:pt>
                <c:pt idx="8">
                  <c:v>25</c:v>
                </c:pt>
                <c:pt idx="9">
                  <c:v>38</c:v>
                </c:pt>
                <c:pt idx="10">
                  <c:v>32</c:v>
                </c:pt>
                <c:pt idx="11">
                  <c:v>22.9</c:v>
                </c:pt>
                <c:pt idx="12">
                  <c:v>37.799999999999997</c:v>
                </c:pt>
                <c:pt idx="13">
                  <c:v>34.4</c:v>
                </c:pt>
                <c:pt idx="14">
                  <c:v>42.3</c:v>
                </c:pt>
                <c:pt idx="15">
                  <c:v>36.200000000000003</c:v>
                </c:pt>
                <c:pt idx="16">
                  <c:v>21.6</c:v>
                </c:pt>
                <c:pt idx="17">
                  <c:v>34.799999999999997</c:v>
                </c:pt>
                <c:pt idx="18">
                  <c:v>34.700000000000003</c:v>
                </c:pt>
                <c:pt idx="19">
                  <c:v>35.4</c:v>
                </c:pt>
                <c:pt idx="20">
                  <c:v>24.4</c:v>
                </c:pt>
                <c:pt idx="21">
                  <c:v>22.1</c:v>
                </c:pt>
                <c:pt idx="22">
                  <c:v>35.1</c:v>
                </c:pt>
                <c:pt idx="23">
                  <c:v>31.8</c:v>
                </c:pt>
                <c:pt idx="24">
                  <c:v>24.6</c:v>
                </c:pt>
                <c:pt idx="25">
                  <c:v>37.4</c:v>
                </c:pt>
                <c:pt idx="26">
                  <c:v>22.5</c:v>
                </c:pt>
                <c:pt idx="27">
                  <c:v>26.2</c:v>
                </c:pt>
                <c:pt idx="28">
                  <c:v>27.8</c:v>
                </c:pt>
                <c:pt idx="29">
                  <c:v>18.3</c:v>
                </c:pt>
                <c:pt idx="30">
                  <c:v>31.1</c:v>
                </c:pt>
                <c:pt idx="31">
                  <c:v>34.9</c:v>
                </c:pt>
                <c:pt idx="32">
                  <c:v>34.1</c:v>
                </c:pt>
                <c:pt idx="33">
                  <c:v>40.6</c:v>
                </c:pt>
                <c:pt idx="34">
                  <c:v>31.5</c:v>
                </c:pt>
              </c:numCache>
            </c:numRef>
          </c:xVal>
          <c:yVal>
            <c:numRef>
              <c:f>'LBM Calc'!$M$8:$M$42</c:f>
              <c:numCache>
                <c:formatCode>0.0</c:formatCode>
                <c:ptCount val="35"/>
                <c:pt idx="0">
                  <c:v>25.089855072463767</c:v>
                </c:pt>
                <c:pt idx="1">
                  <c:v>38.250322580645168</c:v>
                </c:pt>
                <c:pt idx="2">
                  <c:v>39.713994169096203</c:v>
                </c:pt>
                <c:pt idx="3">
                  <c:v>47.223357664233575</c:v>
                </c:pt>
                <c:pt idx="4">
                  <c:v>39.789010989010983</c:v>
                </c:pt>
                <c:pt idx="5">
                  <c:v>27.95748031496063</c:v>
                </c:pt>
                <c:pt idx="6">
                  <c:v>23.69165545087484</c:v>
                </c:pt>
                <c:pt idx="7">
                  <c:v>25.327531083481354</c:v>
                </c:pt>
                <c:pt idx="8">
                  <c:v>32.94778325123152</c:v>
                </c:pt>
                <c:pt idx="9">
                  <c:v>36.218008784773062</c:v>
                </c:pt>
                <c:pt idx="10">
                  <c:v>41.15866983372922</c:v>
                </c:pt>
                <c:pt idx="11">
                  <c:v>26.499236641221373</c:v>
                </c:pt>
                <c:pt idx="12">
                  <c:v>47.224719101123597</c:v>
                </c:pt>
                <c:pt idx="13">
                  <c:v>34.166615265998459</c:v>
                </c:pt>
                <c:pt idx="14">
                  <c:v>43.160088365243013</c:v>
                </c:pt>
                <c:pt idx="15">
                  <c:v>43.798097050428161</c:v>
                </c:pt>
                <c:pt idx="16">
                  <c:v>25.01818181818183</c:v>
                </c:pt>
                <c:pt idx="17">
                  <c:v>43.257348406988697</c:v>
                </c:pt>
                <c:pt idx="18">
                  <c:v>43.091710388247627</c:v>
                </c:pt>
                <c:pt idx="19">
                  <c:v>33.895978062157234</c:v>
                </c:pt>
                <c:pt idx="20">
                  <c:v>23.447935779816518</c:v>
                </c:pt>
                <c:pt idx="21">
                  <c:v>25.471641791044767</c:v>
                </c:pt>
                <c:pt idx="22">
                  <c:v>33.790268767377214</c:v>
                </c:pt>
                <c:pt idx="23">
                  <c:v>42.143342036553513</c:v>
                </c:pt>
                <c:pt idx="24">
                  <c:v>32.164516129032272</c:v>
                </c:pt>
                <c:pt idx="25">
                  <c:v>35.546913580246908</c:v>
                </c:pt>
                <c:pt idx="26">
                  <c:v>26.721535893155284</c:v>
                </c:pt>
                <c:pt idx="27">
                  <c:v>33.599713876967108</c:v>
                </c:pt>
                <c:pt idx="28">
                  <c:v>34.662500000000009</c:v>
                </c:pt>
                <c:pt idx="29">
                  <c:v>13.503839122486291</c:v>
                </c:pt>
                <c:pt idx="30">
                  <c:v>30.328761061946906</c:v>
                </c:pt>
                <c:pt idx="31">
                  <c:v>33.89507042253522</c:v>
                </c:pt>
                <c:pt idx="32">
                  <c:v>33.072222222222223</c:v>
                </c:pt>
                <c:pt idx="33">
                  <c:v>48.252671040299909</c:v>
                </c:pt>
                <c:pt idx="34">
                  <c:v>41.516666666666666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6-0648-ABA3-EA610C53B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4358720"/>
        <c:axId val="-1284356240"/>
      </c:scatterChart>
      <c:valAx>
        <c:axId val="-12843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356240"/>
        <c:crosses val="autoZero"/>
        <c:crossBetween val="midCat"/>
      </c:valAx>
      <c:valAx>
        <c:axId val="-1284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3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6</xdr:row>
      <xdr:rowOff>177800</xdr:rowOff>
    </xdr:from>
    <xdr:to>
      <xdr:col>21</xdr:col>
      <xdr:colOff>609600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330200</xdr:colOff>
      <xdr:row>33</xdr:row>
      <xdr:rowOff>38100</xdr:rowOff>
    </xdr:from>
    <xdr:to>
      <xdr:col>21</xdr:col>
      <xdr:colOff>577850</xdr:colOff>
      <xdr:row>58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327"/>
  <sheetViews>
    <sheetView tabSelected="1" topLeftCell="Q1" zoomScale="116" zoomScaleNormal="116" zoomScalePageLayoutView="116" workbookViewId="0">
      <pane xSplit="3900" activePane="topRight"/>
      <selection activeCell="Q45" sqref="Q45"/>
      <selection pane="topRight" activeCell="J33" sqref="J33"/>
    </sheetView>
  </sheetViews>
  <sheetFormatPr baseColWidth="10" defaultRowHeight="16" x14ac:dyDescent="0.2"/>
  <cols>
    <col min="10" max="10" width="12.5" customWidth="1"/>
    <col min="17" max="17" width="13.5" customWidth="1"/>
    <col min="19" max="19" width="14.5" customWidth="1"/>
    <col min="20" max="20" width="13.83203125" customWidth="1"/>
    <col min="21" max="22" width="12.6640625" customWidth="1"/>
    <col min="27" max="27" width="11.33203125" customWidth="1"/>
    <col min="28" max="30" width="11.5" customWidth="1"/>
    <col min="31" max="43" width="11.6640625" customWidth="1"/>
    <col min="54" max="54" width="11.6640625" customWidth="1"/>
    <col min="55" max="55" width="12.5" customWidth="1"/>
  </cols>
  <sheetData>
    <row r="1" spans="1:83" x14ac:dyDescent="0.2">
      <c r="A1" s="1" t="s">
        <v>0</v>
      </c>
    </row>
    <row r="2" spans="1:83" x14ac:dyDescent="0.2">
      <c r="A2" s="1" t="s">
        <v>42</v>
      </c>
      <c r="S2" s="38" t="s">
        <v>80</v>
      </c>
      <c r="T2" s="39"/>
      <c r="U2" s="72"/>
      <c r="V2" s="72"/>
      <c r="W2" s="39"/>
      <c r="X2" s="103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67"/>
      <c r="AQ2">
        <f>SUM(AQ30:AQ40)</f>
        <v>22</v>
      </c>
    </row>
    <row r="3" spans="1:83" x14ac:dyDescent="0.2">
      <c r="K3" s="31" t="s">
        <v>81</v>
      </c>
      <c r="L3" s="32"/>
      <c r="M3" s="32"/>
      <c r="N3" s="32"/>
      <c r="O3" s="32"/>
      <c r="P3" s="33"/>
      <c r="Q3" s="33"/>
      <c r="R3" s="22"/>
      <c r="S3" s="40"/>
      <c r="T3" s="37" t="s">
        <v>139</v>
      </c>
      <c r="U3" s="73" t="s">
        <v>114</v>
      </c>
      <c r="V3" s="92" t="s">
        <v>286</v>
      </c>
      <c r="W3" s="36"/>
      <c r="X3" s="104"/>
      <c r="Y3" s="36"/>
      <c r="Z3" s="36"/>
      <c r="AA3" s="36"/>
      <c r="AB3" s="36"/>
      <c r="AC3" s="36"/>
      <c r="AD3" s="57" t="s">
        <v>111</v>
      </c>
      <c r="AE3" s="36"/>
      <c r="AF3" s="36"/>
      <c r="AG3" s="36"/>
      <c r="AH3" s="36"/>
      <c r="AI3" s="36"/>
      <c r="AJ3" s="98"/>
      <c r="AK3" s="69" t="s">
        <v>97</v>
      </c>
      <c r="AL3" s="62" t="s">
        <v>124</v>
      </c>
      <c r="AM3" s="62"/>
      <c r="AN3" s="62"/>
      <c r="AO3" s="62"/>
      <c r="AP3" s="62"/>
      <c r="AQ3" s="62"/>
      <c r="AR3" s="40" t="s">
        <v>79</v>
      </c>
      <c r="AS3" s="41"/>
      <c r="AT3" s="41"/>
      <c r="AU3" s="41"/>
      <c r="AV3" s="41"/>
      <c r="AW3" s="41"/>
      <c r="AX3" s="41"/>
      <c r="AY3" s="41"/>
      <c r="AZ3" s="41"/>
      <c r="BA3" s="42"/>
      <c r="BB3" s="68"/>
      <c r="BC3" s="68"/>
      <c r="BD3" s="68"/>
      <c r="BE3" s="68"/>
      <c r="BF3" s="99"/>
    </row>
    <row r="4" spans="1:83" x14ac:dyDescent="0.2">
      <c r="A4" s="1" t="s">
        <v>138</v>
      </c>
      <c r="K4" s="34"/>
      <c r="L4" s="34"/>
      <c r="M4" s="34"/>
      <c r="N4" s="34"/>
      <c r="O4" s="35" t="s">
        <v>108</v>
      </c>
      <c r="P4" s="34"/>
      <c r="Q4" s="35" t="s">
        <v>300</v>
      </c>
      <c r="R4" s="23" t="s">
        <v>0</v>
      </c>
      <c r="S4" s="43" t="s">
        <v>26</v>
      </c>
      <c r="T4" s="37" t="s">
        <v>3</v>
      </c>
      <c r="U4" s="73" t="s">
        <v>3</v>
      </c>
      <c r="V4" s="73" t="s">
        <v>287</v>
      </c>
      <c r="W4" s="37" t="s">
        <v>8</v>
      </c>
      <c r="X4" s="63" t="s">
        <v>8</v>
      </c>
      <c r="Y4" s="37" t="s">
        <v>8</v>
      </c>
      <c r="Z4" s="37" t="s">
        <v>5</v>
      </c>
      <c r="AA4" s="37" t="s">
        <v>94</v>
      </c>
      <c r="AB4" s="37" t="s">
        <v>95</v>
      </c>
      <c r="AC4" s="37" t="s">
        <v>36</v>
      </c>
      <c r="AD4" s="37" t="s">
        <v>36</v>
      </c>
      <c r="AE4" s="37" t="s">
        <v>38</v>
      </c>
      <c r="AF4" s="37" t="s">
        <v>46</v>
      </c>
      <c r="AG4" s="37" t="s">
        <v>110</v>
      </c>
      <c r="AH4" s="37" t="s">
        <v>302</v>
      </c>
      <c r="AI4" s="37" t="s">
        <v>304</v>
      </c>
      <c r="AJ4" s="23" t="s">
        <v>305</v>
      </c>
      <c r="AK4" s="52" t="s">
        <v>47</v>
      </c>
      <c r="AL4" s="63" t="s">
        <v>125</v>
      </c>
      <c r="AM4" s="63" t="s">
        <v>125</v>
      </c>
      <c r="AN4" s="63" t="s">
        <v>128</v>
      </c>
      <c r="AO4" s="63" t="s">
        <v>337</v>
      </c>
      <c r="AP4" s="63" t="s">
        <v>394</v>
      </c>
      <c r="AQ4" s="63" t="s">
        <v>396</v>
      </c>
      <c r="AR4" s="43" t="s">
        <v>22</v>
      </c>
      <c r="AS4" s="43" t="s">
        <v>24</v>
      </c>
      <c r="AT4" s="43" t="s">
        <v>22</v>
      </c>
      <c r="AU4" s="43" t="s">
        <v>24</v>
      </c>
      <c r="AV4" s="43" t="s">
        <v>32</v>
      </c>
      <c r="AW4" s="43" t="s">
        <v>24</v>
      </c>
      <c r="AX4" s="43" t="s">
        <v>32</v>
      </c>
      <c r="AY4" s="43" t="s">
        <v>24</v>
      </c>
      <c r="AZ4" s="43" t="s">
        <v>32</v>
      </c>
      <c r="BA4" s="43" t="s">
        <v>24</v>
      </c>
      <c r="BB4" s="43" t="s">
        <v>32</v>
      </c>
      <c r="BC4" s="43" t="s">
        <v>24</v>
      </c>
      <c r="BD4" s="43" t="s">
        <v>32</v>
      </c>
      <c r="BE4" s="43" t="s">
        <v>24</v>
      </c>
      <c r="BF4" s="99"/>
    </row>
    <row r="5" spans="1:83" x14ac:dyDescent="0.2">
      <c r="A5" s="23" t="s">
        <v>1</v>
      </c>
      <c r="B5" s="23" t="s">
        <v>2</v>
      </c>
      <c r="C5" s="23" t="s">
        <v>3</v>
      </c>
      <c r="D5" s="23" t="s">
        <v>4</v>
      </c>
      <c r="E5" s="23" t="s">
        <v>5</v>
      </c>
      <c r="F5" s="23"/>
      <c r="G5" s="23"/>
      <c r="H5" s="23"/>
      <c r="I5" s="23" t="s">
        <v>8</v>
      </c>
      <c r="J5" s="8"/>
      <c r="K5" s="35" t="s">
        <v>16</v>
      </c>
      <c r="L5" s="35" t="s">
        <v>14</v>
      </c>
      <c r="M5" s="35" t="s">
        <v>12</v>
      </c>
      <c r="N5" s="35" t="s">
        <v>13</v>
      </c>
      <c r="O5" s="35" t="s">
        <v>106</v>
      </c>
      <c r="P5" s="35" t="s">
        <v>15</v>
      </c>
      <c r="Q5" s="35" t="s">
        <v>301</v>
      </c>
      <c r="R5" s="23" t="s">
        <v>25</v>
      </c>
      <c r="S5" s="43" t="s">
        <v>149</v>
      </c>
      <c r="T5" s="37" t="s">
        <v>27</v>
      </c>
      <c r="U5" s="73" t="s">
        <v>119</v>
      </c>
      <c r="V5" s="73" t="s">
        <v>288</v>
      </c>
      <c r="W5" s="37" t="s">
        <v>393</v>
      </c>
      <c r="X5" s="63" t="s">
        <v>155</v>
      </c>
      <c r="Y5" s="37" t="s">
        <v>116</v>
      </c>
      <c r="Z5" s="37" t="s">
        <v>112</v>
      </c>
      <c r="AA5" s="37" t="s">
        <v>96</v>
      </c>
      <c r="AB5" s="37" t="s">
        <v>96</v>
      </c>
      <c r="AC5" s="37" t="s">
        <v>96</v>
      </c>
      <c r="AD5" s="37" t="s">
        <v>37</v>
      </c>
      <c r="AE5" s="37" t="s">
        <v>48</v>
      </c>
      <c r="AF5" s="37" t="s">
        <v>48</v>
      </c>
      <c r="AG5" s="37"/>
      <c r="AH5" s="37" t="s">
        <v>303</v>
      </c>
      <c r="AI5" s="37" t="s">
        <v>303</v>
      </c>
      <c r="AJ5" s="23"/>
      <c r="AK5" s="52" t="s">
        <v>49</v>
      </c>
      <c r="AL5" s="63" t="s">
        <v>126</v>
      </c>
      <c r="AM5" s="63" t="s">
        <v>127</v>
      </c>
      <c r="AN5" s="63" t="s">
        <v>129</v>
      </c>
      <c r="AO5" s="63" t="s">
        <v>338</v>
      </c>
      <c r="AP5" s="63" t="s">
        <v>395</v>
      </c>
      <c r="AQ5" s="63"/>
      <c r="AR5" s="43" t="s">
        <v>23</v>
      </c>
      <c r="AS5" s="43" t="s">
        <v>23</v>
      </c>
      <c r="AT5" s="43" t="s">
        <v>23</v>
      </c>
      <c r="AU5" s="43" t="s">
        <v>23</v>
      </c>
      <c r="AV5" s="43" t="s">
        <v>33</v>
      </c>
      <c r="AW5" s="43" t="s">
        <v>33</v>
      </c>
      <c r="AX5" s="43" t="s">
        <v>34</v>
      </c>
      <c r="AY5" s="43" t="s">
        <v>34</v>
      </c>
      <c r="AZ5" s="44" t="s">
        <v>35</v>
      </c>
      <c r="BA5" s="43" t="s">
        <v>35</v>
      </c>
      <c r="BB5" s="43" t="s">
        <v>144</v>
      </c>
      <c r="BC5" s="43" t="s">
        <v>144</v>
      </c>
      <c r="BD5" s="43" t="s">
        <v>379</v>
      </c>
      <c r="BE5" s="43" t="s">
        <v>379</v>
      </c>
      <c r="BF5" s="94" t="s">
        <v>290</v>
      </c>
    </row>
    <row r="6" spans="1:83" x14ac:dyDescent="0.2">
      <c r="A6" s="23"/>
      <c r="B6" s="23"/>
      <c r="C6" s="23"/>
      <c r="D6" s="23"/>
      <c r="E6" s="23" t="s">
        <v>11</v>
      </c>
      <c r="F6" s="23" t="s">
        <v>6</v>
      </c>
      <c r="G6" s="23" t="s">
        <v>10</v>
      </c>
      <c r="H6" s="23" t="s">
        <v>7</v>
      </c>
      <c r="I6" s="23" t="s">
        <v>43</v>
      </c>
      <c r="J6" s="8"/>
      <c r="K6" s="35"/>
      <c r="L6" s="35"/>
      <c r="M6" s="35"/>
      <c r="N6" s="34"/>
      <c r="O6" s="34"/>
      <c r="P6" s="34"/>
      <c r="Q6" s="34"/>
      <c r="R6" s="22"/>
      <c r="S6" s="75" t="s">
        <v>45</v>
      </c>
      <c r="T6" s="39"/>
      <c r="U6" s="73" t="s">
        <v>120</v>
      </c>
      <c r="V6" s="73"/>
      <c r="W6" s="37" t="s">
        <v>327</v>
      </c>
      <c r="X6" s="63" t="s">
        <v>327</v>
      </c>
      <c r="Y6" s="39"/>
      <c r="Z6" s="56" t="s">
        <v>113</v>
      </c>
      <c r="AA6" s="39"/>
      <c r="AB6" s="39"/>
      <c r="AC6" s="37" t="s">
        <v>115</v>
      </c>
      <c r="AD6" s="39"/>
      <c r="AE6" s="39"/>
      <c r="AF6" s="39"/>
      <c r="AG6" s="39"/>
      <c r="AH6" s="39"/>
      <c r="AI6" s="39"/>
      <c r="AJ6" s="22"/>
      <c r="AK6" s="51"/>
      <c r="AL6" s="63" t="s">
        <v>146</v>
      </c>
      <c r="AM6" s="63" t="s">
        <v>146</v>
      </c>
      <c r="AN6" s="63" t="s">
        <v>146</v>
      </c>
      <c r="AO6" s="63" t="s">
        <v>146</v>
      </c>
      <c r="AP6" s="63"/>
      <c r="AQ6" s="63"/>
      <c r="AR6" s="45" t="s">
        <v>30</v>
      </c>
      <c r="AS6" s="45" t="s">
        <v>30</v>
      </c>
      <c r="AT6" s="45" t="s">
        <v>31</v>
      </c>
      <c r="AU6" s="45" t="s">
        <v>31</v>
      </c>
      <c r="AV6" s="43" t="s">
        <v>39</v>
      </c>
      <c r="AW6" s="43" t="s">
        <v>39</v>
      </c>
      <c r="AX6" s="43" t="s">
        <v>40</v>
      </c>
      <c r="AY6" s="43" t="s">
        <v>40</v>
      </c>
      <c r="AZ6" s="43" t="s">
        <v>41</v>
      </c>
      <c r="BA6" s="43" t="s">
        <v>41</v>
      </c>
      <c r="BB6" s="43" t="s">
        <v>145</v>
      </c>
      <c r="BC6" s="43" t="s">
        <v>145</v>
      </c>
      <c r="BD6" s="43" t="s">
        <v>380</v>
      </c>
      <c r="BE6" s="43" t="s">
        <v>380</v>
      </c>
      <c r="BF6" s="94" t="s">
        <v>291</v>
      </c>
    </row>
    <row r="7" spans="1:83" ht="17" thickBot="1" x14ac:dyDescent="0.25">
      <c r="A7" s="2">
        <v>1</v>
      </c>
      <c r="B7" s="2"/>
      <c r="C7" s="2" t="s">
        <v>9</v>
      </c>
      <c r="D7" s="6" t="s">
        <v>9</v>
      </c>
      <c r="E7" s="2"/>
      <c r="F7" s="2"/>
      <c r="G7" s="2"/>
      <c r="H7" s="2" t="s">
        <v>9</v>
      </c>
      <c r="I7" s="3">
        <v>8</v>
      </c>
      <c r="K7" s="2">
        <v>31</v>
      </c>
      <c r="L7" s="2" t="s">
        <v>20</v>
      </c>
      <c r="M7" s="18">
        <v>63.5</v>
      </c>
      <c r="N7" s="18">
        <v>23.3</v>
      </c>
      <c r="O7" s="18">
        <v>45.747</v>
      </c>
      <c r="P7" s="2"/>
      <c r="Q7" s="2">
        <v>74</v>
      </c>
      <c r="R7" s="89">
        <v>7</v>
      </c>
      <c r="S7" s="76" t="s">
        <v>21</v>
      </c>
      <c r="T7" s="12"/>
      <c r="U7" s="74"/>
      <c r="V7" s="109">
        <v>-2.6978417266187049E-2</v>
      </c>
      <c r="W7" s="12"/>
      <c r="X7" s="105" t="s">
        <v>392</v>
      </c>
      <c r="Y7" s="12">
        <v>0</v>
      </c>
      <c r="Z7" s="12">
        <v>0</v>
      </c>
      <c r="AA7" s="58">
        <v>198.7</v>
      </c>
      <c r="AB7" s="58">
        <v>301.5</v>
      </c>
      <c r="AC7" s="58">
        <f t="shared" ref="AC7:AC42" si="0">AB7-AA7</f>
        <v>102.80000000000001</v>
      </c>
      <c r="AD7" s="12">
        <v>0.52</v>
      </c>
      <c r="AE7" s="12">
        <v>14</v>
      </c>
      <c r="AF7" s="12">
        <v>18</v>
      </c>
      <c r="AG7" s="12">
        <v>306</v>
      </c>
      <c r="AH7" s="12">
        <v>14</v>
      </c>
      <c r="AI7" s="12">
        <v>44</v>
      </c>
      <c r="AJ7" s="12">
        <v>4.3</v>
      </c>
      <c r="AK7" s="12">
        <v>86</v>
      </c>
      <c r="AL7" s="64">
        <v>0</v>
      </c>
      <c r="AM7" s="12">
        <v>0</v>
      </c>
      <c r="AN7" s="12">
        <v>0</v>
      </c>
      <c r="AO7" s="12">
        <v>0</v>
      </c>
      <c r="AP7" s="12">
        <v>0</v>
      </c>
      <c r="AQ7" s="2">
        <v>2</v>
      </c>
      <c r="AR7" s="27">
        <v>30.77</v>
      </c>
      <c r="AS7" s="17">
        <v>782.1</v>
      </c>
      <c r="AT7" s="20">
        <v>34.713744920000003</v>
      </c>
      <c r="AU7" s="20">
        <v>937.48666979999996</v>
      </c>
      <c r="AV7" s="16">
        <v>4.512117429113994</v>
      </c>
      <c r="AW7" s="18">
        <v>117.16010371782708</v>
      </c>
      <c r="AX7" s="3">
        <v>2</v>
      </c>
      <c r="AY7" s="3">
        <v>2</v>
      </c>
      <c r="AZ7" s="20">
        <v>3.3526167629999999</v>
      </c>
      <c r="BA7" s="20">
        <v>4.2355957999999996</v>
      </c>
      <c r="BB7" s="18">
        <v>152.50606291394669</v>
      </c>
      <c r="BC7" s="18">
        <v>11.217449994053332</v>
      </c>
      <c r="BD7">
        <v>282</v>
      </c>
      <c r="BE7" s="102">
        <v>526</v>
      </c>
      <c r="BF7" s="95">
        <v>14.83747885174475</v>
      </c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</row>
    <row r="8" spans="1:83" x14ac:dyDescent="0.2">
      <c r="A8" s="2">
        <v>3</v>
      </c>
      <c r="B8" s="2"/>
      <c r="C8" s="2" t="s">
        <v>9</v>
      </c>
      <c r="D8" s="6" t="s">
        <v>9</v>
      </c>
      <c r="E8" s="2"/>
      <c r="F8" s="2"/>
      <c r="G8" s="2"/>
      <c r="H8" s="2" t="s">
        <v>9</v>
      </c>
      <c r="I8" s="3">
        <v>5.5</v>
      </c>
      <c r="K8" s="2">
        <v>53</v>
      </c>
      <c r="L8" s="2" t="s">
        <v>19</v>
      </c>
      <c r="M8" s="18">
        <v>74.3</v>
      </c>
      <c r="N8" s="18">
        <v>25.4</v>
      </c>
      <c r="O8" s="18">
        <v>56.697099999999992</v>
      </c>
      <c r="P8" s="2"/>
      <c r="Q8" s="2">
        <v>81</v>
      </c>
      <c r="R8" s="89">
        <v>8</v>
      </c>
      <c r="S8" s="76" t="s">
        <v>21</v>
      </c>
      <c r="T8" s="12"/>
      <c r="U8" s="74"/>
      <c r="V8" s="109">
        <v>-0.13556174558960074</v>
      </c>
      <c r="W8" s="12"/>
      <c r="X8" s="105" t="s">
        <v>392</v>
      </c>
      <c r="Y8" s="12">
        <v>0</v>
      </c>
      <c r="Z8" s="12">
        <v>0</v>
      </c>
      <c r="AA8" s="58">
        <v>121.7</v>
      </c>
      <c r="AB8" s="58">
        <v>210.7</v>
      </c>
      <c r="AC8" s="58">
        <f t="shared" si="0"/>
        <v>88.999999999999986</v>
      </c>
      <c r="AD8" s="12">
        <v>0.73</v>
      </c>
      <c r="AE8" s="12">
        <v>18</v>
      </c>
      <c r="AF8" s="12">
        <v>20</v>
      </c>
      <c r="AG8" s="12">
        <v>219</v>
      </c>
      <c r="AH8" s="12">
        <v>19</v>
      </c>
      <c r="AI8" s="12">
        <v>55</v>
      </c>
      <c r="AJ8" s="12">
        <v>5.6</v>
      </c>
      <c r="AK8" s="12">
        <v>95</v>
      </c>
      <c r="AL8" s="64">
        <v>1</v>
      </c>
      <c r="AM8" s="12">
        <v>1</v>
      </c>
      <c r="AN8" s="12">
        <v>1</v>
      </c>
      <c r="AO8" s="12">
        <v>0</v>
      </c>
      <c r="AP8" s="12">
        <v>0</v>
      </c>
      <c r="AQ8" s="2">
        <v>2</v>
      </c>
      <c r="AR8" s="27">
        <v>15.37</v>
      </c>
      <c r="AS8" s="17">
        <v>605.70000000000005</v>
      </c>
      <c r="AT8" s="20">
        <v>18.976381969999998</v>
      </c>
      <c r="AU8" s="20">
        <v>748.6794926</v>
      </c>
      <c r="AV8" s="16">
        <v>2.0206067223672064</v>
      </c>
      <c r="AW8" s="18">
        <v>79.893640200892563</v>
      </c>
      <c r="AX8" s="3">
        <v>6</v>
      </c>
      <c r="AY8" s="3">
        <v>2</v>
      </c>
      <c r="AZ8" s="20">
        <v>3.874512164</v>
      </c>
      <c r="BA8" s="20">
        <v>4.6371365600000001</v>
      </c>
      <c r="BB8" s="18">
        <v>219.83462915421666</v>
      </c>
      <c r="BC8" s="18">
        <v>15.018941414453259</v>
      </c>
      <c r="BD8">
        <v>203</v>
      </c>
      <c r="BE8">
        <v>546</v>
      </c>
      <c r="BF8" s="95">
        <v>16.504647074593791</v>
      </c>
      <c r="BL8" s="83" t="s">
        <v>381</v>
      </c>
      <c r="BM8" s="83"/>
      <c r="BN8" s="83" t="s">
        <v>382</v>
      </c>
      <c r="BO8" s="83"/>
      <c r="BP8" s="83" t="s">
        <v>383</v>
      </c>
      <c r="BQ8" s="83"/>
      <c r="BR8" s="83" t="s">
        <v>384</v>
      </c>
      <c r="BS8" s="83"/>
      <c r="BU8" t="s">
        <v>254</v>
      </c>
      <c r="BY8" t="s">
        <v>254</v>
      </c>
      <c r="CC8" t="s">
        <v>254</v>
      </c>
    </row>
    <row r="9" spans="1:83" ht="17" thickBot="1" x14ac:dyDescent="0.25">
      <c r="A9" s="2">
        <v>4</v>
      </c>
      <c r="B9" s="2"/>
      <c r="C9" s="5" t="s">
        <v>9</v>
      </c>
      <c r="D9" s="2"/>
      <c r="E9" s="2"/>
      <c r="F9" s="2" t="s">
        <v>9</v>
      </c>
      <c r="G9" s="2"/>
      <c r="H9" s="2"/>
      <c r="I9" s="3">
        <v>6.6</v>
      </c>
      <c r="K9" s="2">
        <v>32</v>
      </c>
      <c r="L9" s="2" t="s">
        <v>20</v>
      </c>
      <c r="M9" s="18">
        <v>56.3</v>
      </c>
      <c r="N9" s="18">
        <v>21.6</v>
      </c>
      <c r="O9" s="18">
        <v>42.040599999999998</v>
      </c>
      <c r="P9" s="2"/>
      <c r="Q9" s="2">
        <v>70</v>
      </c>
      <c r="R9" s="89">
        <v>9</v>
      </c>
      <c r="S9" s="76" t="s">
        <v>21</v>
      </c>
      <c r="T9" s="12"/>
      <c r="U9" s="74"/>
      <c r="V9" s="109">
        <v>2.3273855702094426E-3</v>
      </c>
      <c r="W9" s="12"/>
      <c r="X9" s="105" t="s">
        <v>392</v>
      </c>
      <c r="Y9" s="12">
        <v>0</v>
      </c>
      <c r="Z9" s="12">
        <v>0</v>
      </c>
      <c r="AA9" s="58">
        <v>157.19999999999999</v>
      </c>
      <c r="AB9" s="58">
        <v>264.10000000000002</v>
      </c>
      <c r="AC9" s="58">
        <f t="shared" si="0"/>
        <v>106.90000000000003</v>
      </c>
      <c r="AD9" s="12">
        <v>0.68</v>
      </c>
      <c r="AE9" s="12">
        <v>13</v>
      </c>
      <c r="AF9" s="12">
        <v>20</v>
      </c>
      <c r="AG9" s="12">
        <v>237</v>
      </c>
      <c r="AH9" s="12">
        <v>12</v>
      </c>
      <c r="AI9" s="12">
        <v>75</v>
      </c>
      <c r="AJ9" s="12">
        <v>5.8</v>
      </c>
      <c r="AK9" s="12">
        <v>57</v>
      </c>
      <c r="AL9" s="64">
        <v>1</v>
      </c>
      <c r="AM9" s="12">
        <v>1</v>
      </c>
      <c r="AN9" s="12">
        <v>0</v>
      </c>
      <c r="AO9" s="12">
        <v>0</v>
      </c>
      <c r="AP9" s="12">
        <v>0</v>
      </c>
      <c r="AQ9" s="2">
        <v>2</v>
      </c>
      <c r="AR9" s="27">
        <v>36.97</v>
      </c>
      <c r="AS9" s="17">
        <v>1071</v>
      </c>
      <c r="AT9" s="20">
        <v>48.264541979999997</v>
      </c>
      <c r="AU9" s="20">
        <v>1761.0100669999999</v>
      </c>
      <c r="AV9" s="16">
        <v>5.6041513647218171</v>
      </c>
      <c r="AW9" s="18">
        <v>162.03107650727404</v>
      </c>
      <c r="AX9" s="3">
        <v>4</v>
      </c>
      <c r="AY9" s="3">
        <v>2</v>
      </c>
      <c r="AZ9" s="20">
        <v>4.6907009769999997</v>
      </c>
      <c r="BA9" s="20">
        <v>8.8833771860000006</v>
      </c>
      <c r="BB9" s="18">
        <v>90.668570093047563</v>
      </c>
      <c r="BC9" s="18">
        <v>5.6388132133669098</v>
      </c>
      <c r="BD9">
        <v>201</v>
      </c>
      <c r="BE9">
        <v>362</v>
      </c>
      <c r="BF9" s="95">
        <v>10.734301319209504</v>
      </c>
      <c r="BL9" s="81"/>
      <c r="BM9" s="81"/>
      <c r="BN9" s="81"/>
      <c r="BO9" s="81"/>
      <c r="BP9" s="81"/>
      <c r="BQ9" s="81"/>
      <c r="BR9" s="81"/>
      <c r="BS9" s="81"/>
      <c r="BV9" t="s">
        <v>389</v>
      </c>
      <c r="BZ9" t="s">
        <v>389</v>
      </c>
      <c r="CD9" t="s">
        <v>389</v>
      </c>
    </row>
    <row r="10" spans="1:83" x14ac:dyDescent="0.2">
      <c r="A10" s="2">
        <v>5</v>
      </c>
      <c r="B10" s="2"/>
      <c r="C10" s="2" t="s">
        <v>9</v>
      </c>
      <c r="D10" s="6" t="s">
        <v>9</v>
      </c>
      <c r="E10" s="2"/>
      <c r="F10" s="2"/>
      <c r="G10" s="2"/>
      <c r="H10" s="2" t="s">
        <v>9</v>
      </c>
      <c r="I10" s="3">
        <v>9.1999999999999993</v>
      </c>
      <c r="K10" s="2">
        <v>41</v>
      </c>
      <c r="L10" s="2" t="s">
        <v>20</v>
      </c>
      <c r="M10" s="18">
        <v>60.9</v>
      </c>
      <c r="N10" s="18">
        <v>25</v>
      </c>
      <c r="O10" s="18">
        <v>40.834800000000001</v>
      </c>
      <c r="P10" s="2" t="s">
        <v>21</v>
      </c>
      <c r="Q10" s="2">
        <v>79</v>
      </c>
      <c r="R10" s="89">
        <v>10</v>
      </c>
      <c r="S10" s="76" t="s">
        <v>21</v>
      </c>
      <c r="T10" s="12"/>
      <c r="U10" s="74"/>
      <c r="V10" s="109">
        <v>-2.8022417934347475E-2</v>
      </c>
      <c r="W10" s="12"/>
      <c r="X10" s="105">
        <v>1.9</v>
      </c>
      <c r="Y10" s="12">
        <v>0</v>
      </c>
      <c r="Z10" s="12">
        <v>0</v>
      </c>
      <c r="AA10" s="58">
        <v>145.5</v>
      </c>
      <c r="AB10" s="58">
        <v>229.9</v>
      </c>
      <c r="AC10" s="58">
        <f t="shared" si="0"/>
        <v>84.4</v>
      </c>
      <c r="AD10" s="12">
        <v>0.57999999999999996</v>
      </c>
      <c r="AE10" s="12">
        <v>15</v>
      </c>
      <c r="AF10" s="12">
        <v>16</v>
      </c>
      <c r="AG10" s="12">
        <v>168</v>
      </c>
      <c r="AH10" s="12">
        <v>11</v>
      </c>
      <c r="AI10" s="12">
        <v>66</v>
      </c>
      <c r="AJ10" s="12">
        <v>5.6</v>
      </c>
      <c r="AK10" s="12">
        <v>63</v>
      </c>
      <c r="AL10" s="71">
        <v>0</v>
      </c>
      <c r="AM10" s="12">
        <v>0</v>
      </c>
      <c r="AN10" s="12">
        <v>2</v>
      </c>
      <c r="AO10" s="12">
        <v>0</v>
      </c>
      <c r="AP10" s="12">
        <v>0</v>
      </c>
      <c r="AQ10" s="2">
        <v>0</v>
      </c>
      <c r="AR10" s="27">
        <v>19.95</v>
      </c>
      <c r="AS10" s="17">
        <v>696.3</v>
      </c>
      <c r="AT10" s="20">
        <v>25.87820262</v>
      </c>
      <c r="AU10" s="20">
        <v>826.61131809999995</v>
      </c>
      <c r="AV10" s="16">
        <v>2.4883743870288706</v>
      </c>
      <c r="AW10" s="18">
        <v>104.0669530477478</v>
      </c>
      <c r="AX10" s="3">
        <v>4</v>
      </c>
      <c r="AY10" s="3">
        <v>2</v>
      </c>
      <c r="AZ10" s="20">
        <v>5.1649950389999999</v>
      </c>
      <c r="BA10" s="20">
        <v>4.3138025070000001</v>
      </c>
      <c r="BB10" s="18">
        <v>313.8503378950266</v>
      </c>
      <c r="BC10" s="18">
        <v>18.110838031134953</v>
      </c>
      <c r="BD10">
        <v>376</v>
      </c>
      <c r="BE10">
        <v>757</v>
      </c>
      <c r="BF10" s="95">
        <v>19.499838994656248</v>
      </c>
      <c r="BL10" s="81" t="s">
        <v>155</v>
      </c>
      <c r="BM10" s="81">
        <v>257</v>
      </c>
      <c r="BN10" s="81" t="s">
        <v>155</v>
      </c>
      <c r="BO10" s="81">
        <v>209.27272727272728</v>
      </c>
      <c r="BP10" s="81" t="s">
        <v>155</v>
      </c>
      <c r="BQ10" s="81">
        <v>244.09090909090909</v>
      </c>
      <c r="BR10" s="81" t="s">
        <v>155</v>
      </c>
      <c r="BS10" s="81">
        <v>174.45454545454547</v>
      </c>
      <c r="BU10" s="87"/>
      <c r="BV10" s="87" t="s">
        <v>2</v>
      </c>
      <c r="BW10" s="87" t="s">
        <v>3</v>
      </c>
      <c r="BY10" s="87"/>
      <c r="BZ10" s="87" t="s">
        <v>2</v>
      </c>
      <c r="CA10" s="87" t="s">
        <v>390</v>
      </c>
      <c r="CC10" s="87"/>
      <c r="CD10" s="87" t="s">
        <v>2</v>
      </c>
      <c r="CE10" s="87" t="s">
        <v>329</v>
      </c>
    </row>
    <row r="11" spans="1:83" x14ac:dyDescent="0.2">
      <c r="A11" s="2">
        <v>6</v>
      </c>
      <c r="B11" s="2"/>
      <c r="C11" s="5" t="s">
        <v>9</v>
      </c>
      <c r="D11" s="2"/>
      <c r="E11" s="2"/>
      <c r="F11" s="2"/>
      <c r="G11" s="2"/>
      <c r="H11" s="2" t="s">
        <v>9</v>
      </c>
      <c r="I11" s="3">
        <v>4</v>
      </c>
      <c r="K11" s="2">
        <v>62</v>
      </c>
      <c r="L11" s="2" t="s">
        <v>20</v>
      </c>
      <c r="M11" s="18">
        <v>65.5</v>
      </c>
      <c r="N11" s="18">
        <v>22.9</v>
      </c>
      <c r="O11" s="18">
        <v>48.143000000000001</v>
      </c>
      <c r="P11" s="2"/>
      <c r="Q11" s="2">
        <v>82.5</v>
      </c>
      <c r="R11" s="89">
        <v>13</v>
      </c>
      <c r="S11" s="76" t="s">
        <v>21</v>
      </c>
      <c r="T11" s="12"/>
      <c r="U11" s="74"/>
      <c r="V11" s="109">
        <v>-9.2047128129602342E-3</v>
      </c>
      <c r="W11" s="12"/>
      <c r="X11" s="105" t="s">
        <v>392</v>
      </c>
      <c r="Y11" s="12">
        <v>0</v>
      </c>
      <c r="Z11" s="12">
        <v>0</v>
      </c>
      <c r="AA11" s="58">
        <v>151.69999999999999</v>
      </c>
      <c r="AB11" s="58">
        <v>233.1</v>
      </c>
      <c r="AC11" s="58">
        <f t="shared" si="0"/>
        <v>81.400000000000006</v>
      </c>
      <c r="AD11" s="12">
        <v>0.54</v>
      </c>
      <c r="AE11" s="12">
        <v>22</v>
      </c>
      <c r="AF11" s="12">
        <v>46</v>
      </c>
      <c r="AG11" s="12">
        <v>297</v>
      </c>
      <c r="AH11" s="12">
        <v>22</v>
      </c>
      <c r="AI11" s="12">
        <v>88</v>
      </c>
      <c r="AJ11" s="12">
        <v>5.3</v>
      </c>
      <c r="AK11" s="12">
        <v>66</v>
      </c>
      <c r="AL11" s="64">
        <v>0</v>
      </c>
      <c r="AM11" s="12">
        <v>0</v>
      </c>
      <c r="AN11" s="12">
        <v>1</v>
      </c>
      <c r="AO11" s="12">
        <v>0</v>
      </c>
      <c r="AP11" s="12">
        <v>0</v>
      </c>
      <c r="AQ11" s="2">
        <v>2</v>
      </c>
      <c r="AR11" s="27">
        <v>26.72</v>
      </c>
      <c r="AS11" s="17">
        <v>734.7</v>
      </c>
      <c r="AT11" s="20"/>
      <c r="AU11" s="20">
        <v>950.8876917</v>
      </c>
      <c r="AV11" s="16">
        <v>2.7907897205953143</v>
      </c>
      <c r="AW11" s="18">
        <v>94.417201701325922</v>
      </c>
      <c r="AX11" s="3">
        <v>8</v>
      </c>
      <c r="AY11" s="3">
        <v>2</v>
      </c>
      <c r="AZ11" s="20"/>
      <c r="BA11" s="20">
        <v>4.6647034449999998</v>
      </c>
      <c r="BB11" s="18">
        <v>204.43223725107438</v>
      </c>
      <c r="BC11" s="18">
        <v>13.168341207893265</v>
      </c>
      <c r="BD11">
        <v>328</v>
      </c>
      <c r="BE11">
        <v>580</v>
      </c>
      <c r="BF11" s="95">
        <v>16.03</v>
      </c>
      <c r="BL11" s="81" t="s">
        <v>156</v>
      </c>
      <c r="BM11" s="81">
        <v>30.744548666833161</v>
      </c>
      <c r="BN11" s="81" t="s">
        <v>156</v>
      </c>
      <c r="BO11" s="81">
        <v>39.640330037055371</v>
      </c>
      <c r="BP11" s="81" t="s">
        <v>156</v>
      </c>
      <c r="BQ11" s="81">
        <v>69.356713582812333</v>
      </c>
      <c r="BR11" s="81" t="s">
        <v>156</v>
      </c>
      <c r="BS11" s="81">
        <v>39.330386965334775</v>
      </c>
      <c r="BU11" s="81" t="s">
        <v>155</v>
      </c>
      <c r="BV11" s="81">
        <v>257</v>
      </c>
      <c r="BW11" s="81">
        <v>209.27272727272728</v>
      </c>
      <c r="BY11" s="81" t="s">
        <v>155</v>
      </c>
      <c r="BZ11" s="81">
        <v>257</v>
      </c>
      <c r="CA11" s="81">
        <v>244.09090909090909</v>
      </c>
      <c r="CC11" s="81" t="s">
        <v>155</v>
      </c>
      <c r="CD11" s="81">
        <v>257</v>
      </c>
      <c r="CE11" s="81">
        <v>174.45454545454547</v>
      </c>
    </row>
    <row r="12" spans="1:83" x14ac:dyDescent="0.2">
      <c r="A12" s="2">
        <v>7</v>
      </c>
      <c r="B12" s="2" t="s">
        <v>9</v>
      </c>
      <c r="C12" s="2"/>
      <c r="D12" s="2"/>
      <c r="E12" s="2" t="s">
        <v>9</v>
      </c>
      <c r="F12" s="2"/>
      <c r="G12" s="2"/>
      <c r="H12" s="2"/>
      <c r="I12" s="3"/>
      <c r="K12" s="2">
        <v>38</v>
      </c>
      <c r="L12" s="2" t="s">
        <v>20</v>
      </c>
      <c r="M12" s="18">
        <v>55</v>
      </c>
      <c r="N12" s="18">
        <v>21.6</v>
      </c>
      <c r="O12" s="18">
        <v>41.239999999999995</v>
      </c>
      <c r="P12" s="2"/>
      <c r="Q12" s="2">
        <v>69</v>
      </c>
      <c r="R12" s="89">
        <v>18</v>
      </c>
      <c r="S12" s="76" t="s">
        <v>21</v>
      </c>
      <c r="T12" s="12"/>
      <c r="U12" s="74"/>
      <c r="V12" s="109">
        <v>5.2461662631154609E-3</v>
      </c>
      <c r="W12" s="13">
        <v>6.3</v>
      </c>
      <c r="X12" s="106" t="s">
        <v>392</v>
      </c>
      <c r="Y12" s="13">
        <v>4</v>
      </c>
      <c r="Z12" s="15">
        <v>0</v>
      </c>
      <c r="AA12" s="59">
        <v>157</v>
      </c>
      <c r="AB12" s="59">
        <v>239</v>
      </c>
      <c r="AC12" s="58">
        <f t="shared" si="0"/>
        <v>82</v>
      </c>
      <c r="AD12" s="15">
        <v>0.65</v>
      </c>
      <c r="AE12" s="12">
        <v>9</v>
      </c>
      <c r="AF12" s="12">
        <v>16</v>
      </c>
      <c r="AG12" s="12">
        <v>218</v>
      </c>
      <c r="AH12" s="12">
        <v>10</v>
      </c>
      <c r="AI12" s="12">
        <v>44</v>
      </c>
      <c r="AJ12" s="12">
        <v>5.2</v>
      </c>
      <c r="AK12" s="12">
        <v>62</v>
      </c>
      <c r="AL12" s="64">
        <v>1</v>
      </c>
      <c r="AM12" s="12">
        <v>1</v>
      </c>
      <c r="AN12" s="12">
        <v>0</v>
      </c>
      <c r="AO12" s="12">
        <v>0</v>
      </c>
      <c r="AP12" s="12">
        <v>0</v>
      </c>
      <c r="AQ12" s="2">
        <v>2</v>
      </c>
      <c r="AR12" s="27">
        <v>33.56</v>
      </c>
      <c r="AS12" s="17">
        <v>751.1</v>
      </c>
      <c r="AT12" s="20">
        <v>43.138566019999999</v>
      </c>
      <c r="AU12" s="20">
        <v>860.06841589999999</v>
      </c>
      <c r="AV12" s="16">
        <v>6.0159113874434924</v>
      </c>
      <c r="AW12" s="18">
        <v>126.54411471924084</v>
      </c>
      <c r="AX12" s="3">
        <v>2</v>
      </c>
      <c r="AY12" s="3">
        <v>2</v>
      </c>
      <c r="AZ12" s="20">
        <v>7.5687530799999996</v>
      </c>
      <c r="BA12" s="20">
        <v>4.015261862</v>
      </c>
      <c r="BB12" s="18">
        <v>185.72416920557603</v>
      </c>
      <c r="BC12" s="18">
        <v>18.755723375433657</v>
      </c>
      <c r="BD12">
        <v>374</v>
      </c>
      <c r="BE12">
        <v>845</v>
      </c>
      <c r="BF12" s="95">
        <v>18.080311287117024</v>
      </c>
      <c r="BG12" s="95">
        <f>AVERAGE(BF20:BF29)</f>
        <v>13.433648397277903</v>
      </c>
      <c r="BL12" s="81" t="s">
        <v>157</v>
      </c>
      <c r="BM12" s="81">
        <v>212</v>
      </c>
      <c r="BN12" s="81" t="s">
        <v>157</v>
      </c>
      <c r="BO12" s="81">
        <v>161</v>
      </c>
      <c r="BP12" s="81" t="s">
        <v>157</v>
      </c>
      <c r="BQ12" s="81">
        <v>165</v>
      </c>
      <c r="BR12" s="81" t="s">
        <v>157</v>
      </c>
      <c r="BS12" s="81">
        <v>157</v>
      </c>
      <c r="BU12" s="81" t="s">
        <v>257</v>
      </c>
      <c r="BV12" s="81">
        <v>11342.727272727272</v>
      </c>
      <c r="BW12" s="81">
        <v>34569.826839826841</v>
      </c>
      <c r="BY12" s="81" t="s">
        <v>257</v>
      </c>
      <c r="BZ12" s="81">
        <v>11342.727272727272</v>
      </c>
      <c r="CA12" s="81">
        <v>52913.890909090907</v>
      </c>
      <c r="CC12" s="81" t="s">
        <v>257</v>
      </c>
      <c r="CD12" s="81">
        <v>11342.727272727272</v>
      </c>
      <c r="CE12" s="81">
        <v>17015.672727272729</v>
      </c>
    </row>
    <row r="13" spans="1:83" x14ac:dyDescent="0.2">
      <c r="A13" s="2">
        <v>8</v>
      </c>
      <c r="B13" s="2" t="s">
        <v>9</v>
      </c>
      <c r="C13" s="2"/>
      <c r="D13" s="2"/>
      <c r="E13" s="2" t="s">
        <v>9</v>
      </c>
      <c r="F13" s="2"/>
      <c r="G13" s="2"/>
      <c r="H13" s="2"/>
      <c r="I13" s="3"/>
      <c r="K13" s="2">
        <v>44</v>
      </c>
      <c r="L13" s="2" t="s">
        <v>19</v>
      </c>
      <c r="M13" s="18">
        <v>87.2</v>
      </c>
      <c r="N13" s="18">
        <v>24.4</v>
      </c>
      <c r="O13" s="18">
        <v>66.753399999999999</v>
      </c>
      <c r="P13" s="2"/>
      <c r="Q13" s="2">
        <v>85</v>
      </c>
      <c r="R13" s="89">
        <v>22</v>
      </c>
      <c r="S13" s="76" t="s">
        <v>21</v>
      </c>
      <c r="T13" s="12"/>
      <c r="U13" s="74"/>
      <c r="V13" s="109">
        <v>7.116519174041297E-2</v>
      </c>
      <c r="W13" s="13">
        <v>6.2</v>
      </c>
      <c r="X13" s="106" t="s">
        <v>392</v>
      </c>
      <c r="Y13" s="13">
        <v>4</v>
      </c>
      <c r="Z13" s="15">
        <v>0</v>
      </c>
      <c r="AA13" s="59">
        <v>114.2</v>
      </c>
      <c r="AB13" s="59">
        <v>180.2</v>
      </c>
      <c r="AC13" s="58">
        <f t="shared" si="0"/>
        <v>65.999999999999986</v>
      </c>
      <c r="AD13" s="15">
        <v>0.6</v>
      </c>
      <c r="AE13" s="12">
        <v>35</v>
      </c>
      <c r="AF13" s="12">
        <v>45</v>
      </c>
      <c r="AG13" s="12">
        <v>201</v>
      </c>
      <c r="AH13" s="12">
        <v>30</v>
      </c>
      <c r="AI13" s="12">
        <v>49</v>
      </c>
      <c r="AJ13" s="12">
        <v>5.0999999999999996</v>
      </c>
      <c r="AK13" s="12">
        <v>95</v>
      </c>
      <c r="AL13" s="64">
        <v>0</v>
      </c>
      <c r="AM13" s="12">
        <v>1</v>
      </c>
      <c r="AN13" s="12">
        <v>1</v>
      </c>
      <c r="AO13" s="12">
        <v>0</v>
      </c>
      <c r="AP13" s="12">
        <v>0</v>
      </c>
      <c r="AQ13" s="2">
        <v>1</v>
      </c>
      <c r="AR13" s="27">
        <v>9.2050000000000001</v>
      </c>
      <c r="AS13" s="17">
        <v>357.2</v>
      </c>
      <c r="AT13" s="20">
        <v>11.80148007</v>
      </c>
      <c r="AU13" s="20">
        <v>425.50414269999999</v>
      </c>
      <c r="AV13" s="16">
        <v>1.094197254359504</v>
      </c>
      <c r="AW13" s="18">
        <v>49.902719391303457</v>
      </c>
      <c r="AX13" s="3">
        <v>6</v>
      </c>
      <c r="AY13" s="3">
        <v>1</v>
      </c>
      <c r="AZ13" s="20">
        <v>4.5329207909999996</v>
      </c>
      <c r="BA13" s="20">
        <v>4.2161498630000001</v>
      </c>
      <c r="BB13" s="18">
        <v>272.17184176573448</v>
      </c>
      <c r="BC13" s="18">
        <v>28.417618677005692</v>
      </c>
      <c r="BD13">
        <v>150</v>
      </c>
      <c r="BE13">
        <v>609</v>
      </c>
      <c r="BF13" s="95">
        <v>17.044229701310226</v>
      </c>
      <c r="BL13" s="81" t="s">
        <v>158</v>
      </c>
      <c r="BM13" s="81" t="e">
        <v>#N/A</v>
      </c>
      <c r="BN13" s="81" t="s">
        <v>158</v>
      </c>
      <c r="BO13" s="81">
        <v>194</v>
      </c>
      <c r="BP13" s="81" t="s">
        <v>158</v>
      </c>
      <c r="BQ13" s="81" t="e">
        <v>#N/A</v>
      </c>
      <c r="BR13" s="81" t="s">
        <v>158</v>
      </c>
      <c r="BS13" s="81">
        <v>194</v>
      </c>
      <c r="BU13" s="81" t="s">
        <v>258</v>
      </c>
      <c r="BV13" s="81">
        <v>12</v>
      </c>
      <c r="BW13" s="81">
        <v>22</v>
      </c>
      <c r="BY13" s="81" t="s">
        <v>258</v>
      </c>
      <c r="BZ13" s="81">
        <v>12</v>
      </c>
      <c r="CA13" s="81">
        <v>11</v>
      </c>
      <c r="CC13" s="81" t="s">
        <v>258</v>
      </c>
      <c r="CD13" s="81">
        <v>12</v>
      </c>
      <c r="CE13" s="81">
        <v>11</v>
      </c>
    </row>
    <row r="14" spans="1:83" x14ac:dyDescent="0.2">
      <c r="A14" s="2">
        <v>9</v>
      </c>
      <c r="B14" s="2" t="s">
        <v>9</v>
      </c>
      <c r="C14" s="2"/>
      <c r="D14" s="2"/>
      <c r="E14" s="2" t="s">
        <v>9</v>
      </c>
      <c r="F14" s="2"/>
      <c r="G14" s="2"/>
      <c r="H14" s="2"/>
      <c r="I14" s="3"/>
      <c r="K14" s="2">
        <v>46</v>
      </c>
      <c r="L14" s="2" t="s">
        <v>20</v>
      </c>
      <c r="M14" s="18">
        <v>60.3</v>
      </c>
      <c r="N14" s="18">
        <v>22.1</v>
      </c>
      <c r="O14" s="18">
        <v>44.940600000000003</v>
      </c>
      <c r="P14" s="2"/>
      <c r="Q14" s="2">
        <v>77</v>
      </c>
      <c r="R14" s="89">
        <v>23</v>
      </c>
      <c r="S14" s="76" t="s">
        <v>21</v>
      </c>
      <c r="T14" s="12"/>
      <c r="U14" s="74"/>
      <c r="V14" s="109">
        <v>-1.1575562700964612E-2</v>
      </c>
      <c r="W14" s="12">
        <v>2</v>
      </c>
      <c r="X14" s="105">
        <v>1.8</v>
      </c>
      <c r="Y14" s="12">
        <v>0</v>
      </c>
      <c r="Z14" s="12">
        <v>0</v>
      </c>
      <c r="AA14" s="58">
        <v>172</v>
      </c>
      <c r="AB14" s="58">
        <v>282</v>
      </c>
      <c r="AC14" s="58">
        <f t="shared" si="0"/>
        <v>110</v>
      </c>
      <c r="AD14" s="12">
        <v>0.64</v>
      </c>
      <c r="AE14" s="12">
        <v>21</v>
      </c>
      <c r="AF14" s="12">
        <v>23</v>
      </c>
      <c r="AG14" s="12">
        <v>252</v>
      </c>
      <c r="AH14" s="12">
        <v>22</v>
      </c>
      <c r="AI14" s="12">
        <v>67</v>
      </c>
      <c r="AJ14" s="12">
        <v>5.4</v>
      </c>
      <c r="AK14" s="12">
        <v>65</v>
      </c>
      <c r="AL14" s="64">
        <v>0</v>
      </c>
      <c r="AM14" s="12">
        <v>0</v>
      </c>
      <c r="AN14" s="12">
        <v>0</v>
      </c>
      <c r="AO14" s="12">
        <v>0</v>
      </c>
      <c r="AP14" s="12">
        <v>0</v>
      </c>
      <c r="AQ14" s="2">
        <v>1</v>
      </c>
      <c r="AR14" s="27">
        <v>48.43</v>
      </c>
      <c r="AS14" s="17">
        <v>698.5</v>
      </c>
      <c r="AT14" s="20">
        <v>54.842405059999997</v>
      </c>
      <c r="AU14" s="20">
        <v>756.35988759999998</v>
      </c>
      <c r="AV14" s="16">
        <v>7.7625676690830119</v>
      </c>
      <c r="AW14" s="18">
        <v>123.04715589337081</v>
      </c>
      <c r="AX14" s="3">
        <v>2</v>
      </c>
      <c r="AY14" s="3">
        <v>2</v>
      </c>
      <c r="AZ14" s="20">
        <v>3.6643971739999999</v>
      </c>
      <c r="BA14" s="20">
        <v>2.9146472320000001</v>
      </c>
      <c r="BB14" s="18">
        <v>157.76812898755546</v>
      </c>
      <c r="BC14" s="18">
        <v>20.048063860586677</v>
      </c>
      <c r="BD14">
        <v>458</v>
      </c>
      <c r="BE14">
        <v>840</v>
      </c>
      <c r="BF14" s="95">
        <v>21.83552481716098</v>
      </c>
      <c r="BL14" s="81" t="s">
        <v>159</v>
      </c>
      <c r="BM14" s="81">
        <v>106.50224069345805</v>
      </c>
      <c r="BN14" s="81" t="s">
        <v>159</v>
      </c>
      <c r="BO14" s="81">
        <v>185.92962873040659</v>
      </c>
      <c r="BP14" s="81" t="s">
        <v>159</v>
      </c>
      <c r="BQ14" s="81">
        <v>230.03019564633445</v>
      </c>
      <c r="BR14" s="81" t="s">
        <v>159</v>
      </c>
      <c r="BS14" s="81">
        <v>130.4441364235002</v>
      </c>
      <c r="BU14" s="81" t="s">
        <v>259</v>
      </c>
      <c r="BV14" s="81">
        <v>0</v>
      </c>
      <c r="BW14" s="81"/>
      <c r="BY14" s="81" t="s">
        <v>259</v>
      </c>
      <c r="BZ14" s="81">
        <v>0</v>
      </c>
      <c r="CA14" s="81"/>
      <c r="CC14" s="81" t="s">
        <v>259</v>
      </c>
      <c r="CD14" s="81">
        <v>0</v>
      </c>
      <c r="CE14" s="81"/>
    </row>
    <row r="15" spans="1:83" x14ac:dyDescent="0.2">
      <c r="A15" s="2">
        <v>10</v>
      </c>
      <c r="B15" s="2" t="s">
        <v>9</v>
      </c>
      <c r="C15" s="2"/>
      <c r="D15" s="2"/>
      <c r="E15" s="2" t="s">
        <v>9</v>
      </c>
      <c r="F15" s="2"/>
      <c r="G15" s="2"/>
      <c r="H15" s="2"/>
      <c r="I15" s="3">
        <v>2</v>
      </c>
      <c r="K15" s="2">
        <v>58</v>
      </c>
      <c r="L15" s="2" t="s">
        <v>20</v>
      </c>
      <c r="M15" s="18">
        <v>59.9</v>
      </c>
      <c r="N15" s="18">
        <v>22.5</v>
      </c>
      <c r="O15" s="18">
        <v>43.893799999999985</v>
      </c>
      <c r="P15" s="2"/>
      <c r="Q15" s="2">
        <v>74</v>
      </c>
      <c r="R15" s="89">
        <v>28</v>
      </c>
      <c r="S15" s="76" t="s">
        <v>21</v>
      </c>
      <c r="T15" s="12"/>
      <c r="U15" s="74"/>
      <c r="V15" s="109">
        <v>7.8740157480314786E-3</v>
      </c>
      <c r="W15" s="12"/>
      <c r="X15" s="105" t="s">
        <v>392</v>
      </c>
      <c r="Y15" s="12">
        <v>0</v>
      </c>
      <c r="Z15" s="12">
        <v>0</v>
      </c>
      <c r="AA15" s="58">
        <v>204.4</v>
      </c>
      <c r="AB15" s="58">
        <v>325.3</v>
      </c>
      <c r="AC15" s="58">
        <f t="shared" si="0"/>
        <v>120.9</v>
      </c>
      <c r="AD15" s="12">
        <v>0.59</v>
      </c>
      <c r="AE15" s="12">
        <v>20</v>
      </c>
      <c r="AF15" s="12">
        <v>23</v>
      </c>
      <c r="AG15" s="12">
        <v>232</v>
      </c>
      <c r="AH15" s="12">
        <v>10</v>
      </c>
      <c r="AI15" s="12">
        <v>69</v>
      </c>
      <c r="AJ15" s="12">
        <v>5.6</v>
      </c>
      <c r="AK15" s="12">
        <v>65</v>
      </c>
      <c r="AL15" s="64">
        <v>0</v>
      </c>
      <c r="AM15" s="12">
        <v>0</v>
      </c>
      <c r="AN15" s="12">
        <v>0</v>
      </c>
      <c r="AO15" s="12">
        <v>1</v>
      </c>
      <c r="AP15" s="12">
        <v>0</v>
      </c>
      <c r="AQ15" s="2">
        <v>2</v>
      </c>
      <c r="AR15" s="27">
        <v>13.53</v>
      </c>
      <c r="AS15" s="17">
        <v>478.41230207846831</v>
      </c>
      <c r="AT15" s="20">
        <v>15.34769612</v>
      </c>
      <c r="AU15" s="20">
        <v>535.27734740000005</v>
      </c>
      <c r="AV15" s="16">
        <v>1.904544912713851</v>
      </c>
      <c r="AW15" s="18">
        <v>68.580121618792177</v>
      </c>
      <c r="AX15" s="3">
        <v>4</v>
      </c>
      <c r="AY15" s="3">
        <v>4</v>
      </c>
      <c r="AZ15" s="20">
        <v>3.4406090790000001</v>
      </c>
      <c r="BA15" s="20">
        <v>3.1935960190000001</v>
      </c>
      <c r="BB15" s="18">
        <v>124.2259040798242</v>
      </c>
      <c r="BC15" s="18">
        <v>16.754120043793016</v>
      </c>
      <c r="BD15">
        <v>101</v>
      </c>
      <c r="BE15">
        <v>481</v>
      </c>
      <c r="BF15" s="95">
        <v>20.810151242983466</v>
      </c>
      <c r="BL15" s="81" t="s">
        <v>160</v>
      </c>
      <c r="BM15" s="81">
        <v>11342.727272727272</v>
      </c>
      <c r="BN15" s="81" t="s">
        <v>160</v>
      </c>
      <c r="BO15" s="81">
        <v>34569.826839826841</v>
      </c>
      <c r="BP15" s="81" t="s">
        <v>160</v>
      </c>
      <c r="BQ15" s="81">
        <v>52913.890909090907</v>
      </c>
      <c r="BR15" s="81" t="s">
        <v>160</v>
      </c>
      <c r="BS15" s="81">
        <v>17015.672727272729</v>
      </c>
      <c r="BU15" s="81" t="s">
        <v>260</v>
      </c>
      <c r="BV15" s="81">
        <v>32</v>
      </c>
      <c r="BW15" s="81"/>
      <c r="BY15" s="81" t="s">
        <v>260</v>
      </c>
      <c r="BZ15" s="81">
        <v>14</v>
      </c>
      <c r="CA15" s="81"/>
      <c r="CC15" s="81" t="s">
        <v>260</v>
      </c>
      <c r="CD15" s="81">
        <v>19</v>
      </c>
      <c r="CE15" s="81"/>
    </row>
    <row r="16" spans="1:83" x14ac:dyDescent="0.2">
      <c r="A16" s="2">
        <v>11</v>
      </c>
      <c r="B16" s="2"/>
      <c r="C16" s="5" t="s">
        <v>9</v>
      </c>
      <c r="D16" s="2"/>
      <c r="E16" s="2"/>
      <c r="F16" s="2"/>
      <c r="G16" s="2" t="s">
        <v>9</v>
      </c>
      <c r="H16" s="2"/>
      <c r="I16" s="3">
        <v>9.9</v>
      </c>
      <c r="K16" s="2">
        <v>49</v>
      </c>
      <c r="L16" s="2" t="s">
        <v>20</v>
      </c>
      <c r="M16" s="18">
        <v>69.900000000000006</v>
      </c>
      <c r="N16" s="18">
        <v>26.2</v>
      </c>
      <c r="O16" s="18">
        <v>46.413799999999995</v>
      </c>
      <c r="P16" s="2"/>
      <c r="Q16" s="2">
        <v>79</v>
      </c>
      <c r="R16" s="89">
        <v>29</v>
      </c>
      <c r="S16" s="76" t="s">
        <v>21</v>
      </c>
      <c r="T16" s="12"/>
      <c r="U16" s="74"/>
      <c r="V16" s="109">
        <v>1.3535684987694878E-2</v>
      </c>
      <c r="W16" s="12">
        <v>2</v>
      </c>
      <c r="X16" s="107">
        <v>2</v>
      </c>
      <c r="Y16" s="12">
        <v>0</v>
      </c>
      <c r="Z16" s="12">
        <v>0</v>
      </c>
      <c r="AA16" s="58">
        <v>138.30000000000001</v>
      </c>
      <c r="AB16" s="58">
        <v>233.5</v>
      </c>
      <c r="AC16" s="58">
        <f t="shared" si="0"/>
        <v>95.199999999999989</v>
      </c>
      <c r="AD16" s="12">
        <v>0.69</v>
      </c>
      <c r="AE16" s="12">
        <v>13</v>
      </c>
      <c r="AF16" s="12">
        <v>19</v>
      </c>
      <c r="AG16" s="12">
        <v>209</v>
      </c>
      <c r="AH16" s="12">
        <v>22</v>
      </c>
      <c r="AI16" s="12">
        <v>64</v>
      </c>
      <c r="AJ16" s="12">
        <v>5.3</v>
      </c>
      <c r="AK16" s="12">
        <v>65</v>
      </c>
      <c r="AL16" s="64">
        <v>1</v>
      </c>
      <c r="AM16" s="12">
        <v>0</v>
      </c>
      <c r="AN16" s="12">
        <v>0</v>
      </c>
      <c r="AO16" s="12">
        <v>0</v>
      </c>
      <c r="AP16" s="12">
        <v>0</v>
      </c>
      <c r="AQ16" s="2">
        <v>2</v>
      </c>
      <c r="AR16" s="27">
        <v>20.16</v>
      </c>
      <c r="AS16" s="17">
        <v>650</v>
      </c>
      <c r="AT16" s="20">
        <v>24.192147039999998</v>
      </c>
      <c r="AU16" s="20">
        <v>761.25360209999997</v>
      </c>
      <c r="AV16" s="16">
        <v>2.6496176476709841</v>
      </c>
      <c r="AW16" s="18">
        <v>91.376187160086232</v>
      </c>
      <c r="AX16" s="3">
        <v>4</v>
      </c>
      <c r="AY16" s="3">
        <v>4</v>
      </c>
      <c r="AZ16" s="20">
        <v>3.6989827200000001</v>
      </c>
      <c r="BA16" s="20">
        <v>3.8514512399999998</v>
      </c>
      <c r="BB16" s="18">
        <v>164.15560632132414</v>
      </c>
      <c r="BC16" s="18">
        <v>15.561235197029676</v>
      </c>
      <c r="BD16">
        <v>199</v>
      </c>
      <c r="BE16">
        <v>607</v>
      </c>
      <c r="BF16" s="95">
        <v>13.357922727171569</v>
      </c>
      <c r="BL16" s="81" t="s">
        <v>161</v>
      </c>
      <c r="BM16" s="81">
        <v>-0.5799793222221834</v>
      </c>
      <c r="BN16" s="81" t="s">
        <v>161</v>
      </c>
      <c r="BO16" s="81">
        <v>2.7763027332891079</v>
      </c>
      <c r="BP16" s="81" t="s">
        <v>161</v>
      </c>
      <c r="BQ16" s="81">
        <v>1.2562135132548127</v>
      </c>
      <c r="BR16" s="81" t="s">
        <v>161</v>
      </c>
      <c r="BS16" s="81">
        <v>3.7858216262812041</v>
      </c>
      <c r="BU16" s="81" t="s">
        <v>261</v>
      </c>
      <c r="BV16" s="81">
        <v>0.95139526508247285</v>
      </c>
      <c r="BW16" s="81"/>
      <c r="BY16" s="81" t="s">
        <v>261</v>
      </c>
      <c r="BZ16" s="81">
        <v>0.17015749147476261</v>
      </c>
      <c r="CA16" s="81"/>
      <c r="CC16" s="81" t="s">
        <v>261</v>
      </c>
      <c r="CD16" s="81">
        <v>1.6535215321868393</v>
      </c>
      <c r="CE16" s="81"/>
    </row>
    <row r="17" spans="1:83" x14ac:dyDescent="0.2">
      <c r="A17" s="2">
        <v>12</v>
      </c>
      <c r="B17" s="2"/>
      <c r="C17" s="2" t="s">
        <v>9</v>
      </c>
      <c r="D17" s="6" t="s">
        <v>9</v>
      </c>
      <c r="E17" s="2"/>
      <c r="F17" s="2"/>
      <c r="G17" s="2"/>
      <c r="H17" s="2" t="s">
        <v>9</v>
      </c>
      <c r="I17" s="3">
        <v>6.3</v>
      </c>
      <c r="K17" s="2">
        <v>55</v>
      </c>
      <c r="L17" s="2" t="s">
        <v>20</v>
      </c>
      <c r="M17" s="18">
        <v>80</v>
      </c>
      <c r="N17" s="18">
        <v>27.8</v>
      </c>
      <c r="O17" s="18">
        <v>52.269999999999996</v>
      </c>
      <c r="P17" s="2"/>
      <c r="Q17" s="2">
        <v>76.400000000000006</v>
      </c>
      <c r="R17" s="89">
        <v>30</v>
      </c>
      <c r="S17" s="76" t="s">
        <v>21</v>
      </c>
      <c r="T17" s="12"/>
      <c r="U17" s="74"/>
      <c r="V17" s="109">
        <v>-2.7973927213470973E-2</v>
      </c>
      <c r="W17" s="12">
        <v>2.1</v>
      </c>
      <c r="X17" s="105">
        <v>2.1</v>
      </c>
      <c r="Y17" s="12">
        <v>0</v>
      </c>
      <c r="Z17" s="12">
        <v>0</v>
      </c>
      <c r="AA17" s="58">
        <v>178</v>
      </c>
      <c r="AB17" s="58">
        <v>268</v>
      </c>
      <c r="AC17" s="58">
        <f t="shared" si="0"/>
        <v>90</v>
      </c>
      <c r="AD17" s="12">
        <v>0.51</v>
      </c>
      <c r="AE17" s="12">
        <v>12</v>
      </c>
      <c r="AF17" s="12">
        <v>19</v>
      </c>
      <c r="AG17" s="12">
        <v>206</v>
      </c>
      <c r="AH17" s="12">
        <v>15</v>
      </c>
      <c r="AI17" s="12">
        <v>72</v>
      </c>
      <c r="AJ17" s="12">
        <v>5.0999999999999996</v>
      </c>
      <c r="AK17" s="12">
        <v>61</v>
      </c>
      <c r="AL17" s="64">
        <v>0</v>
      </c>
      <c r="AM17" s="12">
        <v>0</v>
      </c>
      <c r="AN17" s="12">
        <v>0</v>
      </c>
      <c r="AO17" s="12">
        <v>1</v>
      </c>
      <c r="AP17" s="12">
        <v>0</v>
      </c>
      <c r="AQ17" s="2">
        <v>2</v>
      </c>
      <c r="AR17" s="27">
        <v>23.12</v>
      </c>
      <c r="AS17" s="17">
        <v>564.9</v>
      </c>
      <c r="AT17" s="20">
        <v>28.85022683</v>
      </c>
      <c r="AU17" s="20">
        <v>744.82513359999996</v>
      </c>
      <c r="AV17" s="16">
        <v>3.0145647230706816</v>
      </c>
      <c r="AW17" s="18">
        <v>71.310942456593381</v>
      </c>
      <c r="AX17" s="3">
        <v>4</v>
      </c>
      <c r="AY17" s="3">
        <v>4</v>
      </c>
      <c r="AZ17" s="20">
        <v>4.5409283829999998</v>
      </c>
      <c r="BA17" s="20">
        <v>5.2377273930000001</v>
      </c>
      <c r="BB17" s="18">
        <v>137.37242156301946</v>
      </c>
      <c r="BC17" s="18">
        <v>14.505916688708259</v>
      </c>
      <c r="BD17">
        <v>191</v>
      </c>
      <c r="BE17">
        <v>492</v>
      </c>
      <c r="BF17" s="95">
        <v>14.548385242381499</v>
      </c>
      <c r="BL17" s="81" t="s">
        <v>162</v>
      </c>
      <c r="BM17" s="81">
        <v>0.53253880604511894</v>
      </c>
      <c r="BN17" s="81" t="s">
        <v>162</v>
      </c>
      <c r="BO17" s="81">
        <v>1.821500609258411</v>
      </c>
      <c r="BP17" s="81" t="s">
        <v>162</v>
      </c>
      <c r="BQ17" s="81">
        <v>1.5628810146378622</v>
      </c>
      <c r="BR17" s="81" t="s">
        <v>162</v>
      </c>
      <c r="BS17" s="81">
        <v>1.6724313853998036</v>
      </c>
      <c r="BU17" s="81" t="s">
        <v>262</v>
      </c>
      <c r="BV17" s="81">
        <v>0.17426746065253501</v>
      </c>
      <c r="BW17" s="81"/>
      <c r="BY17" s="81" t="s">
        <v>262</v>
      </c>
      <c r="BZ17" s="81">
        <v>0.43366037154420373</v>
      </c>
      <c r="CA17" s="81"/>
      <c r="CC17" s="81" t="s">
        <v>262</v>
      </c>
      <c r="CD17" s="81">
        <v>5.7326226366383647E-2</v>
      </c>
      <c r="CE17" s="81"/>
    </row>
    <row r="18" spans="1:83" x14ac:dyDescent="0.2">
      <c r="A18" s="2">
        <v>13</v>
      </c>
      <c r="B18" s="2" t="s">
        <v>9</v>
      </c>
      <c r="C18" s="2"/>
      <c r="D18" s="2"/>
      <c r="E18" s="2"/>
      <c r="F18" s="2"/>
      <c r="G18" s="2"/>
      <c r="H18" s="2"/>
      <c r="I18" s="3"/>
      <c r="K18" s="2">
        <v>43</v>
      </c>
      <c r="L18" s="2" t="s">
        <v>20</v>
      </c>
      <c r="M18" s="18">
        <v>54.7</v>
      </c>
      <c r="N18" s="18">
        <v>18.3</v>
      </c>
      <c r="O18" s="18">
        <v>47.313400000000001</v>
      </c>
      <c r="P18" s="2"/>
      <c r="Q18" s="2">
        <v>71.5</v>
      </c>
      <c r="R18" s="89">
        <v>31</v>
      </c>
      <c r="S18" s="76" t="s">
        <v>21</v>
      </c>
      <c r="T18" s="12"/>
      <c r="U18" s="74"/>
      <c r="V18" s="109">
        <v>-6.4837905236907589E-3</v>
      </c>
      <c r="W18" s="15">
        <v>2.4</v>
      </c>
      <c r="X18" s="106">
        <v>2.2000000000000002</v>
      </c>
      <c r="Y18" s="15">
        <v>0</v>
      </c>
      <c r="Z18" s="15">
        <v>0</v>
      </c>
      <c r="AA18" s="59">
        <v>186</v>
      </c>
      <c r="AB18" s="59">
        <v>328</v>
      </c>
      <c r="AC18" s="58">
        <f t="shared" si="0"/>
        <v>142</v>
      </c>
      <c r="AD18" s="15">
        <v>0.76</v>
      </c>
      <c r="AE18" s="12">
        <v>6</v>
      </c>
      <c r="AF18" s="12">
        <v>23</v>
      </c>
      <c r="AG18" s="12">
        <v>262</v>
      </c>
      <c r="AH18" s="12">
        <v>12</v>
      </c>
      <c r="AI18" s="12">
        <v>43</v>
      </c>
      <c r="AJ18" s="12">
        <v>5.0999999999999996</v>
      </c>
      <c r="AK18" s="12">
        <v>58</v>
      </c>
      <c r="AL18" s="64">
        <v>1</v>
      </c>
      <c r="AM18" s="12">
        <v>0</v>
      </c>
      <c r="AN18" s="12">
        <v>1</v>
      </c>
      <c r="AO18" s="12">
        <v>1</v>
      </c>
      <c r="AP18" s="12">
        <v>0</v>
      </c>
      <c r="AQ18" s="2">
        <v>1</v>
      </c>
      <c r="AR18" s="27">
        <v>26.47</v>
      </c>
      <c r="AS18" s="17">
        <v>661.6</v>
      </c>
      <c r="AT18" s="20">
        <v>31.293099779999999</v>
      </c>
      <c r="AU18" s="20">
        <v>777.35998710000001</v>
      </c>
      <c r="AV18" s="16">
        <v>4.3198521355688637</v>
      </c>
      <c r="AW18" s="18">
        <v>90.2800035247041</v>
      </c>
      <c r="AX18" s="3">
        <v>1</v>
      </c>
      <c r="AY18" s="3">
        <v>4</v>
      </c>
      <c r="AZ18" s="20">
        <v>4.3951913520000003</v>
      </c>
      <c r="BA18" s="20">
        <v>3.8221062300000002</v>
      </c>
      <c r="BB18" s="18">
        <v>138.94018606124172</v>
      </c>
      <c r="BC18" s="18">
        <v>17.311433730433826</v>
      </c>
      <c r="BD18">
        <v>221</v>
      </c>
      <c r="BE18">
        <v>687</v>
      </c>
      <c r="BF18" s="95">
        <v>19.167099859110348</v>
      </c>
      <c r="BL18" s="81" t="s">
        <v>163</v>
      </c>
      <c r="BM18" s="81">
        <v>357</v>
      </c>
      <c r="BN18" s="81" t="s">
        <v>163</v>
      </c>
      <c r="BO18" s="81">
        <v>677</v>
      </c>
      <c r="BP18" s="81" t="s">
        <v>163</v>
      </c>
      <c r="BQ18" s="81">
        <v>666</v>
      </c>
      <c r="BR18" s="81" t="s">
        <v>163</v>
      </c>
      <c r="BS18" s="81">
        <v>469</v>
      </c>
      <c r="BU18" s="81" t="s">
        <v>263</v>
      </c>
      <c r="BV18" s="81">
        <v>1.6938887483837093</v>
      </c>
      <c r="BW18" s="81"/>
      <c r="BY18" s="81" t="s">
        <v>263</v>
      </c>
      <c r="BZ18" s="81">
        <v>1.7613101357748921</v>
      </c>
      <c r="CA18" s="81"/>
      <c r="CC18" s="81" t="s">
        <v>263</v>
      </c>
      <c r="CD18" s="81">
        <v>1.7291328115213698</v>
      </c>
      <c r="CE18" s="81"/>
    </row>
    <row r="19" spans="1:83" x14ac:dyDescent="0.2">
      <c r="A19" s="2">
        <v>14</v>
      </c>
      <c r="B19" s="2"/>
      <c r="C19" s="5" t="s">
        <v>9</v>
      </c>
      <c r="D19" s="2"/>
      <c r="E19" s="2"/>
      <c r="F19" s="2"/>
      <c r="G19" s="2" t="s">
        <v>9</v>
      </c>
      <c r="H19" s="2"/>
      <c r="I19" s="3">
        <v>8.6</v>
      </c>
      <c r="K19" s="2">
        <v>40</v>
      </c>
      <c r="L19" s="2" t="s">
        <v>20</v>
      </c>
      <c r="M19" s="18">
        <v>77.5</v>
      </c>
      <c r="N19" s="18">
        <v>29.5</v>
      </c>
      <c r="O19" s="18">
        <v>47.855999999999995</v>
      </c>
      <c r="P19" s="2"/>
      <c r="Q19" s="2">
        <v>98</v>
      </c>
      <c r="R19" s="88">
        <v>3</v>
      </c>
      <c r="S19" s="76" t="s">
        <v>28</v>
      </c>
      <c r="T19" s="12" t="s">
        <v>4</v>
      </c>
      <c r="U19" s="74">
        <v>0</v>
      </c>
      <c r="V19" s="109">
        <v>0.34823529411764709</v>
      </c>
      <c r="W19" s="12">
        <v>5.5</v>
      </c>
      <c r="X19" s="105" t="s">
        <v>392</v>
      </c>
      <c r="Y19" s="12">
        <v>4</v>
      </c>
      <c r="Z19" s="12">
        <v>4</v>
      </c>
      <c r="AA19" s="58">
        <v>104.5</v>
      </c>
      <c r="AB19" s="58">
        <v>188.4</v>
      </c>
      <c r="AC19" s="58">
        <f t="shared" si="0"/>
        <v>83.9</v>
      </c>
      <c r="AD19" s="12">
        <v>0.8</v>
      </c>
      <c r="AE19" s="12">
        <v>24</v>
      </c>
      <c r="AF19" s="12">
        <v>19</v>
      </c>
      <c r="AG19" s="12">
        <v>305</v>
      </c>
      <c r="AH19" s="12">
        <v>35</v>
      </c>
      <c r="AI19" s="12">
        <v>63</v>
      </c>
      <c r="AJ19" s="12">
        <v>5.3</v>
      </c>
      <c r="AK19" s="12">
        <v>60</v>
      </c>
      <c r="AL19" s="64">
        <v>0</v>
      </c>
      <c r="AM19" s="12">
        <v>0</v>
      </c>
      <c r="AN19" s="12">
        <v>0</v>
      </c>
      <c r="AO19" s="12">
        <v>1</v>
      </c>
      <c r="AP19" s="12">
        <v>0</v>
      </c>
      <c r="AQ19" s="2">
        <v>2</v>
      </c>
      <c r="AR19" s="27">
        <v>12.33</v>
      </c>
      <c r="AS19" s="17">
        <v>588.6</v>
      </c>
      <c r="AT19" s="20">
        <v>15.962955109999999</v>
      </c>
      <c r="AU19" s="20">
        <v>718.25248069999998</v>
      </c>
      <c r="AV19" s="19"/>
      <c r="AW19" s="18"/>
      <c r="AX19" s="3"/>
      <c r="AY19" s="3"/>
      <c r="AZ19" s="20">
        <v>4.6032894100000004</v>
      </c>
      <c r="BA19" s="20">
        <v>4.2854687130000002</v>
      </c>
      <c r="BB19" s="18">
        <v>204.4332173272249</v>
      </c>
      <c r="BC19" s="18">
        <v>14.283448155499951</v>
      </c>
      <c r="BD19">
        <v>151</v>
      </c>
      <c r="BE19">
        <v>504</v>
      </c>
      <c r="BF19" s="95"/>
      <c r="BL19" s="81" t="s">
        <v>164</v>
      </c>
      <c r="BM19" s="81">
        <v>101</v>
      </c>
      <c r="BN19" s="81" t="s">
        <v>164</v>
      </c>
      <c r="BO19" s="81">
        <v>34</v>
      </c>
      <c r="BP19" s="81" t="s">
        <v>164</v>
      </c>
      <c r="BQ19" s="81">
        <v>45</v>
      </c>
      <c r="BR19" s="81" t="s">
        <v>164</v>
      </c>
      <c r="BS19" s="81">
        <v>34</v>
      </c>
      <c r="BU19" s="81" t="s">
        <v>264</v>
      </c>
      <c r="BV19" s="81">
        <v>0.34853492130507002</v>
      </c>
      <c r="BW19" s="81"/>
      <c r="BY19" s="81" t="s">
        <v>264</v>
      </c>
      <c r="BZ19" s="81">
        <v>0.86732074308840745</v>
      </c>
      <c r="CA19" s="81"/>
      <c r="CC19" s="81" t="s">
        <v>264</v>
      </c>
      <c r="CD19" s="81">
        <v>0.11465245273276729</v>
      </c>
      <c r="CE19" s="81"/>
    </row>
    <row r="20" spans="1:83" ht="17" thickBot="1" x14ac:dyDescent="0.25">
      <c r="A20" s="2">
        <v>15</v>
      </c>
      <c r="B20" s="2"/>
      <c r="C20" s="5" t="s">
        <v>9</v>
      </c>
      <c r="D20" s="2"/>
      <c r="E20" s="2"/>
      <c r="F20" s="2"/>
      <c r="G20" s="2" t="s">
        <v>9</v>
      </c>
      <c r="H20" s="2"/>
      <c r="I20" s="3">
        <v>13.2</v>
      </c>
      <c r="K20" s="2">
        <v>58</v>
      </c>
      <c r="L20" s="2" t="s">
        <v>20</v>
      </c>
      <c r="M20" s="18">
        <v>72.8</v>
      </c>
      <c r="N20" s="18">
        <v>29.8</v>
      </c>
      <c r="O20" s="18">
        <v>43.833600000000004</v>
      </c>
      <c r="P20" s="2"/>
      <c r="Q20" s="2">
        <v>156</v>
      </c>
      <c r="R20" s="88">
        <v>6</v>
      </c>
      <c r="S20" s="76" t="s">
        <v>28</v>
      </c>
      <c r="T20" s="12" t="s">
        <v>29</v>
      </c>
      <c r="U20" s="74">
        <v>0</v>
      </c>
      <c r="V20" s="109">
        <v>0.40025094102885822</v>
      </c>
      <c r="W20" s="12">
        <v>4</v>
      </c>
      <c r="X20" s="105" t="s">
        <v>392</v>
      </c>
      <c r="Y20" s="12">
        <v>3</v>
      </c>
      <c r="Z20" s="12">
        <v>4</v>
      </c>
      <c r="AA20" s="58">
        <v>119.9</v>
      </c>
      <c r="AB20" s="58">
        <v>195.8</v>
      </c>
      <c r="AC20" s="58">
        <f t="shared" si="0"/>
        <v>75.900000000000006</v>
      </c>
      <c r="AD20" s="12">
        <v>0.63</v>
      </c>
      <c r="AE20" s="12">
        <v>87</v>
      </c>
      <c r="AF20" s="12">
        <v>40</v>
      </c>
      <c r="AG20" s="12">
        <v>216</v>
      </c>
      <c r="AH20" s="12">
        <v>69</v>
      </c>
      <c r="AI20" s="12">
        <v>74</v>
      </c>
      <c r="AJ20" s="12">
        <v>5.9</v>
      </c>
      <c r="AK20" s="12">
        <v>56</v>
      </c>
      <c r="AL20" s="64">
        <v>1</v>
      </c>
      <c r="AM20" s="12">
        <v>1</v>
      </c>
      <c r="AN20" s="12">
        <v>1</v>
      </c>
      <c r="AO20" s="12">
        <v>1</v>
      </c>
      <c r="AP20" s="12">
        <v>0</v>
      </c>
      <c r="AQ20" s="2">
        <v>2</v>
      </c>
      <c r="AR20" s="27">
        <v>41.24</v>
      </c>
      <c r="AS20" s="17">
        <v>1124</v>
      </c>
      <c r="AT20" s="20">
        <v>55.570661039999997</v>
      </c>
      <c r="AU20" s="20">
        <v>1467.9876240000001</v>
      </c>
      <c r="AV20" s="16">
        <v>5.8894102017097367</v>
      </c>
      <c r="AW20" s="18">
        <v>165.84515615645103</v>
      </c>
      <c r="AX20" s="3">
        <v>4</v>
      </c>
      <c r="AY20" s="3">
        <v>1</v>
      </c>
      <c r="AZ20" s="20">
        <v>4.4637031309999999</v>
      </c>
      <c r="BA20" s="20">
        <v>4.9246477019999997</v>
      </c>
      <c r="BB20" s="18">
        <v>108.85914904718149</v>
      </c>
      <c r="BC20" s="18">
        <v>9.668545909892492</v>
      </c>
      <c r="BD20">
        <v>269</v>
      </c>
      <c r="BE20">
        <v>652</v>
      </c>
      <c r="BF20" s="95">
        <v>11.792226254689368</v>
      </c>
      <c r="BL20" s="81" t="s">
        <v>165</v>
      </c>
      <c r="BM20" s="81">
        <v>458</v>
      </c>
      <c r="BN20" s="81" t="s">
        <v>165</v>
      </c>
      <c r="BO20" s="81">
        <v>711</v>
      </c>
      <c r="BP20" s="81" t="s">
        <v>165</v>
      </c>
      <c r="BQ20" s="81">
        <v>711</v>
      </c>
      <c r="BR20" s="81" t="s">
        <v>165</v>
      </c>
      <c r="BS20" s="81">
        <v>503</v>
      </c>
      <c r="BU20" s="82" t="s">
        <v>265</v>
      </c>
      <c r="BV20" s="82">
        <v>2.0369333434601011</v>
      </c>
      <c r="BW20" s="82"/>
      <c r="BY20" s="82" t="s">
        <v>265</v>
      </c>
      <c r="BZ20" s="82">
        <v>2.1447866879178044</v>
      </c>
      <c r="CA20" s="82"/>
      <c r="CC20" s="82" t="s">
        <v>265</v>
      </c>
      <c r="CD20" s="82">
        <v>2.0930240544083096</v>
      </c>
      <c r="CE20" s="82"/>
    </row>
    <row r="21" spans="1:83" x14ac:dyDescent="0.2">
      <c r="A21" s="2">
        <v>16</v>
      </c>
      <c r="B21" s="2"/>
      <c r="C21" s="5" t="s">
        <v>9</v>
      </c>
      <c r="D21" s="2"/>
      <c r="E21" s="2"/>
      <c r="F21" s="2"/>
      <c r="G21" s="2" t="s">
        <v>9</v>
      </c>
      <c r="H21" s="2"/>
      <c r="I21" s="3">
        <v>8.4</v>
      </c>
      <c r="K21" s="2">
        <v>46</v>
      </c>
      <c r="L21" s="2" t="s">
        <v>19</v>
      </c>
      <c r="M21" s="18">
        <v>136.6</v>
      </c>
      <c r="N21" s="18">
        <v>38</v>
      </c>
      <c r="O21" s="18">
        <v>87.126199999999997</v>
      </c>
      <c r="P21" s="2"/>
      <c r="Q21" s="2">
        <v>117</v>
      </c>
      <c r="R21" s="88">
        <v>11</v>
      </c>
      <c r="S21" s="76" t="s">
        <v>28</v>
      </c>
      <c r="T21" s="12" t="s">
        <v>29</v>
      </c>
      <c r="U21" s="74">
        <v>0</v>
      </c>
      <c r="V21" s="109">
        <v>0.27434257285003549</v>
      </c>
      <c r="W21" s="12">
        <v>9.9</v>
      </c>
      <c r="X21" s="105" t="s">
        <v>392</v>
      </c>
      <c r="Y21" s="12">
        <v>4</v>
      </c>
      <c r="Z21" s="12">
        <v>3</v>
      </c>
      <c r="AA21" s="58">
        <v>98.2</v>
      </c>
      <c r="AB21" s="58">
        <v>155.30000000000001</v>
      </c>
      <c r="AC21" s="58">
        <f t="shared" si="0"/>
        <v>57.100000000000009</v>
      </c>
      <c r="AD21" s="12">
        <v>0.57999999999999996</v>
      </c>
      <c r="AE21" s="12">
        <v>56</v>
      </c>
      <c r="AF21" s="12">
        <v>31</v>
      </c>
      <c r="AG21" s="12">
        <v>193</v>
      </c>
      <c r="AH21" s="12">
        <v>45</v>
      </c>
      <c r="AI21" s="12">
        <v>105</v>
      </c>
      <c r="AJ21" s="12">
        <v>8</v>
      </c>
      <c r="AK21" s="12">
        <v>72</v>
      </c>
      <c r="AL21" s="64">
        <v>0</v>
      </c>
      <c r="AM21" s="12">
        <v>0</v>
      </c>
      <c r="AN21" s="12">
        <v>0</v>
      </c>
      <c r="AO21" s="12">
        <v>0</v>
      </c>
      <c r="AP21" s="12">
        <v>0</v>
      </c>
      <c r="AQ21" s="2">
        <v>2</v>
      </c>
      <c r="AR21" s="27">
        <v>12.66</v>
      </c>
      <c r="AS21" s="17">
        <v>311</v>
      </c>
      <c r="AT21" s="20">
        <v>17.131070340000001</v>
      </c>
      <c r="AU21" s="20">
        <v>437.1053579</v>
      </c>
      <c r="AV21" s="16">
        <v>1.8672889363916709</v>
      </c>
      <c r="AW21" s="18">
        <v>44.775811895721382</v>
      </c>
      <c r="AX21" s="3">
        <v>6</v>
      </c>
      <c r="AY21" s="3">
        <v>4</v>
      </c>
      <c r="AZ21" s="20">
        <v>4.4749765720000001</v>
      </c>
      <c r="BA21" s="20">
        <v>5.448450835</v>
      </c>
      <c r="BB21" s="18">
        <v>247.6078141689861</v>
      </c>
      <c r="BC21" s="18">
        <v>22.857838332863693</v>
      </c>
      <c r="BD21">
        <v>188</v>
      </c>
      <c r="BE21">
        <v>427</v>
      </c>
      <c r="BF21" s="95">
        <v>9.4089657482983728</v>
      </c>
      <c r="BL21" s="81" t="s">
        <v>166</v>
      </c>
      <c r="BM21" s="81">
        <v>3084</v>
      </c>
      <c r="BN21" s="81" t="s">
        <v>166</v>
      </c>
      <c r="BO21" s="81">
        <v>4604</v>
      </c>
      <c r="BP21" s="81" t="s">
        <v>166</v>
      </c>
      <c r="BQ21" s="81">
        <v>2685</v>
      </c>
      <c r="BR21" s="81" t="s">
        <v>166</v>
      </c>
      <c r="BS21" s="81">
        <v>1919</v>
      </c>
    </row>
    <row r="22" spans="1:83" x14ac:dyDescent="0.2">
      <c r="A22" s="4">
        <v>17</v>
      </c>
      <c r="B22" s="2"/>
      <c r="C22" s="2" t="s">
        <v>9</v>
      </c>
      <c r="D22" s="2"/>
      <c r="E22" s="2" t="s">
        <v>9</v>
      </c>
      <c r="F22" s="2"/>
      <c r="G22" s="2"/>
      <c r="H22" s="2"/>
      <c r="I22" s="3">
        <v>2.5</v>
      </c>
      <c r="K22" s="2">
        <v>60</v>
      </c>
      <c r="L22" s="2" t="s">
        <v>20</v>
      </c>
      <c r="M22" s="18">
        <v>84.2</v>
      </c>
      <c r="N22" s="18">
        <v>32</v>
      </c>
      <c r="O22" s="18">
        <v>49.544399999999996</v>
      </c>
      <c r="P22" s="2"/>
      <c r="Q22" s="2">
        <v>93</v>
      </c>
      <c r="R22" s="88">
        <v>12</v>
      </c>
      <c r="S22" s="76" t="s">
        <v>28</v>
      </c>
      <c r="T22" s="12" t="s">
        <v>4</v>
      </c>
      <c r="U22" s="74">
        <v>0</v>
      </c>
      <c r="V22" s="109">
        <v>0.35810810810810811</v>
      </c>
      <c r="W22" s="12">
        <v>6.3</v>
      </c>
      <c r="X22" s="105" t="s">
        <v>392</v>
      </c>
      <c r="Y22" s="12">
        <v>4</v>
      </c>
      <c r="Z22" s="12">
        <v>4</v>
      </c>
      <c r="AA22" s="58">
        <v>104.5</v>
      </c>
      <c r="AB22" s="58">
        <v>174.7</v>
      </c>
      <c r="AC22" s="58">
        <f t="shared" si="0"/>
        <v>70.199999999999989</v>
      </c>
      <c r="AD22" s="12">
        <v>0.67</v>
      </c>
      <c r="AE22" s="12">
        <v>35</v>
      </c>
      <c r="AF22" s="12">
        <v>27</v>
      </c>
      <c r="AG22" s="12">
        <v>310</v>
      </c>
      <c r="AH22" s="12">
        <v>23</v>
      </c>
      <c r="AI22" s="12">
        <v>91</v>
      </c>
      <c r="AJ22" s="12">
        <v>7.5</v>
      </c>
      <c r="AK22" s="12"/>
      <c r="AL22" s="64">
        <v>0</v>
      </c>
      <c r="AM22" s="12">
        <v>0</v>
      </c>
      <c r="AN22" s="12">
        <v>0</v>
      </c>
      <c r="AO22" s="12">
        <v>2</v>
      </c>
      <c r="AP22" s="12">
        <v>0</v>
      </c>
      <c r="AQ22" s="2">
        <v>0</v>
      </c>
      <c r="AR22" s="27">
        <v>17.510000000000002</v>
      </c>
      <c r="AS22" s="17">
        <v>674.9</v>
      </c>
      <c r="AT22" s="20">
        <v>20.88667491</v>
      </c>
      <c r="AU22" s="20">
        <v>829.08385399999997</v>
      </c>
      <c r="AV22" s="16">
        <v>2.0362489136788446</v>
      </c>
      <c r="AW22" s="18"/>
      <c r="AX22" s="3">
        <v>6</v>
      </c>
      <c r="AY22" s="3"/>
      <c r="AZ22" s="20">
        <v>3.0123541469999999</v>
      </c>
      <c r="BA22" s="20">
        <v>4.2999860659999998</v>
      </c>
      <c r="BB22" s="18">
        <v>218.22914652375493</v>
      </c>
      <c r="BC22" s="18">
        <v>9.9740685435869896</v>
      </c>
      <c r="BD22">
        <v>229</v>
      </c>
      <c r="BE22">
        <v>404</v>
      </c>
      <c r="BF22" s="95">
        <v>19.59</v>
      </c>
      <c r="BL22" s="81" t="s">
        <v>167</v>
      </c>
      <c r="BM22" s="81">
        <v>12</v>
      </c>
      <c r="BN22" s="81" t="s">
        <v>167</v>
      </c>
      <c r="BO22" s="81">
        <v>22</v>
      </c>
      <c r="BP22" s="81" t="s">
        <v>167</v>
      </c>
      <c r="BQ22" s="81">
        <v>11</v>
      </c>
      <c r="BR22" s="81" t="s">
        <v>167</v>
      </c>
      <c r="BS22" s="81">
        <v>11</v>
      </c>
    </row>
    <row r="23" spans="1:83" ht="17" thickBot="1" x14ac:dyDescent="0.25">
      <c r="A23" s="2">
        <v>18</v>
      </c>
      <c r="B23" s="2" t="s">
        <v>9</v>
      </c>
      <c r="C23" s="2"/>
      <c r="D23" s="2"/>
      <c r="E23" s="2" t="s">
        <v>9</v>
      </c>
      <c r="F23" s="2"/>
      <c r="G23" s="2"/>
      <c r="H23" s="2"/>
      <c r="I23" s="9">
        <v>6.3</v>
      </c>
      <c r="K23" s="2">
        <v>64</v>
      </c>
      <c r="L23" s="2" t="s">
        <v>20</v>
      </c>
      <c r="M23" s="18">
        <v>89</v>
      </c>
      <c r="N23" s="18">
        <v>37.799999999999997</v>
      </c>
      <c r="O23" s="18">
        <v>46.97</v>
      </c>
      <c r="P23" s="2"/>
      <c r="Q23" s="2">
        <v>123</v>
      </c>
      <c r="R23" s="88">
        <v>14</v>
      </c>
      <c r="S23" s="76" t="s">
        <v>28</v>
      </c>
      <c r="T23" s="12" t="s">
        <v>29</v>
      </c>
      <c r="U23" s="74">
        <v>0</v>
      </c>
      <c r="V23" s="109">
        <v>0.1206896551724138</v>
      </c>
      <c r="W23" s="12">
        <v>8.6</v>
      </c>
      <c r="X23" s="105" t="s">
        <v>392</v>
      </c>
      <c r="Y23" s="12">
        <v>4</v>
      </c>
      <c r="Z23" s="12">
        <v>3</v>
      </c>
      <c r="AA23" s="58">
        <v>108.2</v>
      </c>
      <c r="AB23" s="58">
        <v>189.9</v>
      </c>
      <c r="AC23" s="58">
        <f t="shared" si="0"/>
        <v>81.7</v>
      </c>
      <c r="AD23" s="12">
        <v>0.76</v>
      </c>
      <c r="AE23" s="12">
        <v>18</v>
      </c>
      <c r="AF23" s="12">
        <v>16</v>
      </c>
      <c r="AG23" s="12">
        <v>301</v>
      </c>
      <c r="AH23" s="12">
        <v>23</v>
      </c>
      <c r="AI23" s="12">
        <v>70</v>
      </c>
      <c r="AJ23" s="12">
        <v>6.9</v>
      </c>
      <c r="AK23" s="12">
        <v>50</v>
      </c>
      <c r="AL23" s="64">
        <v>1</v>
      </c>
      <c r="AM23" s="12">
        <v>0</v>
      </c>
      <c r="AN23" s="12">
        <v>0</v>
      </c>
      <c r="AO23" s="12">
        <v>0</v>
      </c>
      <c r="AP23" s="12">
        <v>0</v>
      </c>
      <c r="AQ23" s="2">
        <v>2</v>
      </c>
      <c r="AR23" s="27">
        <v>10.34</v>
      </c>
      <c r="AS23" s="17">
        <v>533.20000000000005</v>
      </c>
      <c r="AT23" s="20">
        <v>17.999793360000002</v>
      </c>
      <c r="AU23" s="20">
        <v>705.31777990000001</v>
      </c>
      <c r="AV23" s="16">
        <v>1.2057320900726671</v>
      </c>
      <c r="AW23" s="18">
        <v>83.786091261713139</v>
      </c>
      <c r="AX23" s="3">
        <v>4</v>
      </c>
      <c r="AY23" s="3">
        <v>2</v>
      </c>
      <c r="AZ23" s="20">
        <v>7.9720182739999998</v>
      </c>
      <c r="BA23" s="20">
        <v>5.0319237880000003</v>
      </c>
      <c r="BB23" s="18">
        <v>108.95416929416254</v>
      </c>
      <c r="BC23" s="18">
        <v>9.7716774891949374</v>
      </c>
      <c r="BD23">
        <v>68</v>
      </c>
      <c r="BE23">
        <v>313</v>
      </c>
      <c r="BF23" s="95">
        <v>8.3780261299721364</v>
      </c>
      <c r="BL23" s="82" t="s">
        <v>168</v>
      </c>
      <c r="BM23" s="82">
        <v>67.668295369414949</v>
      </c>
      <c r="BN23" s="82" t="s">
        <v>168</v>
      </c>
      <c r="BO23" s="82">
        <v>82.436579154634856</v>
      </c>
      <c r="BP23" s="82" t="s">
        <v>168</v>
      </c>
      <c r="BQ23" s="82">
        <v>154.53638817994832</v>
      </c>
      <c r="BR23" s="82" t="s">
        <v>168</v>
      </c>
      <c r="BS23" s="82">
        <v>87.633563261116947</v>
      </c>
    </row>
    <row r="24" spans="1:83" ht="17" thickBot="1" x14ac:dyDescent="0.25">
      <c r="A24" s="2">
        <v>19</v>
      </c>
      <c r="B24" s="2"/>
      <c r="C24" s="5" t="s">
        <v>9</v>
      </c>
      <c r="D24" s="2"/>
      <c r="E24" s="2"/>
      <c r="F24" s="2"/>
      <c r="G24" s="2" t="s">
        <v>9</v>
      </c>
      <c r="H24" s="2"/>
      <c r="I24" s="3">
        <v>2.35</v>
      </c>
      <c r="K24" s="2">
        <v>42</v>
      </c>
      <c r="L24" s="2" t="s">
        <v>19</v>
      </c>
      <c r="M24" s="18">
        <v>129.69999999999999</v>
      </c>
      <c r="N24" s="18">
        <v>34.4</v>
      </c>
      <c r="O24" s="18">
        <v>85.385899999999992</v>
      </c>
      <c r="P24" s="2"/>
      <c r="Q24" s="2">
        <v>120</v>
      </c>
      <c r="R24" s="88">
        <v>15</v>
      </c>
      <c r="S24" s="76" t="s">
        <v>28</v>
      </c>
      <c r="T24" s="12" t="s">
        <v>29</v>
      </c>
      <c r="U24" s="74">
        <v>0</v>
      </c>
      <c r="V24" s="109">
        <v>0.35919343814080656</v>
      </c>
      <c r="W24" s="12">
        <v>13.2</v>
      </c>
      <c r="X24" s="105">
        <v>2.5</v>
      </c>
      <c r="Y24" s="12">
        <v>4</v>
      </c>
      <c r="Z24" s="12">
        <v>3</v>
      </c>
      <c r="AA24" s="58">
        <v>92.7</v>
      </c>
      <c r="AB24" s="58">
        <v>139.4</v>
      </c>
      <c r="AC24" s="58">
        <f t="shared" si="0"/>
        <v>46.7</v>
      </c>
      <c r="AD24" s="12">
        <v>0.5</v>
      </c>
      <c r="AE24" s="12">
        <v>85</v>
      </c>
      <c r="AF24" s="12">
        <v>43</v>
      </c>
      <c r="AG24" s="12">
        <v>212</v>
      </c>
      <c r="AH24" s="12">
        <v>59</v>
      </c>
      <c r="AI24" s="12">
        <v>82</v>
      </c>
      <c r="AJ24" s="12">
        <v>7.7</v>
      </c>
      <c r="AK24" s="12">
        <v>50</v>
      </c>
      <c r="AL24" s="64">
        <v>1</v>
      </c>
      <c r="AM24" s="12">
        <v>1</v>
      </c>
      <c r="AN24" s="12">
        <v>0</v>
      </c>
      <c r="AO24" s="12">
        <v>1</v>
      </c>
      <c r="AP24" s="12">
        <v>0</v>
      </c>
      <c r="AQ24" s="2">
        <v>2</v>
      </c>
      <c r="AR24" s="27">
        <v>35.94</v>
      </c>
      <c r="AS24" s="17">
        <v>502.3</v>
      </c>
      <c r="AT24" s="20">
        <v>40.511708400000003</v>
      </c>
      <c r="AU24" s="20">
        <v>607.37434299999995</v>
      </c>
      <c r="AV24" s="16">
        <v>5.7867578625906795</v>
      </c>
      <c r="AW24" s="18">
        <v>67.832070931376222</v>
      </c>
      <c r="AX24" s="3">
        <v>0.5</v>
      </c>
      <c r="AY24" s="3">
        <v>2</v>
      </c>
      <c r="AZ24" s="20">
        <v>4.0880573719999997</v>
      </c>
      <c r="BA24" s="20">
        <v>4.3007944199999999</v>
      </c>
      <c r="BB24" s="18">
        <v>329.82761905974195</v>
      </c>
      <c r="BC24" s="18">
        <v>25.6076412116069</v>
      </c>
      <c r="BD24">
        <v>711</v>
      </c>
      <c r="BE24">
        <v>770</v>
      </c>
      <c r="BF24" s="95">
        <v>10.822754356977281</v>
      </c>
    </row>
    <row r="25" spans="1:83" x14ac:dyDescent="0.2">
      <c r="A25" s="2">
        <v>20</v>
      </c>
      <c r="B25" s="2"/>
      <c r="C25" s="2" t="s">
        <v>9</v>
      </c>
      <c r="D25" s="6" t="s">
        <v>9</v>
      </c>
      <c r="E25" s="2"/>
      <c r="F25" s="2"/>
      <c r="G25" s="2" t="s">
        <v>9</v>
      </c>
      <c r="H25" s="2"/>
      <c r="I25" s="3">
        <v>7.8</v>
      </c>
      <c r="K25" s="2">
        <v>63</v>
      </c>
      <c r="L25" s="2" t="s">
        <v>20</v>
      </c>
      <c r="M25" s="18">
        <v>97.3</v>
      </c>
      <c r="N25" s="18">
        <v>34.799999999999997</v>
      </c>
      <c r="O25" s="18">
        <v>55.210599999999999</v>
      </c>
      <c r="P25" s="2"/>
      <c r="Q25" s="2">
        <v>114</v>
      </c>
      <c r="R25" s="88">
        <v>19</v>
      </c>
      <c r="S25" s="76" t="s">
        <v>28</v>
      </c>
      <c r="T25" s="12" t="s">
        <v>29</v>
      </c>
      <c r="U25" s="74">
        <v>0</v>
      </c>
      <c r="V25" s="109">
        <v>0.22110091743119267</v>
      </c>
      <c r="W25" s="12">
        <v>2.35</v>
      </c>
      <c r="X25" s="105">
        <v>2.35</v>
      </c>
      <c r="Y25" s="12">
        <v>0</v>
      </c>
      <c r="Z25" s="12">
        <v>3</v>
      </c>
      <c r="AA25" s="58">
        <v>97</v>
      </c>
      <c r="AB25" s="58">
        <v>166</v>
      </c>
      <c r="AC25" s="58">
        <f t="shared" si="0"/>
        <v>69</v>
      </c>
      <c r="AD25" s="12">
        <v>0.72</v>
      </c>
      <c r="AE25" s="12">
        <v>45</v>
      </c>
      <c r="AF25" s="12">
        <v>33</v>
      </c>
      <c r="AG25" s="12">
        <v>214</v>
      </c>
      <c r="AH25" s="12">
        <v>70</v>
      </c>
      <c r="AI25" s="12">
        <v>109</v>
      </c>
      <c r="AJ25" s="12">
        <v>6.8</v>
      </c>
      <c r="AK25" s="12">
        <v>77</v>
      </c>
      <c r="AL25" s="64">
        <v>0</v>
      </c>
      <c r="AM25" s="12">
        <v>0</v>
      </c>
      <c r="AN25" s="12">
        <v>0</v>
      </c>
      <c r="AO25" s="12">
        <v>0</v>
      </c>
      <c r="AP25" s="12">
        <v>0</v>
      </c>
      <c r="AQ25" s="2">
        <v>2</v>
      </c>
      <c r="AR25" s="27">
        <v>21.08</v>
      </c>
      <c r="AS25" s="17">
        <v>515.4</v>
      </c>
      <c r="AT25" s="20">
        <v>29.261649909999999</v>
      </c>
      <c r="AU25" s="20">
        <v>659.72474590000002</v>
      </c>
      <c r="AV25" s="16">
        <v>2.2909993091529253</v>
      </c>
      <c r="AW25" s="18">
        <v>66.072317942898678</v>
      </c>
      <c r="AX25" s="3">
        <v>4</v>
      </c>
      <c r="AY25" s="3">
        <v>4</v>
      </c>
      <c r="AZ25" s="20">
        <v>6.6408206740000004</v>
      </c>
      <c r="BA25" s="20">
        <v>4.1150408660000002</v>
      </c>
      <c r="BB25" s="18">
        <v>130.19639764511382</v>
      </c>
      <c r="BC25" s="18">
        <v>21.924556273645862</v>
      </c>
      <c r="BD25">
        <v>165</v>
      </c>
      <c r="BE25">
        <v>678</v>
      </c>
      <c r="BF25" s="95">
        <v>5.8700548035155542</v>
      </c>
      <c r="BL25" s="83" t="s">
        <v>385</v>
      </c>
      <c r="BM25" s="83"/>
      <c r="BN25" s="83" t="s">
        <v>386</v>
      </c>
      <c r="BO25" s="83"/>
      <c r="BP25" s="83" t="s">
        <v>387</v>
      </c>
      <c r="BQ25" s="83"/>
      <c r="BR25" s="83" t="s">
        <v>388</v>
      </c>
      <c r="BS25" s="83"/>
      <c r="BU25" t="s">
        <v>254</v>
      </c>
      <c r="BY25" t="s">
        <v>254</v>
      </c>
      <c r="CC25" t="s">
        <v>254</v>
      </c>
    </row>
    <row r="26" spans="1:83" ht="17" thickBot="1" x14ac:dyDescent="0.25">
      <c r="A26" s="2">
        <v>21</v>
      </c>
      <c r="B26" s="2"/>
      <c r="C26" s="2" t="s">
        <v>9</v>
      </c>
      <c r="D26" s="6" t="s">
        <v>9</v>
      </c>
      <c r="E26" s="2"/>
      <c r="F26" s="2"/>
      <c r="G26" s="2"/>
      <c r="H26" s="2" t="s">
        <v>9</v>
      </c>
      <c r="I26" s="3">
        <v>10.5</v>
      </c>
      <c r="K26" s="2">
        <v>32</v>
      </c>
      <c r="L26" s="2" t="s">
        <v>20</v>
      </c>
      <c r="M26" s="18">
        <v>76.599999999999994</v>
      </c>
      <c r="N26" s="18">
        <v>31.8</v>
      </c>
      <c r="O26" s="18">
        <v>44.318200000000004</v>
      </c>
      <c r="P26" s="2"/>
      <c r="Q26" s="2">
        <v>98</v>
      </c>
      <c r="R26" s="88">
        <v>25</v>
      </c>
      <c r="S26" s="76" t="s">
        <v>28</v>
      </c>
      <c r="T26" s="12" t="s">
        <v>29</v>
      </c>
      <c r="U26" s="74">
        <v>0</v>
      </c>
      <c r="V26" s="109">
        <v>0.28338068181818182</v>
      </c>
      <c r="W26" s="12">
        <v>2.4</v>
      </c>
      <c r="X26" s="107">
        <v>2</v>
      </c>
      <c r="Y26" s="12">
        <v>0</v>
      </c>
      <c r="Z26" s="12">
        <v>4</v>
      </c>
      <c r="AA26" s="58">
        <v>75.7</v>
      </c>
      <c r="AB26" s="58">
        <v>178.5</v>
      </c>
      <c r="AC26" s="58">
        <f t="shared" si="0"/>
        <v>102.8</v>
      </c>
      <c r="AD26" s="12">
        <v>0.4</v>
      </c>
      <c r="AE26" s="12">
        <v>28</v>
      </c>
      <c r="AF26" s="12">
        <v>26</v>
      </c>
      <c r="AG26" s="12">
        <v>393</v>
      </c>
      <c r="AH26" s="12">
        <v>40</v>
      </c>
      <c r="AI26" s="12">
        <v>84</v>
      </c>
      <c r="AJ26" s="12">
        <v>6</v>
      </c>
      <c r="AK26" s="12">
        <v>50</v>
      </c>
      <c r="AL26" s="64">
        <v>0</v>
      </c>
      <c r="AM26" s="12">
        <v>0</v>
      </c>
      <c r="AN26" s="12">
        <v>0</v>
      </c>
      <c r="AO26" s="12">
        <v>0</v>
      </c>
      <c r="AP26" s="12">
        <v>0</v>
      </c>
      <c r="AQ26" s="2">
        <v>1</v>
      </c>
      <c r="AR26" s="27">
        <v>16.14</v>
      </c>
      <c r="AS26" s="17">
        <v>581</v>
      </c>
      <c r="AT26" s="20">
        <v>21.507396029999999</v>
      </c>
      <c r="AU26" s="20">
        <v>678.20838860000003</v>
      </c>
      <c r="AV26" s="16">
        <v>1.7716277489106169</v>
      </c>
      <c r="AW26" s="18">
        <v>82.170436804617339</v>
      </c>
      <c r="AX26" s="3">
        <v>4</v>
      </c>
      <c r="AY26" s="3">
        <v>2</v>
      </c>
      <c r="AZ26" s="20">
        <v>5.1943888510000003</v>
      </c>
      <c r="BA26" s="20">
        <v>3.7479820340000001</v>
      </c>
      <c r="BB26" s="18">
        <v>99.331860097230006</v>
      </c>
      <c r="BC26" s="18">
        <v>13.538702145452389</v>
      </c>
      <c r="BD26">
        <v>96</v>
      </c>
      <c r="BE26">
        <v>472</v>
      </c>
      <c r="BF26" s="95">
        <v>10.578184112681706</v>
      </c>
      <c r="BL26" s="81"/>
      <c r="BM26" s="81"/>
      <c r="BN26" s="81"/>
      <c r="BO26" s="81"/>
      <c r="BP26" s="81"/>
      <c r="BQ26" s="81"/>
      <c r="BR26" s="81"/>
      <c r="BS26" s="81"/>
      <c r="BV26" t="s">
        <v>391</v>
      </c>
      <c r="BZ26" t="s">
        <v>391</v>
      </c>
      <c r="CD26" t="s">
        <v>391</v>
      </c>
    </row>
    <row r="27" spans="1:83" x14ac:dyDescent="0.2">
      <c r="A27" s="2">
        <v>22</v>
      </c>
      <c r="B27" s="2" t="s">
        <v>9</v>
      </c>
      <c r="C27" s="2"/>
      <c r="D27" s="2"/>
      <c r="E27" s="2" t="s">
        <v>9</v>
      </c>
      <c r="F27" s="2"/>
      <c r="G27" s="2"/>
      <c r="H27" s="2"/>
      <c r="I27" s="9">
        <v>6.2</v>
      </c>
      <c r="K27" s="2">
        <v>70</v>
      </c>
      <c r="L27" s="2" t="s">
        <v>20</v>
      </c>
      <c r="M27" s="18">
        <v>62</v>
      </c>
      <c r="N27" s="18">
        <v>24.6</v>
      </c>
      <c r="O27" s="18">
        <v>42.057999999999993</v>
      </c>
      <c r="P27" s="2"/>
      <c r="Q27" s="2">
        <v>76</v>
      </c>
      <c r="R27" s="88">
        <v>26</v>
      </c>
      <c r="S27" s="76" t="s">
        <v>28</v>
      </c>
      <c r="T27" s="12" t="s">
        <v>4</v>
      </c>
      <c r="U27" s="74">
        <v>0</v>
      </c>
      <c r="V27" s="109">
        <v>0.26300059772863121</v>
      </c>
      <c r="W27" s="12">
        <v>3.1</v>
      </c>
      <c r="X27" s="105">
        <v>2.6</v>
      </c>
      <c r="Y27" s="12">
        <v>1</v>
      </c>
      <c r="Z27" s="12">
        <v>3</v>
      </c>
      <c r="AA27" s="58">
        <v>136.69999999999999</v>
      </c>
      <c r="AB27" s="58">
        <v>222.9</v>
      </c>
      <c r="AC27" s="58">
        <f t="shared" si="0"/>
        <v>86.200000000000017</v>
      </c>
      <c r="AD27" s="12">
        <v>0.63</v>
      </c>
      <c r="AE27" s="12">
        <v>24</v>
      </c>
      <c r="AF27" s="12">
        <v>29</v>
      </c>
      <c r="AG27" s="12">
        <v>265</v>
      </c>
      <c r="AH27" s="12">
        <v>17</v>
      </c>
      <c r="AI27" s="12">
        <v>67</v>
      </c>
      <c r="AJ27" s="12">
        <v>5.9</v>
      </c>
      <c r="AK27" s="12">
        <v>78</v>
      </c>
      <c r="AL27" s="64">
        <v>2</v>
      </c>
      <c r="AM27" s="12">
        <v>1</v>
      </c>
      <c r="AN27" s="12">
        <v>0</v>
      </c>
      <c r="AO27" s="12">
        <v>1</v>
      </c>
      <c r="AP27" s="12">
        <v>0</v>
      </c>
      <c r="AQ27" s="2">
        <v>2</v>
      </c>
      <c r="AR27" s="27">
        <v>14.98</v>
      </c>
      <c r="AS27" s="17">
        <v>786.2</v>
      </c>
      <c r="AT27" s="20">
        <v>16.71616015</v>
      </c>
      <c r="AU27" s="20">
        <v>927.9049023</v>
      </c>
      <c r="AV27" s="16">
        <v>2.401487107575516</v>
      </c>
      <c r="AW27" s="18">
        <v>125.69401716517901</v>
      </c>
      <c r="AX27" s="3">
        <v>2</v>
      </c>
      <c r="AY27" s="3">
        <v>2</v>
      </c>
      <c r="AZ27" s="20">
        <v>4.1014983960000002</v>
      </c>
      <c r="BA27" s="20">
        <v>4.3758513099999998</v>
      </c>
      <c r="BB27" s="18">
        <v>50.173620276514789</v>
      </c>
      <c r="BC27" s="18">
        <v>5.4806545726288425</v>
      </c>
      <c r="BD27">
        <v>45</v>
      </c>
      <c r="BE27">
        <v>259</v>
      </c>
      <c r="BF27" s="95">
        <v>20.48</v>
      </c>
      <c r="BL27" s="81" t="s">
        <v>155</v>
      </c>
      <c r="BM27" s="81">
        <v>611</v>
      </c>
      <c r="BN27" s="81" t="s">
        <v>155</v>
      </c>
      <c r="BO27" s="81">
        <v>544.81818181818187</v>
      </c>
      <c r="BP27" s="81" t="s">
        <v>155</v>
      </c>
      <c r="BQ27" s="81">
        <v>527.18181818181813</v>
      </c>
      <c r="BR27" s="81" t="s">
        <v>155</v>
      </c>
      <c r="BS27" s="81">
        <v>562.4545454545455</v>
      </c>
      <c r="BU27" s="87"/>
      <c r="BV27" s="87" t="s">
        <v>2</v>
      </c>
      <c r="BW27" s="87" t="s">
        <v>3</v>
      </c>
      <c r="BY27" s="87"/>
      <c r="BZ27" s="87" t="s">
        <v>2</v>
      </c>
      <c r="CA27" s="87" t="s">
        <v>390</v>
      </c>
      <c r="CC27" s="87"/>
      <c r="CD27" s="87" t="s">
        <v>2</v>
      </c>
      <c r="CE27" s="87" t="s">
        <v>329</v>
      </c>
    </row>
    <row r="28" spans="1:83" x14ac:dyDescent="0.2">
      <c r="A28" s="2">
        <v>23</v>
      </c>
      <c r="B28" s="2" t="s">
        <v>9</v>
      </c>
      <c r="C28" s="2"/>
      <c r="D28" s="2"/>
      <c r="E28" s="2" t="s">
        <v>9</v>
      </c>
      <c r="F28" s="2"/>
      <c r="G28" s="2"/>
      <c r="H28" s="2"/>
      <c r="I28" s="3">
        <v>2</v>
      </c>
      <c r="K28" s="2">
        <v>35</v>
      </c>
      <c r="L28" s="2" t="s">
        <v>19</v>
      </c>
      <c r="M28" s="18">
        <v>90.4</v>
      </c>
      <c r="N28" s="18">
        <v>31.1</v>
      </c>
      <c r="O28" s="18">
        <v>62.982799999999997</v>
      </c>
      <c r="P28" s="2"/>
      <c r="Q28" s="2">
        <v>99.6</v>
      </c>
      <c r="R28" s="88">
        <v>32</v>
      </c>
      <c r="S28" s="76" t="s">
        <v>28</v>
      </c>
      <c r="T28" s="12" t="s">
        <v>4</v>
      </c>
      <c r="U28" s="74">
        <v>0</v>
      </c>
      <c r="V28" s="109">
        <v>0.41952588895820336</v>
      </c>
      <c r="W28" s="12">
        <v>2.2000000000000002</v>
      </c>
      <c r="X28" s="105">
        <v>2.2000000000000002</v>
      </c>
      <c r="Y28" s="12">
        <v>0</v>
      </c>
      <c r="Z28" s="12">
        <v>4</v>
      </c>
      <c r="AA28" s="58">
        <v>81</v>
      </c>
      <c r="AB28" s="58">
        <v>177</v>
      </c>
      <c r="AC28" s="58">
        <f t="shared" si="0"/>
        <v>96</v>
      </c>
      <c r="AD28" s="12">
        <v>1.19</v>
      </c>
      <c r="AE28" s="12">
        <v>113</v>
      </c>
      <c r="AF28" s="12">
        <v>50</v>
      </c>
      <c r="AG28" s="12">
        <v>273</v>
      </c>
      <c r="AH28" s="12">
        <v>76</v>
      </c>
      <c r="AI28" s="12">
        <v>65</v>
      </c>
      <c r="AJ28" s="12">
        <v>5.0999999999999996</v>
      </c>
      <c r="AK28" s="12">
        <v>74</v>
      </c>
      <c r="AL28" s="64">
        <v>2</v>
      </c>
      <c r="AM28" s="12">
        <v>1</v>
      </c>
      <c r="AN28" s="12">
        <v>0</v>
      </c>
      <c r="AO28" s="12">
        <v>1</v>
      </c>
      <c r="AP28" s="12">
        <v>0</v>
      </c>
      <c r="AQ28" s="2">
        <v>2</v>
      </c>
      <c r="AR28" s="27">
        <v>46.97</v>
      </c>
      <c r="AS28" s="17">
        <v>433.3</v>
      </c>
      <c r="AT28" s="20">
        <v>51.374542310000002</v>
      </c>
      <c r="AU28" s="20">
        <v>521.26446350000003</v>
      </c>
      <c r="AV28" s="16">
        <v>8.7713924465533903</v>
      </c>
      <c r="AW28" s="18">
        <v>60.866193174447858</v>
      </c>
      <c r="AX28" s="3">
        <v>0.5</v>
      </c>
      <c r="AY28" s="3">
        <v>2</v>
      </c>
      <c r="AZ28" s="20">
        <v>3.1905356920000001</v>
      </c>
      <c r="BA28" s="20">
        <v>4.2342485099999996</v>
      </c>
      <c r="BB28" s="18">
        <v>236.35569044821466</v>
      </c>
      <c r="BC28" s="18">
        <v>30.237926719001386</v>
      </c>
      <c r="BD28">
        <v>666</v>
      </c>
      <c r="BE28">
        <v>786</v>
      </c>
      <c r="BF28" s="95">
        <v>13.306272566644626</v>
      </c>
      <c r="BL28" s="81" t="s">
        <v>156</v>
      </c>
      <c r="BM28" s="81">
        <v>42.620773139753148</v>
      </c>
      <c r="BN28" s="81" t="s">
        <v>156</v>
      </c>
      <c r="BO28" s="81">
        <v>38.771147636097517</v>
      </c>
      <c r="BP28" s="81" t="s">
        <v>156</v>
      </c>
      <c r="BQ28" s="81">
        <v>53.164208428709237</v>
      </c>
      <c r="BR28" s="81" t="s">
        <v>156</v>
      </c>
      <c r="BS28" s="81">
        <v>58.52184730141596</v>
      </c>
      <c r="BU28" s="81" t="s">
        <v>155</v>
      </c>
      <c r="BV28" s="81">
        <v>611</v>
      </c>
      <c r="BW28" s="81">
        <v>544.81818181818187</v>
      </c>
      <c r="BY28" s="81" t="s">
        <v>155</v>
      </c>
      <c r="BZ28" s="81">
        <v>611</v>
      </c>
      <c r="CA28" s="81">
        <v>527.18181818181813</v>
      </c>
      <c r="CC28" s="81" t="s">
        <v>155</v>
      </c>
      <c r="CD28" s="81">
        <v>611</v>
      </c>
      <c r="CE28" s="81">
        <v>562.4545454545455</v>
      </c>
    </row>
    <row r="29" spans="1:83" x14ac:dyDescent="0.2">
      <c r="A29" s="2">
        <v>24</v>
      </c>
      <c r="B29" s="2"/>
      <c r="C29" s="2" t="s">
        <v>9</v>
      </c>
      <c r="D29" s="6" t="s">
        <v>9</v>
      </c>
      <c r="E29" s="2"/>
      <c r="F29" s="2"/>
      <c r="G29" s="2" t="s">
        <v>9</v>
      </c>
      <c r="H29" s="2"/>
      <c r="I29" s="3">
        <v>8.6</v>
      </c>
      <c r="K29" s="2">
        <v>50</v>
      </c>
      <c r="L29" s="2" t="s">
        <v>19</v>
      </c>
      <c r="M29" s="18">
        <v>109.4</v>
      </c>
      <c r="N29" s="18">
        <v>33</v>
      </c>
      <c r="O29" s="18">
        <v>73.919799999999995</v>
      </c>
      <c r="P29" s="2"/>
      <c r="Q29" s="2"/>
      <c r="R29" s="88">
        <v>37</v>
      </c>
      <c r="S29" s="76" t="s">
        <v>28</v>
      </c>
      <c r="T29" s="12" t="s">
        <v>4</v>
      </c>
      <c r="U29" s="74">
        <v>0</v>
      </c>
      <c r="V29" s="109">
        <v>0.26329394387001481</v>
      </c>
      <c r="W29" s="12"/>
      <c r="X29" s="105" t="s">
        <v>392</v>
      </c>
      <c r="Y29" s="12"/>
      <c r="Z29" s="12">
        <v>4</v>
      </c>
      <c r="AA29" s="58">
        <v>108</v>
      </c>
      <c r="AB29" s="58">
        <v>153.30000000000001</v>
      </c>
      <c r="AC29" s="58">
        <f t="shared" si="0"/>
        <v>45.300000000000011</v>
      </c>
      <c r="AD29" s="12">
        <v>0.7</v>
      </c>
      <c r="AE29" s="12">
        <v>25</v>
      </c>
      <c r="AF29" s="12">
        <v>23</v>
      </c>
      <c r="AG29" s="12">
        <v>194</v>
      </c>
      <c r="AH29" s="12">
        <v>25</v>
      </c>
      <c r="AI29" s="12">
        <v>60</v>
      </c>
      <c r="AJ29" s="12">
        <v>5.5</v>
      </c>
      <c r="AK29" s="12">
        <v>65</v>
      </c>
      <c r="AL29" s="64">
        <v>2</v>
      </c>
      <c r="AM29" s="12">
        <v>0</v>
      </c>
      <c r="AN29" s="12">
        <v>0</v>
      </c>
      <c r="AO29" s="12">
        <v>0</v>
      </c>
      <c r="AP29" s="12">
        <v>0</v>
      </c>
      <c r="AQ29" s="2">
        <v>2</v>
      </c>
      <c r="AR29" s="27">
        <v>7.3040000000000003</v>
      </c>
      <c r="AS29" s="17">
        <v>324.39999999999998</v>
      </c>
      <c r="AT29" s="20">
        <v>9.7224878750000006</v>
      </c>
      <c r="AU29" s="20">
        <v>421.03060190000002</v>
      </c>
      <c r="AV29" s="16">
        <v>0.82348061845087484</v>
      </c>
      <c r="AW29" s="18">
        <v>43.931128500588059</v>
      </c>
      <c r="AX29" s="3">
        <v>6</v>
      </c>
      <c r="AY29" s="3">
        <v>4</v>
      </c>
      <c r="AZ29" s="20">
        <v>5.0493013600000003</v>
      </c>
      <c r="BA29" s="20">
        <v>4.5788425479999999</v>
      </c>
      <c r="BB29" s="18">
        <v>220.88263760149147</v>
      </c>
      <c r="BC29" s="18">
        <v>27.419272160105411</v>
      </c>
      <c r="BD29">
        <v>97</v>
      </c>
      <c r="BE29">
        <v>534</v>
      </c>
      <c r="BF29" s="95">
        <v>24.11</v>
      </c>
      <c r="BL29" s="81" t="s">
        <v>157</v>
      </c>
      <c r="BM29" s="81">
        <v>593.5</v>
      </c>
      <c r="BN29" s="81" t="s">
        <v>157</v>
      </c>
      <c r="BO29" s="81">
        <v>527</v>
      </c>
      <c r="BP29" s="81" t="s">
        <v>157</v>
      </c>
      <c r="BQ29" s="81">
        <v>504</v>
      </c>
      <c r="BR29" s="81" t="s">
        <v>157</v>
      </c>
      <c r="BS29" s="81">
        <v>562</v>
      </c>
      <c r="BU29" s="81" t="s">
        <v>257</v>
      </c>
      <c r="BV29" s="81">
        <v>21798.363636363636</v>
      </c>
      <c r="BW29" s="81">
        <v>33070.441558441547</v>
      </c>
      <c r="BY29" s="81" t="s">
        <v>257</v>
      </c>
      <c r="BZ29" s="81">
        <v>21798.363636363636</v>
      </c>
      <c r="CA29" s="81">
        <v>31090.763636363623</v>
      </c>
      <c r="CC29" s="81" t="s">
        <v>257</v>
      </c>
      <c r="CD29" s="81">
        <v>21798.363636363636</v>
      </c>
      <c r="CE29" s="81">
        <v>37672.872727272705</v>
      </c>
    </row>
    <row r="30" spans="1:83" x14ac:dyDescent="0.2">
      <c r="A30" s="2">
        <v>25</v>
      </c>
      <c r="B30" s="2"/>
      <c r="C30" s="5" t="s">
        <v>9</v>
      </c>
      <c r="D30" s="2"/>
      <c r="E30" s="2"/>
      <c r="F30" s="2"/>
      <c r="G30" s="2"/>
      <c r="H30" s="2" t="s">
        <v>9</v>
      </c>
      <c r="I30" s="3">
        <v>2.4</v>
      </c>
      <c r="K30" s="2">
        <v>26</v>
      </c>
      <c r="L30" s="2" t="s">
        <v>19</v>
      </c>
      <c r="M30" s="18">
        <v>82.8</v>
      </c>
      <c r="N30" s="18">
        <v>26.3</v>
      </c>
      <c r="O30" s="18">
        <v>62.025599999999997</v>
      </c>
      <c r="P30" s="2"/>
      <c r="Q30" s="2">
        <v>89</v>
      </c>
      <c r="R30" s="90">
        <v>1</v>
      </c>
      <c r="S30" s="76" t="s">
        <v>28</v>
      </c>
      <c r="T30" s="12" t="s">
        <v>4</v>
      </c>
      <c r="U30" s="74">
        <v>1</v>
      </c>
      <c r="V30" s="109">
        <v>0.35546875</v>
      </c>
      <c r="W30" s="12">
        <v>8</v>
      </c>
      <c r="X30" s="105" t="s">
        <v>392</v>
      </c>
      <c r="Y30" s="12">
        <v>4</v>
      </c>
      <c r="Z30" s="12">
        <v>4</v>
      </c>
      <c r="AA30" s="58">
        <v>35</v>
      </c>
      <c r="AB30" s="58">
        <v>157</v>
      </c>
      <c r="AC30" s="108">
        <f t="shared" si="0"/>
        <v>122</v>
      </c>
      <c r="AD30" s="13">
        <v>4.5</v>
      </c>
      <c r="AE30" s="12">
        <v>138</v>
      </c>
      <c r="AF30" s="12">
        <v>69</v>
      </c>
      <c r="AG30" s="12">
        <v>202</v>
      </c>
      <c r="AH30" s="12">
        <v>39</v>
      </c>
      <c r="AI30" s="12">
        <v>63</v>
      </c>
      <c r="AJ30" s="12">
        <v>5.7</v>
      </c>
      <c r="AK30" s="12">
        <v>89</v>
      </c>
      <c r="AL30" s="64">
        <v>2</v>
      </c>
      <c r="AM30" s="12">
        <v>0</v>
      </c>
      <c r="AN30" s="12">
        <v>0</v>
      </c>
      <c r="AO30" s="12">
        <v>2</v>
      </c>
      <c r="AP30" s="12">
        <v>0</v>
      </c>
      <c r="AQ30" s="2">
        <v>2</v>
      </c>
      <c r="AR30" s="27">
        <v>12.72</v>
      </c>
      <c r="AS30" s="17">
        <v>459.8</v>
      </c>
      <c r="AT30" s="20">
        <v>15.40906347</v>
      </c>
      <c r="AU30" s="20">
        <v>719.11782549999998</v>
      </c>
      <c r="AV30" s="16">
        <v>2.8701920292084835</v>
      </c>
      <c r="AW30" s="17">
        <v>79.693975956458416</v>
      </c>
      <c r="AX30" s="14">
        <v>2</v>
      </c>
      <c r="AY30" s="14">
        <v>2</v>
      </c>
      <c r="AZ30" s="20">
        <v>3.4025728260000001</v>
      </c>
      <c r="BA30" s="20">
        <v>5.4707618160000004</v>
      </c>
      <c r="BB30" s="17">
        <v>206.29586356129892</v>
      </c>
      <c r="BC30" s="17">
        <v>18.855927850303807</v>
      </c>
      <c r="BD30">
        <v>157</v>
      </c>
      <c r="BE30">
        <v>520</v>
      </c>
      <c r="BF30" s="96"/>
      <c r="BL30" s="81" t="s">
        <v>158</v>
      </c>
      <c r="BM30" s="81" t="e">
        <v>#N/A</v>
      </c>
      <c r="BN30" s="81" t="s">
        <v>158</v>
      </c>
      <c r="BO30" s="81" t="e">
        <v>#N/A</v>
      </c>
      <c r="BP30" s="81" t="s">
        <v>158</v>
      </c>
      <c r="BQ30" s="81" t="e">
        <v>#N/A</v>
      </c>
      <c r="BR30" s="81" t="s">
        <v>158</v>
      </c>
      <c r="BS30" s="81" t="e">
        <v>#N/A</v>
      </c>
      <c r="BU30" s="81" t="s">
        <v>258</v>
      </c>
      <c r="BV30" s="81">
        <v>12</v>
      </c>
      <c r="BW30" s="81">
        <v>22</v>
      </c>
      <c r="BY30" s="81" t="s">
        <v>258</v>
      </c>
      <c r="BZ30" s="81">
        <v>12</v>
      </c>
      <c r="CA30" s="81">
        <v>11</v>
      </c>
      <c r="CC30" s="81" t="s">
        <v>258</v>
      </c>
      <c r="CD30" s="81">
        <v>12</v>
      </c>
      <c r="CE30" s="81">
        <v>11</v>
      </c>
    </row>
    <row r="31" spans="1:83" x14ac:dyDescent="0.2">
      <c r="A31" s="2">
        <v>26</v>
      </c>
      <c r="B31" s="2"/>
      <c r="C31" s="2" t="s">
        <v>9</v>
      </c>
      <c r="D31" s="6" t="s">
        <v>9</v>
      </c>
      <c r="E31" s="2"/>
      <c r="F31" s="2"/>
      <c r="G31" s="2" t="s">
        <v>9</v>
      </c>
      <c r="H31" s="2"/>
      <c r="I31" s="3">
        <v>3.1</v>
      </c>
      <c r="K31" s="2">
        <v>65</v>
      </c>
      <c r="L31" s="2" t="s">
        <v>20</v>
      </c>
      <c r="M31" s="18">
        <v>68.599999999999994</v>
      </c>
      <c r="N31" s="18">
        <v>29.3</v>
      </c>
      <c r="O31" s="18">
        <v>41.356200000000001</v>
      </c>
      <c r="P31" s="2"/>
      <c r="Q31" s="2">
        <v>92</v>
      </c>
      <c r="R31" s="90">
        <v>4</v>
      </c>
      <c r="S31" s="76" t="s">
        <v>28</v>
      </c>
      <c r="T31" s="12" t="s">
        <v>29</v>
      </c>
      <c r="U31" s="74">
        <v>1</v>
      </c>
      <c r="V31" s="109">
        <v>0.17497850386930355</v>
      </c>
      <c r="W31" s="12">
        <v>6.6</v>
      </c>
      <c r="X31" s="105" t="s">
        <v>392</v>
      </c>
      <c r="Y31" s="12">
        <v>4</v>
      </c>
      <c r="Z31" s="12">
        <v>2</v>
      </c>
      <c r="AA31" s="58">
        <v>111.9</v>
      </c>
      <c r="AB31" s="58">
        <v>152.9</v>
      </c>
      <c r="AC31" s="58">
        <f t="shared" si="0"/>
        <v>41</v>
      </c>
      <c r="AD31" s="12">
        <v>0.37</v>
      </c>
      <c r="AE31" s="12">
        <v>18</v>
      </c>
      <c r="AF31" s="12">
        <v>24</v>
      </c>
      <c r="AG31" s="12">
        <v>432</v>
      </c>
      <c r="AH31" s="12">
        <v>27</v>
      </c>
      <c r="AI31" s="12">
        <v>71</v>
      </c>
      <c r="AJ31" s="12">
        <v>6.1</v>
      </c>
      <c r="AK31" s="12">
        <v>86</v>
      </c>
      <c r="AL31" s="64">
        <v>2</v>
      </c>
      <c r="AM31" s="12">
        <v>0</v>
      </c>
      <c r="AN31" s="70">
        <v>0</v>
      </c>
      <c r="AO31" s="70">
        <v>1</v>
      </c>
      <c r="AP31" s="12">
        <v>0</v>
      </c>
      <c r="AQ31" s="2">
        <v>2</v>
      </c>
      <c r="AR31" s="27">
        <v>36.47</v>
      </c>
      <c r="AS31" s="17">
        <v>1250</v>
      </c>
      <c r="AT31" s="20">
        <v>42.332939330000002</v>
      </c>
      <c r="AU31" s="20">
        <v>1588.390877</v>
      </c>
      <c r="AV31" s="16">
        <v>6.3479224422578611</v>
      </c>
      <c r="AW31" s="18">
        <v>201.61062063624195</v>
      </c>
      <c r="AX31" s="3">
        <v>4</v>
      </c>
      <c r="AY31" s="3">
        <v>4</v>
      </c>
      <c r="AZ31" s="20">
        <v>4.5328420400000002</v>
      </c>
      <c r="BA31" s="20">
        <v>4.7295615819999997</v>
      </c>
      <c r="BB31" s="18">
        <v>88.844460988853612</v>
      </c>
      <c r="BC31" s="18">
        <v>8.8873854531278784</v>
      </c>
      <c r="BD31">
        <v>194</v>
      </c>
      <c r="BE31">
        <v>667</v>
      </c>
      <c r="BF31" s="95">
        <v>15.745540647414888</v>
      </c>
      <c r="BL31" s="81" t="s">
        <v>159</v>
      </c>
      <c r="BM31" s="81">
        <v>147.6426890718387</v>
      </c>
      <c r="BN31" s="81" t="s">
        <v>159</v>
      </c>
      <c r="BO31" s="81">
        <v>181.85280189879271</v>
      </c>
      <c r="BP31" s="81" t="s">
        <v>159</v>
      </c>
      <c r="BQ31" s="81">
        <v>176.32573163427855</v>
      </c>
      <c r="BR31" s="81" t="s">
        <v>159</v>
      </c>
      <c r="BS31" s="81">
        <v>194.09500953726942</v>
      </c>
      <c r="BU31" s="81" t="s">
        <v>259</v>
      </c>
      <c r="BV31" s="81">
        <v>0</v>
      </c>
      <c r="BW31" s="81"/>
      <c r="BY31" s="81" t="s">
        <v>259</v>
      </c>
      <c r="BZ31" s="81">
        <v>0</v>
      </c>
      <c r="CA31" s="81"/>
      <c r="CC31" s="81" t="s">
        <v>259</v>
      </c>
      <c r="CD31" s="81">
        <v>0</v>
      </c>
      <c r="CE31" s="81"/>
    </row>
    <row r="32" spans="1:83" x14ac:dyDescent="0.2">
      <c r="A32" s="2">
        <v>27</v>
      </c>
      <c r="B32" s="2"/>
      <c r="C32" s="2" t="s">
        <v>9</v>
      </c>
      <c r="D32" s="6" t="s">
        <v>9</v>
      </c>
      <c r="E32" s="2"/>
      <c r="F32" s="2"/>
      <c r="G32" s="2" t="s">
        <v>9</v>
      </c>
      <c r="H32" s="2"/>
      <c r="I32" s="3">
        <v>10</v>
      </c>
      <c r="K32" s="2">
        <v>51</v>
      </c>
      <c r="L32" s="2" t="s">
        <v>20</v>
      </c>
      <c r="M32" s="18">
        <v>123.3</v>
      </c>
      <c r="N32" s="18">
        <v>40.700000000000003</v>
      </c>
      <c r="O32" s="18">
        <v>65.073599999999999</v>
      </c>
      <c r="P32" s="2"/>
      <c r="Q32" s="2">
        <v>131</v>
      </c>
      <c r="R32" s="90">
        <v>5</v>
      </c>
      <c r="S32" s="76" t="s">
        <v>28</v>
      </c>
      <c r="T32" s="12" t="s">
        <v>4</v>
      </c>
      <c r="U32" s="74">
        <v>1</v>
      </c>
      <c r="V32" s="109">
        <v>0.27960819234194123</v>
      </c>
      <c r="W32" s="12">
        <v>9.1999999999999993</v>
      </c>
      <c r="X32" s="105" t="s">
        <v>392</v>
      </c>
      <c r="Y32" s="12">
        <v>4</v>
      </c>
      <c r="Z32" s="12">
        <v>4</v>
      </c>
      <c r="AA32" s="58">
        <v>90.25</v>
      </c>
      <c r="AB32" s="58">
        <v>153.4</v>
      </c>
      <c r="AC32" s="58">
        <f t="shared" si="0"/>
        <v>63.150000000000006</v>
      </c>
      <c r="AD32" s="12">
        <v>0.7</v>
      </c>
      <c r="AE32" s="12">
        <v>12</v>
      </c>
      <c r="AF32" s="12">
        <v>22</v>
      </c>
      <c r="AG32" s="12">
        <v>402</v>
      </c>
      <c r="AH32" s="12">
        <v>55</v>
      </c>
      <c r="AI32" s="12">
        <v>101</v>
      </c>
      <c r="AJ32" s="12">
        <v>6.1</v>
      </c>
      <c r="AK32" s="12">
        <v>62</v>
      </c>
      <c r="AL32" s="64">
        <v>0</v>
      </c>
      <c r="AM32" s="12">
        <v>0</v>
      </c>
      <c r="AN32" s="12">
        <v>0</v>
      </c>
      <c r="AO32" s="12">
        <v>0</v>
      </c>
      <c r="AP32" s="12">
        <v>0</v>
      </c>
      <c r="AQ32" s="2">
        <v>2</v>
      </c>
      <c r="AR32" s="27">
        <v>24.43</v>
      </c>
      <c r="AS32" s="17">
        <v>820.2</v>
      </c>
      <c r="AT32" s="20"/>
      <c r="AU32" s="20">
        <v>1151.1535710000001</v>
      </c>
      <c r="AV32" s="16">
        <v>2.6138288132884564</v>
      </c>
      <c r="AW32" s="18">
        <v>106.19345495325699</v>
      </c>
      <c r="AX32" s="3">
        <v>6</v>
      </c>
      <c r="AY32" s="3">
        <v>4</v>
      </c>
      <c r="AZ32" s="20"/>
      <c r="BA32" s="20">
        <v>6.863382992</v>
      </c>
      <c r="BB32" s="18">
        <v>132.32284786337695</v>
      </c>
      <c r="BC32" s="18">
        <v>11.417708006740076</v>
      </c>
      <c r="BD32">
        <v>194</v>
      </c>
      <c r="BE32">
        <v>562</v>
      </c>
      <c r="BF32" s="95">
        <v>12.362351720631752</v>
      </c>
      <c r="BL32" s="81" t="s">
        <v>160</v>
      </c>
      <c r="BM32" s="81">
        <v>21798.363636363636</v>
      </c>
      <c r="BN32" s="81" t="s">
        <v>160</v>
      </c>
      <c r="BO32" s="81">
        <v>33070.441558441547</v>
      </c>
      <c r="BP32" s="81" t="s">
        <v>160</v>
      </c>
      <c r="BQ32" s="81">
        <v>31090.763636363623</v>
      </c>
      <c r="BR32" s="81" t="s">
        <v>160</v>
      </c>
      <c r="BS32" s="81">
        <v>37672.872727272705</v>
      </c>
      <c r="BU32" s="81" t="s">
        <v>260</v>
      </c>
      <c r="BV32" s="81">
        <v>27</v>
      </c>
      <c r="BW32" s="81"/>
      <c r="BY32" s="81" t="s">
        <v>260</v>
      </c>
      <c r="BZ32" s="81">
        <v>20</v>
      </c>
      <c r="CA32" s="81"/>
      <c r="CC32" s="81" t="s">
        <v>260</v>
      </c>
      <c r="CD32" s="81">
        <v>19</v>
      </c>
      <c r="CE32" s="81"/>
    </row>
    <row r="33" spans="1:83" x14ac:dyDescent="0.2">
      <c r="A33" s="2">
        <v>28</v>
      </c>
      <c r="B33" s="4" t="s">
        <v>9</v>
      </c>
      <c r="C33" s="4"/>
      <c r="D33" s="2"/>
      <c r="E33" s="2" t="s">
        <v>9</v>
      </c>
      <c r="F33" s="2"/>
      <c r="G33" s="2"/>
      <c r="H33" s="2"/>
      <c r="I33" s="3"/>
      <c r="K33" s="2">
        <v>39</v>
      </c>
      <c r="L33" s="2" t="s">
        <v>19</v>
      </c>
      <c r="M33" s="18">
        <v>135.80000000000001</v>
      </c>
      <c r="N33" s="18">
        <v>42.3</v>
      </c>
      <c r="O33" s="18">
        <v>77.188599999999994</v>
      </c>
      <c r="P33" s="2"/>
      <c r="Q33" s="2">
        <v>134</v>
      </c>
      <c r="R33" s="90">
        <v>16</v>
      </c>
      <c r="S33" s="76" t="s">
        <v>28</v>
      </c>
      <c r="T33" s="12" t="s">
        <v>29</v>
      </c>
      <c r="U33" s="74">
        <v>1</v>
      </c>
      <c r="V33" s="109">
        <v>0.18373493975903618</v>
      </c>
      <c r="W33" s="12">
        <v>8.4</v>
      </c>
      <c r="X33" s="105" t="s">
        <v>392</v>
      </c>
      <c r="Y33" s="12">
        <v>4</v>
      </c>
      <c r="Z33" s="12">
        <v>3</v>
      </c>
      <c r="AA33" s="58">
        <v>119.9</v>
      </c>
      <c r="AB33" s="58">
        <v>186.5</v>
      </c>
      <c r="AC33" s="58">
        <f t="shared" si="0"/>
        <v>66.599999999999994</v>
      </c>
      <c r="AD33" s="12">
        <v>0.56000000000000005</v>
      </c>
      <c r="AE33" s="12">
        <v>67</v>
      </c>
      <c r="AF33" s="12">
        <v>29</v>
      </c>
      <c r="AG33" s="12">
        <v>197</v>
      </c>
      <c r="AH33" s="12">
        <v>55</v>
      </c>
      <c r="AI33" s="12">
        <v>76</v>
      </c>
      <c r="AJ33" s="12">
        <v>5.5</v>
      </c>
      <c r="AK33" s="12">
        <v>77</v>
      </c>
      <c r="AL33" s="64">
        <v>1</v>
      </c>
      <c r="AM33" s="12">
        <v>0</v>
      </c>
      <c r="AN33" s="12">
        <v>0</v>
      </c>
      <c r="AO33" s="12">
        <v>0</v>
      </c>
      <c r="AP33" s="12">
        <v>0</v>
      </c>
      <c r="AQ33" s="2">
        <v>2</v>
      </c>
      <c r="AR33" s="27">
        <v>3.294</v>
      </c>
      <c r="AS33" s="17">
        <v>212.6</v>
      </c>
      <c r="AT33" s="20">
        <v>3.6287556589999999</v>
      </c>
      <c r="AU33" s="20">
        <v>235.22503570000001</v>
      </c>
      <c r="AV33" s="16">
        <v>0.45788551827669827</v>
      </c>
      <c r="AW33" s="18">
        <v>35.36323609665498</v>
      </c>
      <c r="AX33" s="3">
        <v>4</v>
      </c>
      <c r="AY33" s="3">
        <v>1</v>
      </c>
      <c r="AZ33" s="20">
        <v>3.4122785480000002</v>
      </c>
      <c r="BA33" s="20">
        <v>3.34751368</v>
      </c>
      <c r="BB33" s="18">
        <v>174.09807200112704</v>
      </c>
      <c r="BC33" s="18">
        <v>18.794635014518256</v>
      </c>
      <c r="BD33">
        <v>34</v>
      </c>
      <c r="BE33">
        <v>240</v>
      </c>
      <c r="BF33" s="95">
        <v>4.9631922080384649</v>
      </c>
      <c r="BL33" s="81" t="s">
        <v>161</v>
      </c>
      <c r="BM33" s="81">
        <v>-0.50579949481578224</v>
      </c>
      <c r="BN33" s="81" t="s">
        <v>161</v>
      </c>
      <c r="BO33" s="81">
        <v>-0.19920590751564538</v>
      </c>
      <c r="BP33" s="81" t="s">
        <v>161</v>
      </c>
      <c r="BQ33" s="81">
        <v>-1.0673446501435135</v>
      </c>
      <c r="BR33" s="81" t="s">
        <v>161</v>
      </c>
      <c r="BS33" s="81">
        <v>0.70922263378474248</v>
      </c>
      <c r="BU33" s="81" t="s">
        <v>261</v>
      </c>
      <c r="BV33" s="81">
        <v>1.1486485513652738</v>
      </c>
      <c r="BW33" s="81"/>
      <c r="BY33" s="81" t="s">
        <v>261</v>
      </c>
      <c r="BZ33" s="81">
        <v>1.2301005357099501</v>
      </c>
      <c r="CA33" s="81"/>
      <c r="CC33" s="81" t="s">
        <v>261</v>
      </c>
      <c r="CD33" s="81">
        <v>0.67054438980873543</v>
      </c>
      <c r="CE33" s="81"/>
    </row>
    <row r="34" spans="1:83" x14ac:dyDescent="0.2">
      <c r="A34" s="2">
        <v>29</v>
      </c>
      <c r="B34" s="2" t="s">
        <v>9</v>
      </c>
      <c r="C34" s="2"/>
      <c r="D34" s="2"/>
      <c r="E34" s="2" t="s">
        <v>9</v>
      </c>
      <c r="F34" s="2"/>
      <c r="G34" s="2"/>
      <c r="H34" s="2"/>
      <c r="I34" s="3">
        <v>2</v>
      </c>
      <c r="K34" s="2">
        <v>42</v>
      </c>
      <c r="L34" s="2" t="s">
        <v>20</v>
      </c>
      <c r="M34" s="18">
        <v>95.3</v>
      </c>
      <c r="N34" s="18">
        <v>34.700000000000003</v>
      </c>
      <c r="O34" s="18">
        <v>54.23360000000001</v>
      </c>
      <c r="P34" s="2"/>
      <c r="Q34" s="2">
        <v>111</v>
      </c>
      <c r="R34" s="90">
        <v>20</v>
      </c>
      <c r="S34" s="76" t="s">
        <v>28</v>
      </c>
      <c r="T34" s="12" t="s">
        <v>4</v>
      </c>
      <c r="U34" s="74">
        <v>1</v>
      </c>
      <c r="V34" s="109">
        <v>0.23865199449793673</v>
      </c>
      <c r="W34" s="12">
        <v>7.8</v>
      </c>
      <c r="X34" s="105">
        <v>7.8</v>
      </c>
      <c r="Y34" s="12">
        <v>4</v>
      </c>
      <c r="Z34" s="12">
        <v>3</v>
      </c>
      <c r="AA34" s="58">
        <v>99.5</v>
      </c>
      <c r="AB34" s="58">
        <v>155.4</v>
      </c>
      <c r="AC34" s="58">
        <f t="shared" si="0"/>
        <v>55.900000000000006</v>
      </c>
      <c r="AD34" s="12">
        <v>0.64</v>
      </c>
      <c r="AE34" s="12">
        <v>45</v>
      </c>
      <c r="AF34" s="12">
        <v>51</v>
      </c>
      <c r="AG34" s="12">
        <v>293</v>
      </c>
      <c r="AH34" s="12">
        <v>38</v>
      </c>
      <c r="AI34" s="12">
        <v>52</v>
      </c>
      <c r="AJ34" s="12">
        <v>6.4</v>
      </c>
      <c r="AK34" s="12">
        <v>52</v>
      </c>
      <c r="AL34" s="64">
        <v>0</v>
      </c>
      <c r="AM34" s="12">
        <v>0</v>
      </c>
      <c r="AN34" s="12">
        <v>0</v>
      </c>
      <c r="AO34" s="12">
        <v>0</v>
      </c>
      <c r="AP34" s="12">
        <v>0</v>
      </c>
      <c r="AQ34" s="2">
        <v>2</v>
      </c>
      <c r="AR34" s="27">
        <v>54.98</v>
      </c>
      <c r="AS34" s="17">
        <v>498.8</v>
      </c>
      <c r="AT34" s="20">
        <v>60.543251730000001</v>
      </c>
      <c r="AU34" s="20">
        <v>719.41935009999997</v>
      </c>
      <c r="AV34" s="16">
        <v>8.9012216521024161</v>
      </c>
      <c r="AW34" s="18">
        <v>82.334491704614805</v>
      </c>
      <c r="AX34" s="3">
        <v>0.5</v>
      </c>
      <c r="AY34" s="3">
        <v>1</v>
      </c>
      <c r="AZ34" s="20">
        <v>3.6826762390000001</v>
      </c>
      <c r="BA34" s="20">
        <v>7.9217638700000004</v>
      </c>
      <c r="BB34" s="18">
        <v>152.56821559974975</v>
      </c>
      <c r="BC34" s="18">
        <v>31.818618296152451</v>
      </c>
      <c r="BD34">
        <v>503</v>
      </c>
      <c r="BE34">
        <v>952</v>
      </c>
      <c r="BF34" s="95">
        <v>8.4894889505496707</v>
      </c>
      <c r="BL34" s="81" t="s">
        <v>162</v>
      </c>
      <c r="BM34" s="81">
        <v>0.27571223259289707</v>
      </c>
      <c r="BN34" s="81" t="s">
        <v>162</v>
      </c>
      <c r="BO34" s="81">
        <v>0.26821397922541157</v>
      </c>
      <c r="BP34" s="81" t="s">
        <v>162</v>
      </c>
      <c r="BQ34" s="81">
        <v>0.10837788723858646</v>
      </c>
      <c r="BR34" s="81" t="s">
        <v>162</v>
      </c>
      <c r="BS34" s="81">
        <v>0.3752601492846131</v>
      </c>
      <c r="BU34" s="81" t="s">
        <v>262</v>
      </c>
      <c r="BV34" s="81">
        <v>0.13038785196036512</v>
      </c>
      <c r="BW34" s="81"/>
      <c r="BY34" s="81" t="s">
        <v>262</v>
      </c>
      <c r="BZ34" s="81">
        <v>0.11646647596540845</v>
      </c>
      <c r="CA34" s="81"/>
      <c r="CC34" s="81" t="s">
        <v>262</v>
      </c>
      <c r="CD34" s="81">
        <v>0.25529004380413045</v>
      </c>
      <c r="CE34" s="81"/>
    </row>
    <row r="35" spans="1:83" x14ac:dyDescent="0.2">
      <c r="A35" s="2">
        <v>30</v>
      </c>
      <c r="B35" s="2" t="s">
        <v>9</v>
      </c>
      <c r="C35" s="2"/>
      <c r="D35" s="2"/>
      <c r="E35" s="2" t="s">
        <v>9</v>
      </c>
      <c r="F35" s="2"/>
      <c r="G35" s="2"/>
      <c r="H35" s="2"/>
      <c r="I35" s="3">
        <v>2.1</v>
      </c>
      <c r="K35" s="2">
        <v>49</v>
      </c>
      <c r="L35" s="2" t="s">
        <v>19</v>
      </c>
      <c r="M35" s="18">
        <v>109.4</v>
      </c>
      <c r="N35" s="18">
        <v>35.4</v>
      </c>
      <c r="O35" s="18">
        <v>72.317799999999991</v>
      </c>
      <c r="P35" s="2"/>
      <c r="Q35" s="2">
        <v>110</v>
      </c>
      <c r="R35" s="90">
        <v>21</v>
      </c>
      <c r="S35" s="76" t="s">
        <v>28</v>
      </c>
      <c r="T35" s="12" t="s">
        <v>4</v>
      </c>
      <c r="U35" s="74">
        <v>1</v>
      </c>
      <c r="V35" s="109">
        <v>0.37374999999999997</v>
      </c>
      <c r="W35" s="12">
        <v>10.5</v>
      </c>
      <c r="X35" s="107">
        <v>5</v>
      </c>
      <c r="Y35" s="12">
        <v>4</v>
      </c>
      <c r="Z35" s="12">
        <v>4</v>
      </c>
      <c r="AA35" s="58">
        <v>87</v>
      </c>
      <c r="AB35" s="58">
        <v>129</v>
      </c>
      <c r="AC35" s="58">
        <f t="shared" si="0"/>
        <v>42</v>
      </c>
      <c r="AD35" s="12">
        <v>0.48</v>
      </c>
      <c r="AE35" s="12">
        <v>116</v>
      </c>
      <c r="AF35" s="12">
        <v>74</v>
      </c>
      <c r="AG35" s="12">
        <v>180</v>
      </c>
      <c r="AH35" s="12">
        <v>193</v>
      </c>
      <c r="AI35" s="12">
        <v>60</v>
      </c>
      <c r="AJ35" s="12">
        <v>5.9</v>
      </c>
      <c r="AK35" s="12">
        <v>76</v>
      </c>
      <c r="AL35" s="64">
        <v>1</v>
      </c>
      <c r="AM35" s="12">
        <v>1</v>
      </c>
      <c r="AN35" s="12">
        <v>1</v>
      </c>
      <c r="AO35" s="12">
        <v>1</v>
      </c>
      <c r="AP35" s="12">
        <v>0</v>
      </c>
      <c r="AQ35" s="2">
        <v>2</v>
      </c>
      <c r="AR35" s="27">
        <v>22.73</v>
      </c>
      <c r="AS35" s="17">
        <v>509.3</v>
      </c>
      <c r="AT35" s="20">
        <v>25.674993619999999</v>
      </c>
      <c r="AU35" s="20">
        <v>655.21044440000003</v>
      </c>
      <c r="AV35" s="16">
        <v>3.8158309532715275</v>
      </c>
      <c r="AW35" s="18">
        <v>66.077465934082824</v>
      </c>
      <c r="AX35" s="3">
        <v>4</v>
      </c>
      <c r="AY35" s="3">
        <v>1</v>
      </c>
      <c r="AZ35" s="20">
        <v>3.1107025620000002</v>
      </c>
      <c r="BA35" s="20">
        <v>5.1573124119999996</v>
      </c>
      <c r="BB35" s="18">
        <v>203.78613350406405</v>
      </c>
      <c r="BC35" s="18">
        <v>19.917553799746901</v>
      </c>
      <c r="BD35">
        <v>278</v>
      </c>
      <c r="BE35">
        <v>609</v>
      </c>
      <c r="BF35" s="95">
        <v>11.040175222961503</v>
      </c>
      <c r="BL35" s="81" t="s">
        <v>163</v>
      </c>
      <c r="BM35" s="81">
        <v>483</v>
      </c>
      <c r="BN35" s="81" t="s">
        <v>163</v>
      </c>
      <c r="BO35" s="81">
        <v>712</v>
      </c>
      <c r="BP35" s="81" t="s">
        <v>163</v>
      </c>
      <c r="BQ35" s="81">
        <v>527</v>
      </c>
      <c r="BR35" s="81" t="s">
        <v>163</v>
      </c>
      <c r="BS35" s="81">
        <v>712</v>
      </c>
      <c r="BU35" s="81" t="s">
        <v>263</v>
      </c>
      <c r="BV35" s="81">
        <v>1.7032884457221271</v>
      </c>
      <c r="BW35" s="81"/>
      <c r="BY35" s="81" t="s">
        <v>263</v>
      </c>
      <c r="BZ35" s="81">
        <v>1.7247182429207868</v>
      </c>
      <c r="CA35" s="81"/>
      <c r="CC35" s="81" t="s">
        <v>263</v>
      </c>
      <c r="CD35" s="81">
        <v>1.7291328115213698</v>
      </c>
      <c r="CE35" s="81"/>
    </row>
    <row r="36" spans="1:83" ht="18" customHeight="1" x14ac:dyDescent="0.2">
      <c r="A36" s="2">
        <v>31</v>
      </c>
      <c r="B36" s="2" t="s">
        <v>9</v>
      </c>
      <c r="C36" s="2"/>
      <c r="D36" s="2"/>
      <c r="E36" s="2" t="s">
        <v>9</v>
      </c>
      <c r="F36" s="2"/>
      <c r="G36" s="2"/>
      <c r="H36" s="2"/>
      <c r="I36" s="50">
        <v>2.4</v>
      </c>
      <c r="K36" s="2">
        <v>50</v>
      </c>
      <c r="L36" s="2" t="s">
        <v>19</v>
      </c>
      <c r="M36" s="18">
        <v>107.9</v>
      </c>
      <c r="N36" s="18">
        <v>35.1</v>
      </c>
      <c r="O36" s="18">
        <v>71.440299999999993</v>
      </c>
      <c r="P36" s="2"/>
      <c r="Q36" s="2">
        <v>107</v>
      </c>
      <c r="R36" s="90">
        <v>24</v>
      </c>
      <c r="S36" s="76" t="s">
        <v>28</v>
      </c>
      <c r="T36" s="12" t="s">
        <v>4</v>
      </c>
      <c r="U36" s="74">
        <v>1</v>
      </c>
      <c r="V36" s="109">
        <v>0.20073664825046039</v>
      </c>
      <c r="W36" s="12">
        <v>8.6</v>
      </c>
      <c r="X36" s="105">
        <v>3.1</v>
      </c>
      <c r="Y36" s="12">
        <v>4</v>
      </c>
      <c r="Z36" s="12">
        <v>3</v>
      </c>
      <c r="AA36" s="58">
        <v>113.6</v>
      </c>
      <c r="AB36" s="58">
        <v>206.2</v>
      </c>
      <c r="AC36" s="58">
        <f t="shared" si="0"/>
        <v>92.6</v>
      </c>
      <c r="AD36" s="12">
        <v>0.82</v>
      </c>
      <c r="AE36" s="12">
        <v>28</v>
      </c>
      <c r="AF36" s="12">
        <v>20</v>
      </c>
      <c r="AG36" s="12">
        <v>216</v>
      </c>
      <c r="AH36" s="12">
        <v>132</v>
      </c>
      <c r="AI36" s="12">
        <v>63</v>
      </c>
      <c r="AJ36" s="12">
        <v>5.0999999999999996</v>
      </c>
      <c r="AK36" s="12">
        <v>78</v>
      </c>
      <c r="AL36" s="64">
        <v>1</v>
      </c>
      <c r="AM36" s="12">
        <v>1</v>
      </c>
      <c r="AN36" s="12">
        <v>0</v>
      </c>
      <c r="AO36" s="12">
        <v>0</v>
      </c>
      <c r="AP36" s="12">
        <v>0</v>
      </c>
      <c r="AQ36" s="2">
        <v>2</v>
      </c>
      <c r="AR36" s="27">
        <v>9.2370000000000001</v>
      </c>
      <c r="AS36" s="17">
        <v>329.3</v>
      </c>
      <c r="AT36" s="20">
        <v>10.49590729</v>
      </c>
      <c r="AU36" s="20">
        <v>375.47215749999998</v>
      </c>
      <c r="AV36" s="16">
        <v>1.2242743786289536</v>
      </c>
      <c r="AW36" s="18">
        <v>42.137474162882157</v>
      </c>
      <c r="AX36" s="3">
        <v>4</v>
      </c>
      <c r="AY36" s="3">
        <v>4</v>
      </c>
      <c r="AZ36" s="20">
        <v>3.761988471</v>
      </c>
      <c r="BA36" s="20">
        <v>3.68010517</v>
      </c>
      <c r="BB36" s="18">
        <v>255.2583236319027</v>
      </c>
      <c r="BC36" s="18">
        <v>30.649608231714982</v>
      </c>
      <c r="BD36">
        <v>142</v>
      </c>
      <c r="BE36">
        <v>606</v>
      </c>
      <c r="BF36" s="95">
        <v>3.5180289009596706</v>
      </c>
      <c r="BL36" s="81" t="s">
        <v>164</v>
      </c>
      <c r="BM36" s="81">
        <v>362</v>
      </c>
      <c r="BN36" s="81" t="s">
        <v>164</v>
      </c>
      <c r="BO36" s="81">
        <v>240</v>
      </c>
      <c r="BP36" s="81" t="s">
        <v>164</v>
      </c>
      <c r="BQ36" s="81">
        <v>259</v>
      </c>
      <c r="BR36" s="81" t="s">
        <v>164</v>
      </c>
      <c r="BS36" s="81">
        <v>240</v>
      </c>
      <c r="BU36" s="81" t="s">
        <v>264</v>
      </c>
      <c r="BV36" s="81">
        <v>0.26077570392073024</v>
      </c>
      <c r="BW36" s="81"/>
      <c r="BY36" s="81" t="s">
        <v>264</v>
      </c>
      <c r="BZ36" s="81">
        <v>0.23293295193081689</v>
      </c>
      <c r="CA36" s="81"/>
      <c r="CC36" s="81" t="s">
        <v>264</v>
      </c>
      <c r="CD36" s="81">
        <v>0.5105800876082609</v>
      </c>
      <c r="CE36" s="81"/>
    </row>
    <row r="37" spans="1:83" ht="17" thickBot="1" x14ac:dyDescent="0.25">
      <c r="A37" s="2">
        <v>32</v>
      </c>
      <c r="B37" s="2"/>
      <c r="C37" s="2" t="s">
        <v>9</v>
      </c>
      <c r="D37" s="6" t="s">
        <v>9</v>
      </c>
      <c r="E37" s="2"/>
      <c r="F37" s="2"/>
      <c r="G37" s="2"/>
      <c r="H37" s="2" t="s">
        <v>9</v>
      </c>
      <c r="I37" s="3">
        <v>2.2000000000000002</v>
      </c>
      <c r="K37" s="2">
        <v>63</v>
      </c>
      <c r="L37" s="2" t="s">
        <v>19</v>
      </c>
      <c r="M37" s="18">
        <v>121.5</v>
      </c>
      <c r="N37" s="18">
        <v>37.4</v>
      </c>
      <c r="O37" s="18">
        <v>78.310500000000005</v>
      </c>
      <c r="P37" s="2"/>
      <c r="Q37" s="2">
        <v>126</v>
      </c>
      <c r="R37" s="90">
        <v>27</v>
      </c>
      <c r="S37" s="76" t="s">
        <v>28</v>
      </c>
      <c r="T37" s="12" t="s">
        <v>4</v>
      </c>
      <c r="U37" s="74">
        <v>1</v>
      </c>
      <c r="V37" s="109">
        <v>0.18571428571428569</v>
      </c>
      <c r="W37" s="12">
        <v>10</v>
      </c>
      <c r="X37" s="105">
        <v>3.4</v>
      </c>
      <c r="Y37" s="12">
        <v>4</v>
      </c>
      <c r="Z37" s="12">
        <v>3</v>
      </c>
      <c r="AA37" s="58">
        <v>105</v>
      </c>
      <c r="AB37" s="58">
        <v>175</v>
      </c>
      <c r="AC37" s="58">
        <f t="shared" si="0"/>
        <v>70</v>
      </c>
      <c r="AD37" s="12">
        <v>0.67</v>
      </c>
      <c r="AE37" s="12">
        <v>21</v>
      </c>
      <c r="AF37" s="12">
        <v>24</v>
      </c>
      <c r="AG37" s="12">
        <v>227</v>
      </c>
      <c r="AH37" s="12">
        <v>22</v>
      </c>
      <c r="AI37" s="12">
        <v>96</v>
      </c>
      <c r="AJ37" s="12">
        <v>6</v>
      </c>
      <c r="AK37" s="12">
        <v>64</v>
      </c>
      <c r="AL37" s="64">
        <v>1</v>
      </c>
      <c r="AM37" s="12">
        <v>0</v>
      </c>
      <c r="AN37" s="12">
        <v>0</v>
      </c>
      <c r="AO37" s="12">
        <v>0</v>
      </c>
      <c r="AP37" s="12">
        <v>0</v>
      </c>
      <c r="AQ37" s="2">
        <v>2</v>
      </c>
      <c r="AR37" s="27">
        <v>4.319</v>
      </c>
      <c r="AS37" s="17">
        <v>234</v>
      </c>
      <c r="AT37" s="20">
        <v>6.815067312</v>
      </c>
      <c r="AU37" s="20">
        <v>325.51329870000001</v>
      </c>
      <c r="AV37" s="16">
        <v>0.51533809788062002</v>
      </c>
      <c r="AW37" s="18">
        <v>29.743024351893119</v>
      </c>
      <c r="AX37" s="3">
        <v>4</v>
      </c>
      <c r="AY37" s="3">
        <v>4</v>
      </c>
      <c r="AZ37" s="20">
        <v>7.4262459500000002</v>
      </c>
      <c r="BA37" s="20">
        <v>5.8499659609999997</v>
      </c>
      <c r="BB37" s="18">
        <v>240.27741290419397</v>
      </c>
      <c r="BC37" s="18">
        <v>32.987441550432322</v>
      </c>
      <c r="BD37">
        <v>62</v>
      </c>
      <c r="BE37">
        <v>463</v>
      </c>
      <c r="BF37" s="95">
        <v>9.0549534938714533</v>
      </c>
      <c r="BL37" s="81" t="s">
        <v>165</v>
      </c>
      <c r="BM37" s="81">
        <v>845</v>
      </c>
      <c r="BN37" s="81" t="s">
        <v>165</v>
      </c>
      <c r="BO37" s="81">
        <v>952</v>
      </c>
      <c r="BP37" s="81" t="s">
        <v>165</v>
      </c>
      <c r="BQ37" s="81">
        <v>786</v>
      </c>
      <c r="BR37" s="81" t="s">
        <v>165</v>
      </c>
      <c r="BS37" s="81">
        <v>952</v>
      </c>
      <c r="BU37" s="82" t="s">
        <v>265</v>
      </c>
      <c r="BV37" s="82">
        <v>2.0518305164802859</v>
      </c>
      <c r="BW37" s="82"/>
      <c r="BY37" s="82" t="s">
        <v>265</v>
      </c>
      <c r="BZ37" s="82">
        <v>2.0859634472658648</v>
      </c>
      <c r="CA37" s="82"/>
      <c r="CC37" s="82" t="s">
        <v>265</v>
      </c>
      <c r="CD37" s="82">
        <v>2.0930240544083096</v>
      </c>
      <c r="CE37" s="82"/>
    </row>
    <row r="38" spans="1:83" x14ac:dyDescent="0.2">
      <c r="A38" s="2">
        <v>33</v>
      </c>
      <c r="B38" s="2"/>
      <c r="C38" s="2" t="s">
        <v>9</v>
      </c>
      <c r="D38" s="6" t="s">
        <v>9</v>
      </c>
      <c r="E38" s="2"/>
      <c r="F38" s="2"/>
      <c r="G38" s="2"/>
      <c r="H38" s="2" t="s">
        <v>9</v>
      </c>
      <c r="I38" s="3">
        <v>7.5</v>
      </c>
      <c r="K38" s="2">
        <v>57</v>
      </c>
      <c r="L38" s="2" t="s">
        <v>19</v>
      </c>
      <c r="M38" s="18">
        <v>113.6</v>
      </c>
      <c r="N38" s="18">
        <v>34.9</v>
      </c>
      <c r="O38" s="18">
        <v>75.095199999999991</v>
      </c>
      <c r="P38" s="2"/>
      <c r="Q38" s="2">
        <v>118</v>
      </c>
      <c r="R38" s="90">
        <v>33</v>
      </c>
      <c r="S38" s="76" t="s">
        <v>28</v>
      </c>
      <c r="T38" s="12" t="s">
        <v>4</v>
      </c>
      <c r="U38" s="74">
        <v>1</v>
      </c>
      <c r="V38" s="109">
        <v>0.27419354838709681</v>
      </c>
      <c r="W38" s="12">
        <v>7.5</v>
      </c>
      <c r="X38" s="105">
        <v>3.6</v>
      </c>
      <c r="Y38" s="12">
        <v>4</v>
      </c>
      <c r="Z38" s="12">
        <v>4</v>
      </c>
      <c r="AA38" s="58">
        <v>93.1</v>
      </c>
      <c r="AB38" s="58">
        <v>131.9</v>
      </c>
      <c r="AC38" s="58">
        <f t="shared" si="0"/>
        <v>38.800000000000011</v>
      </c>
      <c r="AD38" s="12">
        <v>0.42</v>
      </c>
      <c r="AE38" s="12">
        <v>40</v>
      </c>
      <c r="AF38" s="12">
        <v>25</v>
      </c>
      <c r="AG38" s="12">
        <v>319</v>
      </c>
      <c r="AH38" s="12">
        <v>50</v>
      </c>
      <c r="AI38" s="12">
        <v>114</v>
      </c>
      <c r="AJ38" s="12">
        <v>7.5</v>
      </c>
      <c r="AK38" s="12">
        <v>57</v>
      </c>
      <c r="AL38" s="64">
        <v>1</v>
      </c>
      <c r="AM38" s="12">
        <v>0</v>
      </c>
      <c r="AN38" s="12">
        <v>0</v>
      </c>
      <c r="AO38" s="12">
        <v>0</v>
      </c>
      <c r="AP38" s="12">
        <v>0</v>
      </c>
      <c r="AQ38" s="2">
        <v>2</v>
      </c>
      <c r="AR38" s="27">
        <v>12.24</v>
      </c>
      <c r="AS38" s="17">
        <v>356.4</v>
      </c>
      <c r="AT38" s="20">
        <v>16.917644289999998</v>
      </c>
      <c r="AU38" s="20">
        <v>458.37390219999997</v>
      </c>
      <c r="AV38" s="16">
        <v>1.3563171932072811</v>
      </c>
      <c r="AW38" s="18">
        <v>55.752598543039305</v>
      </c>
      <c r="AX38" s="3">
        <v>2</v>
      </c>
      <c r="AY38" s="3">
        <v>2</v>
      </c>
      <c r="AZ38" s="20">
        <v>5.4811337990000002</v>
      </c>
      <c r="BA38" s="20">
        <v>5.1500478120000004</v>
      </c>
      <c r="BB38" s="18">
        <v>230.47386003622759</v>
      </c>
      <c r="BC38" s="18">
        <v>35.464236362924431</v>
      </c>
      <c r="BD38">
        <v>169</v>
      </c>
      <c r="BE38">
        <v>758</v>
      </c>
      <c r="BF38" s="95">
        <v>8.5906424059023188</v>
      </c>
      <c r="BL38" s="81" t="s">
        <v>166</v>
      </c>
      <c r="BM38" s="81">
        <v>7332</v>
      </c>
      <c r="BN38" s="81" t="s">
        <v>166</v>
      </c>
      <c r="BO38" s="81">
        <v>11986</v>
      </c>
      <c r="BP38" s="81" t="s">
        <v>166</v>
      </c>
      <c r="BQ38" s="81">
        <v>5799</v>
      </c>
      <c r="BR38" s="81" t="s">
        <v>166</v>
      </c>
      <c r="BS38" s="81">
        <v>6187</v>
      </c>
    </row>
    <row r="39" spans="1:83" x14ac:dyDescent="0.2">
      <c r="A39" s="2">
        <v>34</v>
      </c>
      <c r="B39" s="2"/>
      <c r="C39" s="5" t="s">
        <v>9</v>
      </c>
      <c r="D39" s="2"/>
      <c r="E39" s="2" t="s">
        <v>9</v>
      </c>
      <c r="F39" s="2"/>
      <c r="G39" s="2"/>
      <c r="H39" s="2"/>
      <c r="I39" s="3">
        <v>3.3</v>
      </c>
      <c r="K39" s="2">
        <v>60</v>
      </c>
      <c r="L39" s="2" t="s">
        <v>19</v>
      </c>
      <c r="M39" s="18">
        <v>108</v>
      </c>
      <c r="N39" s="18">
        <v>34.1</v>
      </c>
      <c r="O39" s="18">
        <v>72.281999999999996</v>
      </c>
      <c r="P39" s="2"/>
      <c r="Q39" s="2">
        <v>109</v>
      </c>
      <c r="R39" s="90">
        <v>34</v>
      </c>
      <c r="S39" s="76" t="s">
        <v>28</v>
      </c>
      <c r="T39" s="12" t="s">
        <v>29</v>
      </c>
      <c r="U39" s="74">
        <v>1</v>
      </c>
      <c r="V39" s="109">
        <v>0.13612759643916919</v>
      </c>
      <c r="W39" s="12">
        <v>3.3</v>
      </c>
      <c r="X39" s="105">
        <v>3.1</v>
      </c>
      <c r="Y39" s="12">
        <v>1</v>
      </c>
      <c r="Z39" s="12">
        <v>0</v>
      </c>
      <c r="AA39" s="58">
        <v>109</v>
      </c>
      <c r="AB39" s="58">
        <v>175</v>
      </c>
      <c r="AC39" s="58">
        <f t="shared" si="0"/>
        <v>66</v>
      </c>
      <c r="AD39" s="12">
        <v>0.62</v>
      </c>
      <c r="AE39" s="12">
        <v>43</v>
      </c>
      <c r="AF39" s="12">
        <v>30</v>
      </c>
      <c r="AG39" s="12">
        <v>175</v>
      </c>
      <c r="AH39" s="12">
        <v>34</v>
      </c>
      <c r="AI39" s="12">
        <v>60</v>
      </c>
      <c r="AJ39" s="12">
        <v>6.1</v>
      </c>
      <c r="AK39" s="12">
        <v>74</v>
      </c>
      <c r="AL39" s="64">
        <v>1</v>
      </c>
      <c r="AM39" s="12">
        <v>0</v>
      </c>
      <c r="AN39" s="12">
        <v>0</v>
      </c>
      <c r="AO39" s="12">
        <v>0</v>
      </c>
      <c r="AP39" s="12">
        <v>0</v>
      </c>
      <c r="AQ39" s="2">
        <v>2</v>
      </c>
      <c r="AR39" s="27">
        <v>5.2489999999999997</v>
      </c>
      <c r="AS39" s="17">
        <v>307.39999999999998</v>
      </c>
      <c r="AT39" s="20">
        <v>10.217950719999999</v>
      </c>
      <c r="AU39" s="20">
        <v>433.73918570000001</v>
      </c>
      <c r="AV39" s="16">
        <v>0.52566871773006907</v>
      </c>
      <c r="AW39" s="18">
        <v>32.313766393170781</v>
      </c>
      <c r="AX39" s="3">
        <v>6</v>
      </c>
      <c r="AY39" s="3">
        <v>4</v>
      </c>
      <c r="AZ39" s="20">
        <v>10.217950719999999</v>
      </c>
      <c r="BA39" s="20">
        <v>4.9935077100000003</v>
      </c>
      <c r="BB39" s="18">
        <v>160.29210424198718</v>
      </c>
      <c r="BC39" s="18">
        <v>18.885827777838692</v>
      </c>
      <c r="BD39">
        <v>50</v>
      </c>
      <c r="BE39">
        <v>348</v>
      </c>
      <c r="BF39" s="95">
        <v>12.261944762501772</v>
      </c>
      <c r="BL39" s="81" t="s">
        <v>167</v>
      </c>
      <c r="BM39" s="81">
        <v>12</v>
      </c>
      <c r="BN39" s="81" t="s">
        <v>167</v>
      </c>
      <c r="BO39" s="81">
        <v>22</v>
      </c>
      <c r="BP39" s="81" t="s">
        <v>167</v>
      </c>
      <c r="BQ39" s="81">
        <v>11</v>
      </c>
      <c r="BR39" s="81" t="s">
        <v>167</v>
      </c>
      <c r="BS39" s="81">
        <v>11</v>
      </c>
    </row>
    <row r="40" spans="1:83" ht="17" thickBot="1" x14ac:dyDescent="0.25">
      <c r="A40" s="2">
        <v>35</v>
      </c>
      <c r="B40" s="2"/>
      <c r="C40" s="2" t="s">
        <v>9</v>
      </c>
      <c r="D40" s="6" t="s">
        <v>9</v>
      </c>
      <c r="E40" s="2"/>
      <c r="F40" s="2"/>
      <c r="G40" s="2"/>
      <c r="H40" s="2" t="s">
        <v>9</v>
      </c>
      <c r="I40" s="3">
        <v>3.1</v>
      </c>
      <c r="K40" s="2">
        <v>67</v>
      </c>
      <c r="L40" s="2" t="s">
        <v>20</v>
      </c>
      <c r="M40" s="18">
        <v>106.7</v>
      </c>
      <c r="N40" s="18">
        <v>40.6</v>
      </c>
      <c r="O40" s="18">
        <v>55.214399999999998</v>
      </c>
      <c r="P40" s="2"/>
      <c r="Q40" s="2">
        <v>117</v>
      </c>
      <c r="R40" s="90">
        <v>35</v>
      </c>
      <c r="S40" s="76" t="s">
        <v>28</v>
      </c>
      <c r="T40" s="12" t="s">
        <v>4</v>
      </c>
      <c r="U40" s="74">
        <v>1</v>
      </c>
      <c r="V40" s="109">
        <v>0.27198364008179954</v>
      </c>
      <c r="W40" s="12">
        <v>3.1</v>
      </c>
      <c r="X40" s="105">
        <v>2.9</v>
      </c>
      <c r="Y40" s="12">
        <v>1</v>
      </c>
      <c r="Z40" s="12">
        <v>4</v>
      </c>
      <c r="AA40" s="58">
        <v>115</v>
      </c>
      <c r="AB40" s="58">
        <v>180</v>
      </c>
      <c r="AC40" s="58">
        <f t="shared" si="0"/>
        <v>65</v>
      </c>
      <c r="AD40" s="12">
        <v>0.56000000000000005</v>
      </c>
      <c r="AE40" s="12">
        <v>19</v>
      </c>
      <c r="AF40" s="12">
        <v>24</v>
      </c>
      <c r="AG40" s="12">
        <v>244</v>
      </c>
      <c r="AH40" s="12">
        <v>20</v>
      </c>
      <c r="AI40" s="12">
        <v>88</v>
      </c>
      <c r="AJ40" s="12">
        <v>7.9</v>
      </c>
      <c r="AK40" s="12">
        <v>76</v>
      </c>
      <c r="AL40" s="64">
        <v>0</v>
      </c>
      <c r="AM40" s="12">
        <v>1</v>
      </c>
      <c r="AN40" s="12">
        <v>0</v>
      </c>
      <c r="AO40" s="12">
        <v>1</v>
      </c>
      <c r="AP40" s="12">
        <v>0</v>
      </c>
      <c r="AQ40" s="2">
        <v>2</v>
      </c>
      <c r="AR40" s="27">
        <v>19.37</v>
      </c>
      <c r="AS40" s="17">
        <v>640.4</v>
      </c>
      <c r="AT40" s="20">
        <v>44.987063849999998</v>
      </c>
      <c r="AU40" s="20">
        <v>1088.1607980000001</v>
      </c>
      <c r="AV40" s="16">
        <v>2.2618743664739043</v>
      </c>
      <c r="AW40" s="18">
        <v>79.568321654576152</v>
      </c>
      <c r="AX40" s="3">
        <v>6</v>
      </c>
      <c r="AY40" s="3">
        <v>4</v>
      </c>
      <c r="AZ40" s="20">
        <v>15.415342900000001</v>
      </c>
      <c r="BA40" s="20">
        <v>7.4010615</v>
      </c>
      <c r="BB40" s="18">
        <v>117.10782003134305</v>
      </c>
      <c r="BC40" s="18">
        <v>12.027883571420849</v>
      </c>
      <c r="BD40">
        <v>136</v>
      </c>
      <c r="BE40">
        <v>462</v>
      </c>
      <c r="BF40" s="95">
        <v>18.399999999999999</v>
      </c>
      <c r="BL40" s="82" t="s">
        <v>168</v>
      </c>
      <c r="BM40" s="82">
        <v>93.807689192228978</v>
      </c>
      <c r="BN40" s="82" t="s">
        <v>168</v>
      </c>
      <c r="BO40" s="82">
        <v>80.629015400009251</v>
      </c>
      <c r="BP40" s="82" t="s">
        <v>168</v>
      </c>
      <c r="BQ40" s="82">
        <v>118.45723833510321</v>
      </c>
      <c r="BR40" s="82" t="s">
        <v>168</v>
      </c>
      <c r="BS40" s="82">
        <v>130.39480166229302</v>
      </c>
    </row>
    <row r="41" spans="1:83" x14ac:dyDescent="0.2">
      <c r="A41" s="4">
        <v>36</v>
      </c>
      <c r="B41" s="2"/>
      <c r="C41" s="2" t="s">
        <v>9</v>
      </c>
      <c r="D41" s="6" t="s">
        <v>9</v>
      </c>
      <c r="E41" s="2" t="s">
        <v>9</v>
      </c>
      <c r="F41" s="2"/>
      <c r="G41" s="2"/>
      <c r="H41" s="2"/>
      <c r="I41" s="3">
        <v>2.4</v>
      </c>
      <c r="K41" s="2">
        <v>52</v>
      </c>
      <c r="L41" s="2" t="s">
        <v>20</v>
      </c>
      <c r="M41" s="18">
        <v>105.1</v>
      </c>
      <c r="N41" s="18">
        <v>36.200000000000003</v>
      </c>
      <c r="O41" s="18">
        <v>59.068200000000004</v>
      </c>
      <c r="P41" s="2"/>
      <c r="Q41" s="2">
        <v>115</v>
      </c>
      <c r="R41" s="12">
        <v>17</v>
      </c>
      <c r="S41" s="84" t="s">
        <v>148</v>
      </c>
      <c r="T41" s="12" t="s">
        <v>29</v>
      </c>
      <c r="U41" s="84">
        <v>0</v>
      </c>
      <c r="V41" s="110">
        <v>5.06482982171799E-2</v>
      </c>
      <c r="W41" s="12">
        <v>2.5</v>
      </c>
      <c r="X41" s="105">
        <v>2.5</v>
      </c>
      <c r="Y41" s="12">
        <v>0</v>
      </c>
      <c r="Z41" s="12">
        <v>0</v>
      </c>
      <c r="AA41" s="58">
        <v>131.5</v>
      </c>
      <c r="AB41" s="58">
        <v>205.5</v>
      </c>
      <c r="AC41" s="58">
        <f t="shared" si="0"/>
        <v>74</v>
      </c>
      <c r="AD41" s="12">
        <v>0.56000000000000005</v>
      </c>
      <c r="AE41" s="12"/>
      <c r="AF41" s="12">
        <v>8</v>
      </c>
      <c r="AG41" s="12">
        <v>172</v>
      </c>
      <c r="AH41" s="12">
        <v>13</v>
      </c>
      <c r="AI41" s="12">
        <v>93</v>
      </c>
      <c r="AJ41" s="12">
        <v>5.3</v>
      </c>
      <c r="AK41" s="12">
        <v>70</v>
      </c>
      <c r="AL41" s="64">
        <v>1</v>
      </c>
      <c r="AM41" s="12">
        <v>0</v>
      </c>
      <c r="AN41" s="12">
        <v>0</v>
      </c>
      <c r="AO41" s="12">
        <v>0</v>
      </c>
      <c r="AP41" s="12">
        <v>0</v>
      </c>
      <c r="AQ41" s="2">
        <v>2</v>
      </c>
      <c r="AR41" s="91">
        <v>11.23</v>
      </c>
      <c r="AS41" s="17">
        <v>546</v>
      </c>
      <c r="AT41" s="20">
        <v>15.18300292</v>
      </c>
      <c r="AU41" s="20">
        <v>692.73920069999997</v>
      </c>
      <c r="AV41" s="16">
        <v>1.3456959106597743</v>
      </c>
      <c r="AW41" s="18">
        <v>78.11304150565158</v>
      </c>
      <c r="AX41" s="3">
        <v>4</v>
      </c>
      <c r="AY41" s="3">
        <v>2</v>
      </c>
      <c r="AZ41" s="20">
        <v>5.8073147230000002</v>
      </c>
      <c r="BA41" s="20">
        <v>5.1778849600000001</v>
      </c>
      <c r="BB41" s="18">
        <v>193.55526042178087</v>
      </c>
      <c r="BC41" s="18">
        <v>17.408654747588109</v>
      </c>
      <c r="BD41">
        <v>130</v>
      </c>
      <c r="BE41">
        <v>570</v>
      </c>
      <c r="BF41" s="95">
        <v>10.201121208531854</v>
      </c>
    </row>
    <row r="42" spans="1:83" x14ac:dyDescent="0.2">
      <c r="A42" s="2">
        <v>37</v>
      </c>
      <c r="B42" s="2"/>
      <c r="C42" s="2" t="s">
        <v>9</v>
      </c>
      <c r="D42" s="6" t="s">
        <v>9</v>
      </c>
      <c r="E42" s="2"/>
      <c r="F42" s="2"/>
      <c r="G42" s="2"/>
      <c r="H42" s="2" t="s">
        <v>9</v>
      </c>
      <c r="I42" s="3"/>
      <c r="K42" s="2">
        <v>61</v>
      </c>
      <c r="L42" s="2" t="s">
        <v>20</v>
      </c>
      <c r="M42" s="18">
        <v>78</v>
      </c>
      <c r="N42" s="18">
        <v>31.5</v>
      </c>
      <c r="O42" s="18">
        <v>45.617000000000004</v>
      </c>
      <c r="P42" s="2"/>
      <c r="Q42" s="2">
        <v>93</v>
      </c>
      <c r="R42" s="12">
        <v>36</v>
      </c>
      <c r="S42" s="84" t="s">
        <v>148</v>
      </c>
      <c r="T42" s="12" t="s">
        <v>4</v>
      </c>
      <c r="U42" s="84">
        <v>0</v>
      </c>
      <c r="V42" s="110">
        <v>5.4347826086956527E-2</v>
      </c>
      <c r="W42" s="12">
        <v>2.4</v>
      </c>
      <c r="X42" s="105">
        <v>2.1</v>
      </c>
      <c r="Y42" s="12">
        <v>0</v>
      </c>
      <c r="Z42" s="12">
        <v>0</v>
      </c>
      <c r="AA42" s="58">
        <v>142</v>
      </c>
      <c r="AB42" s="58">
        <v>206</v>
      </c>
      <c r="AC42" s="58">
        <f t="shared" si="0"/>
        <v>64</v>
      </c>
      <c r="AD42" s="12">
        <v>0.45</v>
      </c>
      <c r="AE42" s="12">
        <v>20</v>
      </c>
      <c r="AF42" s="12">
        <v>22</v>
      </c>
      <c r="AG42" s="12">
        <v>186</v>
      </c>
      <c r="AH42" s="12">
        <v>12</v>
      </c>
      <c r="AI42" s="12">
        <v>59</v>
      </c>
      <c r="AJ42" s="12">
        <v>6.7</v>
      </c>
      <c r="AK42" s="12">
        <v>50</v>
      </c>
      <c r="AL42" s="64">
        <v>1</v>
      </c>
      <c r="AM42" s="12">
        <v>0</v>
      </c>
      <c r="AN42" s="12">
        <v>0</v>
      </c>
      <c r="AO42" s="12">
        <v>1</v>
      </c>
      <c r="AP42" s="12">
        <v>0</v>
      </c>
      <c r="AQ42" s="2">
        <v>1</v>
      </c>
      <c r="AR42" s="91">
        <v>11.22</v>
      </c>
      <c r="AS42" s="17">
        <v>482.7</v>
      </c>
      <c r="AT42" s="20">
        <v>16.869637959999999</v>
      </c>
      <c r="AU42" s="20">
        <v>813.19552439999995</v>
      </c>
      <c r="AV42" s="16">
        <v>1.2663148510839797</v>
      </c>
      <c r="AW42" s="18">
        <v>57.032838833494345</v>
      </c>
      <c r="AX42" s="3">
        <v>2</v>
      </c>
      <c r="AY42" s="3">
        <v>4</v>
      </c>
      <c r="AZ42" s="20">
        <v>7.9530720739999996</v>
      </c>
      <c r="BA42" s="20">
        <v>8.5003323319999993</v>
      </c>
      <c r="BB42" s="18">
        <v>55.283651785600298</v>
      </c>
      <c r="BC42" s="18">
        <v>3.5301760924941279</v>
      </c>
      <c r="BD42">
        <v>37</v>
      </c>
      <c r="BE42">
        <v>102</v>
      </c>
      <c r="BF42" s="95">
        <v>47.276825401667018</v>
      </c>
    </row>
    <row r="43" spans="1:83" x14ac:dyDescent="0.2">
      <c r="AN43" s="30" t="s">
        <v>147</v>
      </c>
      <c r="AO43" s="30"/>
      <c r="AP43" s="30"/>
      <c r="AQ43" s="30"/>
    </row>
    <row r="44" spans="1:83" x14ac:dyDescent="0.2">
      <c r="B44" s="26" t="s">
        <v>17</v>
      </c>
      <c r="C44" t="s">
        <v>18</v>
      </c>
      <c r="L44" s="7"/>
      <c r="M44" s="11"/>
      <c r="S44" s="77" t="s">
        <v>150</v>
      </c>
      <c r="U44" s="78" t="s">
        <v>123</v>
      </c>
      <c r="V44" s="78"/>
      <c r="Y44" t="s">
        <v>137</v>
      </c>
      <c r="AE44" s="24"/>
      <c r="AF44" s="24"/>
      <c r="AG44" s="24"/>
      <c r="AH44" s="24"/>
      <c r="AI44" s="24"/>
      <c r="AJ44" s="24"/>
      <c r="AK44" t="s">
        <v>130</v>
      </c>
      <c r="AL44" s="24">
        <v>21</v>
      </c>
      <c r="AM44" s="24">
        <v>11</v>
      </c>
      <c r="AN44" s="24">
        <v>7</v>
      </c>
      <c r="AO44" s="24"/>
      <c r="AP44" s="24">
        <v>0</v>
      </c>
      <c r="AQ44" s="24">
        <v>34</v>
      </c>
      <c r="AR44" s="11">
        <f t="shared" ref="AR44:BA44" si="1">AVERAGE(AR7:AR42)</f>
        <v>21.339944444444441</v>
      </c>
      <c r="AS44" s="11">
        <f t="shared" si="1"/>
        <v>585.35311950217965</v>
      </c>
      <c r="AT44" s="11">
        <f t="shared" si="1"/>
        <v>26.559378529294115</v>
      </c>
      <c r="AU44" s="11">
        <f t="shared" si="1"/>
        <v>758.7302630055558</v>
      </c>
      <c r="AV44" s="11">
        <f t="shared" si="1"/>
        <v>3.1578310146541289</v>
      </c>
      <c r="AW44" s="11">
        <f t="shared" si="1"/>
        <v>84.279933955828469</v>
      </c>
      <c r="AX44" s="11">
        <f t="shared" si="1"/>
        <v>3.7857142857142856</v>
      </c>
      <c r="AY44" s="11">
        <f t="shared" si="1"/>
        <v>2.6764705882352939</v>
      </c>
      <c r="AZ44" s="11">
        <f t="shared" si="1"/>
        <v>5.1741080074411769</v>
      </c>
      <c r="BA44" s="11">
        <f t="shared" si="1"/>
        <v>4.9325553868333341</v>
      </c>
      <c r="BB44" s="11">
        <f t="shared" ref="BB44:BC44" si="2">AVERAGE(BB7:BB42)</f>
        <v>175.74070675979752</v>
      </c>
      <c r="BC44" s="11">
        <f t="shared" si="2"/>
        <v>17.942180102843732</v>
      </c>
      <c r="BD44" s="49" t="s">
        <v>90</v>
      </c>
    </row>
    <row r="45" spans="1:83" x14ac:dyDescent="0.2">
      <c r="B45" t="s">
        <v>82</v>
      </c>
      <c r="C45" t="s">
        <v>18</v>
      </c>
      <c r="L45" s="7"/>
      <c r="M45" s="11"/>
      <c r="S45" s="77" t="s">
        <v>151</v>
      </c>
      <c r="U45" s="78" t="s">
        <v>152</v>
      </c>
      <c r="V45" s="78"/>
      <c r="Z45" t="s">
        <v>140</v>
      </c>
      <c r="AK45" t="s">
        <v>131</v>
      </c>
      <c r="AL45" s="65">
        <f>SUM(AL7:AL42)</f>
        <v>26</v>
      </c>
      <c r="AM45" s="65">
        <f>SUM(AM7:AM42)</f>
        <v>11</v>
      </c>
      <c r="AN45" s="65">
        <f>SUM(AN7:AN42)</f>
        <v>8</v>
      </c>
      <c r="AO45" s="65"/>
      <c r="AP45" s="65">
        <v>0</v>
      </c>
      <c r="AQ45" s="65">
        <f>SUM(AQ7:AQ42)</f>
        <v>63</v>
      </c>
      <c r="AR45" s="11">
        <f>MIN(AR7:AR42)</f>
        <v>3.294</v>
      </c>
      <c r="AS45" s="11">
        <f>MIN(AS7:AS42)</f>
        <v>212.6</v>
      </c>
      <c r="BB45" s="11">
        <f t="shared" ref="BB45:BC45" si="3">MIN(BB7:BB42)</f>
        <v>50.173620276514789</v>
      </c>
      <c r="BC45" s="11">
        <f t="shared" si="3"/>
        <v>3.5301760924941279</v>
      </c>
      <c r="BD45" t="s">
        <v>91</v>
      </c>
    </row>
    <row r="46" spans="1:83" x14ac:dyDescent="0.2">
      <c r="C46" s="25"/>
      <c r="J46" s="7"/>
      <c r="S46" s="77" t="s">
        <v>212</v>
      </c>
      <c r="U46" s="80" t="s">
        <v>153</v>
      </c>
      <c r="V46" s="80"/>
      <c r="Z46" t="s">
        <v>141</v>
      </c>
      <c r="AK46" t="s">
        <v>132</v>
      </c>
      <c r="AL46" s="11">
        <f>AL45/72*100</f>
        <v>36.111111111111107</v>
      </c>
      <c r="AM46" s="11">
        <f>AM45/72*100</f>
        <v>15.277777777777779</v>
      </c>
      <c r="AN46" s="11">
        <f>AN45/72*100</f>
        <v>11.111111111111111</v>
      </c>
      <c r="AO46" s="11"/>
      <c r="AP46" s="11">
        <v>0</v>
      </c>
      <c r="AQ46" s="11">
        <f>AQ45/72*100</f>
        <v>87.5</v>
      </c>
      <c r="AR46" s="11">
        <f>MAX(AR7:AR42)</f>
        <v>54.98</v>
      </c>
      <c r="AS46" s="11">
        <f>MAX(AS7:AS42)</f>
        <v>1250</v>
      </c>
      <c r="BB46" s="11">
        <f t="shared" ref="BB46:BC46" si="4">MAX(BB7:BB42)</f>
        <v>329.82761905974195</v>
      </c>
      <c r="BC46" s="11">
        <f t="shared" si="4"/>
        <v>35.464236362924431</v>
      </c>
      <c r="BD46" t="s">
        <v>92</v>
      </c>
    </row>
    <row r="47" spans="1:83" x14ac:dyDescent="0.2">
      <c r="J47" s="48"/>
      <c r="K47" s="11"/>
      <c r="L47" s="7"/>
      <c r="M47" s="11"/>
      <c r="N47" s="11"/>
      <c r="O47" s="11"/>
      <c r="S47" s="79" t="s">
        <v>154</v>
      </c>
      <c r="Z47" t="s">
        <v>142</v>
      </c>
      <c r="AR47" s="11">
        <f>AR46/AR45</f>
        <v>16.690953248330295</v>
      </c>
      <c r="AS47" s="11">
        <f>AS46/AS45</f>
        <v>5.8795860771401696</v>
      </c>
      <c r="BD47" t="s">
        <v>93</v>
      </c>
    </row>
    <row r="48" spans="1:83" ht="17" thickBot="1" x14ac:dyDescent="0.25">
      <c r="B48" t="s">
        <v>83</v>
      </c>
      <c r="C48" t="s">
        <v>88</v>
      </c>
      <c r="J48" s="48"/>
      <c r="K48" s="11"/>
      <c r="L48" s="7"/>
      <c r="M48" s="11"/>
      <c r="N48" s="11"/>
      <c r="O48" s="11"/>
      <c r="Z48" t="s">
        <v>143</v>
      </c>
    </row>
    <row r="49" spans="2:79" x14ac:dyDescent="0.2">
      <c r="B49" t="s">
        <v>44</v>
      </c>
      <c r="C49" t="s">
        <v>88</v>
      </c>
      <c r="K49" s="83" t="s">
        <v>169</v>
      </c>
      <c r="L49" s="83"/>
      <c r="M49" s="83" t="s">
        <v>171</v>
      </c>
      <c r="N49" s="83"/>
      <c r="O49" s="97" t="s">
        <v>173</v>
      </c>
      <c r="P49" s="83"/>
      <c r="Q49" s="83" t="s">
        <v>306</v>
      </c>
      <c r="R49" s="83"/>
      <c r="AD49" s="83" t="s">
        <v>175</v>
      </c>
      <c r="AE49" s="83"/>
      <c r="AF49" s="97" t="s">
        <v>177</v>
      </c>
      <c r="AG49" s="83"/>
      <c r="AH49" s="97" t="s">
        <v>310</v>
      </c>
      <c r="AI49" s="83"/>
      <c r="AJ49" s="83"/>
      <c r="AK49" s="83" t="s">
        <v>179</v>
      </c>
      <c r="AL49" s="83"/>
      <c r="AR49" s="3"/>
      <c r="AS49" s="3" t="s">
        <v>182</v>
      </c>
      <c r="AT49" s="3" t="s">
        <v>183</v>
      </c>
      <c r="AU49" s="67" t="s">
        <v>225</v>
      </c>
      <c r="AV49" s="67" t="s">
        <v>226</v>
      </c>
      <c r="AW49" s="3" t="s">
        <v>184</v>
      </c>
      <c r="AX49" s="3" t="s">
        <v>185</v>
      </c>
      <c r="AY49" s="67" t="s">
        <v>227</v>
      </c>
      <c r="AZ49" s="67" t="s">
        <v>228</v>
      </c>
      <c r="BA49" s="3" t="s">
        <v>186</v>
      </c>
      <c r="BB49" s="3" t="s">
        <v>187</v>
      </c>
      <c r="BC49" s="67" t="s">
        <v>229</v>
      </c>
      <c r="BD49" s="67" t="s">
        <v>230</v>
      </c>
      <c r="BE49" s="67" t="s">
        <v>339</v>
      </c>
      <c r="BF49" s="67" t="s">
        <v>340</v>
      </c>
      <c r="BG49" s="67" t="s">
        <v>341</v>
      </c>
      <c r="BH49" s="67" t="s">
        <v>342</v>
      </c>
    </row>
    <row r="50" spans="2:79" x14ac:dyDescent="0.2">
      <c r="K50" s="81"/>
      <c r="L50" s="81"/>
      <c r="M50" s="81"/>
      <c r="N50" s="81"/>
      <c r="O50" s="81"/>
      <c r="P50" s="81"/>
      <c r="Q50" s="81"/>
      <c r="R50" s="81"/>
      <c r="S50" t="s">
        <v>254</v>
      </c>
      <c r="Y50" t="s">
        <v>254</v>
      </c>
      <c r="AD50" s="81"/>
      <c r="AE50" s="81"/>
      <c r="AF50" s="81"/>
      <c r="AG50" s="81"/>
      <c r="AH50" s="81"/>
      <c r="AI50" s="81"/>
      <c r="AJ50" s="81"/>
      <c r="AK50" s="81"/>
      <c r="AL50" s="81"/>
      <c r="AR50" s="86" t="s">
        <v>131</v>
      </c>
      <c r="AS50" s="85">
        <f>SUM(AL7:AL18)</f>
        <v>5</v>
      </c>
      <c r="AT50" s="85">
        <f>SUM(AL19:AL40)</f>
        <v>19</v>
      </c>
      <c r="AU50" s="85">
        <f>SUM(AL19:AL29)</f>
        <v>9</v>
      </c>
      <c r="AV50" s="85">
        <f>SUM(AL30:AL40)</f>
        <v>10</v>
      </c>
      <c r="AW50" s="3">
        <f>SUM(AM7:AM18)</f>
        <v>4</v>
      </c>
      <c r="AX50" s="3">
        <f>SUM(AM19:AM40)</f>
        <v>7</v>
      </c>
      <c r="AY50" s="3">
        <f>SUM(AM19:AM29)</f>
        <v>4</v>
      </c>
      <c r="AZ50" s="3">
        <f>SUM(AM30:AM40)</f>
        <v>3</v>
      </c>
      <c r="BA50" s="3">
        <f>SUM(AN7:AN18)</f>
        <v>6</v>
      </c>
      <c r="BB50" s="3">
        <f>SUM(AN19:AN40)</f>
        <v>2</v>
      </c>
      <c r="BC50" s="3">
        <f>SUM(AN19:AN29)</f>
        <v>1</v>
      </c>
      <c r="BD50" s="3">
        <f>SUM(AN30:AN40)</f>
        <v>1</v>
      </c>
      <c r="BE50" s="3">
        <f>SUM(AO7:AO18)</f>
        <v>3</v>
      </c>
      <c r="BF50" s="3">
        <f>SUM(AO19:AO40)</f>
        <v>12</v>
      </c>
      <c r="BG50" s="3">
        <f>SUM(AO19:AO29)</f>
        <v>7</v>
      </c>
      <c r="BH50" s="3">
        <f>SUM(AO30:AO40)</f>
        <v>5</v>
      </c>
    </row>
    <row r="51" spans="2:79" ht="17" thickBot="1" x14ac:dyDescent="0.25">
      <c r="B51" s="46" t="s">
        <v>84</v>
      </c>
      <c r="K51" s="81" t="s">
        <v>155</v>
      </c>
      <c r="L51" s="81">
        <v>46</v>
      </c>
      <c r="M51" s="81" t="s">
        <v>155</v>
      </c>
      <c r="N51" s="81">
        <v>65.625</v>
      </c>
      <c r="O51" s="81" t="s">
        <v>155</v>
      </c>
      <c r="P51" s="81">
        <v>23.425000000000001</v>
      </c>
      <c r="Q51" s="81" t="s">
        <v>155</v>
      </c>
      <c r="R51" s="81">
        <v>76.533333333333331</v>
      </c>
      <c r="T51" t="s">
        <v>16</v>
      </c>
      <c r="Z51" t="s">
        <v>38</v>
      </c>
      <c r="AD51" s="81" t="s">
        <v>155</v>
      </c>
      <c r="AE51" s="81">
        <v>16.5</v>
      </c>
      <c r="AF51" s="81" t="s">
        <v>155</v>
      </c>
      <c r="AG51" s="81">
        <v>24</v>
      </c>
      <c r="AH51" s="81" t="s">
        <v>155</v>
      </c>
      <c r="AI51" s="81">
        <v>16.583333333333332</v>
      </c>
      <c r="AJ51" s="81"/>
      <c r="AK51" s="81" t="s">
        <v>155</v>
      </c>
      <c r="AL51" s="81">
        <v>69.833333333333329</v>
      </c>
      <c r="AR51" s="86" t="s">
        <v>181</v>
      </c>
      <c r="AS51" s="18">
        <f>AS50/24*100</f>
        <v>20.833333333333336</v>
      </c>
      <c r="AT51" s="18">
        <f>AT50/44*100</f>
        <v>43.18181818181818</v>
      </c>
      <c r="AU51" s="18">
        <f>AU50/22*100</f>
        <v>40.909090909090914</v>
      </c>
      <c r="AV51" s="18">
        <f>AV50/22*100</f>
        <v>45.454545454545453</v>
      </c>
      <c r="AW51" s="18">
        <f>AW50/24*100</f>
        <v>16.666666666666664</v>
      </c>
      <c r="AX51" s="18">
        <f>AX50/44*100</f>
        <v>15.909090909090908</v>
      </c>
      <c r="AY51" s="18">
        <f>AY50/22*100</f>
        <v>18.181818181818183</v>
      </c>
      <c r="AZ51" s="18">
        <f>AZ50/22*100</f>
        <v>13.636363636363635</v>
      </c>
      <c r="BA51" s="18">
        <f>BA50/24*100</f>
        <v>25</v>
      </c>
      <c r="BB51" s="18">
        <f>BB50/44*100</f>
        <v>4.5454545454545459</v>
      </c>
      <c r="BC51" s="18">
        <f>BC50/22*100</f>
        <v>4.5454545454545459</v>
      </c>
      <c r="BD51" s="18">
        <f>BD50/22*100</f>
        <v>4.5454545454545459</v>
      </c>
      <c r="BE51" s="18">
        <f>BE50/24*100</f>
        <v>12.5</v>
      </c>
      <c r="BF51" s="18">
        <f>BF50/44*100</f>
        <v>27.27272727272727</v>
      </c>
      <c r="BG51" s="18">
        <f>BG50/22*100</f>
        <v>31.818181818181817</v>
      </c>
      <c r="BH51" s="18">
        <f>BH50/22*100</f>
        <v>22.727272727272727</v>
      </c>
    </row>
    <row r="52" spans="2:79" ht="17" thickBot="1" x14ac:dyDescent="0.25">
      <c r="K52" s="81" t="s">
        <v>156</v>
      </c>
      <c r="L52" s="81">
        <v>2.8364510476041267</v>
      </c>
      <c r="M52" s="81" t="s">
        <v>156</v>
      </c>
      <c r="N52" s="81">
        <v>2.9808003043722078</v>
      </c>
      <c r="O52" s="81" t="s">
        <v>156</v>
      </c>
      <c r="P52" s="81">
        <v>0.72823208505047332</v>
      </c>
      <c r="Q52" s="81" t="s">
        <v>156</v>
      </c>
      <c r="R52" s="81">
        <v>1.4492596507712259</v>
      </c>
      <c r="S52" s="87"/>
      <c r="T52" s="87" t="s">
        <v>2</v>
      </c>
      <c r="U52" s="87" t="s">
        <v>3</v>
      </c>
      <c r="V52" s="93"/>
      <c r="Y52" s="87"/>
      <c r="Z52" s="87" t="s">
        <v>2</v>
      </c>
      <c r="AA52" s="87" t="s">
        <v>3</v>
      </c>
      <c r="AD52" s="81" t="s">
        <v>156</v>
      </c>
      <c r="AE52" s="81">
        <v>2.179449471770337</v>
      </c>
      <c r="AF52" s="81" t="s">
        <v>156</v>
      </c>
      <c r="AG52" s="81">
        <v>2.9822708451680566</v>
      </c>
      <c r="AH52" s="81" t="s">
        <v>156</v>
      </c>
      <c r="AI52" s="81">
        <v>1.8317830911244082</v>
      </c>
      <c r="AJ52" s="81"/>
      <c r="AK52" s="81" t="s">
        <v>156</v>
      </c>
      <c r="AL52" s="81">
        <v>3.992100786161175</v>
      </c>
    </row>
    <row r="53" spans="2:79" ht="17" thickBot="1" x14ac:dyDescent="0.25">
      <c r="B53" s="47" t="s">
        <v>85</v>
      </c>
      <c r="C53" t="s">
        <v>86</v>
      </c>
      <c r="K53" s="81" t="s">
        <v>157</v>
      </c>
      <c r="L53" s="81">
        <v>45</v>
      </c>
      <c r="M53" s="81" t="s">
        <v>157</v>
      </c>
      <c r="N53" s="81">
        <v>62.2</v>
      </c>
      <c r="O53" s="81" t="s">
        <v>157</v>
      </c>
      <c r="P53" s="81">
        <v>23.1</v>
      </c>
      <c r="Q53" s="81" t="s">
        <v>157</v>
      </c>
      <c r="R53" s="81">
        <v>76.7</v>
      </c>
      <c r="S53" s="81" t="s">
        <v>155</v>
      </c>
      <c r="T53" s="81">
        <v>46</v>
      </c>
      <c r="U53" s="81">
        <v>51.31818181818182</v>
      </c>
      <c r="V53" s="81"/>
      <c r="Y53" s="81" t="s">
        <v>155</v>
      </c>
      <c r="Z53" s="81">
        <v>16.5</v>
      </c>
      <c r="AA53" s="81">
        <v>49.409090909090907</v>
      </c>
      <c r="AD53" s="81" t="s">
        <v>157</v>
      </c>
      <c r="AE53" s="81">
        <v>14.5</v>
      </c>
      <c r="AF53" s="81" t="s">
        <v>157</v>
      </c>
      <c r="AG53" s="81">
        <v>20</v>
      </c>
      <c r="AH53" s="81" t="s">
        <v>157</v>
      </c>
      <c r="AI53" s="81">
        <v>14.5</v>
      </c>
      <c r="AJ53" s="81"/>
      <c r="AK53" s="81" t="s">
        <v>157</v>
      </c>
      <c r="AL53" s="81">
        <v>65</v>
      </c>
      <c r="AR53" s="83" t="s">
        <v>188</v>
      </c>
      <c r="AS53" s="83"/>
      <c r="AT53" s="83" t="s">
        <v>190</v>
      </c>
      <c r="AU53" s="83"/>
      <c r="AV53" s="83" t="s">
        <v>192</v>
      </c>
      <c r="AW53" s="83"/>
      <c r="AX53" s="83" t="s">
        <v>194</v>
      </c>
      <c r="AY53" s="83"/>
      <c r="AZ53" s="83" t="s">
        <v>196</v>
      </c>
      <c r="BA53" s="83"/>
      <c r="BB53" s="83" t="s">
        <v>198</v>
      </c>
      <c r="BC53" s="83"/>
      <c r="BD53" s="83" t="s">
        <v>200</v>
      </c>
      <c r="BE53" s="83"/>
      <c r="BF53" s="83" t="s">
        <v>202</v>
      </c>
      <c r="BG53" s="83"/>
      <c r="BH53" s="83" t="s">
        <v>204</v>
      </c>
      <c r="BI53" s="83"/>
      <c r="BJ53" s="83" t="s">
        <v>206</v>
      </c>
      <c r="BK53" s="83"/>
      <c r="BL53" s="83" t="s">
        <v>208</v>
      </c>
      <c r="BM53" s="83"/>
      <c r="BN53" s="83" t="s">
        <v>210</v>
      </c>
      <c r="BO53" s="83"/>
      <c r="BQ53" t="s">
        <v>254</v>
      </c>
    </row>
    <row r="54" spans="2:79" ht="17" thickBot="1" x14ac:dyDescent="0.25">
      <c r="K54" s="81" t="s">
        <v>158</v>
      </c>
      <c r="L54" s="81" t="e">
        <v>#N/A</v>
      </c>
      <c r="M54" s="81" t="s">
        <v>158</v>
      </c>
      <c r="N54" s="81" t="e">
        <v>#N/A</v>
      </c>
      <c r="O54" s="81" t="s">
        <v>158</v>
      </c>
      <c r="P54" s="81">
        <v>21.6</v>
      </c>
      <c r="Q54" s="81" t="s">
        <v>158</v>
      </c>
      <c r="R54" s="81">
        <v>74</v>
      </c>
      <c r="S54" s="81" t="s">
        <v>257</v>
      </c>
      <c r="T54" s="81">
        <v>96.545454545454547</v>
      </c>
      <c r="U54" s="81">
        <v>153.08441558441561</v>
      </c>
      <c r="V54" s="81"/>
      <c r="Y54" s="81" t="s">
        <v>257</v>
      </c>
      <c r="Z54" s="81">
        <v>57</v>
      </c>
      <c r="AA54" s="81">
        <v>1316.348484848485</v>
      </c>
      <c r="AD54" s="81" t="s">
        <v>158</v>
      </c>
      <c r="AE54" s="81">
        <v>13</v>
      </c>
      <c r="AF54" s="81" t="s">
        <v>158</v>
      </c>
      <c r="AG54" s="81">
        <v>23</v>
      </c>
      <c r="AH54" s="81" t="s">
        <v>158</v>
      </c>
      <c r="AI54" s="81">
        <v>22</v>
      </c>
      <c r="AJ54" s="81"/>
      <c r="AK54" s="81" t="s">
        <v>158</v>
      </c>
      <c r="AL54" s="81">
        <v>65</v>
      </c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R54" t="s">
        <v>276</v>
      </c>
      <c r="BW54" s="83" t="s">
        <v>292</v>
      </c>
      <c r="BX54" s="83"/>
      <c r="BZ54" s="83" t="s">
        <v>293</v>
      </c>
    </row>
    <row r="55" spans="2:79" x14ac:dyDescent="0.2">
      <c r="B55" t="s">
        <v>87</v>
      </c>
      <c r="C55" t="s">
        <v>89</v>
      </c>
      <c r="K55" s="81" t="s">
        <v>159</v>
      </c>
      <c r="L55" s="81">
        <v>9.82575465526463</v>
      </c>
      <c r="M55" s="81" t="s">
        <v>159</v>
      </c>
      <c r="N55" s="81">
        <v>10.325795148778875</v>
      </c>
      <c r="O55" s="81" t="s">
        <v>159</v>
      </c>
      <c r="P55" s="81">
        <v>2.5226699420184793</v>
      </c>
      <c r="Q55" s="81" t="s">
        <v>159</v>
      </c>
      <c r="R55" s="81">
        <v>5.0203826969905814</v>
      </c>
      <c r="S55" s="81" t="s">
        <v>258</v>
      </c>
      <c r="T55" s="81">
        <v>12</v>
      </c>
      <c r="U55" s="81">
        <v>22</v>
      </c>
      <c r="V55" s="81"/>
      <c r="Y55" s="81" t="s">
        <v>258</v>
      </c>
      <c r="Z55" s="81">
        <v>12</v>
      </c>
      <c r="AA55" s="81">
        <v>22</v>
      </c>
      <c r="AD55" s="81" t="s">
        <v>159</v>
      </c>
      <c r="AE55" s="81">
        <v>7.5498344352707498</v>
      </c>
      <c r="AF55" s="81" t="s">
        <v>159</v>
      </c>
      <c r="AG55" s="81">
        <v>10.330889251524901</v>
      </c>
      <c r="AH55" s="81" t="s">
        <v>159</v>
      </c>
      <c r="AI55" s="81">
        <v>6.3454827645460909</v>
      </c>
      <c r="AJ55" s="81"/>
      <c r="AK55" s="81" t="s">
        <v>159</v>
      </c>
      <c r="AL55" s="81">
        <v>13.829042781133625</v>
      </c>
      <c r="AR55" s="81" t="s">
        <v>155</v>
      </c>
      <c r="AS55" s="81">
        <v>25.354583333333334</v>
      </c>
      <c r="AT55" s="81" t="s">
        <v>155</v>
      </c>
      <c r="AU55" s="81">
        <v>670.95935850653905</v>
      </c>
      <c r="AV55" s="81" t="s">
        <v>155</v>
      </c>
      <c r="AW55" s="81">
        <v>3.681441279478133</v>
      </c>
      <c r="AX55" s="81" t="s">
        <v>155</v>
      </c>
      <c r="AY55" s="81">
        <v>98.21751832826321</v>
      </c>
      <c r="AZ55" s="81" t="s">
        <v>155</v>
      </c>
      <c r="BA55" s="81">
        <v>3.9166666666666665</v>
      </c>
      <c r="BB55" s="81" t="s">
        <v>155</v>
      </c>
      <c r="BC55" s="81">
        <v>2.5833333333333335</v>
      </c>
      <c r="BD55" s="81" t="s">
        <v>155</v>
      </c>
      <c r="BE55" s="81">
        <v>4.4476915929090906</v>
      </c>
      <c r="BF55" s="81" t="s">
        <v>155</v>
      </c>
      <c r="BG55" s="81">
        <v>4.4987962780833337</v>
      </c>
      <c r="BH55" s="81" t="s">
        <v>155</v>
      </c>
      <c r="BI55" s="81">
        <v>180.13750794096561</v>
      </c>
      <c r="BJ55" s="81" t="s">
        <v>155</v>
      </c>
      <c r="BK55" s="81">
        <v>16.20904128615771</v>
      </c>
      <c r="BL55" s="81" t="s">
        <v>155</v>
      </c>
      <c r="BM55" s="81">
        <v>30.663499309999995</v>
      </c>
      <c r="BN55" s="81" t="s">
        <v>155</v>
      </c>
      <c r="BO55" s="81">
        <v>840.44364629999984</v>
      </c>
      <c r="BQ55" s="87"/>
      <c r="BR55" s="87" t="s">
        <v>2</v>
      </c>
      <c r="BS55" s="87" t="s">
        <v>8</v>
      </c>
      <c r="BW55" s="81"/>
      <c r="BX55" s="81"/>
      <c r="BZ55" s="81"/>
      <c r="CA55" s="81"/>
    </row>
    <row r="56" spans="2:79" x14ac:dyDescent="0.2">
      <c r="K56" s="81" t="s">
        <v>160</v>
      </c>
      <c r="L56" s="81">
        <v>96.545454545454547</v>
      </c>
      <c r="M56" s="81" t="s">
        <v>160</v>
      </c>
      <c r="N56" s="81">
        <v>106.62204545454534</v>
      </c>
      <c r="O56" s="81" t="s">
        <v>160</v>
      </c>
      <c r="P56" s="81">
        <v>6.3638636363635177</v>
      </c>
      <c r="Q56" s="81" t="s">
        <v>160</v>
      </c>
      <c r="R56" s="81">
        <v>25.204242424242423</v>
      </c>
      <c r="S56" s="81" t="s">
        <v>259</v>
      </c>
      <c r="T56" s="81">
        <v>0</v>
      </c>
      <c r="U56" s="81"/>
      <c r="V56" s="81"/>
      <c r="Y56" s="81" t="s">
        <v>259</v>
      </c>
      <c r="Z56" s="81">
        <v>0</v>
      </c>
      <c r="AA56" s="81"/>
      <c r="AD56" s="81" t="s">
        <v>160</v>
      </c>
      <c r="AE56" s="81">
        <v>57</v>
      </c>
      <c r="AF56" s="81" t="s">
        <v>160</v>
      </c>
      <c r="AG56" s="81">
        <v>106.72727272727273</v>
      </c>
      <c r="AH56" s="81" t="s">
        <v>160</v>
      </c>
      <c r="AI56" s="81">
        <v>40.265151515151501</v>
      </c>
      <c r="AJ56" s="81"/>
      <c r="AK56" s="81" t="s">
        <v>160</v>
      </c>
      <c r="AL56" s="81">
        <v>191.24242424242402</v>
      </c>
      <c r="AR56" s="81" t="s">
        <v>156</v>
      </c>
      <c r="AS56" s="81">
        <v>3.1726401071298191</v>
      </c>
      <c r="AT56" s="81" t="s">
        <v>156</v>
      </c>
      <c r="AU56" s="81">
        <v>50.439308832793088</v>
      </c>
      <c r="AV56" s="81" t="s">
        <v>156</v>
      </c>
      <c r="AW56" s="81">
        <v>0.57231167061966115</v>
      </c>
      <c r="AX56" s="81" t="s">
        <v>156</v>
      </c>
      <c r="AY56" s="81">
        <v>8.8252342979580298</v>
      </c>
      <c r="AZ56" s="81" t="s">
        <v>156</v>
      </c>
      <c r="BA56" s="81">
        <v>0.58333333333333326</v>
      </c>
      <c r="BB56" s="81" t="s">
        <v>156</v>
      </c>
      <c r="BC56" s="81">
        <v>0.31281549730397856</v>
      </c>
      <c r="BD56" s="81" t="s">
        <v>156</v>
      </c>
      <c r="BE56" s="81">
        <v>0.35738151049715189</v>
      </c>
      <c r="BF56" s="81" t="s">
        <v>156</v>
      </c>
      <c r="BG56" s="81">
        <v>0.43800913926761081</v>
      </c>
      <c r="BH56" s="81" t="s">
        <v>156</v>
      </c>
      <c r="BI56" s="81">
        <v>18.406792813821628</v>
      </c>
      <c r="BJ56" s="81" t="s">
        <v>156</v>
      </c>
      <c r="BK56" s="81">
        <v>1.5716003295327188</v>
      </c>
      <c r="BL56" s="81" t="s">
        <v>156</v>
      </c>
      <c r="BM56" s="81">
        <v>4.1141088647316622</v>
      </c>
      <c r="BN56" s="81" t="s">
        <v>156</v>
      </c>
      <c r="BO56" s="81">
        <v>94.139634623214732</v>
      </c>
      <c r="BQ56" s="81" t="s">
        <v>155</v>
      </c>
      <c r="BR56" s="81">
        <v>16.20904128615771</v>
      </c>
      <c r="BS56" s="81">
        <v>21.791529628629153</v>
      </c>
      <c r="BW56" s="81" t="s">
        <v>155</v>
      </c>
      <c r="BX56" s="81">
        <v>16.87082425978662</v>
      </c>
      <c r="BZ56" s="81" t="s">
        <v>155</v>
      </c>
      <c r="CA56" s="81">
        <v>11.938140114280525</v>
      </c>
    </row>
    <row r="57" spans="2:79" x14ac:dyDescent="0.2">
      <c r="B57" t="s">
        <v>117</v>
      </c>
      <c r="C57" t="s">
        <v>118</v>
      </c>
      <c r="K57" s="81" t="s">
        <v>161</v>
      </c>
      <c r="L57" s="81">
        <v>-0.83526906203340179</v>
      </c>
      <c r="M57" s="81" t="s">
        <v>161</v>
      </c>
      <c r="N57" s="81">
        <v>0.15711012837477423</v>
      </c>
      <c r="O57" s="81" t="s">
        <v>161</v>
      </c>
      <c r="P57" s="81">
        <v>0.49524044443861293</v>
      </c>
      <c r="Q57" s="81" t="s">
        <v>161</v>
      </c>
      <c r="R57" s="81">
        <v>-0.89669689020587118</v>
      </c>
      <c r="S57" s="81" t="s">
        <v>260</v>
      </c>
      <c r="T57" s="81">
        <v>27</v>
      </c>
      <c r="U57" s="81"/>
      <c r="V57" s="81"/>
      <c r="Y57" s="81" t="s">
        <v>260</v>
      </c>
      <c r="Z57" s="81">
        <v>24</v>
      </c>
      <c r="AA57" s="81"/>
      <c r="AD57" s="81" t="s">
        <v>161</v>
      </c>
      <c r="AE57" s="81">
        <v>2.4990402641372151</v>
      </c>
      <c r="AF57" s="81" t="s">
        <v>161</v>
      </c>
      <c r="AG57" s="81">
        <v>2.0533595109639409</v>
      </c>
      <c r="AH57" s="81" t="s">
        <v>161</v>
      </c>
      <c r="AI57" s="81">
        <v>-7.9451694692507679E-2</v>
      </c>
      <c r="AJ57" s="81"/>
      <c r="AK57" s="81" t="s">
        <v>161</v>
      </c>
      <c r="AL57" s="81">
        <v>-2.1214138410315719E-2</v>
      </c>
      <c r="AR57" s="81" t="s">
        <v>157</v>
      </c>
      <c r="AS57" s="81">
        <v>24.795000000000002</v>
      </c>
      <c r="AT57" s="81" t="s">
        <v>157</v>
      </c>
      <c r="AU57" s="81">
        <v>678.95</v>
      </c>
      <c r="AV57" s="81" t="s">
        <v>157</v>
      </c>
      <c r="AW57" s="81">
        <v>2.9026772218329979</v>
      </c>
      <c r="AX57" s="81" t="s">
        <v>157</v>
      </c>
      <c r="AY57" s="81">
        <v>92.896694430706077</v>
      </c>
      <c r="AZ57" s="81" t="s">
        <v>157</v>
      </c>
      <c r="BA57" s="81">
        <v>4</v>
      </c>
      <c r="BB57" s="81" t="s">
        <v>157</v>
      </c>
      <c r="BC57" s="81">
        <v>2</v>
      </c>
      <c r="BD57" s="81" t="s">
        <v>157</v>
      </c>
      <c r="BE57" s="81">
        <v>4.3951913520000003</v>
      </c>
      <c r="BF57" s="81" t="s">
        <v>157</v>
      </c>
      <c r="BG57" s="81">
        <v>4.2258728315000003</v>
      </c>
      <c r="BH57" s="81" t="s">
        <v>157</v>
      </c>
      <c r="BI57" s="81">
        <v>160.9618676544398</v>
      </c>
      <c r="BJ57" s="81" t="s">
        <v>157</v>
      </c>
      <c r="BK57" s="81">
        <v>16.157677620411345</v>
      </c>
      <c r="BL57" s="81" t="s">
        <v>157</v>
      </c>
      <c r="BM57" s="81">
        <v>28.85022683</v>
      </c>
      <c r="BN57" s="81" t="s">
        <v>157</v>
      </c>
      <c r="BO57" s="81">
        <v>769.30679459999999</v>
      </c>
      <c r="BQ57" s="81" t="s">
        <v>257</v>
      </c>
      <c r="BR57" s="81">
        <v>29.6391311494482</v>
      </c>
      <c r="BS57" s="81">
        <v>89.031533694489013</v>
      </c>
      <c r="BW57" s="81" t="s">
        <v>156</v>
      </c>
      <c r="BX57" s="81">
        <v>0.93017901424870586</v>
      </c>
      <c r="BZ57" s="81" t="s">
        <v>156</v>
      </c>
      <c r="CA57" s="81">
        <v>1.2018088229551289</v>
      </c>
    </row>
    <row r="58" spans="2:79" x14ac:dyDescent="0.2">
      <c r="K58" s="81" t="s">
        <v>162</v>
      </c>
      <c r="L58" s="81">
        <v>1.5179754390973533E-2</v>
      </c>
      <c r="M58" s="81" t="s">
        <v>162</v>
      </c>
      <c r="N58" s="81">
        <v>0.98851182972708695</v>
      </c>
      <c r="O58" s="81" t="s">
        <v>162</v>
      </c>
      <c r="P58" s="81">
        <v>-0.22006764373866033</v>
      </c>
      <c r="Q58" s="81" t="s">
        <v>162</v>
      </c>
      <c r="R58" s="81">
        <v>6.220248509787115E-2</v>
      </c>
      <c r="S58" s="81" t="s">
        <v>261</v>
      </c>
      <c r="T58" s="81">
        <v>-1.3729730456083649</v>
      </c>
      <c r="U58" s="81"/>
      <c r="V58" s="81"/>
      <c r="Y58" s="81" t="s">
        <v>261</v>
      </c>
      <c r="Z58" s="81">
        <v>-4.0949946767353724</v>
      </c>
      <c r="AA58" s="81"/>
      <c r="AD58" s="81" t="s">
        <v>162</v>
      </c>
      <c r="AE58" s="81">
        <v>1.2320052163322703</v>
      </c>
      <c r="AF58" s="81" t="s">
        <v>162</v>
      </c>
      <c r="AG58" s="81">
        <v>1.8094294573372194</v>
      </c>
      <c r="AH58" s="81" t="s">
        <v>162</v>
      </c>
      <c r="AI58" s="81">
        <v>0.8315246305838071</v>
      </c>
      <c r="AJ58" s="81"/>
      <c r="AK58" s="81" t="s">
        <v>162</v>
      </c>
      <c r="AL58" s="81">
        <v>1.2560239269464619</v>
      </c>
      <c r="AR58" s="81" t="s">
        <v>158</v>
      </c>
      <c r="AS58" s="81" t="e">
        <v>#N/A</v>
      </c>
      <c r="AT58" s="81" t="s">
        <v>158</v>
      </c>
      <c r="AU58" s="81" t="e">
        <v>#N/A</v>
      </c>
      <c r="AV58" s="81" t="s">
        <v>158</v>
      </c>
      <c r="AW58" s="81" t="e">
        <v>#N/A</v>
      </c>
      <c r="AX58" s="81" t="s">
        <v>158</v>
      </c>
      <c r="AY58" s="81" t="e">
        <v>#N/A</v>
      </c>
      <c r="AZ58" s="81" t="s">
        <v>158</v>
      </c>
      <c r="BA58" s="81">
        <v>4</v>
      </c>
      <c r="BB58" s="81" t="s">
        <v>158</v>
      </c>
      <c r="BC58" s="81">
        <v>2</v>
      </c>
      <c r="BD58" s="81" t="s">
        <v>158</v>
      </c>
      <c r="BE58" s="81" t="e">
        <v>#N/A</v>
      </c>
      <c r="BF58" s="81" t="s">
        <v>158</v>
      </c>
      <c r="BG58" s="81" t="e">
        <v>#N/A</v>
      </c>
      <c r="BH58" s="81" t="s">
        <v>158</v>
      </c>
      <c r="BI58" s="81" t="e">
        <v>#N/A</v>
      </c>
      <c r="BJ58" s="81" t="s">
        <v>158</v>
      </c>
      <c r="BK58" s="81" t="e">
        <v>#N/A</v>
      </c>
      <c r="BL58" s="81" t="s">
        <v>158</v>
      </c>
      <c r="BM58" s="81" t="e">
        <v>#N/A</v>
      </c>
      <c r="BN58" s="81" t="s">
        <v>158</v>
      </c>
      <c r="BO58" s="81" t="e">
        <v>#N/A</v>
      </c>
      <c r="BQ58" s="81" t="s">
        <v>258</v>
      </c>
      <c r="BR58" s="81">
        <v>12</v>
      </c>
      <c r="BS58" s="81">
        <v>11</v>
      </c>
      <c r="BW58" s="81" t="s">
        <v>157</v>
      </c>
      <c r="BX58" s="81">
        <v>16.77443838795201</v>
      </c>
      <c r="BZ58" s="81" t="s">
        <v>157</v>
      </c>
      <c r="CA58" s="81">
        <v>10.931464789969393</v>
      </c>
    </row>
    <row r="59" spans="2:79" x14ac:dyDescent="0.2">
      <c r="K59" s="81" t="s">
        <v>163</v>
      </c>
      <c r="L59" s="81">
        <v>31</v>
      </c>
      <c r="M59" s="81" t="s">
        <v>163</v>
      </c>
      <c r="N59" s="81">
        <v>32.5</v>
      </c>
      <c r="O59" s="81" t="s">
        <v>163</v>
      </c>
      <c r="P59" s="81">
        <v>9.5</v>
      </c>
      <c r="Q59" s="81" t="s">
        <v>163</v>
      </c>
      <c r="R59" s="81">
        <v>16</v>
      </c>
      <c r="S59" s="81" t="s">
        <v>262</v>
      </c>
      <c r="T59" s="81">
        <v>9.0528563010592922E-2</v>
      </c>
      <c r="U59" s="81"/>
      <c r="V59" s="81"/>
      <c r="Y59" s="81" t="s">
        <v>262</v>
      </c>
      <c r="Z59" s="81">
        <v>2.0717410422920577E-4</v>
      </c>
      <c r="AA59" s="81"/>
      <c r="AD59" s="81" t="s">
        <v>163</v>
      </c>
      <c r="AE59" s="81">
        <v>29</v>
      </c>
      <c r="AF59" s="81" t="s">
        <v>163</v>
      </c>
      <c r="AG59" s="81">
        <v>30</v>
      </c>
      <c r="AH59" s="81" t="s">
        <v>163</v>
      </c>
      <c r="AI59" s="81">
        <v>20</v>
      </c>
      <c r="AJ59" s="81"/>
      <c r="AK59" s="81" t="s">
        <v>163</v>
      </c>
      <c r="AL59" s="81">
        <v>38</v>
      </c>
      <c r="AR59" s="81" t="s">
        <v>159</v>
      </c>
      <c r="AS59" s="81">
        <v>10.990347719359224</v>
      </c>
      <c r="AT59" s="81" t="s">
        <v>159</v>
      </c>
      <c r="AU59" s="81">
        <v>174.72689119411055</v>
      </c>
      <c r="AV59" s="81" t="s">
        <v>159</v>
      </c>
      <c r="AW59" s="81">
        <v>1.9825457825557549</v>
      </c>
      <c r="AX59" s="81" t="s">
        <v>159</v>
      </c>
      <c r="AY59" s="81">
        <v>30.571508385525519</v>
      </c>
      <c r="AZ59" s="81" t="s">
        <v>159</v>
      </c>
      <c r="BA59" s="81">
        <v>2.0207259421636898</v>
      </c>
      <c r="BB59" s="81" t="s">
        <v>159</v>
      </c>
      <c r="BC59" s="81">
        <v>1.083624669450832</v>
      </c>
      <c r="BD59" s="81" t="s">
        <v>159</v>
      </c>
      <c r="BE59" s="81">
        <v>1.1853003773295125</v>
      </c>
      <c r="BF59" s="81" t="s">
        <v>159</v>
      </c>
      <c r="BG59" s="81">
        <v>1.5173081667820283</v>
      </c>
      <c r="BH59" s="81" t="s">
        <v>159</v>
      </c>
      <c r="BI59" s="81">
        <v>63.763000715865516</v>
      </c>
      <c r="BJ59" s="81" t="s">
        <v>159</v>
      </c>
      <c r="BK59" s="81">
        <v>5.4441832398853185</v>
      </c>
      <c r="BL59" s="81" t="s">
        <v>159</v>
      </c>
      <c r="BM59" s="81">
        <v>13.64495545098994</v>
      </c>
      <c r="BN59" s="81" t="s">
        <v>159</v>
      </c>
      <c r="BO59" s="81">
        <v>326.10926034675623</v>
      </c>
      <c r="BQ59" s="81" t="s">
        <v>259</v>
      </c>
      <c r="BR59" s="81">
        <v>0</v>
      </c>
      <c r="BS59" s="81"/>
      <c r="BW59" s="81" t="s">
        <v>158</v>
      </c>
      <c r="BX59" s="81" t="e">
        <v>#N/A</v>
      </c>
      <c r="BZ59" s="81" t="s">
        <v>158</v>
      </c>
      <c r="CA59" s="81" t="e">
        <v>#N/A</v>
      </c>
    </row>
    <row r="60" spans="2:79" x14ac:dyDescent="0.2">
      <c r="K60" s="81" t="s">
        <v>164</v>
      </c>
      <c r="L60" s="81">
        <v>31</v>
      </c>
      <c r="M60" s="81" t="s">
        <v>164</v>
      </c>
      <c r="N60" s="81">
        <v>54.7</v>
      </c>
      <c r="O60" s="81" t="s">
        <v>164</v>
      </c>
      <c r="P60" s="81">
        <v>18.3</v>
      </c>
      <c r="Q60" s="81" t="s">
        <v>164</v>
      </c>
      <c r="R60" s="81">
        <v>69</v>
      </c>
      <c r="S60" s="81" t="s">
        <v>263</v>
      </c>
      <c r="T60" s="81">
        <v>1.7032884457221271</v>
      </c>
      <c r="U60" s="81"/>
      <c r="V60" s="81"/>
      <c r="Y60" s="81" t="s">
        <v>263</v>
      </c>
      <c r="Z60" s="81">
        <v>1.7108820799094284</v>
      </c>
      <c r="AA60" s="81"/>
      <c r="AD60" s="81" t="s">
        <v>164</v>
      </c>
      <c r="AE60" s="81">
        <v>6</v>
      </c>
      <c r="AF60" s="81" t="s">
        <v>164</v>
      </c>
      <c r="AG60" s="81">
        <v>16</v>
      </c>
      <c r="AH60" s="81" t="s">
        <v>164</v>
      </c>
      <c r="AI60" s="81">
        <v>10</v>
      </c>
      <c r="AJ60" s="81"/>
      <c r="AK60" s="81" t="s">
        <v>164</v>
      </c>
      <c r="AL60" s="81">
        <v>57</v>
      </c>
      <c r="AR60" s="81" t="s">
        <v>160</v>
      </c>
      <c r="AS60" s="81">
        <v>120.78774299242451</v>
      </c>
      <c r="AT60" s="81" t="s">
        <v>160</v>
      </c>
      <c r="AU60" s="81">
        <v>30529.486506358549</v>
      </c>
      <c r="AV60" s="81" t="s">
        <v>160</v>
      </c>
      <c r="AW60" s="81">
        <v>3.9304877799296105</v>
      </c>
      <c r="AX60" s="81" t="s">
        <v>160</v>
      </c>
      <c r="AY60" s="81">
        <v>934.61712496625705</v>
      </c>
      <c r="AZ60" s="81" t="s">
        <v>160</v>
      </c>
      <c r="BA60" s="81">
        <v>4.0833333333333321</v>
      </c>
      <c r="BB60" s="81" t="s">
        <v>160</v>
      </c>
      <c r="BC60" s="81">
        <v>1.1742424242424248</v>
      </c>
      <c r="BD60" s="81" t="s">
        <v>160</v>
      </c>
      <c r="BE60" s="81">
        <v>1.4049369844974848</v>
      </c>
      <c r="BF60" s="81" t="s">
        <v>160</v>
      </c>
      <c r="BG60" s="81">
        <v>2.3022240729834391</v>
      </c>
      <c r="BH60" s="81" t="s">
        <v>160</v>
      </c>
      <c r="BI60" s="81">
        <v>4065.7202602914663</v>
      </c>
      <c r="BJ60" s="81" t="s">
        <v>160</v>
      </c>
      <c r="BK60" s="81">
        <v>29.6391311494482</v>
      </c>
      <c r="BL60" s="81" t="s">
        <v>160</v>
      </c>
      <c r="BM60" s="81">
        <v>186.18480925950007</v>
      </c>
      <c r="BN60" s="81" t="s">
        <v>160</v>
      </c>
      <c r="BO60" s="81">
        <v>106347.24968390843</v>
      </c>
      <c r="BQ60" s="81" t="s">
        <v>260</v>
      </c>
      <c r="BR60" s="81">
        <v>16</v>
      </c>
      <c r="BS60" s="81"/>
      <c r="BW60" s="81" t="s">
        <v>159</v>
      </c>
      <c r="BX60" s="81">
        <v>3.2222346256261862</v>
      </c>
      <c r="BZ60" s="81" t="s">
        <v>159</v>
      </c>
      <c r="CA60" s="81">
        <v>5.3746524481733564</v>
      </c>
    </row>
    <row r="61" spans="2:79" x14ac:dyDescent="0.2">
      <c r="K61" s="81" t="s">
        <v>165</v>
      </c>
      <c r="L61" s="81">
        <v>62</v>
      </c>
      <c r="M61" s="81" t="s">
        <v>165</v>
      </c>
      <c r="N61" s="81">
        <v>87.2</v>
      </c>
      <c r="O61" s="81" t="s">
        <v>165</v>
      </c>
      <c r="P61" s="81">
        <v>27.8</v>
      </c>
      <c r="Q61" s="81" t="s">
        <v>165</v>
      </c>
      <c r="R61" s="81">
        <v>85</v>
      </c>
      <c r="S61" s="81" t="s">
        <v>264</v>
      </c>
      <c r="T61" s="81">
        <v>0.18105712602118584</v>
      </c>
      <c r="U61" s="81"/>
      <c r="V61" s="81"/>
      <c r="Y61" s="81" t="s">
        <v>264</v>
      </c>
      <c r="Z61" s="81">
        <v>4.1434820845841154E-4</v>
      </c>
      <c r="AA61" s="81"/>
      <c r="AD61" s="81" t="s">
        <v>165</v>
      </c>
      <c r="AE61" s="81">
        <v>35</v>
      </c>
      <c r="AF61" s="81" t="s">
        <v>165</v>
      </c>
      <c r="AG61" s="81">
        <v>46</v>
      </c>
      <c r="AH61" s="81" t="s">
        <v>165</v>
      </c>
      <c r="AI61" s="81">
        <v>30</v>
      </c>
      <c r="AJ61" s="81"/>
      <c r="AK61" s="81" t="s">
        <v>165</v>
      </c>
      <c r="AL61" s="81">
        <v>95</v>
      </c>
      <c r="AR61" s="81" t="s">
        <v>161</v>
      </c>
      <c r="AS61" s="81">
        <v>0.35433005154509534</v>
      </c>
      <c r="AT61" s="81" t="s">
        <v>161</v>
      </c>
      <c r="AU61" s="81">
        <v>2.2275202873110445</v>
      </c>
      <c r="AV61" s="81" t="s">
        <v>161</v>
      </c>
      <c r="AW61" s="81">
        <v>-7.7921175006502086E-2</v>
      </c>
      <c r="AX61" s="81" t="s">
        <v>161</v>
      </c>
      <c r="AY61" s="81">
        <v>0.40440099786656614</v>
      </c>
      <c r="AZ61" s="81" t="s">
        <v>161</v>
      </c>
      <c r="BA61" s="81">
        <v>1.6629434705237145E-2</v>
      </c>
      <c r="BB61" s="81" t="s">
        <v>161</v>
      </c>
      <c r="BC61" s="81">
        <v>-1.3812611862643092</v>
      </c>
      <c r="BD61" s="81" t="s">
        <v>161</v>
      </c>
      <c r="BE61" s="81">
        <v>4.9748129005456727</v>
      </c>
      <c r="BF61" s="81" t="s">
        <v>161</v>
      </c>
      <c r="BG61" s="81">
        <v>7.2502150375987497</v>
      </c>
      <c r="BH61" s="81" t="s">
        <v>161</v>
      </c>
      <c r="BI61" s="81">
        <v>0.49671755933319783</v>
      </c>
      <c r="BJ61" s="81" t="s">
        <v>161</v>
      </c>
      <c r="BK61" s="81">
        <v>2.3685188891097644</v>
      </c>
      <c r="BL61" s="81" t="s">
        <v>161</v>
      </c>
      <c r="BM61" s="81">
        <v>-0.65076041799844431</v>
      </c>
      <c r="BN61" s="81" t="s">
        <v>161</v>
      </c>
      <c r="BO61" s="81">
        <v>6.5133810613495715</v>
      </c>
      <c r="BQ61" s="81" t="s">
        <v>261</v>
      </c>
      <c r="BR61" s="81">
        <v>-1.7175908809361757</v>
      </c>
      <c r="BS61" s="81"/>
      <c r="BW61" s="81" t="s">
        <v>160</v>
      </c>
      <c r="BX61" s="81">
        <v>10.382795982584328</v>
      </c>
      <c r="BZ61" s="81" t="s">
        <v>160</v>
      </c>
      <c r="CA61" s="81">
        <v>28.886888938655854</v>
      </c>
    </row>
    <row r="62" spans="2:79" ht="17" thickBot="1" x14ac:dyDescent="0.25">
      <c r="K62" s="81" t="s">
        <v>166</v>
      </c>
      <c r="L62" s="81">
        <v>552</v>
      </c>
      <c r="M62" s="81" t="s">
        <v>166</v>
      </c>
      <c r="N62" s="81">
        <v>787.5</v>
      </c>
      <c r="O62" s="81" t="s">
        <v>166</v>
      </c>
      <c r="P62" s="81">
        <v>281.10000000000002</v>
      </c>
      <c r="Q62" s="81" t="s">
        <v>166</v>
      </c>
      <c r="R62" s="81">
        <v>918.4</v>
      </c>
      <c r="S62" s="82" t="s">
        <v>265</v>
      </c>
      <c r="T62" s="82">
        <v>2.0518305164802859</v>
      </c>
      <c r="U62" s="82"/>
      <c r="V62" s="81"/>
      <c r="Y62" s="82" t="s">
        <v>265</v>
      </c>
      <c r="Z62" s="82">
        <v>2.0638985616280254</v>
      </c>
      <c r="AA62" s="82"/>
      <c r="AD62" s="81" t="s">
        <v>166</v>
      </c>
      <c r="AE62" s="81">
        <v>198</v>
      </c>
      <c r="AF62" s="81" t="s">
        <v>166</v>
      </c>
      <c r="AG62" s="81">
        <v>288</v>
      </c>
      <c r="AH62" s="81" t="s">
        <v>166</v>
      </c>
      <c r="AI62" s="81">
        <v>199</v>
      </c>
      <c r="AJ62" s="81"/>
      <c r="AK62" s="81" t="s">
        <v>166</v>
      </c>
      <c r="AL62" s="81">
        <v>838</v>
      </c>
      <c r="AR62" s="81" t="s">
        <v>162</v>
      </c>
      <c r="AS62" s="81">
        <v>0.60807952450120306</v>
      </c>
      <c r="AT62" s="81" t="s">
        <v>162</v>
      </c>
      <c r="AU62" s="81">
        <v>0.54594577997068716</v>
      </c>
      <c r="AV62" s="81" t="s">
        <v>162</v>
      </c>
      <c r="AW62" s="81">
        <v>0.80256398762453562</v>
      </c>
      <c r="AX62" s="81" t="s">
        <v>162</v>
      </c>
      <c r="AY62" s="81">
        <v>0.53288719872070234</v>
      </c>
      <c r="AZ62" s="81" t="s">
        <v>162</v>
      </c>
      <c r="BA62" s="81">
        <v>0.53196408052234723</v>
      </c>
      <c r="BB62" s="81" t="s">
        <v>162</v>
      </c>
      <c r="BC62" s="81">
        <v>0.51559335364937886</v>
      </c>
      <c r="BD62" s="81" t="s">
        <v>162</v>
      </c>
      <c r="BE62" s="81">
        <v>2.0083620271471996</v>
      </c>
      <c r="BF62" s="81" t="s">
        <v>162</v>
      </c>
      <c r="BG62" s="81">
        <v>2.4284805893062553</v>
      </c>
      <c r="BH62" s="81" t="s">
        <v>162</v>
      </c>
      <c r="BI62" s="81">
        <v>0.91392340198776989</v>
      </c>
      <c r="BJ62" s="81" t="s">
        <v>162</v>
      </c>
      <c r="BK62" s="81">
        <v>0.3791165444332209</v>
      </c>
      <c r="BL62" s="81" t="s">
        <v>162</v>
      </c>
      <c r="BM62" s="81">
        <v>0.44790933692599022</v>
      </c>
      <c r="BN62" s="81" t="s">
        <v>162</v>
      </c>
      <c r="BO62" s="81">
        <v>2.1375487351787394</v>
      </c>
      <c r="BQ62" s="81" t="s">
        <v>262</v>
      </c>
      <c r="BR62" s="81">
        <v>5.2580213408389941E-2</v>
      </c>
      <c r="BS62" s="81"/>
      <c r="BW62" s="81" t="s">
        <v>161</v>
      </c>
      <c r="BX62" s="81">
        <v>-0.31605599209042534</v>
      </c>
      <c r="BZ62" s="81" t="s">
        <v>161</v>
      </c>
      <c r="CA62" s="81">
        <v>9.2549112181173676E-2</v>
      </c>
    </row>
    <row r="63" spans="2:79" x14ac:dyDescent="0.2">
      <c r="K63" s="81" t="s">
        <v>167</v>
      </c>
      <c r="L63" s="81">
        <v>12</v>
      </c>
      <c r="M63" s="81" t="s">
        <v>167</v>
      </c>
      <c r="N63" s="81">
        <v>12</v>
      </c>
      <c r="O63" s="81" t="s">
        <v>167</v>
      </c>
      <c r="P63" s="81">
        <v>12</v>
      </c>
      <c r="Q63" s="81" t="s">
        <v>167</v>
      </c>
      <c r="R63" s="81">
        <v>12</v>
      </c>
      <c r="AD63" s="81" t="s">
        <v>167</v>
      </c>
      <c r="AE63" s="81">
        <v>12</v>
      </c>
      <c r="AF63" s="81" t="s">
        <v>167</v>
      </c>
      <c r="AG63" s="81">
        <v>12</v>
      </c>
      <c r="AH63" s="81" t="s">
        <v>167</v>
      </c>
      <c r="AI63" s="81">
        <v>12</v>
      </c>
      <c r="AJ63" s="81"/>
      <c r="AK63" s="81" t="s">
        <v>167</v>
      </c>
      <c r="AL63" s="81">
        <v>12</v>
      </c>
      <c r="AR63" s="81" t="s">
        <v>163</v>
      </c>
      <c r="AS63" s="81">
        <v>39.225000000000001</v>
      </c>
      <c r="AT63" s="81" t="s">
        <v>163</v>
      </c>
      <c r="AU63" s="81">
        <v>713.8</v>
      </c>
      <c r="AV63" s="81" t="s">
        <v>163</v>
      </c>
      <c r="AW63" s="81">
        <v>6.6683704147235083</v>
      </c>
      <c r="AX63" s="81" t="s">
        <v>163</v>
      </c>
      <c r="AY63" s="81">
        <v>112.12835711597057</v>
      </c>
      <c r="AZ63" s="81" t="s">
        <v>163</v>
      </c>
      <c r="BA63" s="81">
        <v>7</v>
      </c>
      <c r="BB63" s="81" t="s">
        <v>163</v>
      </c>
      <c r="BC63" s="81">
        <v>3</v>
      </c>
      <c r="BD63" s="81" t="s">
        <v>163</v>
      </c>
      <c r="BE63" s="81">
        <v>4.2161363170000001</v>
      </c>
      <c r="BF63" s="81" t="s">
        <v>163</v>
      </c>
      <c r="BG63" s="81">
        <v>5.9687299540000005</v>
      </c>
      <c r="BH63" s="81" t="s">
        <v>163</v>
      </c>
      <c r="BI63" s="81">
        <v>223.18176780197905</v>
      </c>
      <c r="BJ63" s="81" t="s">
        <v>163</v>
      </c>
      <c r="BK63" s="81">
        <v>22.778805463638783</v>
      </c>
      <c r="BL63" s="81" t="s">
        <v>163</v>
      </c>
      <c r="BM63" s="81">
        <v>43.040924989999993</v>
      </c>
      <c r="BN63" s="81" t="s">
        <v>163</v>
      </c>
      <c r="BO63" s="81">
        <v>1335.5059243000001</v>
      </c>
      <c r="BQ63" s="81" t="s">
        <v>263</v>
      </c>
      <c r="BR63" s="81">
        <v>1.7458836762762506</v>
      </c>
      <c r="BS63" s="81"/>
      <c r="BW63" s="81" t="s">
        <v>162</v>
      </c>
      <c r="BX63" s="81">
        <v>-0.2623402401636018</v>
      </c>
      <c r="BZ63" s="81" t="s">
        <v>162</v>
      </c>
      <c r="CA63" s="81">
        <v>0.70590312681314304</v>
      </c>
    </row>
    <row r="64" spans="2:79" ht="17" thickBot="1" x14ac:dyDescent="0.25">
      <c r="K64" s="82" t="s">
        <v>168</v>
      </c>
      <c r="L64" s="82">
        <v>6.2429866631030642</v>
      </c>
      <c r="M64" s="82" t="s">
        <v>168</v>
      </c>
      <c r="N64" s="82">
        <v>6.5606972351198678</v>
      </c>
      <c r="O64" s="82" t="s">
        <v>168</v>
      </c>
      <c r="P64" s="82">
        <v>1.6028280122986835</v>
      </c>
      <c r="Q64" s="82" t="s">
        <v>168</v>
      </c>
      <c r="R64" s="82">
        <v>3.1897989844670587</v>
      </c>
      <c r="S64" t="s">
        <v>254</v>
      </c>
      <c r="Y64" t="s">
        <v>254</v>
      </c>
      <c r="AD64" s="82" t="s">
        <v>168</v>
      </c>
      <c r="AE64" s="82">
        <v>4.796935944536072</v>
      </c>
      <c r="AF64" s="82" t="s">
        <v>168</v>
      </c>
      <c r="AG64" s="82">
        <v>6.5639338735888408</v>
      </c>
      <c r="AH64" s="82" t="s">
        <v>168</v>
      </c>
      <c r="AI64" s="82">
        <v>4.0317274000716115</v>
      </c>
      <c r="AJ64" s="82"/>
      <c r="AK64" s="82" t="s">
        <v>168</v>
      </c>
      <c r="AL64" s="82">
        <v>8.7865545879309099</v>
      </c>
      <c r="AR64" s="81" t="s">
        <v>164</v>
      </c>
      <c r="AS64" s="81">
        <v>9.2050000000000001</v>
      </c>
      <c r="AT64" s="81" t="s">
        <v>164</v>
      </c>
      <c r="AU64" s="81">
        <v>357.2</v>
      </c>
      <c r="AV64" s="81" t="s">
        <v>164</v>
      </c>
      <c r="AW64" s="81">
        <v>1.094197254359504</v>
      </c>
      <c r="AX64" s="81" t="s">
        <v>164</v>
      </c>
      <c r="AY64" s="81">
        <v>49.902719391303457</v>
      </c>
      <c r="AZ64" s="81" t="s">
        <v>164</v>
      </c>
      <c r="BA64" s="81">
        <v>1</v>
      </c>
      <c r="BB64" s="81" t="s">
        <v>164</v>
      </c>
      <c r="BC64" s="81">
        <v>1</v>
      </c>
      <c r="BD64" s="81" t="s">
        <v>164</v>
      </c>
      <c r="BE64" s="81">
        <v>3.3526167629999999</v>
      </c>
      <c r="BF64" s="81" t="s">
        <v>164</v>
      </c>
      <c r="BG64" s="81">
        <v>2.9146472320000001</v>
      </c>
      <c r="BH64" s="81" t="s">
        <v>164</v>
      </c>
      <c r="BI64" s="81">
        <v>90.668570093047563</v>
      </c>
      <c r="BJ64" s="81" t="s">
        <v>164</v>
      </c>
      <c r="BK64" s="81">
        <v>5.6388132133669098</v>
      </c>
      <c r="BL64" s="81" t="s">
        <v>164</v>
      </c>
      <c r="BM64" s="81">
        <v>11.80148007</v>
      </c>
      <c r="BN64" s="81" t="s">
        <v>164</v>
      </c>
      <c r="BO64" s="81">
        <v>425.50414269999999</v>
      </c>
      <c r="BQ64" s="81" t="s">
        <v>264</v>
      </c>
      <c r="BR64" s="81">
        <v>0.10516042681677988</v>
      </c>
      <c r="BS64" s="81"/>
      <c r="BW64" s="81" t="s">
        <v>163</v>
      </c>
      <c r="BX64" s="81">
        <v>11.101223497951477</v>
      </c>
      <c r="BZ64" s="81" t="s">
        <v>163</v>
      </c>
      <c r="CA64" s="81">
        <v>20.591971099040329</v>
      </c>
    </row>
    <row r="65" spans="11:79" ht="17" thickBot="1" x14ac:dyDescent="0.25">
      <c r="T65" t="s">
        <v>12</v>
      </c>
      <c r="Z65" t="s">
        <v>46</v>
      </c>
      <c r="AR65" s="81" t="s">
        <v>165</v>
      </c>
      <c r="AS65" s="81">
        <v>48.43</v>
      </c>
      <c r="AT65" s="81" t="s">
        <v>165</v>
      </c>
      <c r="AU65" s="81">
        <v>1071</v>
      </c>
      <c r="AV65" s="81" t="s">
        <v>165</v>
      </c>
      <c r="AW65" s="81">
        <v>7.7625676690830119</v>
      </c>
      <c r="AX65" s="81" t="s">
        <v>165</v>
      </c>
      <c r="AY65" s="81">
        <v>162.03107650727404</v>
      </c>
      <c r="AZ65" s="81" t="s">
        <v>165</v>
      </c>
      <c r="BA65" s="81">
        <v>8</v>
      </c>
      <c r="BB65" s="81" t="s">
        <v>165</v>
      </c>
      <c r="BC65" s="81">
        <v>4</v>
      </c>
      <c r="BD65" s="81" t="s">
        <v>165</v>
      </c>
      <c r="BE65" s="81">
        <v>7.5687530799999996</v>
      </c>
      <c r="BF65" s="81" t="s">
        <v>165</v>
      </c>
      <c r="BG65" s="81">
        <v>8.8833771860000006</v>
      </c>
      <c r="BH65" s="81" t="s">
        <v>165</v>
      </c>
      <c r="BI65" s="81">
        <v>313.8503378950266</v>
      </c>
      <c r="BJ65" s="81" t="s">
        <v>165</v>
      </c>
      <c r="BK65" s="81">
        <v>28.417618677005692</v>
      </c>
      <c r="BL65" s="81" t="s">
        <v>165</v>
      </c>
      <c r="BM65" s="81">
        <v>54.842405059999997</v>
      </c>
      <c r="BN65" s="81" t="s">
        <v>165</v>
      </c>
      <c r="BO65" s="81">
        <v>1761.0100669999999</v>
      </c>
      <c r="BQ65" s="82" t="s">
        <v>265</v>
      </c>
      <c r="BR65" s="82">
        <v>2.119905299221255</v>
      </c>
      <c r="BS65" s="82"/>
      <c r="BW65" s="81" t="s">
        <v>164</v>
      </c>
      <c r="BX65" s="81">
        <v>10.734301319209504</v>
      </c>
      <c r="BZ65" s="81" t="s">
        <v>164</v>
      </c>
      <c r="CA65" s="81">
        <v>3.5180289009596706</v>
      </c>
    </row>
    <row r="66" spans="11:79" x14ac:dyDescent="0.2">
      <c r="K66" s="83" t="s">
        <v>170</v>
      </c>
      <c r="L66" s="83"/>
      <c r="M66" s="83" t="s">
        <v>172</v>
      </c>
      <c r="N66" s="83"/>
      <c r="O66" s="97" t="s">
        <v>174</v>
      </c>
      <c r="P66" s="83"/>
      <c r="Q66" s="83" t="s">
        <v>307</v>
      </c>
      <c r="R66" s="83"/>
      <c r="S66" s="87"/>
      <c r="T66" s="87" t="s">
        <v>2</v>
      </c>
      <c r="U66" s="87" t="s">
        <v>3</v>
      </c>
      <c r="V66" s="93"/>
      <c r="Y66" s="87"/>
      <c r="Z66" s="87" t="s">
        <v>2</v>
      </c>
      <c r="AA66" s="87" t="s">
        <v>3</v>
      </c>
      <c r="AD66" s="83" t="s">
        <v>176</v>
      </c>
      <c r="AE66" s="83"/>
      <c r="AF66" s="97" t="s">
        <v>178</v>
      </c>
      <c r="AG66" s="83"/>
      <c r="AH66" s="97" t="s">
        <v>311</v>
      </c>
      <c r="AI66" s="83"/>
      <c r="AJ66" s="83"/>
      <c r="AK66" s="83" t="s">
        <v>180</v>
      </c>
      <c r="AL66" s="83"/>
      <c r="AR66" s="81" t="s">
        <v>166</v>
      </c>
      <c r="AS66" s="81">
        <v>304.255</v>
      </c>
      <c r="AT66" s="81" t="s">
        <v>166</v>
      </c>
      <c r="AU66" s="81">
        <v>8051.5123020784686</v>
      </c>
      <c r="AV66" s="81" t="s">
        <v>166</v>
      </c>
      <c r="AW66" s="81">
        <v>44.177295353737598</v>
      </c>
      <c r="AX66" s="81" t="s">
        <v>166</v>
      </c>
      <c r="AY66" s="81">
        <v>1178.6102199391585</v>
      </c>
      <c r="AZ66" s="81" t="s">
        <v>166</v>
      </c>
      <c r="BA66" s="81">
        <v>47</v>
      </c>
      <c r="BB66" s="81" t="s">
        <v>166</v>
      </c>
      <c r="BC66" s="81">
        <v>31</v>
      </c>
      <c r="BD66" s="81" t="s">
        <v>166</v>
      </c>
      <c r="BE66" s="81">
        <v>48.924607521999995</v>
      </c>
      <c r="BF66" s="81" t="s">
        <v>166</v>
      </c>
      <c r="BG66" s="81">
        <v>53.985555337000008</v>
      </c>
      <c r="BH66" s="81" t="s">
        <v>166</v>
      </c>
      <c r="BI66" s="81">
        <v>2161.6500952915871</v>
      </c>
      <c r="BJ66" s="81" t="s">
        <v>166</v>
      </c>
      <c r="BK66" s="81">
        <v>194.50849543389253</v>
      </c>
      <c r="BL66" s="81" t="s">
        <v>166</v>
      </c>
      <c r="BM66" s="81">
        <v>337.29849240999994</v>
      </c>
      <c r="BN66" s="81" t="s">
        <v>166</v>
      </c>
      <c r="BO66" s="81">
        <v>10085.323755599999</v>
      </c>
      <c r="BW66" s="81" t="s">
        <v>165</v>
      </c>
      <c r="BX66" s="81">
        <v>21.83552481716098</v>
      </c>
      <c r="BZ66" s="81" t="s">
        <v>165</v>
      </c>
      <c r="CA66" s="81">
        <v>24.11</v>
      </c>
    </row>
    <row r="67" spans="11:79" x14ac:dyDescent="0.2">
      <c r="K67" s="81"/>
      <c r="L67" s="81"/>
      <c r="M67" s="81"/>
      <c r="N67" s="81"/>
      <c r="O67" s="81"/>
      <c r="P67" s="81"/>
      <c r="Q67" s="81"/>
      <c r="R67" s="81"/>
      <c r="S67" s="81" t="s">
        <v>155</v>
      </c>
      <c r="T67" s="81">
        <v>65.625</v>
      </c>
      <c r="U67" s="81">
        <v>99.927272727272708</v>
      </c>
      <c r="V67" s="81"/>
      <c r="Y67" s="81" t="s">
        <v>155</v>
      </c>
      <c r="Z67" s="81">
        <v>24</v>
      </c>
      <c r="AA67" s="81">
        <v>33.136363636363633</v>
      </c>
      <c r="AD67" s="81"/>
      <c r="AE67" s="81"/>
      <c r="AF67" s="81"/>
      <c r="AG67" s="81"/>
      <c r="AH67" s="81"/>
      <c r="AI67" s="81"/>
      <c r="AJ67" s="81"/>
      <c r="AK67" s="81"/>
      <c r="AL67" s="81"/>
      <c r="AR67" s="81" t="s">
        <v>167</v>
      </c>
      <c r="AS67" s="81">
        <v>12</v>
      </c>
      <c r="AT67" s="81" t="s">
        <v>167</v>
      </c>
      <c r="AU67" s="81">
        <v>12</v>
      </c>
      <c r="AV67" s="81" t="s">
        <v>167</v>
      </c>
      <c r="AW67" s="81">
        <v>12</v>
      </c>
      <c r="AX67" s="81" t="s">
        <v>167</v>
      </c>
      <c r="AY67" s="81">
        <v>12</v>
      </c>
      <c r="AZ67" s="81" t="s">
        <v>167</v>
      </c>
      <c r="BA67" s="81">
        <v>12</v>
      </c>
      <c r="BB67" s="81" t="s">
        <v>167</v>
      </c>
      <c r="BC67" s="81">
        <v>12</v>
      </c>
      <c r="BD67" s="81" t="s">
        <v>167</v>
      </c>
      <c r="BE67" s="81">
        <v>11</v>
      </c>
      <c r="BF67" s="81" t="s">
        <v>167</v>
      </c>
      <c r="BG67" s="81">
        <v>12</v>
      </c>
      <c r="BH67" s="81" t="s">
        <v>167</v>
      </c>
      <c r="BI67" s="81">
        <v>12</v>
      </c>
      <c r="BJ67" s="81" t="s">
        <v>167</v>
      </c>
      <c r="BK67" s="81">
        <v>12</v>
      </c>
      <c r="BL67" s="81" t="s">
        <v>167</v>
      </c>
      <c r="BM67" s="81">
        <v>11</v>
      </c>
      <c r="BN67" s="81" t="s">
        <v>167</v>
      </c>
      <c r="BO67" s="81">
        <v>12</v>
      </c>
      <c r="BW67" s="81" t="s">
        <v>166</v>
      </c>
      <c r="BX67" s="81">
        <v>202.44989111743942</v>
      </c>
      <c r="BZ67" s="81" t="s">
        <v>166</v>
      </c>
      <c r="CA67" s="81">
        <v>238.76280228561052</v>
      </c>
    </row>
    <row r="68" spans="11:79" ht="17" thickBot="1" x14ac:dyDescent="0.25">
      <c r="K68" s="81" t="s">
        <v>155</v>
      </c>
      <c r="L68" s="81">
        <v>51.31818181818182</v>
      </c>
      <c r="M68" s="81" t="s">
        <v>155</v>
      </c>
      <c r="N68" s="81">
        <v>99.927272727272737</v>
      </c>
      <c r="O68" s="81" t="s">
        <v>155</v>
      </c>
      <c r="P68" s="81">
        <v>33.981818181818184</v>
      </c>
      <c r="Q68" s="81" t="s">
        <v>155</v>
      </c>
      <c r="R68" s="81">
        <v>111.36190476190475</v>
      </c>
      <c r="S68" s="81" t="s">
        <v>257</v>
      </c>
      <c r="T68" s="81">
        <v>106.62204545454534</v>
      </c>
      <c r="U68" s="81">
        <v>478.71064935065112</v>
      </c>
      <c r="V68" s="81"/>
      <c r="Y68" s="81" t="s">
        <v>257</v>
      </c>
      <c r="Z68" s="81">
        <v>106.72727272727273</v>
      </c>
      <c r="AA68" s="81">
        <v>240.50432900432895</v>
      </c>
      <c r="AD68" s="81" t="s">
        <v>155</v>
      </c>
      <c r="AE68" s="81">
        <v>49.409090909090907</v>
      </c>
      <c r="AF68" s="81" t="s">
        <v>155</v>
      </c>
      <c r="AG68" s="81">
        <v>33.136363636363633</v>
      </c>
      <c r="AH68" s="81" t="s">
        <v>155</v>
      </c>
      <c r="AI68" s="81">
        <v>52.136363636363633</v>
      </c>
      <c r="AJ68" s="81"/>
      <c r="AK68" s="81" t="s">
        <v>155</v>
      </c>
      <c r="AL68" s="81">
        <v>67.761904761904759</v>
      </c>
      <c r="AR68" s="82" t="s">
        <v>168</v>
      </c>
      <c r="AS68" s="82">
        <v>6.9829337941042775</v>
      </c>
      <c r="AT68" s="82" t="s">
        <v>168</v>
      </c>
      <c r="AU68" s="82">
        <v>111.01617022625669</v>
      </c>
      <c r="AV68" s="82" t="s">
        <v>168</v>
      </c>
      <c r="AW68" s="82">
        <v>1.2596494939811278</v>
      </c>
      <c r="AX68" s="82" t="s">
        <v>168</v>
      </c>
      <c r="AY68" s="82">
        <v>19.424209724137373</v>
      </c>
      <c r="AZ68" s="82" t="s">
        <v>168</v>
      </c>
      <c r="BA68" s="82">
        <v>1.2839080100534555</v>
      </c>
      <c r="BB68" s="82" t="s">
        <v>168</v>
      </c>
      <c r="BC68" s="82">
        <v>0.68850226741274267</v>
      </c>
      <c r="BD68" s="82" t="s">
        <v>168</v>
      </c>
      <c r="BE68" s="82">
        <v>0.79629562852024471</v>
      </c>
      <c r="BF68" s="82" t="s">
        <v>168</v>
      </c>
      <c r="BG68" s="82">
        <v>0.96405161551252316</v>
      </c>
      <c r="BH68" s="82" t="s">
        <v>168</v>
      </c>
      <c r="BI68" s="82">
        <v>40.513077828102816</v>
      </c>
      <c r="BJ68" s="82" t="s">
        <v>168</v>
      </c>
      <c r="BK68" s="82">
        <v>3.4590690028966424</v>
      </c>
      <c r="BL68" s="82" t="s">
        <v>168</v>
      </c>
      <c r="BM68" s="82">
        <v>9.1668058028097601</v>
      </c>
      <c r="BN68" s="82" t="s">
        <v>168</v>
      </c>
      <c r="BO68" s="82">
        <v>207.19993878214461</v>
      </c>
      <c r="BW68" s="81" t="s">
        <v>167</v>
      </c>
      <c r="BX68" s="81">
        <v>12</v>
      </c>
      <c r="BZ68" s="81" t="s">
        <v>167</v>
      </c>
      <c r="CA68" s="81">
        <v>20</v>
      </c>
    </row>
    <row r="69" spans="11:79" ht="17" thickBot="1" x14ac:dyDescent="0.25">
      <c r="K69" s="81" t="s">
        <v>156</v>
      </c>
      <c r="L69" s="81">
        <v>2.6378746229804677</v>
      </c>
      <c r="M69" s="81" t="s">
        <v>156</v>
      </c>
      <c r="N69" s="81">
        <v>4.6647159581783706</v>
      </c>
      <c r="O69" s="81" t="s">
        <v>156</v>
      </c>
      <c r="P69" s="81">
        <v>0.96529914533488226</v>
      </c>
      <c r="Q69" s="81" t="s">
        <v>156</v>
      </c>
      <c r="R69" s="81">
        <v>3.9079313501700339</v>
      </c>
      <c r="S69" s="81" t="s">
        <v>258</v>
      </c>
      <c r="T69" s="81">
        <v>12</v>
      </c>
      <c r="U69" s="81">
        <v>22</v>
      </c>
      <c r="V69" s="81"/>
      <c r="Y69" s="81" t="s">
        <v>258</v>
      </c>
      <c r="Z69" s="81">
        <v>12</v>
      </c>
      <c r="AA69" s="81">
        <v>22</v>
      </c>
      <c r="AD69" s="81" t="s">
        <v>156</v>
      </c>
      <c r="AE69" s="81">
        <v>7.7352454413914682</v>
      </c>
      <c r="AF69" s="81" t="s">
        <v>156</v>
      </c>
      <c r="AG69" s="81">
        <v>3.3063597739420652</v>
      </c>
      <c r="AH69" s="81" t="s">
        <v>156</v>
      </c>
      <c r="AI69" s="81">
        <v>8.691015277657371</v>
      </c>
      <c r="AJ69" s="81"/>
      <c r="AK69" s="81" t="s">
        <v>156</v>
      </c>
      <c r="AL69" s="81">
        <v>2.6546497947713981</v>
      </c>
      <c r="BW69" s="82" t="s">
        <v>168</v>
      </c>
      <c r="BX69" s="82">
        <v>2.0473102065900703</v>
      </c>
      <c r="BZ69" s="82" t="s">
        <v>168</v>
      </c>
      <c r="CA69" s="82">
        <v>2.5154147752452212</v>
      </c>
    </row>
    <row r="70" spans="11:79" ht="17" thickBot="1" x14ac:dyDescent="0.25">
      <c r="K70" s="81" t="s">
        <v>157</v>
      </c>
      <c r="L70" s="81">
        <v>50.5</v>
      </c>
      <c r="M70" s="81" t="s">
        <v>157</v>
      </c>
      <c r="N70" s="81">
        <v>102</v>
      </c>
      <c r="O70" s="81" t="s">
        <v>157</v>
      </c>
      <c r="P70" s="81">
        <v>34.549999999999997</v>
      </c>
      <c r="Q70" s="81" t="s">
        <v>157</v>
      </c>
      <c r="R70" s="81">
        <v>111</v>
      </c>
      <c r="S70" s="81" t="s">
        <v>259</v>
      </c>
      <c r="T70" s="81">
        <v>0</v>
      </c>
      <c r="U70" s="81"/>
      <c r="V70" s="81"/>
      <c r="Y70" s="81" t="s">
        <v>259</v>
      </c>
      <c r="Z70" s="81">
        <v>0</v>
      </c>
      <c r="AA70" s="81"/>
      <c r="AD70" s="81" t="s">
        <v>157</v>
      </c>
      <c r="AE70" s="81">
        <v>37.5</v>
      </c>
      <c r="AF70" s="81" t="s">
        <v>157</v>
      </c>
      <c r="AG70" s="81">
        <v>28</v>
      </c>
      <c r="AH70" s="81" t="s">
        <v>157</v>
      </c>
      <c r="AI70" s="81">
        <v>39.5</v>
      </c>
      <c r="AJ70" s="81"/>
      <c r="AK70" s="81" t="s">
        <v>157</v>
      </c>
      <c r="AL70" s="81">
        <v>72</v>
      </c>
      <c r="AR70" s="83" t="s">
        <v>189</v>
      </c>
      <c r="AS70" s="83"/>
      <c r="AT70" s="83" t="s">
        <v>191</v>
      </c>
      <c r="AU70" s="83"/>
      <c r="AV70" s="83" t="s">
        <v>193</v>
      </c>
      <c r="AW70" s="83"/>
      <c r="AX70" s="83" t="s">
        <v>195</v>
      </c>
      <c r="AY70" s="83"/>
      <c r="AZ70" s="83" t="s">
        <v>197</v>
      </c>
      <c r="BA70" s="83"/>
      <c r="BB70" s="83" t="s">
        <v>199</v>
      </c>
      <c r="BC70" s="83"/>
      <c r="BD70" s="83" t="s">
        <v>201</v>
      </c>
      <c r="BE70" s="83"/>
      <c r="BF70" s="83" t="s">
        <v>203</v>
      </c>
      <c r="BG70" s="83"/>
      <c r="BH70" s="83" t="s">
        <v>205</v>
      </c>
      <c r="BI70" s="83"/>
      <c r="BJ70" s="83" t="s">
        <v>207</v>
      </c>
      <c r="BK70" s="83"/>
      <c r="BL70" s="83" t="s">
        <v>209</v>
      </c>
      <c r="BM70" s="83"/>
      <c r="BN70" s="83" t="s">
        <v>211</v>
      </c>
      <c r="BO70" s="83"/>
    </row>
    <row r="71" spans="11:79" x14ac:dyDescent="0.2">
      <c r="K71" s="81" t="s">
        <v>158</v>
      </c>
      <c r="L71" s="81">
        <v>60</v>
      </c>
      <c r="M71" s="81" t="s">
        <v>158</v>
      </c>
      <c r="N71" s="81">
        <v>109.4</v>
      </c>
      <c r="O71" s="81" t="s">
        <v>158</v>
      </c>
      <c r="P71" s="81" t="e">
        <v>#N/A</v>
      </c>
      <c r="Q71" s="81" t="s">
        <v>158</v>
      </c>
      <c r="R71" s="81">
        <v>98</v>
      </c>
      <c r="S71" s="81" t="s">
        <v>260</v>
      </c>
      <c r="T71" s="81">
        <v>32</v>
      </c>
      <c r="U71" s="81"/>
      <c r="V71" s="81"/>
      <c r="Y71" s="81" t="s">
        <v>260</v>
      </c>
      <c r="Z71" s="81">
        <v>31</v>
      </c>
      <c r="AA71" s="81"/>
      <c r="AD71" s="81" t="s">
        <v>158</v>
      </c>
      <c r="AE71" s="81">
        <v>24</v>
      </c>
      <c r="AF71" s="81" t="s">
        <v>158</v>
      </c>
      <c r="AG71" s="81">
        <v>24</v>
      </c>
      <c r="AH71" s="81" t="s">
        <v>158</v>
      </c>
      <c r="AI71" s="81">
        <v>23</v>
      </c>
      <c r="AJ71" s="81"/>
      <c r="AK71" s="81" t="s">
        <v>158</v>
      </c>
      <c r="AL71" s="81">
        <v>50</v>
      </c>
      <c r="AR71" s="81"/>
      <c r="AS71" s="81"/>
      <c r="AT71" s="81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81"/>
      <c r="BO71" s="81"/>
      <c r="BW71" s="83" t="s">
        <v>294</v>
      </c>
      <c r="BX71" s="83"/>
      <c r="BZ71" s="83" t="s">
        <v>295</v>
      </c>
      <c r="CA71" s="83"/>
    </row>
    <row r="72" spans="11:79" x14ac:dyDescent="0.2">
      <c r="K72" s="81" t="s">
        <v>159</v>
      </c>
      <c r="L72" s="81">
        <v>12.372728704065874</v>
      </c>
      <c r="M72" s="81" t="s">
        <v>159</v>
      </c>
      <c r="N72" s="81">
        <v>21.87945724533968</v>
      </c>
      <c r="O72" s="81" t="s">
        <v>159</v>
      </c>
      <c r="P72" s="81">
        <v>4.5276543242228193</v>
      </c>
      <c r="Q72" s="81" t="s">
        <v>159</v>
      </c>
      <c r="R72" s="81">
        <v>17.908391222845157</v>
      </c>
      <c r="S72" s="81" t="s">
        <v>261</v>
      </c>
      <c r="T72" s="81">
        <v>-6.1964776361668052</v>
      </c>
      <c r="U72" s="81"/>
      <c r="V72" s="81"/>
      <c r="Y72" s="81" t="s">
        <v>261</v>
      </c>
      <c r="Z72" s="81">
        <v>-2.051900634075015</v>
      </c>
      <c r="AA72" s="81"/>
      <c r="AD72" s="81" t="s">
        <v>159</v>
      </c>
      <c r="AE72" s="81">
        <v>36.281517124404886</v>
      </c>
      <c r="AF72" s="81" t="s">
        <v>159</v>
      </c>
      <c r="AG72" s="81">
        <v>15.508201991344094</v>
      </c>
      <c r="AH72" s="81" t="s">
        <v>159</v>
      </c>
      <c r="AI72" s="81">
        <v>40.764475027190336</v>
      </c>
      <c r="AJ72" s="81"/>
      <c r="AK72" s="81" t="s">
        <v>159</v>
      </c>
      <c r="AL72" s="81">
        <v>12.165133628138918</v>
      </c>
      <c r="AR72" s="81" t="s">
        <v>155</v>
      </c>
      <c r="AS72" s="81">
        <v>20.06968181818182</v>
      </c>
      <c r="AT72" s="81" t="s">
        <v>155</v>
      </c>
      <c r="AU72" s="81">
        <v>545.11363636363626</v>
      </c>
      <c r="AV72" s="81" t="s">
        <v>155</v>
      </c>
      <c r="AW72" s="81">
        <v>3.0349894951149148</v>
      </c>
      <c r="AX72" s="81" t="s">
        <v>155</v>
      </c>
      <c r="AY72" s="81">
        <v>77.588082710993191</v>
      </c>
      <c r="AZ72" s="81" t="s">
        <v>155</v>
      </c>
      <c r="BA72" s="81">
        <v>3.7857142857142856</v>
      </c>
      <c r="BB72" s="81" t="s">
        <v>155</v>
      </c>
      <c r="BC72" s="81">
        <v>2.7</v>
      </c>
      <c r="BD72" s="81" t="s">
        <v>155</v>
      </c>
      <c r="BE72" s="81">
        <v>5.3921275206666666</v>
      </c>
      <c r="BF72" s="81" t="s">
        <v>155</v>
      </c>
      <c r="BG72" s="81">
        <v>4.9958282407727275</v>
      </c>
      <c r="BH72" s="81" t="s">
        <v>155</v>
      </c>
      <c r="BI72" s="81">
        <v>178.0080198115337</v>
      </c>
      <c r="BJ72" s="81" t="s">
        <v>155</v>
      </c>
      <c r="BK72" s="81">
        <v>19.566870792199975</v>
      </c>
      <c r="BL72" s="81" t="s">
        <v>155</v>
      </c>
      <c r="BM72" s="81">
        <v>25.412749366952376</v>
      </c>
      <c r="BN72" s="81" t="s">
        <v>155</v>
      </c>
      <c r="BO72" s="81">
        <v>714.68322670454552</v>
      </c>
      <c r="BW72" s="81"/>
      <c r="BX72" s="81"/>
      <c r="BZ72" s="81"/>
      <c r="CA72" s="81"/>
    </row>
    <row r="73" spans="11:79" x14ac:dyDescent="0.2">
      <c r="K73" s="81" t="s">
        <v>160</v>
      </c>
      <c r="L73" s="81">
        <v>153.08441558441561</v>
      </c>
      <c r="M73" s="81" t="s">
        <v>160</v>
      </c>
      <c r="N73" s="81">
        <v>478.71064935064697</v>
      </c>
      <c r="O73" s="81" t="s">
        <v>160</v>
      </c>
      <c r="P73" s="81">
        <v>20.499653679653594</v>
      </c>
      <c r="Q73" s="81" t="s">
        <v>160</v>
      </c>
      <c r="R73" s="81">
        <v>320.71047619047749</v>
      </c>
      <c r="S73" s="81" t="s">
        <v>262</v>
      </c>
      <c r="T73" s="81">
        <v>3.076650414218914E-7</v>
      </c>
      <c r="U73" s="81"/>
      <c r="V73" s="81"/>
      <c r="Y73" s="81" t="s">
        <v>262</v>
      </c>
      <c r="Z73" s="81">
        <v>2.4353644793792317E-2</v>
      </c>
      <c r="AA73" s="81"/>
      <c r="AD73" s="81" t="s">
        <v>160</v>
      </c>
      <c r="AE73" s="81">
        <v>1316.348484848485</v>
      </c>
      <c r="AF73" s="81" t="s">
        <v>160</v>
      </c>
      <c r="AG73" s="81">
        <v>240.50432900432895</v>
      </c>
      <c r="AH73" s="81" t="s">
        <v>160</v>
      </c>
      <c r="AI73" s="81">
        <v>1661.7424242424245</v>
      </c>
      <c r="AJ73" s="81"/>
      <c r="AK73" s="81" t="s">
        <v>160</v>
      </c>
      <c r="AL73" s="81">
        <v>147.99047619047633</v>
      </c>
      <c r="AR73" s="81" t="s">
        <v>156</v>
      </c>
      <c r="AS73" s="81">
        <v>3.0653561549436503</v>
      </c>
      <c r="AT73" s="81" t="s">
        <v>156</v>
      </c>
      <c r="AU73" s="81">
        <v>56.41749149088055</v>
      </c>
      <c r="AV73" s="81" t="s">
        <v>156</v>
      </c>
      <c r="AW73" s="81">
        <v>0.56475604663660772</v>
      </c>
      <c r="AX73" s="81" t="s">
        <v>156</v>
      </c>
      <c r="AY73" s="81">
        <v>9.8806531023214674</v>
      </c>
      <c r="AZ73" s="81" t="s">
        <v>156</v>
      </c>
      <c r="BA73" s="81">
        <v>0.41342274652822236</v>
      </c>
      <c r="BB73" s="81" t="s">
        <v>156</v>
      </c>
      <c r="BC73" s="81">
        <v>0.28191077349141214</v>
      </c>
      <c r="BD73" s="81" t="s">
        <v>156</v>
      </c>
      <c r="BE73" s="81">
        <v>0.63970549235686269</v>
      </c>
      <c r="BF73" s="81" t="s">
        <v>156</v>
      </c>
      <c r="BG73" s="81">
        <v>0.24842458998698008</v>
      </c>
      <c r="BH73" s="81" t="s">
        <v>156</v>
      </c>
      <c r="BI73" s="81">
        <v>14.609228700941271</v>
      </c>
      <c r="BJ73" s="81" t="s">
        <v>156</v>
      </c>
      <c r="BK73" s="81">
        <v>1.9304949526968163</v>
      </c>
      <c r="BL73" s="81" t="s">
        <v>156</v>
      </c>
      <c r="BM73" s="81">
        <v>3.6989104373381618</v>
      </c>
      <c r="BN73" s="81" t="s">
        <v>156</v>
      </c>
      <c r="BO73" s="81">
        <v>74.738139402111358</v>
      </c>
      <c r="BW73" s="81" t="s">
        <v>155</v>
      </c>
      <c r="BX73" s="81">
        <v>13.433648397277903</v>
      </c>
      <c r="BZ73" s="81" t="s">
        <v>155</v>
      </c>
      <c r="CA73" s="81">
        <v>10.442631831283148</v>
      </c>
    </row>
    <row r="74" spans="11:79" x14ac:dyDescent="0.2">
      <c r="K74" s="81" t="s">
        <v>161</v>
      </c>
      <c r="L74" s="81">
        <v>-0.8536168741228205</v>
      </c>
      <c r="M74" s="81" t="s">
        <v>161</v>
      </c>
      <c r="N74" s="81">
        <v>-0.95808400638727864</v>
      </c>
      <c r="O74" s="81" t="s">
        <v>161</v>
      </c>
      <c r="P74" s="81">
        <v>-0.17907715996732643</v>
      </c>
      <c r="Q74" s="81" t="s">
        <v>161</v>
      </c>
      <c r="R74" s="81">
        <v>0.82978565592227538</v>
      </c>
      <c r="S74" s="81" t="s">
        <v>263</v>
      </c>
      <c r="T74" s="81">
        <v>1.6938887483837093</v>
      </c>
      <c r="U74" s="81"/>
      <c r="V74" s="81"/>
      <c r="Y74" s="81" t="s">
        <v>263</v>
      </c>
      <c r="Z74" s="81">
        <v>1.6955187825458664</v>
      </c>
      <c r="AA74" s="81"/>
      <c r="AD74" s="81" t="s">
        <v>161</v>
      </c>
      <c r="AE74" s="81">
        <v>0.48462328898947105</v>
      </c>
      <c r="AF74" s="81" t="s">
        <v>161</v>
      </c>
      <c r="AG74" s="81">
        <v>1.8339757152344243</v>
      </c>
      <c r="AH74" s="81" t="s">
        <v>161</v>
      </c>
      <c r="AI74" s="81">
        <v>6.6450219163203581</v>
      </c>
      <c r="AJ74" s="81"/>
      <c r="AK74" s="81" t="s">
        <v>161</v>
      </c>
      <c r="AL74" s="81">
        <v>-1.1616598326690983</v>
      </c>
      <c r="AR74" s="81" t="s">
        <v>157</v>
      </c>
      <c r="AS74" s="81">
        <v>15.56</v>
      </c>
      <c r="AT74" s="81" t="s">
        <v>157</v>
      </c>
      <c r="AU74" s="81">
        <v>505.8</v>
      </c>
      <c r="AV74" s="81" t="s">
        <v>157</v>
      </c>
      <c r="AW74" s="81">
        <v>2.2618743664739043</v>
      </c>
      <c r="AX74" s="81" t="s">
        <v>157</v>
      </c>
      <c r="AY74" s="81">
        <v>66.954768432729523</v>
      </c>
      <c r="AZ74" s="81" t="s">
        <v>157</v>
      </c>
      <c r="BA74" s="81">
        <v>4</v>
      </c>
      <c r="BB74" s="81" t="s">
        <v>157</v>
      </c>
      <c r="BC74" s="81">
        <v>2</v>
      </c>
      <c r="BD74" s="81" t="s">
        <v>157</v>
      </c>
      <c r="BE74" s="81">
        <v>4.4749765720000001</v>
      </c>
      <c r="BF74" s="81" t="s">
        <v>157</v>
      </c>
      <c r="BG74" s="81">
        <v>4.8271046420000001</v>
      </c>
      <c r="BH74" s="81" t="s">
        <v>157</v>
      </c>
      <c r="BI74" s="81">
        <v>188.94210275259553</v>
      </c>
      <c r="BJ74" s="81" t="s">
        <v>157</v>
      </c>
      <c r="BK74" s="81">
        <v>18.87087781407125</v>
      </c>
      <c r="BL74" s="81" t="s">
        <v>157</v>
      </c>
      <c r="BM74" s="81">
        <v>17.999793360000002</v>
      </c>
      <c r="BN74" s="81" t="s">
        <v>157</v>
      </c>
      <c r="BO74" s="81">
        <v>668.96656725000003</v>
      </c>
      <c r="BW74" s="81" t="s">
        <v>156</v>
      </c>
      <c r="BX74" s="81">
        <v>1.8802555669064391</v>
      </c>
      <c r="BZ74" s="81" t="s">
        <v>156</v>
      </c>
      <c r="CA74" s="81">
        <v>1.4373490244379556</v>
      </c>
    </row>
    <row r="75" spans="11:79" x14ac:dyDescent="0.2">
      <c r="K75" s="81" t="s">
        <v>162</v>
      </c>
      <c r="L75" s="81">
        <v>-0.3576469697825036</v>
      </c>
      <c r="M75" s="81" t="s">
        <v>162</v>
      </c>
      <c r="N75" s="81">
        <v>4.9219972254237299E-2</v>
      </c>
      <c r="O75" s="81" t="s">
        <v>162</v>
      </c>
      <c r="P75" s="81">
        <v>-0.1426481534146081</v>
      </c>
      <c r="Q75" s="81" t="s">
        <v>162</v>
      </c>
      <c r="R75" s="81">
        <v>0.3733193360267254</v>
      </c>
      <c r="S75" s="81" t="s">
        <v>264</v>
      </c>
      <c r="T75" s="81">
        <v>6.153300828437828E-7</v>
      </c>
      <c r="U75" s="81"/>
      <c r="V75" s="81"/>
      <c r="Y75" s="81" t="s">
        <v>264</v>
      </c>
      <c r="Z75" s="81">
        <v>4.8707289587584635E-2</v>
      </c>
      <c r="AA75" s="81"/>
      <c r="AD75" s="81" t="s">
        <v>162</v>
      </c>
      <c r="AE75" s="81">
        <v>1.2229594016647005</v>
      </c>
      <c r="AF75" s="81" t="s">
        <v>162</v>
      </c>
      <c r="AG75" s="81">
        <v>1.5447324687270363</v>
      </c>
      <c r="AH75" s="81" t="s">
        <v>162</v>
      </c>
      <c r="AI75" s="81">
        <v>2.4136796543077024</v>
      </c>
      <c r="AJ75" s="81"/>
      <c r="AK75" s="81" t="s">
        <v>162</v>
      </c>
      <c r="AL75" s="81">
        <v>-0.10082382230049258</v>
      </c>
      <c r="AR75" s="81" t="s">
        <v>158</v>
      </c>
      <c r="AS75" s="81" t="e">
        <v>#N/A</v>
      </c>
      <c r="AT75" s="81" t="s">
        <v>158</v>
      </c>
      <c r="AU75" s="81" t="e">
        <v>#N/A</v>
      </c>
      <c r="AV75" s="81" t="s">
        <v>158</v>
      </c>
      <c r="AW75" s="81" t="e">
        <v>#N/A</v>
      </c>
      <c r="AX75" s="81" t="s">
        <v>158</v>
      </c>
      <c r="AY75" s="81" t="e">
        <v>#N/A</v>
      </c>
      <c r="AZ75" s="81" t="s">
        <v>158</v>
      </c>
      <c r="BA75" s="81">
        <v>4</v>
      </c>
      <c r="BB75" s="81" t="s">
        <v>158</v>
      </c>
      <c r="BC75" s="81">
        <v>4</v>
      </c>
      <c r="BD75" s="81" t="s">
        <v>158</v>
      </c>
      <c r="BE75" s="81" t="e">
        <v>#N/A</v>
      </c>
      <c r="BF75" s="81" t="s">
        <v>158</v>
      </c>
      <c r="BG75" s="81" t="e">
        <v>#N/A</v>
      </c>
      <c r="BH75" s="81" t="s">
        <v>158</v>
      </c>
      <c r="BI75" s="81" t="e">
        <v>#N/A</v>
      </c>
      <c r="BJ75" s="81" t="s">
        <v>158</v>
      </c>
      <c r="BK75" s="81" t="e">
        <v>#N/A</v>
      </c>
      <c r="BL75" s="81" t="s">
        <v>158</v>
      </c>
      <c r="BM75" s="81" t="e">
        <v>#N/A</v>
      </c>
      <c r="BN75" s="81" t="s">
        <v>158</v>
      </c>
      <c r="BO75" s="81" t="e">
        <v>#N/A</v>
      </c>
      <c r="BW75" s="81" t="s">
        <v>157</v>
      </c>
      <c r="BX75" s="81">
        <v>11.307490305833324</v>
      </c>
      <c r="BZ75" s="81" t="s">
        <v>157</v>
      </c>
      <c r="CA75" s="81">
        <v>10.047564358416478</v>
      </c>
    </row>
    <row r="76" spans="11:79" ht="17" thickBot="1" x14ac:dyDescent="0.25">
      <c r="K76" s="81" t="s">
        <v>163</v>
      </c>
      <c r="L76" s="81">
        <v>44</v>
      </c>
      <c r="M76" s="81" t="s">
        <v>163</v>
      </c>
      <c r="N76" s="81">
        <v>74.599999999999994</v>
      </c>
      <c r="O76" s="81" t="s">
        <v>163</v>
      </c>
      <c r="P76" s="81">
        <v>17.699999999999996</v>
      </c>
      <c r="Q76" s="81" t="s">
        <v>163</v>
      </c>
      <c r="R76" s="81">
        <v>80</v>
      </c>
      <c r="S76" s="82" t="s">
        <v>265</v>
      </c>
      <c r="T76" s="82">
        <v>2.0369333434601011</v>
      </c>
      <c r="U76" s="82"/>
      <c r="V76" s="81"/>
      <c r="Y76" s="82" t="s">
        <v>265</v>
      </c>
      <c r="Z76" s="82">
        <v>2.0395134463964082</v>
      </c>
      <c r="AA76" s="82"/>
      <c r="AD76" s="81" t="s">
        <v>163</v>
      </c>
      <c r="AE76" s="81">
        <v>126</v>
      </c>
      <c r="AF76" s="81" t="s">
        <v>163</v>
      </c>
      <c r="AG76" s="81">
        <v>58</v>
      </c>
      <c r="AH76" s="81" t="s">
        <v>163</v>
      </c>
      <c r="AI76" s="81">
        <v>176</v>
      </c>
      <c r="AJ76" s="81"/>
      <c r="AK76" s="81" t="s">
        <v>163</v>
      </c>
      <c r="AL76" s="81">
        <v>39</v>
      </c>
      <c r="AR76" s="81" t="s">
        <v>159</v>
      </c>
      <c r="AS76" s="81">
        <v>14.377794818619449</v>
      </c>
      <c r="AT76" s="81" t="s">
        <v>159</v>
      </c>
      <c r="AU76" s="81">
        <v>264.62149121853037</v>
      </c>
      <c r="AV76" s="81" t="s">
        <v>159</v>
      </c>
      <c r="AW76" s="81">
        <v>2.5880373328962651</v>
      </c>
      <c r="AX76" s="81" t="s">
        <v>159</v>
      </c>
      <c r="AY76" s="81">
        <v>44.187623997769975</v>
      </c>
      <c r="AZ76" s="81" t="s">
        <v>159</v>
      </c>
      <c r="BA76" s="81">
        <v>1.8945410299821206</v>
      </c>
      <c r="BB76" s="81" t="s">
        <v>159</v>
      </c>
      <c r="BC76" s="81">
        <v>1.2607433062326865</v>
      </c>
      <c r="BD76" s="81" t="s">
        <v>159</v>
      </c>
      <c r="BE76" s="81">
        <v>2.9314988412043177</v>
      </c>
      <c r="BF76" s="81" t="s">
        <v>159</v>
      </c>
      <c r="BG76" s="81">
        <v>1.1652146120026052</v>
      </c>
      <c r="BH76" s="81" t="s">
        <v>159</v>
      </c>
      <c r="BI76" s="81">
        <v>68.52335653775971</v>
      </c>
      <c r="BJ76" s="81" t="s">
        <v>159</v>
      </c>
      <c r="BK76" s="81">
        <v>9.0548239503887338</v>
      </c>
      <c r="BL76" s="81" t="s">
        <v>159</v>
      </c>
      <c r="BM76" s="81">
        <v>16.950537067964337</v>
      </c>
      <c r="BN76" s="81" t="s">
        <v>159</v>
      </c>
      <c r="BO76" s="81">
        <v>350.55294691154359</v>
      </c>
      <c r="BW76" s="81" t="s">
        <v>158</v>
      </c>
      <c r="BX76" s="81" t="e">
        <v>#N/A</v>
      </c>
      <c r="BZ76" s="81" t="s">
        <v>158</v>
      </c>
      <c r="CA76" s="81" t="e">
        <v>#N/A</v>
      </c>
    </row>
    <row r="77" spans="11:79" x14ac:dyDescent="0.2">
      <c r="K77" s="81" t="s">
        <v>164</v>
      </c>
      <c r="L77" s="81">
        <v>26</v>
      </c>
      <c r="M77" s="81" t="s">
        <v>164</v>
      </c>
      <c r="N77" s="81">
        <v>62</v>
      </c>
      <c r="O77" s="81" t="s">
        <v>164</v>
      </c>
      <c r="P77" s="81">
        <v>24.6</v>
      </c>
      <c r="Q77" s="81" t="s">
        <v>164</v>
      </c>
      <c r="R77" s="81">
        <v>76</v>
      </c>
      <c r="AD77" s="81" t="s">
        <v>164</v>
      </c>
      <c r="AE77" s="81">
        <v>12</v>
      </c>
      <c r="AF77" s="81" t="s">
        <v>164</v>
      </c>
      <c r="AG77" s="81">
        <v>16</v>
      </c>
      <c r="AH77" s="81" t="s">
        <v>164</v>
      </c>
      <c r="AI77" s="81">
        <v>17</v>
      </c>
      <c r="AJ77" s="81"/>
      <c r="AK77" s="81" t="s">
        <v>164</v>
      </c>
      <c r="AL77" s="81">
        <v>50</v>
      </c>
      <c r="AR77" s="81" t="s">
        <v>160</v>
      </c>
      <c r="AS77" s="81">
        <v>206.72098384632028</v>
      </c>
      <c r="AT77" s="81" t="s">
        <v>160</v>
      </c>
      <c r="AU77" s="81">
        <v>70024.533614718748</v>
      </c>
      <c r="AV77" s="81" t="s">
        <v>160</v>
      </c>
      <c r="AW77" s="81">
        <v>6.6979372364648144</v>
      </c>
      <c r="AX77" s="81" t="s">
        <v>160</v>
      </c>
      <c r="AY77" s="81">
        <v>1952.5461145682968</v>
      </c>
      <c r="AZ77" s="81" t="s">
        <v>160</v>
      </c>
      <c r="BA77" s="81">
        <v>3.589285714285714</v>
      </c>
      <c r="BB77" s="81" t="s">
        <v>160</v>
      </c>
      <c r="BC77" s="81">
        <v>1.5894736842105257</v>
      </c>
      <c r="BD77" s="81" t="s">
        <v>160</v>
      </c>
      <c r="BE77" s="81">
        <v>8.5936854559822571</v>
      </c>
      <c r="BF77" s="81" t="s">
        <v>160</v>
      </c>
      <c r="BG77" s="81">
        <v>1.357725092024382</v>
      </c>
      <c r="BH77" s="81" t="s">
        <v>160</v>
      </c>
      <c r="BI77" s="81">
        <v>4695.4503912009368</v>
      </c>
      <c r="BJ77" s="81" t="s">
        <v>160</v>
      </c>
      <c r="BK77" s="81">
        <v>81.989836772533423</v>
      </c>
      <c r="BL77" s="81" t="s">
        <v>160</v>
      </c>
      <c r="BM77" s="81">
        <v>287.32070689243301</v>
      </c>
      <c r="BN77" s="81" t="s">
        <v>160</v>
      </c>
      <c r="BO77" s="81">
        <v>122887.36858836748</v>
      </c>
      <c r="BW77" s="81" t="s">
        <v>159</v>
      </c>
      <c r="BX77" s="81">
        <v>5.9458901746354647</v>
      </c>
      <c r="BZ77" s="81" t="s">
        <v>159</v>
      </c>
      <c r="CA77" s="81">
        <v>4.545296709844961</v>
      </c>
    </row>
    <row r="78" spans="11:79" x14ac:dyDescent="0.2">
      <c r="K78" s="81" t="s">
        <v>165</v>
      </c>
      <c r="L78" s="81">
        <v>70</v>
      </c>
      <c r="M78" s="81" t="s">
        <v>165</v>
      </c>
      <c r="N78" s="81">
        <v>136.6</v>
      </c>
      <c r="O78" s="81" t="s">
        <v>165</v>
      </c>
      <c r="P78" s="81">
        <v>42.3</v>
      </c>
      <c r="Q78" s="81" t="s">
        <v>165</v>
      </c>
      <c r="R78" s="81">
        <v>156</v>
      </c>
      <c r="S78" t="s">
        <v>254</v>
      </c>
      <c r="Y78" t="s">
        <v>254</v>
      </c>
      <c r="AD78" s="81" t="s">
        <v>165</v>
      </c>
      <c r="AE78" s="81">
        <v>138</v>
      </c>
      <c r="AF78" s="81" t="s">
        <v>165</v>
      </c>
      <c r="AG78" s="81">
        <v>74</v>
      </c>
      <c r="AH78" s="81" t="s">
        <v>165</v>
      </c>
      <c r="AI78" s="81">
        <v>193</v>
      </c>
      <c r="AJ78" s="81"/>
      <c r="AK78" s="81" t="s">
        <v>165</v>
      </c>
      <c r="AL78" s="81">
        <v>89</v>
      </c>
      <c r="AR78" s="81" t="s">
        <v>161</v>
      </c>
      <c r="AS78" s="81">
        <v>0.37412460356918942</v>
      </c>
      <c r="AT78" s="81" t="s">
        <v>161</v>
      </c>
      <c r="AU78" s="81">
        <v>1.7229380542435191</v>
      </c>
      <c r="AV78" s="81" t="s">
        <v>161</v>
      </c>
      <c r="AW78" s="81">
        <v>0.54988613898397842</v>
      </c>
      <c r="AX78" s="81" t="s">
        <v>161</v>
      </c>
      <c r="AY78" s="81">
        <v>2.5296837344703125</v>
      </c>
      <c r="AZ78" s="81" t="s">
        <v>161</v>
      </c>
      <c r="BA78" s="81">
        <v>-0.75930429027941893</v>
      </c>
      <c r="BB78" s="81" t="s">
        <v>161</v>
      </c>
      <c r="BC78" s="81">
        <v>-1.8009014052531227</v>
      </c>
      <c r="BD78" s="81" t="s">
        <v>161</v>
      </c>
      <c r="BE78" s="81">
        <v>6.402424082473658</v>
      </c>
      <c r="BF78" s="81" t="s">
        <v>161</v>
      </c>
      <c r="BG78" s="81">
        <v>1.134467831212552</v>
      </c>
      <c r="BH78" s="81" t="s">
        <v>161</v>
      </c>
      <c r="BI78" s="81">
        <v>-0.40383705914055756</v>
      </c>
      <c r="BJ78" s="81" t="s">
        <v>161</v>
      </c>
      <c r="BK78" s="81">
        <v>-1.2029629453408979</v>
      </c>
      <c r="BL78" s="81" t="s">
        <v>161</v>
      </c>
      <c r="BM78" s="81">
        <v>-0.53784201067232829</v>
      </c>
      <c r="BN78" s="81" t="s">
        <v>161</v>
      </c>
      <c r="BO78" s="81">
        <v>1.0415737178764024</v>
      </c>
      <c r="BW78" s="81" t="s">
        <v>160</v>
      </c>
      <c r="BX78" s="81">
        <v>35.353609968826554</v>
      </c>
      <c r="BZ78" s="81" t="s">
        <v>160</v>
      </c>
      <c r="CA78" s="81">
        <v>20.659722180527424</v>
      </c>
    </row>
    <row r="79" spans="11:79" ht="17" thickBot="1" x14ac:dyDescent="0.25">
      <c r="K79" s="81" t="s">
        <v>166</v>
      </c>
      <c r="L79" s="81">
        <v>1129</v>
      </c>
      <c r="M79" s="81" t="s">
        <v>166</v>
      </c>
      <c r="N79" s="81">
        <v>2198.4</v>
      </c>
      <c r="O79" s="81" t="s">
        <v>166</v>
      </c>
      <c r="P79" s="81">
        <v>747.6</v>
      </c>
      <c r="Q79" s="81" t="s">
        <v>166</v>
      </c>
      <c r="R79" s="81">
        <v>2338.6</v>
      </c>
      <c r="T79" t="s">
        <v>13</v>
      </c>
      <c r="Z79" t="s">
        <v>47</v>
      </c>
      <c r="AD79" s="81" t="s">
        <v>166</v>
      </c>
      <c r="AE79" s="81">
        <v>1087</v>
      </c>
      <c r="AF79" s="81" t="s">
        <v>166</v>
      </c>
      <c r="AG79" s="81">
        <v>729</v>
      </c>
      <c r="AH79" s="81" t="s">
        <v>166</v>
      </c>
      <c r="AI79" s="81">
        <v>1147</v>
      </c>
      <c r="AJ79" s="81"/>
      <c r="AK79" s="81" t="s">
        <v>166</v>
      </c>
      <c r="AL79" s="81">
        <v>1423</v>
      </c>
      <c r="AR79" s="81" t="s">
        <v>162</v>
      </c>
      <c r="AS79" s="81">
        <v>1.090865997144858</v>
      </c>
      <c r="AT79" s="81" t="s">
        <v>162</v>
      </c>
      <c r="AU79" s="81">
        <v>1.2983457217543837</v>
      </c>
      <c r="AV79" s="81" t="s">
        <v>162</v>
      </c>
      <c r="AW79" s="81">
        <v>1.2409106967464534</v>
      </c>
      <c r="AX79" s="81" t="s">
        <v>162</v>
      </c>
      <c r="AY79" s="81">
        <v>1.5695373131008379</v>
      </c>
      <c r="AZ79" s="81" t="s">
        <v>162</v>
      </c>
      <c r="BA79" s="81">
        <v>-0.47355640250899678</v>
      </c>
      <c r="BB79" s="81" t="s">
        <v>162</v>
      </c>
      <c r="BC79" s="81">
        <v>-6.6536311791881131E-2</v>
      </c>
      <c r="BD79" s="81" t="s">
        <v>162</v>
      </c>
      <c r="BE79" s="81">
        <v>2.3665135696340629</v>
      </c>
      <c r="BF79" s="81" t="s">
        <v>162</v>
      </c>
      <c r="BG79" s="81">
        <v>1.1629148295287401</v>
      </c>
      <c r="BH79" s="81" t="s">
        <v>162</v>
      </c>
      <c r="BI79" s="81">
        <v>0.1117914794722312</v>
      </c>
      <c r="BJ79" s="81" t="s">
        <v>162</v>
      </c>
      <c r="BK79" s="81">
        <v>0.24419455547341137</v>
      </c>
      <c r="BL79" s="81" t="s">
        <v>162</v>
      </c>
      <c r="BM79" s="81">
        <v>0.82179914594518733</v>
      </c>
      <c r="BN79" s="81" t="s">
        <v>162</v>
      </c>
      <c r="BO79" s="81">
        <v>1.140626069464173</v>
      </c>
      <c r="BW79" s="81" t="s">
        <v>161</v>
      </c>
      <c r="BX79" s="81">
        <v>-0.6368530986713945</v>
      </c>
      <c r="BZ79" s="81" t="s">
        <v>161</v>
      </c>
      <c r="CA79" s="81">
        <v>-0.22014005563291139</v>
      </c>
    </row>
    <row r="80" spans="11:79" x14ac:dyDescent="0.2">
      <c r="K80" s="81" t="s">
        <v>167</v>
      </c>
      <c r="L80" s="81">
        <v>22</v>
      </c>
      <c r="M80" s="81" t="s">
        <v>167</v>
      </c>
      <c r="N80" s="81">
        <v>22</v>
      </c>
      <c r="O80" s="81" t="s">
        <v>167</v>
      </c>
      <c r="P80" s="81">
        <v>22</v>
      </c>
      <c r="Q80" s="81" t="s">
        <v>167</v>
      </c>
      <c r="R80" s="81">
        <v>21</v>
      </c>
      <c r="S80" s="87"/>
      <c r="T80" s="87" t="s">
        <v>2</v>
      </c>
      <c r="U80" s="87" t="s">
        <v>3</v>
      </c>
      <c r="V80" s="93"/>
      <c r="Y80" s="87"/>
      <c r="Z80" s="87" t="s">
        <v>2</v>
      </c>
      <c r="AA80" s="87" t="s">
        <v>3</v>
      </c>
      <c r="AD80" s="81" t="s">
        <v>167</v>
      </c>
      <c r="AE80" s="81">
        <v>22</v>
      </c>
      <c r="AF80" s="81" t="s">
        <v>167</v>
      </c>
      <c r="AG80" s="81">
        <v>22</v>
      </c>
      <c r="AH80" s="81" t="s">
        <v>167</v>
      </c>
      <c r="AI80" s="81">
        <v>22</v>
      </c>
      <c r="AJ80" s="81"/>
      <c r="AK80" s="81" t="s">
        <v>167</v>
      </c>
      <c r="AL80" s="81">
        <v>21</v>
      </c>
      <c r="AR80" s="81" t="s">
        <v>163</v>
      </c>
      <c r="AS80" s="81">
        <v>51.686</v>
      </c>
      <c r="AT80" s="81" t="s">
        <v>163</v>
      </c>
      <c r="AU80" s="81">
        <v>1037.4000000000001</v>
      </c>
      <c r="AV80" s="81" t="s">
        <v>163</v>
      </c>
      <c r="AW80" s="81">
        <v>8.4433361338257171</v>
      </c>
      <c r="AX80" s="81" t="s">
        <v>163</v>
      </c>
      <c r="AY80" s="81">
        <v>171.86759628434882</v>
      </c>
      <c r="AZ80" s="81" t="s">
        <v>163</v>
      </c>
      <c r="BA80" s="81">
        <v>5.5</v>
      </c>
      <c r="BB80" s="81" t="s">
        <v>163</v>
      </c>
      <c r="BC80" s="81">
        <v>3</v>
      </c>
      <c r="BD80" s="81" t="s">
        <v>163</v>
      </c>
      <c r="BE80" s="81">
        <v>12.402988753000001</v>
      </c>
      <c r="BF80" s="81" t="s">
        <v>163</v>
      </c>
      <c r="BG80" s="81">
        <v>4.5742501900000008</v>
      </c>
      <c r="BH80" s="81" t="s">
        <v>163</v>
      </c>
      <c r="BI80" s="81">
        <v>279.65399878322717</v>
      </c>
      <c r="BJ80" s="81" t="s">
        <v>163</v>
      </c>
      <c r="BK80" s="81">
        <v>29.983581790295588</v>
      </c>
      <c r="BL80" s="81" t="s">
        <v>163</v>
      </c>
      <c r="BM80" s="81">
        <v>56.914496071000002</v>
      </c>
      <c r="BN80" s="81" t="s">
        <v>163</v>
      </c>
      <c r="BO80" s="81">
        <v>1353.1658413</v>
      </c>
      <c r="BW80" s="81" t="s">
        <v>162</v>
      </c>
      <c r="BX80" s="81">
        <v>0.74497018735947418</v>
      </c>
      <c r="BZ80" s="81" t="s">
        <v>162</v>
      </c>
      <c r="CA80" s="81">
        <v>0.22668351590599065</v>
      </c>
    </row>
    <row r="81" spans="11:79" ht="17" thickBot="1" x14ac:dyDescent="0.25">
      <c r="K81" s="82" t="s">
        <v>168</v>
      </c>
      <c r="L81" s="82">
        <v>5.4857605866059895</v>
      </c>
      <c r="M81" s="82" t="s">
        <v>168</v>
      </c>
      <c r="N81" s="82">
        <v>9.7008078883498854</v>
      </c>
      <c r="O81" s="82" t="s">
        <v>168</v>
      </c>
      <c r="P81" s="82">
        <v>2.007449466942218</v>
      </c>
      <c r="Q81" s="82" t="s">
        <v>168</v>
      </c>
      <c r="R81" s="82">
        <v>8.1518019508790296</v>
      </c>
      <c r="S81" s="81" t="s">
        <v>155</v>
      </c>
      <c r="T81" s="81">
        <v>23.425000000000001</v>
      </c>
      <c r="U81" s="81">
        <v>33.981818181818184</v>
      </c>
      <c r="V81" s="81"/>
      <c r="Y81" s="81" t="s">
        <v>155</v>
      </c>
      <c r="Z81" s="81">
        <v>69.833333333333329</v>
      </c>
      <c r="AA81" s="81">
        <v>67.761904761904759</v>
      </c>
      <c r="AD81" s="82" t="s">
        <v>168</v>
      </c>
      <c r="AE81" s="82">
        <v>16.08632351228437</v>
      </c>
      <c r="AF81" s="82" t="s">
        <v>168</v>
      </c>
      <c r="AG81" s="82">
        <v>6.8759515615406013</v>
      </c>
      <c r="AH81" s="82" t="s">
        <v>168</v>
      </c>
      <c r="AI81" s="82">
        <v>18.073955696156052</v>
      </c>
      <c r="AJ81" s="82"/>
      <c r="AK81" s="82" t="s">
        <v>168</v>
      </c>
      <c r="AL81" s="82">
        <v>5.5375024371849664</v>
      </c>
      <c r="AR81" s="81" t="s">
        <v>164</v>
      </c>
      <c r="AS81" s="81">
        <v>3.294</v>
      </c>
      <c r="AT81" s="81" t="s">
        <v>164</v>
      </c>
      <c r="AU81" s="81">
        <v>212.6</v>
      </c>
      <c r="AV81" s="81" t="s">
        <v>164</v>
      </c>
      <c r="AW81" s="81">
        <v>0.45788551827669827</v>
      </c>
      <c r="AX81" s="81" t="s">
        <v>164</v>
      </c>
      <c r="AY81" s="81">
        <v>29.743024351893119</v>
      </c>
      <c r="AZ81" s="81" t="s">
        <v>164</v>
      </c>
      <c r="BA81" s="81">
        <v>0.5</v>
      </c>
      <c r="BB81" s="81" t="s">
        <v>164</v>
      </c>
      <c r="BC81" s="81">
        <v>1</v>
      </c>
      <c r="BD81" s="81" t="s">
        <v>164</v>
      </c>
      <c r="BE81" s="81">
        <v>3.0123541469999999</v>
      </c>
      <c r="BF81" s="81" t="s">
        <v>164</v>
      </c>
      <c r="BG81" s="81">
        <v>3.34751368</v>
      </c>
      <c r="BH81" s="81" t="s">
        <v>164</v>
      </c>
      <c r="BI81" s="81">
        <v>50.173620276514789</v>
      </c>
      <c r="BJ81" s="81" t="s">
        <v>164</v>
      </c>
      <c r="BK81" s="81">
        <v>5.4806545726288425</v>
      </c>
      <c r="BL81" s="81" t="s">
        <v>164</v>
      </c>
      <c r="BM81" s="81">
        <v>3.6287556589999999</v>
      </c>
      <c r="BN81" s="81" t="s">
        <v>164</v>
      </c>
      <c r="BO81" s="81">
        <v>235.22503570000001</v>
      </c>
      <c r="BW81" s="81" t="s">
        <v>163</v>
      </c>
      <c r="BX81" s="81">
        <v>18.239945196484445</v>
      </c>
      <c r="BZ81" s="81" t="s">
        <v>163</v>
      </c>
      <c r="CA81" s="81">
        <v>14.881971099040328</v>
      </c>
    </row>
    <row r="82" spans="11:79" ht="17" thickBot="1" x14ac:dyDescent="0.25">
      <c r="S82" s="81" t="s">
        <v>257</v>
      </c>
      <c r="T82" s="81">
        <v>6.3638636363635177</v>
      </c>
      <c r="U82" s="81">
        <v>20.49965367965342</v>
      </c>
      <c r="V82" s="81"/>
      <c r="Y82" s="81" t="s">
        <v>257</v>
      </c>
      <c r="Z82" s="81">
        <v>191.24242424242402</v>
      </c>
      <c r="AA82" s="81">
        <v>147.99047619047633</v>
      </c>
      <c r="AR82" s="81" t="s">
        <v>165</v>
      </c>
      <c r="AS82" s="81">
        <v>54.98</v>
      </c>
      <c r="AT82" s="81" t="s">
        <v>165</v>
      </c>
      <c r="AU82" s="81">
        <v>1250</v>
      </c>
      <c r="AV82" s="81" t="s">
        <v>165</v>
      </c>
      <c r="AW82" s="81">
        <v>8.9012216521024161</v>
      </c>
      <c r="AX82" s="81" t="s">
        <v>165</v>
      </c>
      <c r="AY82" s="81">
        <v>201.61062063624195</v>
      </c>
      <c r="AZ82" s="81" t="s">
        <v>165</v>
      </c>
      <c r="BA82" s="81">
        <v>6</v>
      </c>
      <c r="BB82" s="81" t="s">
        <v>165</v>
      </c>
      <c r="BC82" s="81">
        <v>4</v>
      </c>
      <c r="BD82" s="81" t="s">
        <v>165</v>
      </c>
      <c r="BE82" s="81">
        <v>15.415342900000001</v>
      </c>
      <c r="BF82" s="81" t="s">
        <v>165</v>
      </c>
      <c r="BG82" s="81">
        <v>7.9217638700000004</v>
      </c>
      <c r="BH82" s="81" t="s">
        <v>165</v>
      </c>
      <c r="BI82" s="81">
        <v>329.82761905974195</v>
      </c>
      <c r="BJ82" s="81" t="s">
        <v>165</v>
      </c>
      <c r="BK82" s="81">
        <v>35.464236362924431</v>
      </c>
      <c r="BL82" s="81" t="s">
        <v>165</v>
      </c>
      <c r="BM82" s="81">
        <v>60.543251730000001</v>
      </c>
      <c r="BN82" s="81" t="s">
        <v>165</v>
      </c>
      <c r="BO82" s="81">
        <v>1588.390877</v>
      </c>
      <c r="BW82" s="81" t="s">
        <v>164</v>
      </c>
      <c r="BX82" s="81">
        <v>5.8700548035155542</v>
      </c>
      <c r="BZ82" s="81" t="s">
        <v>164</v>
      </c>
      <c r="CA82" s="81">
        <v>3.5180289009596706</v>
      </c>
    </row>
    <row r="83" spans="11:79" x14ac:dyDescent="0.2">
      <c r="K83" s="83" t="s">
        <v>213</v>
      </c>
      <c r="L83" s="83"/>
      <c r="M83" s="83" t="s">
        <v>215</v>
      </c>
      <c r="N83" s="83"/>
      <c r="O83" s="97" t="s">
        <v>217</v>
      </c>
      <c r="P83" s="83"/>
      <c r="Q83" s="83" t="s">
        <v>308</v>
      </c>
      <c r="R83" s="83"/>
      <c r="S83" s="81" t="s">
        <v>258</v>
      </c>
      <c r="T83" s="81">
        <v>12</v>
      </c>
      <c r="U83" s="81">
        <v>22</v>
      </c>
      <c r="V83" s="81"/>
      <c r="Y83" s="81" t="s">
        <v>258</v>
      </c>
      <c r="Z83" s="81">
        <v>12</v>
      </c>
      <c r="AA83" s="81">
        <v>21</v>
      </c>
      <c r="AD83" s="83" t="s">
        <v>219</v>
      </c>
      <c r="AE83" s="83"/>
      <c r="AF83" s="97" t="s">
        <v>221</v>
      </c>
      <c r="AG83" s="83"/>
      <c r="AH83" s="97" t="s">
        <v>312</v>
      </c>
      <c r="AI83" s="83"/>
      <c r="AJ83" s="83"/>
      <c r="AK83" s="83" t="s">
        <v>223</v>
      </c>
      <c r="AL83" s="83"/>
      <c r="AR83" s="81" t="s">
        <v>166</v>
      </c>
      <c r="AS83" s="81">
        <v>441.53300000000007</v>
      </c>
      <c r="AT83" s="81" t="s">
        <v>166</v>
      </c>
      <c r="AU83" s="81">
        <v>11992.499999999998</v>
      </c>
      <c r="AV83" s="81" t="s">
        <v>166</v>
      </c>
      <c r="AW83" s="81">
        <v>63.734779397413206</v>
      </c>
      <c r="AX83" s="81" t="s">
        <v>166</v>
      </c>
      <c r="AY83" s="81">
        <v>1551.7616542198639</v>
      </c>
      <c r="AZ83" s="81" t="s">
        <v>166</v>
      </c>
      <c r="BA83" s="81">
        <v>79.5</v>
      </c>
      <c r="BB83" s="81" t="s">
        <v>166</v>
      </c>
      <c r="BC83" s="81">
        <v>54</v>
      </c>
      <c r="BD83" s="81" t="s">
        <v>166</v>
      </c>
      <c r="BE83" s="81">
        <v>113.234677934</v>
      </c>
      <c r="BF83" s="81" t="s">
        <v>166</v>
      </c>
      <c r="BG83" s="81">
        <v>109.908221297</v>
      </c>
      <c r="BH83" s="81" t="s">
        <v>166</v>
      </c>
      <c r="BI83" s="81">
        <v>3916.1764358537412</v>
      </c>
      <c r="BJ83" s="81" t="s">
        <v>166</v>
      </c>
      <c r="BK83" s="81">
        <v>430.47115742839947</v>
      </c>
      <c r="BL83" s="81" t="s">
        <v>166</v>
      </c>
      <c r="BM83" s="81">
        <v>533.66773670599991</v>
      </c>
      <c r="BN83" s="81" t="s">
        <v>166</v>
      </c>
      <c r="BO83" s="81">
        <v>15723.030987500002</v>
      </c>
      <c r="BW83" s="81" t="s">
        <v>165</v>
      </c>
      <c r="BX83" s="81">
        <v>24.11</v>
      </c>
      <c r="BZ83" s="81" t="s">
        <v>165</v>
      </c>
      <c r="CA83" s="81">
        <v>18.399999999999999</v>
      </c>
    </row>
    <row r="84" spans="11:79" x14ac:dyDescent="0.2">
      <c r="K84" s="81"/>
      <c r="L84" s="81"/>
      <c r="M84" s="81"/>
      <c r="N84" s="81"/>
      <c r="O84" s="81"/>
      <c r="P84" s="81"/>
      <c r="Q84" s="81"/>
      <c r="R84" s="81"/>
      <c r="S84" s="81" t="s">
        <v>259</v>
      </c>
      <c r="T84" s="81">
        <v>0</v>
      </c>
      <c r="U84" s="81"/>
      <c r="V84" s="81"/>
      <c r="Y84" s="81" t="s">
        <v>259</v>
      </c>
      <c r="Z84" s="81">
        <v>0</v>
      </c>
      <c r="AA84" s="81"/>
      <c r="AD84" s="81"/>
      <c r="AE84" s="81"/>
      <c r="AF84" s="81"/>
      <c r="AG84" s="81"/>
      <c r="AH84" s="81"/>
      <c r="AI84" s="81"/>
      <c r="AJ84" s="81"/>
      <c r="AK84" s="81"/>
      <c r="AL84" s="81"/>
      <c r="AR84" s="81" t="s">
        <v>167</v>
      </c>
      <c r="AS84" s="81">
        <v>22</v>
      </c>
      <c r="AT84" s="81" t="s">
        <v>167</v>
      </c>
      <c r="AU84" s="81">
        <v>22</v>
      </c>
      <c r="AV84" s="81" t="s">
        <v>167</v>
      </c>
      <c r="AW84" s="81">
        <v>21</v>
      </c>
      <c r="AX84" s="81" t="s">
        <v>167</v>
      </c>
      <c r="AY84" s="81">
        <v>20</v>
      </c>
      <c r="AZ84" s="81" t="s">
        <v>167</v>
      </c>
      <c r="BA84" s="81">
        <v>21</v>
      </c>
      <c r="BB84" s="81" t="s">
        <v>167</v>
      </c>
      <c r="BC84" s="81">
        <v>20</v>
      </c>
      <c r="BD84" s="81" t="s">
        <v>167</v>
      </c>
      <c r="BE84" s="81">
        <v>21</v>
      </c>
      <c r="BF84" s="81" t="s">
        <v>167</v>
      </c>
      <c r="BG84" s="81">
        <v>22</v>
      </c>
      <c r="BH84" s="81" t="s">
        <v>167</v>
      </c>
      <c r="BI84" s="81">
        <v>22</v>
      </c>
      <c r="BJ84" s="81" t="s">
        <v>167</v>
      </c>
      <c r="BK84" s="81">
        <v>22</v>
      </c>
      <c r="BL84" s="81" t="s">
        <v>167</v>
      </c>
      <c r="BM84" s="81">
        <v>21</v>
      </c>
      <c r="BN84" s="81" t="s">
        <v>167</v>
      </c>
      <c r="BO84" s="81">
        <v>22</v>
      </c>
      <c r="BW84" s="81" t="s">
        <v>166</v>
      </c>
      <c r="BX84" s="81">
        <v>134.33648397277904</v>
      </c>
      <c r="BZ84" s="81" t="s">
        <v>166</v>
      </c>
      <c r="CA84" s="81">
        <v>104.42631831283148</v>
      </c>
    </row>
    <row r="85" spans="11:79" ht="17" thickBot="1" x14ac:dyDescent="0.25">
      <c r="K85" s="81" t="s">
        <v>155</v>
      </c>
      <c r="L85" s="81">
        <v>50.909090909090907</v>
      </c>
      <c r="M85" s="81" t="s">
        <v>155</v>
      </c>
      <c r="N85" s="81">
        <v>93.227272727272734</v>
      </c>
      <c r="O85" s="81" t="s">
        <v>155</v>
      </c>
      <c r="P85" s="81">
        <v>32.436363636363637</v>
      </c>
      <c r="Q85" s="81" t="s">
        <v>155</v>
      </c>
      <c r="R85" s="81">
        <v>109.46</v>
      </c>
      <c r="S85" s="81" t="s">
        <v>260</v>
      </c>
      <c r="T85" s="81">
        <v>32</v>
      </c>
      <c r="U85" s="81"/>
      <c r="V85" s="81"/>
      <c r="Y85" s="81" t="s">
        <v>260</v>
      </c>
      <c r="Z85" s="81">
        <v>21</v>
      </c>
      <c r="AA85" s="81"/>
      <c r="AD85" s="81" t="s">
        <v>155</v>
      </c>
      <c r="AE85" s="81">
        <v>49.090909090909093</v>
      </c>
      <c r="AF85" s="81" t="s">
        <v>155</v>
      </c>
      <c r="AG85" s="81">
        <v>30.636363636363637</v>
      </c>
      <c r="AH85" s="81" t="s">
        <v>155</v>
      </c>
      <c r="AI85" s="81">
        <v>43.81818181818182</v>
      </c>
      <c r="AJ85" s="81"/>
      <c r="AK85" s="81" t="s">
        <v>155</v>
      </c>
      <c r="AL85" s="81">
        <v>63.2</v>
      </c>
      <c r="AR85" s="82" t="s">
        <v>168</v>
      </c>
      <c r="AS85" s="82">
        <v>6.3747570988420224</v>
      </c>
      <c r="AT85" s="82" t="s">
        <v>168</v>
      </c>
      <c r="AU85" s="82">
        <v>117.32659638924127</v>
      </c>
      <c r="AV85" s="82" t="s">
        <v>168</v>
      </c>
      <c r="AW85" s="82">
        <v>1.1780604699063397</v>
      </c>
      <c r="AX85" s="82" t="s">
        <v>168</v>
      </c>
      <c r="AY85" s="82">
        <v>20.680444616422911</v>
      </c>
      <c r="AZ85" s="82" t="s">
        <v>168</v>
      </c>
      <c r="BA85" s="82">
        <v>0.86238473752613254</v>
      </c>
      <c r="BB85" s="82" t="s">
        <v>168</v>
      </c>
      <c r="BC85" s="82">
        <v>0.59004603011437784</v>
      </c>
      <c r="BD85" s="82" t="s">
        <v>168</v>
      </c>
      <c r="BE85" s="82">
        <v>1.3344022740716286</v>
      </c>
      <c r="BF85" s="82" t="s">
        <v>168</v>
      </c>
      <c r="BG85" s="82">
        <v>0.51662721670772116</v>
      </c>
      <c r="BH85" s="82" t="s">
        <v>168</v>
      </c>
      <c r="BI85" s="82">
        <v>30.381554267270445</v>
      </c>
      <c r="BJ85" s="82" t="s">
        <v>168</v>
      </c>
      <c r="BK85" s="82">
        <v>4.0146840308052063</v>
      </c>
      <c r="BL85" s="82" t="s">
        <v>168</v>
      </c>
      <c r="BM85" s="82">
        <v>7.7157919669975996</v>
      </c>
      <c r="BN85" s="82" t="s">
        <v>168</v>
      </c>
      <c r="BO85" s="82">
        <v>155.4264694298181</v>
      </c>
      <c r="BW85" s="81" t="s">
        <v>167</v>
      </c>
      <c r="BX85" s="81">
        <v>10</v>
      </c>
      <c r="BZ85" s="81" t="s">
        <v>167</v>
      </c>
      <c r="CA85" s="81">
        <v>10</v>
      </c>
    </row>
    <row r="86" spans="11:79" ht="17" thickBot="1" x14ac:dyDescent="0.25">
      <c r="K86" s="81" t="s">
        <v>156</v>
      </c>
      <c r="L86" s="81">
        <v>3.8717028094403254</v>
      </c>
      <c r="M86" s="81" t="s">
        <v>156</v>
      </c>
      <c r="N86" s="81">
        <v>7.0795363344461935</v>
      </c>
      <c r="O86" s="81" t="s">
        <v>156</v>
      </c>
      <c r="P86" s="81">
        <v>1.1632456730492307</v>
      </c>
      <c r="Q86" s="81" t="s">
        <v>156</v>
      </c>
      <c r="R86" s="81">
        <v>6.9026919064634207</v>
      </c>
      <c r="S86" s="81" t="s">
        <v>261</v>
      </c>
      <c r="T86" s="81">
        <v>-8.7305354086349105</v>
      </c>
      <c r="U86" s="81"/>
      <c r="V86" s="81"/>
      <c r="Y86" s="81" t="s">
        <v>261</v>
      </c>
      <c r="Z86" s="81">
        <v>0.43207270560290356</v>
      </c>
      <c r="AA86" s="81"/>
      <c r="AD86" s="81" t="s">
        <v>156</v>
      </c>
      <c r="AE86" s="81">
        <v>9.6882820931966762</v>
      </c>
      <c r="AF86" s="81" t="s">
        <v>156</v>
      </c>
      <c r="AG86" s="81">
        <v>3.1138188400411217</v>
      </c>
      <c r="AH86" s="81" t="s">
        <v>156</v>
      </c>
      <c r="AI86" s="81">
        <v>6.4804856465295897</v>
      </c>
      <c r="AJ86" s="81"/>
      <c r="AK86" s="81" t="s">
        <v>156</v>
      </c>
      <c r="AL86" s="81">
        <v>3.6386810797320481</v>
      </c>
      <c r="BW86" s="82" t="s">
        <v>168</v>
      </c>
      <c r="BX86" s="82">
        <v>4.2534335985686003</v>
      </c>
      <c r="BZ86" s="82" t="s">
        <v>168</v>
      </c>
      <c r="CA86" s="82">
        <v>3.2515093910733333</v>
      </c>
    </row>
    <row r="87" spans="11:79" x14ac:dyDescent="0.2">
      <c r="K87" s="81" t="s">
        <v>157</v>
      </c>
      <c r="L87" s="81">
        <v>50</v>
      </c>
      <c r="M87" s="81" t="s">
        <v>157</v>
      </c>
      <c r="N87" s="81">
        <v>89</v>
      </c>
      <c r="O87" s="81" t="s">
        <v>157</v>
      </c>
      <c r="P87" s="81">
        <v>32</v>
      </c>
      <c r="Q87" s="81" t="s">
        <v>157</v>
      </c>
      <c r="R87" s="81">
        <v>106.8</v>
      </c>
      <c r="S87" s="81" t="s">
        <v>262</v>
      </c>
      <c r="T87" s="81">
        <v>2.8130605514250563E-10</v>
      </c>
      <c r="U87" s="81"/>
      <c r="V87" s="81"/>
      <c r="Y87" s="81" t="s">
        <v>262</v>
      </c>
      <c r="Z87" s="81">
        <v>0.33504632365958409</v>
      </c>
      <c r="AA87" s="81"/>
      <c r="AD87" s="81" t="s">
        <v>157</v>
      </c>
      <c r="AE87" s="81">
        <v>35</v>
      </c>
      <c r="AF87" s="81" t="s">
        <v>157</v>
      </c>
      <c r="AG87" s="81">
        <v>29</v>
      </c>
      <c r="AH87" s="81" t="s">
        <v>157</v>
      </c>
      <c r="AI87" s="81">
        <v>40</v>
      </c>
      <c r="AJ87" s="81"/>
      <c r="AK87" s="81" t="s">
        <v>157</v>
      </c>
      <c r="AL87" s="81">
        <v>62.5</v>
      </c>
      <c r="AR87" s="83" t="s">
        <v>253</v>
      </c>
      <c r="AS87" s="83"/>
      <c r="AT87" s="83" t="s">
        <v>232</v>
      </c>
      <c r="AU87" s="83"/>
      <c r="AV87" s="83" t="s">
        <v>234</v>
      </c>
      <c r="AW87" s="83"/>
      <c r="AX87" s="83" t="s">
        <v>236</v>
      </c>
      <c r="AY87" s="83"/>
      <c r="AZ87" s="83" t="s">
        <v>238</v>
      </c>
      <c r="BA87" s="83"/>
      <c r="BB87" s="83" t="s">
        <v>239</v>
      </c>
      <c r="BC87" s="83"/>
      <c r="BD87" s="83" t="s">
        <v>241</v>
      </c>
      <c r="BE87" s="83"/>
      <c r="BF87" s="83" t="s">
        <v>243</v>
      </c>
      <c r="BG87" s="83"/>
      <c r="BH87" s="83" t="s">
        <v>245</v>
      </c>
      <c r="BI87" s="83"/>
      <c r="BJ87" s="83" t="s">
        <v>247</v>
      </c>
      <c r="BK87" s="83"/>
      <c r="BL87" s="83" t="s">
        <v>249</v>
      </c>
      <c r="BM87" s="83"/>
      <c r="BN87" s="83" t="s">
        <v>250</v>
      </c>
      <c r="BO87" s="83"/>
    </row>
    <row r="88" spans="11:79" x14ac:dyDescent="0.2">
      <c r="K88" s="81" t="s">
        <v>158</v>
      </c>
      <c r="L88" s="81" t="e">
        <v>#N/A</v>
      </c>
      <c r="M88" s="81" t="s">
        <v>158</v>
      </c>
      <c r="N88" s="81" t="e">
        <v>#N/A</v>
      </c>
      <c r="O88" s="81" t="s">
        <v>158</v>
      </c>
      <c r="P88" s="81" t="e">
        <v>#N/A</v>
      </c>
      <c r="Q88" s="81" t="s">
        <v>158</v>
      </c>
      <c r="R88" s="81">
        <v>98</v>
      </c>
      <c r="S88" s="81" t="s">
        <v>263</v>
      </c>
      <c r="T88" s="81">
        <v>1.6938887483837093</v>
      </c>
      <c r="U88" s="81"/>
      <c r="V88" s="81"/>
      <c r="Y88" s="81" t="s">
        <v>263</v>
      </c>
      <c r="Z88" s="81">
        <v>1.7207429028118781</v>
      </c>
      <c r="AA88" s="81"/>
      <c r="AD88" s="81" t="s">
        <v>158</v>
      </c>
      <c r="AE88" s="81">
        <v>24</v>
      </c>
      <c r="AF88" s="81" t="s">
        <v>158</v>
      </c>
      <c r="AG88" s="81" t="e">
        <v>#N/A</v>
      </c>
      <c r="AH88" s="81" t="s">
        <v>158</v>
      </c>
      <c r="AI88" s="81">
        <v>23</v>
      </c>
      <c r="AJ88" s="81"/>
      <c r="AK88" s="81" t="s">
        <v>158</v>
      </c>
      <c r="AL88" s="81">
        <v>50</v>
      </c>
      <c r="AR88" s="81"/>
      <c r="AS88" s="81"/>
      <c r="AT88" s="81"/>
      <c r="AU88" s="81"/>
      <c r="AV88" s="81"/>
      <c r="AW88" s="81"/>
      <c r="AX88" s="81"/>
      <c r="AY88" s="81"/>
      <c r="AZ88" s="81"/>
      <c r="BA88" s="81"/>
      <c r="BB88" s="81"/>
      <c r="BC88" s="81"/>
      <c r="BD88" s="81"/>
      <c r="BE88" s="81"/>
      <c r="BF88" s="81"/>
      <c r="BG88" s="81"/>
      <c r="BH88" s="81"/>
      <c r="BI88" s="81"/>
      <c r="BJ88" s="81"/>
      <c r="BK88" s="81"/>
      <c r="BL88" s="81"/>
      <c r="BM88" s="81"/>
      <c r="BN88" s="81"/>
      <c r="BO88" s="81"/>
      <c r="BW88" t="s">
        <v>254</v>
      </c>
    </row>
    <row r="89" spans="11:79" ht="17" thickBot="1" x14ac:dyDescent="0.25">
      <c r="K89" s="81" t="s">
        <v>159</v>
      </c>
      <c r="L89" s="81">
        <v>12.840985518678432</v>
      </c>
      <c r="M89" s="81" t="s">
        <v>159</v>
      </c>
      <c r="N89" s="81">
        <v>23.480165711046041</v>
      </c>
      <c r="O89" s="81" t="s">
        <v>159</v>
      </c>
      <c r="P89" s="81">
        <v>3.8580494365087303</v>
      </c>
      <c r="Q89" s="81" t="s">
        <v>159</v>
      </c>
      <c r="R89" s="81">
        <v>21.828228410834356</v>
      </c>
      <c r="S89" s="81" t="s">
        <v>264</v>
      </c>
      <c r="T89" s="81">
        <v>5.6261211028501126E-10</v>
      </c>
      <c r="U89" s="81"/>
      <c r="V89" s="81"/>
      <c r="Y89" s="81" t="s">
        <v>264</v>
      </c>
      <c r="Z89" s="81">
        <v>0.67009264731916818</v>
      </c>
      <c r="AA89" s="81"/>
      <c r="AD89" s="81" t="s">
        <v>159</v>
      </c>
      <c r="AE89" s="81">
        <v>32.132396566252403</v>
      </c>
      <c r="AF89" s="81" t="s">
        <v>159</v>
      </c>
      <c r="AG89" s="81">
        <v>10.32736875755608</v>
      </c>
      <c r="AH89" s="81" t="s">
        <v>159</v>
      </c>
      <c r="AI89" s="81">
        <v>21.493339348822378</v>
      </c>
      <c r="AJ89" s="81"/>
      <c r="AK89" s="81" t="s">
        <v>159</v>
      </c>
      <c r="AL89" s="81">
        <v>11.506519890914014</v>
      </c>
      <c r="AR89" s="81" t="s">
        <v>155</v>
      </c>
      <c r="AS89" s="81">
        <v>21.499454545454544</v>
      </c>
      <c r="AT89" s="81" t="s">
        <v>155</v>
      </c>
      <c r="AU89" s="81">
        <v>579.4818181818182</v>
      </c>
      <c r="AV89" s="81" t="s">
        <v>155</v>
      </c>
      <c r="AW89" s="81">
        <v>3.2844425235086923</v>
      </c>
      <c r="AX89" s="81" t="s">
        <v>155</v>
      </c>
      <c r="AY89" s="81">
        <v>82.330358203665867</v>
      </c>
      <c r="AZ89" s="81" t="s">
        <v>155</v>
      </c>
      <c r="BA89" s="81">
        <v>3.7</v>
      </c>
      <c r="BB89" s="81" t="s">
        <v>155</v>
      </c>
      <c r="BC89" s="81">
        <v>2.5555555555555554</v>
      </c>
      <c r="BD89" s="81" t="s">
        <v>155</v>
      </c>
      <c r="BE89" s="81">
        <v>4.7991767162727275</v>
      </c>
      <c r="BF89" s="81" t="s">
        <v>155</v>
      </c>
      <c r="BG89" s="81">
        <v>4.4857487992727272</v>
      </c>
      <c r="BH89" s="81" t="s">
        <v>155</v>
      </c>
      <c r="BI89" s="81">
        <v>177.71375649905605</v>
      </c>
      <c r="BJ89" s="81" t="s">
        <v>155</v>
      </c>
      <c r="BK89" s="81">
        <v>17.342211955770804</v>
      </c>
      <c r="BL89" s="81" t="s">
        <v>155</v>
      </c>
      <c r="BM89" s="81">
        <v>26.967736312272731</v>
      </c>
      <c r="BN89" s="81" t="s">
        <v>155</v>
      </c>
      <c r="BO89" s="81">
        <v>724.84132197272731</v>
      </c>
      <c r="BX89" t="s">
        <v>290</v>
      </c>
    </row>
    <row r="90" spans="11:79" ht="17" thickBot="1" x14ac:dyDescent="0.25">
      <c r="K90" s="81" t="s">
        <v>160</v>
      </c>
      <c r="L90" s="81">
        <v>164.89090909090919</v>
      </c>
      <c r="M90" s="81" t="s">
        <v>160</v>
      </c>
      <c r="N90" s="81">
        <v>551.31818181818232</v>
      </c>
      <c r="O90" s="81" t="s">
        <v>160</v>
      </c>
      <c r="P90" s="81">
        <v>14.884545454545332</v>
      </c>
      <c r="Q90" s="81" t="s">
        <v>160</v>
      </c>
      <c r="R90" s="81">
        <v>476.47155555555622</v>
      </c>
      <c r="S90" s="82" t="s">
        <v>265</v>
      </c>
      <c r="T90" s="82">
        <v>2.0369333434601011</v>
      </c>
      <c r="U90" s="82"/>
      <c r="V90" s="81"/>
      <c r="Y90" s="82" t="s">
        <v>265</v>
      </c>
      <c r="Z90" s="82">
        <v>2.07961384472768</v>
      </c>
      <c r="AA90" s="82"/>
      <c r="AD90" s="81" t="s">
        <v>160</v>
      </c>
      <c r="AE90" s="81">
        <v>1032.4909090909091</v>
      </c>
      <c r="AF90" s="81" t="s">
        <v>160</v>
      </c>
      <c r="AG90" s="81">
        <v>106.6545454545454</v>
      </c>
      <c r="AH90" s="81" t="s">
        <v>160</v>
      </c>
      <c r="AI90" s="81">
        <v>461.9636363636364</v>
      </c>
      <c r="AJ90" s="81"/>
      <c r="AK90" s="81" t="s">
        <v>160</v>
      </c>
      <c r="AL90" s="81">
        <v>132.39999999999984</v>
      </c>
      <c r="AR90" s="81" t="s">
        <v>156</v>
      </c>
      <c r="AS90" s="81">
        <v>4.0704535292623456</v>
      </c>
      <c r="AT90" s="81" t="s">
        <v>156</v>
      </c>
      <c r="AU90" s="81">
        <v>68.698709552762864</v>
      </c>
      <c r="AV90" s="81" t="s">
        <v>156</v>
      </c>
      <c r="AW90" s="81">
        <v>0.82430366902357288</v>
      </c>
      <c r="AX90" s="81" t="s">
        <v>156</v>
      </c>
      <c r="AY90" s="81">
        <v>13.269300673794442</v>
      </c>
      <c r="AZ90" s="81" t="s">
        <v>156</v>
      </c>
      <c r="BA90" s="81">
        <v>0.66332495807107983</v>
      </c>
      <c r="BB90" s="81" t="s">
        <v>156</v>
      </c>
      <c r="BC90" s="81">
        <v>0.37679611017362596</v>
      </c>
      <c r="BD90" s="81" t="s">
        <v>156</v>
      </c>
      <c r="BE90" s="81">
        <v>0.43386484785476304</v>
      </c>
      <c r="BF90" s="81" t="s">
        <v>156</v>
      </c>
      <c r="BG90" s="81">
        <v>0.1443569778078436</v>
      </c>
      <c r="BH90" s="81" t="s">
        <v>156</v>
      </c>
      <c r="BI90" s="81">
        <v>25.193542973807318</v>
      </c>
      <c r="BJ90" s="81" t="s">
        <v>156</v>
      </c>
      <c r="BK90" s="81">
        <v>2.5630076129267558</v>
      </c>
      <c r="BL90" s="81" t="s">
        <v>156</v>
      </c>
      <c r="BM90" s="81">
        <v>4.641804057890579</v>
      </c>
      <c r="BN90" s="81" t="s">
        <v>156</v>
      </c>
      <c r="BO90" s="81">
        <v>87.466466142534131</v>
      </c>
      <c r="BW90" s="87"/>
      <c r="BX90" s="87" t="s">
        <v>2</v>
      </c>
      <c r="BY90" s="87" t="s">
        <v>328</v>
      </c>
    </row>
    <row r="91" spans="11:79" x14ac:dyDescent="0.2">
      <c r="K91" s="81" t="s">
        <v>161</v>
      </c>
      <c r="L91" s="81">
        <v>-1.4298536935697688</v>
      </c>
      <c r="M91" s="81" t="s">
        <v>161</v>
      </c>
      <c r="N91" s="81">
        <v>-0.15752778997476113</v>
      </c>
      <c r="O91" s="81" t="s">
        <v>161</v>
      </c>
      <c r="P91" s="81">
        <v>0.57412408021882122</v>
      </c>
      <c r="Q91" s="81" t="s">
        <v>161</v>
      </c>
      <c r="R91" s="81">
        <v>1.5364158691123215</v>
      </c>
      <c r="AD91" s="81" t="s">
        <v>161</v>
      </c>
      <c r="AE91" s="81">
        <v>-0.26042396725079175</v>
      </c>
      <c r="AF91" s="81" t="s">
        <v>161</v>
      </c>
      <c r="AG91" s="81">
        <v>-0.29951675420140988</v>
      </c>
      <c r="AH91" s="81" t="s">
        <v>161</v>
      </c>
      <c r="AI91" s="81">
        <v>-1.5702790337840939</v>
      </c>
      <c r="AJ91" s="81"/>
      <c r="AK91" s="81" t="s">
        <v>161</v>
      </c>
      <c r="AL91" s="81">
        <v>-1.8774613924576031</v>
      </c>
      <c r="AR91" s="81" t="s">
        <v>157</v>
      </c>
      <c r="AS91" s="81">
        <v>16.14</v>
      </c>
      <c r="AT91" s="81" t="s">
        <v>157</v>
      </c>
      <c r="AU91" s="81">
        <v>533.20000000000005</v>
      </c>
      <c r="AV91" s="81" t="s">
        <v>157</v>
      </c>
      <c r="AW91" s="81">
        <v>2.163624111415885</v>
      </c>
      <c r="AX91" s="81" t="s">
        <v>157</v>
      </c>
      <c r="AY91" s="81">
        <v>67.832070931376222</v>
      </c>
      <c r="AZ91" s="81" t="s">
        <v>157</v>
      </c>
      <c r="BA91" s="81">
        <v>4</v>
      </c>
      <c r="BB91" s="81" t="s">
        <v>157</v>
      </c>
      <c r="BC91" s="81">
        <v>2</v>
      </c>
      <c r="BD91" s="81" t="s">
        <v>157</v>
      </c>
      <c r="BE91" s="81">
        <v>4.4749765720000001</v>
      </c>
      <c r="BF91" s="81" t="s">
        <v>157</v>
      </c>
      <c r="BG91" s="81">
        <v>4.3007944199999999</v>
      </c>
      <c r="BH91" s="81" t="s">
        <v>157</v>
      </c>
      <c r="BI91" s="81">
        <v>204.4332173272249</v>
      </c>
      <c r="BJ91" s="81" t="s">
        <v>157</v>
      </c>
      <c r="BK91" s="81">
        <v>14.283448155499951</v>
      </c>
      <c r="BL91" s="81" t="s">
        <v>157</v>
      </c>
      <c r="BM91" s="81">
        <v>20.88667491</v>
      </c>
      <c r="BN91" s="81" t="s">
        <v>157</v>
      </c>
      <c r="BO91" s="81">
        <v>678.20838860000003</v>
      </c>
      <c r="BW91" s="81" t="s">
        <v>155</v>
      </c>
      <c r="BX91" s="81">
        <v>16.87082425978662</v>
      </c>
      <c r="BY91" s="81">
        <v>13.433648397277903</v>
      </c>
    </row>
    <row r="92" spans="11:79" ht="17" thickBot="1" x14ac:dyDescent="0.25">
      <c r="K92" s="81" t="s">
        <v>162</v>
      </c>
      <c r="L92" s="81">
        <v>-4.8216091486031953E-2</v>
      </c>
      <c r="M92" s="81" t="s">
        <v>162</v>
      </c>
      <c r="N92" s="81">
        <v>0.81304447701486759</v>
      </c>
      <c r="O92" s="81" t="s">
        <v>162</v>
      </c>
      <c r="P92" s="81">
        <v>-0.38334515402314107</v>
      </c>
      <c r="Q92" s="81" t="s">
        <v>162</v>
      </c>
      <c r="R92" s="81">
        <v>0.78909795712315911</v>
      </c>
      <c r="AD92" s="81" t="s">
        <v>162</v>
      </c>
      <c r="AE92" s="81">
        <v>1.0103954464863094</v>
      </c>
      <c r="AF92" s="81" t="s">
        <v>162</v>
      </c>
      <c r="AG92" s="81">
        <v>0.51887015937155523</v>
      </c>
      <c r="AH92" s="81" t="s">
        <v>162</v>
      </c>
      <c r="AI92" s="81">
        <v>0.32014243013499077</v>
      </c>
      <c r="AJ92" s="81"/>
      <c r="AK92" s="81" t="s">
        <v>162</v>
      </c>
      <c r="AL92" s="81">
        <v>4.6582461002994159E-2</v>
      </c>
      <c r="AR92" s="81" t="s">
        <v>158</v>
      </c>
      <c r="AS92" s="81" t="e">
        <v>#N/A</v>
      </c>
      <c r="AT92" s="81" t="s">
        <v>158</v>
      </c>
      <c r="AU92" s="81" t="e">
        <v>#N/A</v>
      </c>
      <c r="AV92" s="81" t="s">
        <v>158</v>
      </c>
      <c r="AW92" s="81" t="e">
        <v>#N/A</v>
      </c>
      <c r="AX92" s="81" t="s">
        <v>158</v>
      </c>
      <c r="AY92" s="81" t="e">
        <v>#N/A</v>
      </c>
      <c r="AZ92" s="81" t="s">
        <v>158</v>
      </c>
      <c r="BA92" s="81">
        <v>4</v>
      </c>
      <c r="BB92" s="81" t="s">
        <v>158</v>
      </c>
      <c r="BC92" s="81">
        <v>2</v>
      </c>
      <c r="BD92" s="81" t="s">
        <v>158</v>
      </c>
      <c r="BE92" s="81" t="e">
        <v>#N/A</v>
      </c>
      <c r="BF92" s="81" t="s">
        <v>158</v>
      </c>
      <c r="BG92" s="81" t="e">
        <v>#N/A</v>
      </c>
      <c r="BH92" s="81" t="s">
        <v>158</v>
      </c>
      <c r="BI92" s="81" t="e">
        <v>#N/A</v>
      </c>
      <c r="BJ92" s="81" t="s">
        <v>158</v>
      </c>
      <c r="BK92" s="81" t="e">
        <v>#N/A</v>
      </c>
      <c r="BL92" s="81" t="s">
        <v>158</v>
      </c>
      <c r="BM92" s="81" t="e">
        <v>#N/A</v>
      </c>
      <c r="BN92" s="81" t="s">
        <v>158</v>
      </c>
      <c r="BO92" s="81" t="e">
        <v>#N/A</v>
      </c>
      <c r="BW92" s="81" t="s">
        <v>257</v>
      </c>
      <c r="BX92" s="81">
        <v>10.382795982584328</v>
      </c>
      <c r="BY92" s="81">
        <v>35.353609968826554</v>
      </c>
    </row>
    <row r="93" spans="11:79" x14ac:dyDescent="0.2">
      <c r="K93" s="81" t="s">
        <v>163</v>
      </c>
      <c r="L93" s="81">
        <v>38</v>
      </c>
      <c r="M93" s="81" t="s">
        <v>163</v>
      </c>
      <c r="N93" s="81">
        <v>74.599999999999994</v>
      </c>
      <c r="O93" s="81" t="s">
        <v>163</v>
      </c>
      <c r="P93" s="81">
        <v>13.399999999999999</v>
      </c>
      <c r="Q93" s="81" t="s">
        <v>163</v>
      </c>
      <c r="R93" s="81">
        <v>80</v>
      </c>
      <c r="S93" s="83" t="s">
        <v>297</v>
      </c>
      <c r="T93" s="83"/>
      <c r="V93" t="s">
        <v>254</v>
      </c>
      <c r="AD93" s="81" t="s">
        <v>163</v>
      </c>
      <c r="AE93" s="81">
        <v>95</v>
      </c>
      <c r="AF93" s="81" t="s">
        <v>163</v>
      </c>
      <c r="AG93" s="81">
        <v>34</v>
      </c>
      <c r="AH93" s="81" t="s">
        <v>163</v>
      </c>
      <c r="AI93" s="81">
        <v>59</v>
      </c>
      <c r="AJ93" s="81"/>
      <c r="AK93" s="81" t="s">
        <v>163</v>
      </c>
      <c r="AL93" s="81">
        <v>28</v>
      </c>
      <c r="AR93" s="81" t="s">
        <v>159</v>
      </c>
      <c r="AS93" s="81">
        <v>13.500167083141125</v>
      </c>
      <c r="AT93" s="81" t="s">
        <v>159</v>
      </c>
      <c r="AU93" s="81">
        <v>227.84784316811866</v>
      </c>
      <c r="AV93" s="81" t="s">
        <v>159</v>
      </c>
      <c r="AW93" s="81">
        <v>2.6066770777480746</v>
      </c>
      <c r="AX93" s="81" t="s">
        <v>159</v>
      </c>
      <c r="AY93" s="81">
        <v>39.807902021383327</v>
      </c>
      <c r="AZ93" s="81" t="s">
        <v>159</v>
      </c>
      <c r="BA93" s="81">
        <v>2.0976176963403028</v>
      </c>
      <c r="BB93" s="81" t="s">
        <v>159</v>
      </c>
      <c r="BC93" s="81">
        <v>1.1303883305208779</v>
      </c>
      <c r="BD93" s="81" t="s">
        <v>159</v>
      </c>
      <c r="BE93" s="81">
        <v>1.4389669100588809</v>
      </c>
      <c r="BF93" s="81" t="s">
        <v>159</v>
      </c>
      <c r="BG93" s="81">
        <v>0.47877793125827833</v>
      </c>
      <c r="BH93" s="81" t="s">
        <v>159</v>
      </c>
      <c r="BI93" s="81">
        <v>83.557529183813458</v>
      </c>
      <c r="BJ93" s="81" t="s">
        <v>159</v>
      </c>
      <c r="BK93" s="81">
        <v>8.5005345869024946</v>
      </c>
      <c r="BL93" s="81" t="s">
        <v>159</v>
      </c>
      <c r="BM93" s="81">
        <v>15.395122410372185</v>
      </c>
      <c r="BN93" s="81" t="s">
        <v>159</v>
      </c>
      <c r="BO93" s="81">
        <v>290.09344993310992</v>
      </c>
      <c r="BW93" s="81" t="s">
        <v>258</v>
      </c>
      <c r="BX93" s="81">
        <v>12</v>
      </c>
      <c r="BY93" s="81">
        <v>10</v>
      </c>
    </row>
    <row r="94" spans="11:79" ht="17" thickBot="1" x14ac:dyDescent="0.25">
      <c r="K94" s="81" t="s">
        <v>164</v>
      </c>
      <c r="L94" s="81">
        <v>32</v>
      </c>
      <c r="M94" s="81" t="s">
        <v>164</v>
      </c>
      <c r="N94" s="81">
        <v>62</v>
      </c>
      <c r="O94" s="81" t="s">
        <v>164</v>
      </c>
      <c r="P94" s="81">
        <v>24.6</v>
      </c>
      <c r="Q94" s="81" t="s">
        <v>164</v>
      </c>
      <c r="R94" s="81">
        <v>76</v>
      </c>
      <c r="S94" s="81"/>
      <c r="T94" s="81"/>
      <c r="W94" t="s">
        <v>331</v>
      </c>
      <c r="AD94" s="81" t="s">
        <v>164</v>
      </c>
      <c r="AE94" s="81">
        <v>18</v>
      </c>
      <c r="AF94" s="81" t="s">
        <v>164</v>
      </c>
      <c r="AG94" s="81">
        <v>16</v>
      </c>
      <c r="AH94" s="81" t="s">
        <v>164</v>
      </c>
      <c r="AI94" s="81">
        <v>17</v>
      </c>
      <c r="AJ94" s="81"/>
      <c r="AK94" s="81" t="s">
        <v>164</v>
      </c>
      <c r="AL94" s="81">
        <v>50</v>
      </c>
      <c r="AR94" s="81" t="s">
        <v>160</v>
      </c>
      <c r="AS94" s="81">
        <v>182.25451127272717</v>
      </c>
      <c r="AT94" s="81" t="s">
        <v>160</v>
      </c>
      <c r="AU94" s="81">
        <v>51914.639636363601</v>
      </c>
      <c r="AV94" s="81" t="s">
        <v>160</v>
      </c>
      <c r="AW94" s="81">
        <v>6.7947653876572405</v>
      </c>
      <c r="AX94" s="81" t="s">
        <v>160</v>
      </c>
      <c r="AY94" s="81">
        <v>1584.6690633440548</v>
      </c>
      <c r="AZ94" s="81" t="s">
        <v>160</v>
      </c>
      <c r="BA94" s="81">
        <v>4.3999999999999995</v>
      </c>
      <c r="BB94" s="81" t="s">
        <v>160</v>
      </c>
      <c r="BC94" s="81">
        <v>1.2777777777777777</v>
      </c>
      <c r="BD94" s="81" t="s">
        <v>160</v>
      </c>
      <c r="BE94" s="81">
        <v>2.0706257682444034</v>
      </c>
      <c r="BF94" s="81" t="s">
        <v>160</v>
      </c>
      <c r="BG94" s="81">
        <v>0.22922830745995668</v>
      </c>
      <c r="BH94" s="81" t="s">
        <v>160</v>
      </c>
      <c r="BI94" s="81">
        <v>6981.8606833038384</v>
      </c>
      <c r="BJ94" s="81" t="s">
        <v>160</v>
      </c>
      <c r="BK94" s="81">
        <v>72.259088263125562</v>
      </c>
      <c r="BL94" s="81" t="s">
        <v>160</v>
      </c>
      <c r="BM94" s="81">
        <v>237.0097940303439</v>
      </c>
      <c r="BN94" s="81" t="s">
        <v>160</v>
      </c>
      <c r="BO94" s="81">
        <v>84154.209694093748</v>
      </c>
      <c r="BW94" s="81" t="s">
        <v>259</v>
      </c>
      <c r="BX94" s="81">
        <v>0</v>
      </c>
      <c r="BY94" s="81"/>
    </row>
    <row r="95" spans="11:79" x14ac:dyDescent="0.2">
      <c r="K95" s="81" t="s">
        <v>165</v>
      </c>
      <c r="L95" s="81">
        <v>70</v>
      </c>
      <c r="M95" s="81" t="s">
        <v>165</v>
      </c>
      <c r="N95" s="81">
        <v>136.6</v>
      </c>
      <c r="O95" s="81" t="s">
        <v>165</v>
      </c>
      <c r="P95" s="81">
        <v>38</v>
      </c>
      <c r="Q95" s="81" t="s">
        <v>165</v>
      </c>
      <c r="R95" s="81">
        <v>156</v>
      </c>
      <c r="S95" s="81" t="s">
        <v>155</v>
      </c>
      <c r="T95" s="81">
        <v>0.2720940972075056</v>
      </c>
      <c r="V95" s="87"/>
      <c r="W95" s="87" t="s">
        <v>2</v>
      </c>
      <c r="X95" s="87" t="s">
        <v>328</v>
      </c>
      <c r="AD95" s="81" t="s">
        <v>165</v>
      </c>
      <c r="AE95" s="81">
        <v>113</v>
      </c>
      <c r="AF95" s="81" t="s">
        <v>165</v>
      </c>
      <c r="AG95" s="81">
        <v>50</v>
      </c>
      <c r="AH95" s="81" t="s">
        <v>165</v>
      </c>
      <c r="AI95" s="81">
        <v>76</v>
      </c>
      <c r="AJ95" s="81"/>
      <c r="AK95" s="81" t="s">
        <v>165</v>
      </c>
      <c r="AL95" s="81">
        <v>78</v>
      </c>
      <c r="AR95" s="81" t="s">
        <v>161</v>
      </c>
      <c r="AS95" s="81">
        <v>-0.36721931246084427</v>
      </c>
      <c r="AT95" s="81" t="s">
        <v>161</v>
      </c>
      <c r="AU95" s="81">
        <v>2.6196990736953225</v>
      </c>
      <c r="AV95" s="81" t="s">
        <v>161</v>
      </c>
      <c r="AW95" s="81">
        <v>0.67304543457312072</v>
      </c>
      <c r="AX95" s="81" t="s">
        <v>161</v>
      </c>
      <c r="AY95" s="81">
        <v>1.4735694665482928</v>
      </c>
      <c r="AZ95" s="81" t="s">
        <v>161</v>
      </c>
      <c r="BA95" s="81">
        <v>-0.93411796536796654</v>
      </c>
      <c r="BB95" s="81" t="s">
        <v>161</v>
      </c>
      <c r="BC95" s="81">
        <v>-1.39022414258709</v>
      </c>
      <c r="BD95" s="81" t="s">
        <v>161</v>
      </c>
      <c r="BE95" s="81">
        <v>1.4042104650926852</v>
      </c>
      <c r="BF95" s="81" t="s">
        <v>161</v>
      </c>
      <c r="BG95" s="81">
        <v>0.39832409112858613</v>
      </c>
      <c r="BH95" s="81" t="s">
        <v>161</v>
      </c>
      <c r="BI95" s="81">
        <v>-0.6688374878420138</v>
      </c>
      <c r="BJ95" s="81" t="s">
        <v>161</v>
      </c>
      <c r="BK95" s="81">
        <v>-1.5756436052094838</v>
      </c>
      <c r="BL95" s="81" t="s">
        <v>161</v>
      </c>
      <c r="BM95" s="81">
        <v>-0.28253878522833809</v>
      </c>
      <c r="BN95" s="81" t="s">
        <v>161</v>
      </c>
      <c r="BO95" s="81">
        <v>4.2240188436831554</v>
      </c>
      <c r="BW95" s="81" t="s">
        <v>260</v>
      </c>
      <c r="BX95" s="81">
        <v>13</v>
      </c>
      <c r="BY95" s="81"/>
    </row>
    <row r="96" spans="11:79" x14ac:dyDescent="0.2">
      <c r="K96" s="81" t="s">
        <v>166</v>
      </c>
      <c r="L96" s="81">
        <v>560</v>
      </c>
      <c r="M96" s="81" t="s">
        <v>166</v>
      </c>
      <c r="N96" s="81">
        <v>1025.5</v>
      </c>
      <c r="O96" s="81" t="s">
        <v>166</v>
      </c>
      <c r="P96" s="81">
        <v>356.8</v>
      </c>
      <c r="Q96" s="81" t="s">
        <v>166</v>
      </c>
      <c r="R96" s="81">
        <v>1094.5999999999999</v>
      </c>
      <c r="S96" s="81" t="s">
        <v>156</v>
      </c>
      <c r="T96" s="81">
        <v>1.8108751585507267E-2</v>
      </c>
      <c r="V96" s="81" t="s">
        <v>155</v>
      </c>
      <c r="W96" s="81">
        <v>-1.2137677477646464E-2</v>
      </c>
      <c r="X96" s="81">
        <v>0.30101109447491758</v>
      </c>
      <c r="AD96" s="81" t="s">
        <v>166</v>
      </c>
      <c r="AE96" s="81">
        <v>540</v>
      </c>
      <c r="AF96" s="81" t="s">
        <v>166</v>
      </c>
      <c r="AG96" s="81">
        <v>337</v>
      </c>
      <c r="AH96" s="81" t="s">
        <v>166</v>
      </c>
      <c r="AI96" s="81">
        <v>482</v>
      </c>
      <c r="AJ96" s="81"/>
      <c r="AK96" s="81" t="s">
        <v>166</v>
      </c>
      <c r="AL96" s="81">
        <v>632</v>
      </c>
      <c r="AR96" s="81" t="s">
        <v>162</v>
      </c>
      <c r="AS96" s="81">
        <v>1.0442269263821633</v>
      </c>
      <c r="AT96" s="81" t="s">
        <v>162</v>
      </c>
      <c r="AU96" s="81">
        <v>1.3562413372582436</v>
      </c>
      <c r="AV96" s="81" t="s">
        <v>162</v>
      </c>
      <c r="AW96" s="81">
        <v>1.2917538497097281</v>
      </c>
      <c r="AX96" s="81" t="s">
        <v>162</v>
      </c>
      <c r="AY96" s="81">
        <v>1.3686666534099432</v>
      </c>
      <c r="AZ96" s="81" t="s">
        <v>162</v>
      </c>
      <c r="BA96" s="81">
        <v>-0.50923570107435046</v>
      </c>
      <c r="BB96" s="81" t="s">
        <v>162</v>
      </c>
      <c r="BC96" s="81">
        <v>0.4917784500321733</v>
      </c>
      <c r="BD96" s="81" t="s">
        <v>162</v>
      </c>
      <c r="BE96" s="81">
        <v>1.1329049646925866</v>
      </c>
      <c r="BF96" s="81" t="s">
        <v>162</v>
      </c>
      <c r="BG96" s="81">
        <v>0.72386167048904748</v>
      </c>
      <c r="BH96" s="81" t="s">
        <v>162</v>
      </c>
      <c r="BI96" s="81">
        <v>0.19145419464777677</v>
      </c>
      <c r="BJ96" s="81" t="s">
        <v>162</v>
      </c>
      <c r="BK96" s="81">
        <v>0.19067256355460011</v>
      </c>
      <c r="BL96" s="81" t="s">
        <v>162</v>
      </c>
      <c r="BM96" s="81">
        <v>1.0329278971859015</v>
      </c>
      <c r="BN96" s="81" t="s">
        <v>162</v>
      </c>
      <c r="BO96" s="81">
        <v>1.790400944899651</v>
      </c>
      <c r="BW96" s="81" t="s">
        <v>261</v>
      </c>
      <c r="BX96" s="81">
        <v>1.6384987047004858</v>
      </c>
      <c r="BY96" s="81"/>
    </row>
    <row r="97" spans="11:77" x14ac:dyDescent="0.2">
      <c r="K97" s="81" t="s">
        <v>167</v>
      </c>
      <c r="L97" s="81">
        <v>11</v>
      </c>
      <c r="M97" s="81" t="s">
        <v>167</v>
      </c>
      <c r="N97" s="81">
        <v>11</v>
      </c>
      <c r="O97" s="81" t="s">
        <v>167</v>
      </c>
      <c r="P97" s="81">
        <v>11</v>
      </c>
      <c r="Q97" s="81" t="s">
        <v>167</v>
      </c>
      <c r="R97" s="81">
        <v>10</v>
      </c>
      <c r="S97" s="81" t="s">
        <v>157</v>
      </c>
      <c r="T97" s="81">
        <v>0.2730885942344482</v>
      </c>
      <c r="V97" s="81" t="s">
        <v>257</v>
      </c>
      <c r="W97" s="81">
        <v>2.228012556587315E-3</v>
      </c>
      <c r="X97" s="81">
        <v>7.5560563443687664E-3</v>
      </c>
      <c r="AD97" s="81" t="s">
        <v>167</v>
      </c>
      <c r="AE97" s="81">
        <v>11</v>
      </c>
      <c r="AF97" s="81" t="s">
        <v>167</v>
      </c>
      <c r="AG97" s="81">
        <v>11</v>
      </c>
      <c r="AH97" s="81" t="s">
        <v>167</v>
      </c>
      <c r="AI97" s="81">
        <v>11</v>
      </c>
      <c r="AJ97" s="81"/>
      <c r="AK97" s="81" t="s">
        <v>167</v>
      </c>
      <c r="AL97" s="81">
        <v>10</v>
      </c>
      <c r="AR97" s="81" t="s">
        <v>163</v>
      </c>
      <c r="AS97" s="81">
        <v>39.665999999999997</v>
      </c>
      <c r="AT97" s="81" t="s">
        <v>163</v>
      </c>
      <c r="AU97" s="81">
        <v>813</v>
      </c>
      <c r="AV97" s="81" t="s">
        <v>163</v>
      </c>
      <c r="AW97" s="81">
        <v>7.9479118281025158</v>
      </c>
      <c r="AX97" s="81" t="s">
        <v>163</v>
      </c>
      <c r="AY97" s="81">
        <v>121.91402765586297</v>
      </c>
      <c r="AZ97" s="81" t="s">
        <v>163</v>
      </c>
      <c r="BA97" s="81">
        <v>5.5</v>
      </c>
      <c r="BB97" s="81" t="s">
        <v>163</v>
      </c>
      <c r="BC97" s="81">
        <v>3</v>
      </c>
      <c r="BD97" s="81" t="s">
        <v>163</v>
      </c>
      <c r="BE97" s="81">
        <v>4.9596641269999999</v>
      </c>
      <c r="BF97" s="81" t="s">
        <v>163</v>
      </c>
      <c r="BG97" s="81">
        <v>1.700468801</v>
      </c>
      <c r="BH97" s="81" t="s">
        <v>163</v>
      </c>
      <c r="BI97" s="81">
        <v>279.65399878322717</v>
      </c>
      <c r="BJ97" s="81" t="s">
        <v>163</v>
      </c>
      <c r="BK97" s="81">
        <v>24.757272146372543</v>
      </c>
      <c r="BL97" s="81" t="s">
        <v>163</v>
      </c>
      <c r="BM97" s="81">
        <v>45.848173164999999</v>
      </c>
      <c r="BN97" s="81" t="s">
        <v>163</v>
      </c>
      <c r="BO97" s="81">
        <v>1046.9570221000001</v>
      </c>
      <c r="BW97" s="81" t="s">
        <v>262</v>
      </c>
      <c r="BX97" s="81">
        <v>6.2640683971375219E-2</v>
      </c>
      <c r="BY97" s="81"/>
    </row>
    <row r="98" spans="11:77" ht="17" thickBot="1" x14ac:dyDescent="0.25">
      <c r="K98" s="82" t="s">
        <v>168</v>
      </c>
      <c r="L98" s="82">
        <v>8.6266914530584007</v>
      </c>
      <c r="M98" s="82" t="s">
        <v>168</v>
      </c>
      <c r="N98" s="82">
        <v>15.774189960828059</v>
      </c>
      <c r="O98" s="82" t="s">
        <v>168</v>
      </c>
      <c r="P98" s="82">
        <v>2.5918728785259137</v>
      </c>
      <c r="Q98" s="82" t="s">
        <v>168</v>
      </c>
      <c r="R98" s="82">
        <v>15.614973938795425</v>
      </c>
      <c r="S98" s="81" t="s">
        <v>158</v>
      </c>
      <c r="T98" s="81" t="e">
        <v>#N/A</v>
      </c>
      <c r="V98" s="81" t="s">
        <v>258</v>
      </c>
      <c r="W98" s="81">
        <v>12</v>
      </c>
      <c r="X98" s="81">
        <v>11</v>
      </c>
      <c r="AD98" s="82" t="s">
        <v>168</v>
      </c>
      <c r="AE98" s="82">
        <v>21.586837740854421</v>
      </c>
      <c r="AF98" s="82" t="s">
        <v>168</v>
      </c>
      <c r="AG98" s="82">
        <v>6.9380207355424579</v>
      </c>
      <c r="AH98" s="82" t="s">
        <v>168</v>
      </c>
      <c r="AI98" s="82">
        <v>14.439421848771969</v>
      </c>
      <c r="AJ98" s="82"/>
      <c r="AK98" s="82" t="s">
        <v>168</v>
      </c>
      <c r="AL98" s="82">
        <v>8.231268467654159</v>
      </c>
      <c r="AR98" s="81" t="s">
        <v>164</v>
      </c>
      <c r="AS98" s="81">
        <v>7.3040000000000003</v>
      </c>
      <c r="AT98" s="81" t="s">
        <v>164</v>
      </c>
      <c r="AU98" s="81">
        <v>311</v>
      </c>
      <c r="AV98" s="81" t="s">
        <v>164</v>
      </c>
      <c r="AW98" s="81">
        <v>0.82348061845087484</v>
      </c>
      <c r="AX98" s="81" t="s">
        <v>164</v>
      </c>
      <c r="AY98" s="81">
        <v>43.931128500588059</v>
      </c>
      <c r="AZ98" s="81" t="s">
        <v>164</v>
      </c>
      <c r="BA98" s="81">
        <v>0.5</v>
      </c>
      <c r="BB98" s="81" t="s">
        <v>164</v>
      </c>
      <c r="BC98" s="81">
        <v>1</v>
      </c>
      <c r="BD98" s="81" t="s">
        <v>164</v>
      </c>
      <c r="BE98" s="81">
        <v>3.0123541469999999</v>
      </c>
      <c r="BF98" s="81" t="s">
        <v>164</v>
      </c>
      <c r="BG98" s="81">
        <v>3.7479820340000001</v>
      </c>
      <c r="BH98" s="81" t="s">
        <v>164</v>
      </c>
      <c r="BI98" s="81">
        <v>50.173620276514789</v>
      </c>
      <c r="BJ98" s="81" t="s">
        <v>164</v>
      </c>
      <c r="BK98" s="81">
        <v>5.4806545726288425</v>
      </c>
      <c r="BL98" s="81" t="s">
        <v>164</v>
      </c>
      <c r="BM98" s="81">
        <v>9.7224878750000006</v>
      </c>
      <c r="BN98" s="81" t="s">
        <v>164</v>
      </c>
      <c r="BO98" s="81">
        <v>421.03060190000002</v>
      </c>
      <c r="BW98" s="81" t="s">
        <v>263</v>
      </c>
      <c r="BX98" s="81">
        <v>1.7709333959868729</v>
      </c>
      <c r="BY98" s="81"/>
    </row>
    <row r="99" spans="11:77" ht="17" thickBot="1" x14ac:dyDescent="0.25">
      <c r="S99" s="81" t="s">
        <v>159</v>
      </c>
      <c r="T99" s="81">
        <v>8.4937573827390811E-2</v>
      </c>
      <c r="V99" s="81" t="s">
        <v>259</v>
      </c>
      <c r="W99" s="81">
        <v>0</v>
      </c>
      <c r="X99" s="81"/>
      <c r="AR99" s="81" t="s">
        <v>165</v>
      </c>
      <c r="AS99" s="81">
        <v>46.97</v>
      </c>
      <c r="AT99" s="81" t="s">
        <v>165</v>
      </c>
      <c r="AU99" s="81">
        <v>1124</v>
      </c>
      <c r="AV99" s="81" t="s">
        <v>165</v>
      </c>
      <c r="AW99" s="81">
        <v>8.7713924465533903</v>
      </c>
      <c r="AX99" s="81" t="s">
        <v>165</v>
      </c>
      <c r="AY99" s="81">
        <v>165.84515615645103</v>
      </c>
      <c r="AZ99" s="81" t="s">
        <v>165</v>
      </c>
      <c r="BA99" s="81">
        <v>6</v>
      </c>
      <c r="BB99" s="81" t="s">
        <v>165</v>
      </c>
      <c r="BC99" s="81">
        <v>4</v>
      </c>
      <c r="BD99" s="81" t="s">
        <v>165</v>
      </c>
      <c r="BE99" s="81">
        <v>7.9720182739999998</v>
      </c>
      <c r="BF99" s="81" t="s">
        <v>165</v>
      </c>
      <c r="BG99" s="81">
        <v>5.448450835</v>
      </c>
      <c r="BH99" s="81" t="s">
        <v>165</v>
      </c>
      <c r="BI99" s="81">
        <v>329.82761905974195</v>
      </c>
      <c r="BJ99" s="81" t="s">
        <v>165</v>
      </c>
      <c r="BK99" s="81">
        <v>30.237926719001386</v>
      </c>
      <c r="BL99" s="81" t="s">
        <v>165</v>
      </c>
      <c r="BM99" s="81">
        <v>55.570661039999997</v>
      </c>
      <c r="BN99" s="81" t="s">
        <v>165</v>
      </c>
      <c r="BO99" s="81">
        <v>1467.9876240000001</v>
      </c>
      <c r="BW99" s="81" t="s">
        <v>264</v>
      </c>
      <c r="BX99" s="81">
        <v>0.12528136794275044</v>
      </c>
      <c r="BY99" s="81"/>
    </row>
    <row r="100" spans="11:77" ht="17" thickBot="1" x14ac:dyDescent="0.25">
      <c r="K100" s="83" t="s">
        <v>214</v>
      </c>
      <c r="L100" s="83"/>
      <c r="M100" s="83" t="s">
        <v>216</v>
      </c>
      <c r="N100" s="83"/>
      <c r="O100" s="97" t="s">
        <v>218</v>
      </c>
      <c r="P100" s="83"/>
      <c r="Q100" s="83" t="s">
        <v>309</v>
      </c>
      <c r="R100" s="83"/>
      <c r="S100" s="81" t="s">
        <v>160</v>
      </c>
      <c r="T100" s="81">
        <v>7.2143914476834646E-3</v>
      </c>
      <c r="V100" s="81" t="s">
        <v>260</v>
      </c>
      <c r="W100" s="81">
        <v>15</v>
      </c>
      <c r="X100" s="81"/>
      <c r="AD100" s="83" t="s">
        <v>220</v>
      </c>
      <c r="AE100" s="83"/>
      <c r="AF100" s="97" t="s">
        <v>222</v>
      </c>
      <c r="AG100" s="83"/>
      <c r="AH100" s="97" t="s">
        <v>313</v>
      </c>
      <c r="AI100" s="83"/>
      <c r="AJ100" s="83"/>
      <c r="AK100" s="83" t="s">
        <v>224</v>
      </c>
      <c r="AL100" s="83"/>
      <c r="AR100" s="81" t="s">
        <v>166</v>
      </c>
      <c r="AS100" s="81">
        <v>236.494</v>
      </c>
      <c r="AT100" s="81" t="s">
        <v>166</v>
      </c>
      <c r="AU100" s="81">
        <v>6374.3</v>
      </c>
      <c r="AV100" s="81" t="s">
        <v>166</v>
      </c>
      <c r="AW100" s="81">
        <v>32.844425235086923</v>
      </c>
      <c r="AX100" s="81" t="s">
        <v>166</v>
      </c>
      <c r="AY100" s="81">
        <v>740.97322383299286</v>
      </c>
      <c r="AZ100" s="81" t="s">
        <v>166</v>
      </c>
      <c r="BA100" s="81">
        <v>37</v>
      </c>
      <c r="BB100" s="81" t="s">
        <v>166</v>
      </c>
      <c r="BC100" s="81">
        <v>23</v>
      </c>
      <c r="BD100" s="81" t="s">
        <v>166</v>
      </c>
      <c r="BE100" s="81">
        <v>52.790943879000004</v>
      </c>
      <c r="BF100" s="81" t="s">
        <v>166</v>
      </c>
      <c r="BG100" s="81">
        <v>49.343236791999999</v>
      </c>
      <c r="BH100" s="81" t="s">
        <v>166</v>
      </c>
      <c r="BI100" s="81">
        <v>1954.8513214896166</v>
      </c>
      <c r="BJ100" s="81" t="s">
        <v>166</v>
      </c>
      <c r="BK100" s="81">
        <v>190.76433151347885</v>
      </c>
      <c r="BL100" s="81" t="s">
        <v>166</v>
      </c>
      <c r="BM100" s="81">
        <v>296.64509943500002</v>
      </c>
      <c r="BN100" s="81" t="s">
        <v>166</v>
      </c>
      <c r="BO100" s="81">
        <v>7973.2545417000001</v>
      </c>
      <c r="BW100" s="82" t="s">
        <v>265</v>
      </c>
      <c r="BX100" s="82">
        <v>2.1603686564627926</v>
      </c>
      <c r="BY100" s="82"/>
    </row>
    <row r="101" spans="11:77" x14ac:dyDescent="0.2">
      <c r="K101" s="81"/>
      <c r="L101" s="81"/>
      <c r="M101" s="81"/>
      <c r="N101" s="81"/>
      <c r="O101" s="81"/>
      <c r="P101" s="81"/>
      <c r="Q101" s="81"/>
      <c r="R101" s="81"/>
      <c r="S101" s="81" t="s">
        <v>161</v>
      </c>
      <c r="T101" s="81">
        <v>-0.86224801262881057</v>
      </c>
      <c r="V101" s="81" t="s">
        <v>261</v>
      </c>
      <c r="W101" s="81">
        <v>-10.601018839554124</v>
      </c>
      <c r="X101" s="81"/>
      <c r="AD101" s="81"/>
      <c r="AE101" s="81"/>
      <c r="AF101" s="81"/>
      <c r="AG101" s="81"/>
      <c r="AH101" s="81"/>
      <c r="AI101" s="81"/>
      <c r="AJ101" s="81"/>
      <c r="AK101" s="81"/>
      <c r="AL101" s="81"/>
      <c r="AR101" s="81" t="s">
        <v>167</v>
      </c>
      <c r="AS101" s="81">
        <v>11</v>
      </c>
      <c r="AT101" s="81" t="s">
        <v>167</v>
      </c>
      <c r="AU101" s="81">
        <v>11</v>
      </c>
      <c r="AV101" s="81" t="s">
        <v>167</v>
      </c>
      <c r="AW101" s="81">
        <v>10</v>
      </c>
      <c r="AX101" s="81" t="s">
        <v>167</v>
      </c>
      <c r="AY101" s="81">
        <v>9</v>
      </c>
      <c r="AZ101" s="81" t="s">
        <v>167</v>
      </c>
      <c r="BA101" s="81">
        <v>10</v>
      </c>
      <c r="BB101" s="81" t="s">
        <v>167</v>
      </c>
      <c r="BC101" s="81">
        <v>9</v>
      </c>
      <c r="BD101" s="81" t="s">
        <v>167</v>
      </c>
      <c r="BE101" s="81">
        <v>11</v>
      </c>
      <c r="BF101" s="81" t="s">
        <v>167</v>
      </c>
      <c r="BG101" s="81">
        <v>11</v>
      </c>
      <c r="BH101" s="81" t="s">
        <v>167</v>
      </c>
      <c r="BI101" s="81">
        <v>11</v>
      </c>
      <c r="BJ101" s="81" t="s">
        <v>167</v>
      </c>
      <c r="BK101" s="81">
        <v>11</v>
      </c>
      <c r="BL101" s="81" t="s">
        <v>167</v>
      </c>
      <c r="BM101" s="81">
        <v>11</v>
      </c>
      <c r="BN101" s="81" t="s">
        <v>167</v>
      </c>
      <c r="BO101" s="81">
        <v>11</v>
      </c>
    </row>
    <row r="102" spans="11:77" ht="17" thickBot="1" x14ac:dyDescent="0.25">
      <c r="K102" s="81" t="s">
        <v>155</v>
      </c>
      <c r="L102" s="81">
        <v>51.727272727272727</v>
      </c>
      <c r="M102" s="81" t="s">
        <v>155</v>
      </c>
      <c r="N102" s="81">
        <v>106.62727272727274</v>
      </c>
      <c r="O102" s="81" t="s">
        <v>155</v>
      </c>
      <c r="P102" s="81">
        <v>35.527272727272731</v>
      </c>
      <c r="Q102" s="81" t="s">
        <v>155</v>
      </c>
      <c r="R102" s="81">
        <v>113.09090909090909</v>
      </c>
      <c r="S102" s="81" t="s">
        <v>162</v>
      </c>
      <c r="T102" s="81">
        <v>-7.6420089858380315E-3</v>
      </c>
      <c r="V102" s="81" t="s">
        <v>262</v>
      </c>
      <c r="W102" s="81">
        <v>1.1531037717748323E-8</v>
      </c>
      <c r="X102" s="81"/>
      <c r="AD102" s="81" t="s">
        <v>155</v>
      </c>
      <c r="AE102" s="81">
        <v>49.727272727272727</v>
      </c>
      <c r="AF102" s="81" t="s">
        <v>155</v>
      </c>
      <c r="AG102" s="81">
        <v>35.636363636363633</v>
      </c>
      <c r="AH102" s="81" t="s">
        <v>155</v>
      </c>
      <c r="AI102" s="81">
        <v>60.454545454545453</v>
      </c>
      <c r="AJ102" s="81"/>
      <c r="AK102" s="81" t="s">
        <v>155</v>
      </c>
      <c r="AL102" s="81">
        <v>71.909090909090907</v>
      </c>
      <c r="AR102" s="82" t="s">
        <v>168</v>
      </c>
      <c r="AS102" s="82">
        <v>9.0695356537540821</v>
      </c>
      <c r="AT102" s="82" t="s">
        <v>168</v>
      </c>
      <c r="AU102" s="82">
        <v>153.07026383583155</v>
      </c>
      <c r="AV102" s="82" t="s">
        <v>168</v>
      </c>
      <c r="AW102" s="82">
        <v>1.8647044492025162</v>
      </c>
      <c r="AX102" s="82" t="s">
        <v>168</v>
      </c>
      <c r="AY102" s="82">
        <v>30.599062225037411</v>
      </c>
      <c r="AZ102" s="82" t="s">
        <v>168</v>
      </c>
      <c r="BA102" s="82">
        <v>1.5005453051633122</v>
      </c>
      <c r="BB102" s="82" t="s">
        <v>168</v>
      </c>
      <c r="BC102" s="82">
        <v>0.86889338818922612</v>
      </c>
      <c r="BD102" s="82" t="s">
        <v>168</v>
      </c>
      <c r="BE102" s="82">
        <v>0.96671112401631132</v>
      </c>
      <c r="BF102" s="82" t="s">
        <v>168</v>
      </c>
      <c r="BG102" s="82">
        <v>0.3216473908089767</v>
      </c>
      <c r="BH102" s="82" t="s">
        <v>168</v>
      </c>
      <c r="BI102" s="82">
        <v>56.134711919125905</v>
      </c>
      <c r="BJ102" s="82" t="s">
        <v>168</v>
      </c>
      <c r="BK102" s="82">
        <v>5.7107368402987033</v>
      </c>
      <c r="BL102" s="82" t="s">
        <v>168</v>
      </c>
      <c r="BM102" s="82">
        <v>10.342583964693544</v>
      </c>
      <c r="BN102" s="82" t="s">
        <v>168</v>
      </c>
      <c r="BO102" s="82">
        <v>194.88743145812234</v>
      </c>
      <c r="BW102" t="s">
        <v>254</v>
      </c>
    </row>
    <row r="103" spans="11:77" ht="17" thickBot="1" x14ac:dyDescent="0.25">
      <c r="K103" s="81" t="s">
        <v>156</v>
      </c>
      <c r="L103" s="81">
        <v>3.768508045972836</v>
      </c>
      <c r="M103" s="81" t="s">
        <v>156</v>
      </c>
      <c r="N103" s="81">
        <v>5.6826384862393926</v>
      </c>
      <c r="O103" s="81" t="s">
        <v>156</v>
      </c>
      <c r="P103" s="81">
        <v>1.4431714387600925</v>
      </c>
      <c r="Q103" s="81" t="s">
        <v>156</v>
      </c>
      <c r="R103" s="81">
        <v>4.3242541037407811</v>
      </c>
      <c r="S103" s="81" t="s">
        <v>163</v>
      </c>
      <c r="T103" s="81">
        <v>0.29883623378578955</v>
      </c>
      <c r="V103" s="81" t="s">
        <v>263</v>
      </c>
      <c r="W103" s="81">
        <v>1.7530503556925723</v>
      </c>
      <c r="X103" s="81"/>
      <c r="AD103" s="81" t="s">
        <v>156</v>
      </c>
      <c r="AE103" s="81">
        <v>12.546706129926843</v>
      </c>
      <c r="AF103" s="81" t="s">
        <v>156</v>
      </c>
      <c r="AG103" s="81">
        <v>5.9134249839938198</v>
      </c>
      <c r="AH103" s="81" t="s">
        <v>156</v>
      </c>
      <c r="AI103" s="81">
        <v>16.168073836120616</v>
      </c>
      <c r="AJ103" s="81"/>
      <c r="AK103" s="81" t="s">
        <v>156</v>
      </c>
      <c r="AL103" s="81">
        <v>3.5302705161722874</v>
      </c>
      <c r="BX103" t="s">
        <v>290</v>
      </c>
    </row>
    <row r="104" spans="11:77" x14ac:dyDescent="0.2">
      <c r="K104" s="81" t="s">
        <v>157</v>
      </c>
      <c r="L104" s="81">
        <v>51</v>
      </c>
      <c r="M104" s="81" t="s">
        <v>157</v>
      </c>
      <c r="N104" s="81">
        <v>108</v>
      </c>
      <c r="O104" s="81" t="s">
        <v>157</v>
      </c>
      <c r="P104" s="81">
        <v>35.1</v>
      </c>
      <c r="Q104" s="81" t="s">
        <v>157</v>
      </c>
      <c r="R104" s="81">
        <v>111</v>
      </c>
      <c r="S104" s="81" t="s">
        <v>164</v>
      </c>
      <c r="T104" s="81">
        <v>0.1206896551724138</v>
      </c>
      <c r="V104" s="81" t="s">
        <v>264</v>
      </c>
      <c r="W104" s="81">
        <v>2.3062075435496645E-8</v>
      </c>
      <c r="X104" s="81"/>
      <c r="AD104" s="81" t="s">
        <v>157</v>
      </c>
      <c r="AE104" s="81">
        <v>40</v>
      </c>
      <c r="AF104" s="81" t="s">
        <v>157</v>
      </c>
      <c r="AG104" s="81">
        <v>25</v>
      </c>
      <c r="AH104" s="81" t="s">
        <v>157</v>
      </c>
      <c r="AI104" s="81">
        <v>39</v>
      </c>
      <c r="AJ104" s="81"/>
      <c r="AK104" s="81" t="s">
        <v>157</v>
      </c>
      <c r="AL104" s="81">
        <v>76</v>
      </c>
      <c r="AR104" s="83" t="s">
        <v>231</v>
      </c>
      <c r="AS104" s="83"/>
      <c r="AT104" s="83" t="s">
        <v>233</v>
      </c>
      <c r="AU104" s="83"/>
      <c r="AV104" s="83" t="s">
        <v>235</v>
      </c>
      <c r="AW104" s="83"/>
      <c r="AX104" s="83" t="s">
        <v>237</v>
      </c>
      <c r="AY104" s="83"/>
      <c r="AZ104" s="83" t="s">
        <v>238</v>
      </c>
      <c r="BA104" s="83"/>
      <c r="BB104" s="83" t="s">
        <v>240</v>
      </c>
      <c r="BC104" s="83"/>
      <c r="BD104" s="83" t="s">
        <v>242</v>
      </c>
      <c r="BE104" s="83"/>
      <c r="BF104" s="83" t="s">
        <v>244</v>
      </c>
      <c r="BG104" s="83"/>
      <c r="BH104" s="83" t="s">
        <v>246</v>
      </c>
      <c r="BI104" s="83"/>
      <c r="BJ104" s="83" t="s">
        <v>248</v>
      </c>
      <c r="BK104" s="83"/>
      <c r="BL104" s="83" t="s">
        <v>252</v>
      </c>
      <c r="BM104" s="83"/>
      <c r="BN104" s="83" t="s">
        <v>251</v>
      </c>
      <c r="BO104" s="83"/>
      <c r="BW104" s="87"/>
      <c r="BX104" s="87" t="s">
        <v>2</v>
      </c>
      <c r="BY104" s="87" t="s">
        <v>329</v>
      </c>
    </row>
    <row r="105" spans="11:77" ht="17" thickBot="1" x14ac:dyDescent="0.25">
      <c r="K105" s="81" t="s">
        <v>158</v>
      </c>
      <c r="L105" s="81" t="e">
        <v>#N/A</v>
      </c>
      <c r="M105" s="81" t="s">
        <v>158</v>
      </c>
      <c r="N105" s="81" t="e">
        <v>#N/A</v>
      </c>
      <c r="O105" s="81" t="s">
        <v>158</v>
      </c>
      <c r="P105" s="81" t="e">
        <v>#N/A</v>
      </c>
      <c r="Q105" s="81" t="s">
        <v>158</v>
      </c>
      <c r="R105" s="81" t="e">
        <v>#N/A</v>
      </c>
      <c r="S105" s="81" t="s">
        <v>165</v>
      </c>
      <c r="T105" s="81">
        <v>0.41952588895820336</v>
      </c>
      <c r="V105" s="82" t="s">
        <v>265</v>
      </c>
      <c r="W105" s="82">
        <v>2.1314495455597742</v>
      </c>
      <c r="X105" s="82"/>
      <c r="AD105" s="81" t="s">
        <v>158</v>
      </c>
      <c r="AE105" s="81" t="e">
        <v>#N/A</v>
      </c>
      <c r="AF105" s="81" t="s">
        <v>158</v>
      </c>
      <c r="AG105" s="81">
        <v>24</v>
      </c>
      <c r="AH105" s="81" t="s">
        <v>158</v>
      </c>
      <c r="AI105" s="81">
        <v>55</v>
      </c>
      <c r="AJ105" s="81"/>
      <c r="AK105" s="81" t="s">
        <v>158</v>
      </c>
      <c r="AL105" s="81">
        <v>76</v>
      </c>
      <c r="AR105" s="81"/>
      <c r="AS105" s="81"/>
      <c r="AT105" s="81"/>
      <c r="AU105" s="81"/>
      <c r="AV105" s="81"/>
      <c r="AW105" s="81"/>
      <c r="AX105" s="81"/>
      <c r="AY105" s="81"/>
      <c r="AZ105" s="81"/>
      <c r="BA105" s="81"/>
      <c r="BB105" s="81"/>
      <c r="BC105" s="81"/>
      <c r="BD105" s="81"/>
      <c r="BE105" s="81"/>
      <c r="BF105" s="81"/>
      <c r="BG105" s="81"/>
      <c r="BH105" s="81"/>
      <c r="BI105" s="81"/>
      <c r="BJ105" s="81"/>
      <c r="BK105" s="81"/>
      <c r="BL105" s="81"/>
      <c r="BM105" s="81"/>
      <c r="BN105" s="81"/>
      <c r="BO105" s="81"/>
      <c r="BW105" s="81" t="s">
        <v>155</v>
      </c>
      <c r="BX105" s="81">
        <v>16.87082425978662</v>
      </c>
      <c r="BY105" s="81">
        <v>10.442631831283148</v>
      </c>
    </row>
    <row r="106" spans="11:77" x14ac:dyDescent="0.2">
      <c r="K106" s="81" t="s">
        <v>159</v>
      </c>
      <c r="L106" s="81">
        <v>12.498727207927294</v>
      </c>
      <c r="M106" s="81" t="s">
        <v>159</v>
      </c>
      <c r="N106" s="81">
        <v>18.847179678089251</v>
      </c>
      <c r="O106" s="81" t="s">
        <v>159</v>
      </c>
      <c r="P106" s="81">
        <v>4.7864581705245923</v>
      </c>
      <c r="Q106" s="81" t="s">
        <v>159</v>
      </c>
      <c r="R106" s="81">
        <v>14.341928360262745</v>
      </c>
      <c r="S106" s="81" t="s">
        <v>166</v>
      </c>
      <c r="T106" s="81">
        <v>5.9860701385651236</v>
      </c>
      <c r="AD106" s="81" t="s">
        <v>159</v>
      </c>
      <c r="AE106" s="81">
        <v>41.612716587819428</v>
      </c>
      <c r="AF106" s="81" t="s">
        <v>159</v>
      </c>
      <c r="AG106" s="81">
        <v>19.612611897820887</v>
      </c>
      <c r="AH106" s="81" t="s">
        <v>159</v>
      </c>
      <c r="AI106" s="81">
        <v>53.623434497174159</v>
      </c>
      <c r="AJ106" s="81"/>
      <c r="AK106" s="81" t="s">
        <v>159</v>
      </c>
      <c r="AL106" s="81">
        <v>11.708582710597762</v>
      </c>
      <c r="AR106" s="81" t="s">
        <v>155</v>
      </c>
      <c r="AS106" s="81">
        <v>18.639909090909089</v>
      </c>
      <c r="AT106" s="81" t="s">
        <v>155</v>
      </c>
      <c r="AU106" s="81">
        <v>510.74545454545444</v>
      </c>
      <c r="AV106" s="81" t="s">
        <v>155</v>
      </c>
      <c r="AW106" s="81">
        <v>2.8082140147569343</v>
      </c>
      <c r="AX106" s="81" t="s">
        <v>155</v>
      </c>
      <c r="AY106" s="81">
        <v>73.708039126079242</v>
      </c>
      <c r="AZ106" s="81" t="s">
        <v>155</v>
      </c>
      <c r="BA106" s="81">
        <v>3.8636363636363638</v>
      </c>
      <c r="BB106" s="81" t="s">
        <v>155</v>
      </c>
      <c r="BC106" s="81">
        <v>2.8181818181818183</v>
      </c>
      <c r="BD106" s="81" t="s">
        <v>155</v>
      </c>
      <c r="BE106" s="81">
        <v>6.0443734054999991</v>
      </c>
      <c r="BF106" s="81" t="s">
        <v>155</v>
      </c>
      <c r="BG106" s="81">
        <v>5.5059076822727269</v>
      </c>
      <c r="BH106" s="81" t="s">
        <v>155</v>
      </c>
      <c r="BI106" s="81">
        <v>178.3022831240113</v>
      </c>
      <c r="BJ106" s="81" t="s">
        <v>155</v>
      </c>
      <c r="BK106" s="81">
        <v>21.791529628629153</v>
      </c>
      <c r="BL106" s="81" t="s">
        <v>155</v>
      </c>
      <c r="BM106" s="81">
        <v>23.7022637271</v>
      </c>
      <c r="BN106" s="81" t="s">
        <v>155</v>
      </c>
      <c r="BO106" s="81">
        <v>704.52513143636361</v>
      </c>
      <c r="BW106" s="81" t="s">
        <v>257</v>
      </c>
      <c r="BX106" s="81">
        <v>10.382795982584328</v>
      </c>
      <c r="BY106" s="81">
        <v>20.659722180527424</v>
      </c>
    </row>
    <row r="107" spans="11:77" x14ac:dyDescent="0.2">
      <c r="K107" s="81" t="s">
        <v>160</v>
      </c>
      <c r="L107" s="81">
        <v>156.21818181818199</v>
      </c>
      <c r="M107" s="81" t="s">
        <v>160</v>
      </c>
      <c r="N107" s="81">
        <v>355.21618181818047</v>
      </c>
      <c r="O107" s="81" t="s">
        <v>160</v>
      </c>
      <c r="P107" s="81">
        <v>22.910181818181627</v>
      </c>
      <c r="Q107" s="81" t="s">
        <v>160</v>
      </c>
      <c r="R107" s="81">
        <v>205.69090909090883</v>
      </c>
      <c r="S107" s="81" t="s">
        <v>167</v>
      </c>
      <c r="T107" s="81">
        <v>22</v>
      </c>
      <c r="V107" t="s">
        <v>254</v>
      </c>
      <c r="AD107" s="81" t="s">
        <v>160</v>
      </c>
      <c r="AE107" s="81">
        <v>1731.6181818181819</v>
      </c>
      <c r="AF107" s="81" t="s">
        <v>160</v>
      </c>
      <c r="AG107" s="81">
        <v>384.65454545454543</v>
      </c>
      <c r="AH107" s="81" t="s">
        <v>160</v>
      </c>
      <c r="AI107" s="81">
        <v>2875.4727272727273</v>
      </c>
      <c r="AJ107" s="81"/>
      <c r="AK107" s="81" t="s">
        <v>160</v>
      </c>
      <c r="AL107" s="81">
        <v>137.09090909090884</v>
      </c>
      <c r="AR107" s="81" t="s">
        <v>156</v>
      </c>
      <c r="AS107" s="81">
        <v>4.7420958608740733</v>
      </c>
      <c r="AT107" s="81" t="s">
        <v>156</v>
      </c>
      <c r="AU107" s="81">
        <v>91.720079454864333</v>
      </c>
      <c r="AV107" s="81" t="s">
        <v>156</v>
      </c>
      <c r="AW107" s="81">
        <v>0.80689015701263034</v>
      </c>
      <c r="AX107" s="81" t="s">
        <v>156</v>
      </c>
      <c r="AY107" s="81">
        <v>14.787285373215482</v>
      </c>
      <c r="AZ107" s="81" t="s">
        <v>156</v>
      </c>
      <c r="BA107" s="81">
        <v>0.53974282213808711</v>
      </c>
      <c r="BB107" s="81" t="s">
        <v>156</v>
      </c>
      <c r="BC107" s="81">
        <v>0.42250727413171829</v>
      </c>
      <c r="BD107" s="81" t="s">
        <v>156</v>
      </c>
      <c r="BE107" s="81">
        <v>1.2607127934168185</v>
      </c>
      <c r="BF107" s="81" t="s">
        <v>156</v>
      </c>
      <c r="BG107" s="81">
        <v>0.43165601890027172</v>
      </c>
      <c r="BH107" s="81" t="s">
        <v>156</v>
      </c>
      <c r="BI107" s="81">
        <v>16.176286342681248</v>
      </c>
      <c r="BJ107" s="81" t="s">
        <v>156</v>
      </c>
      <c r="BK107" s="81">
        <v>2.8449562018435524</v>
      </c>
      <c r="BL107" s="81" t="s">
        <v>156</v>
      </c>
      <c r="BM107" s="81">
        <v>6.0740438277262312</v>
      </c>
      <c r="BN107" s="81" t="s">
        <v>156</v>
      </c>
      <c r="BO107" s="81">
        <v>125.65546443373276</v>
      </c>
      <c r="BW107" s="81" t="s">
        <v>258</v>
      </c>
      <c r="BX107" s="81">
        <v>12</v>
      </c>
      <c r="BY107" s="81">
        <v>10</v>
      </c>
    </row>
    <row r="108" spans="11:77" ht="17" thickBot="1" x14ac:dyDescent="0.25">
      <c r="K108" s="81" t="s">
        <v>161</v>
      </c>
      <c r="L108" s="81">
        <v>0.1935641839318718</v>
      </c>
      <c r="M108" s="81" t="s">
        <v>161</v>
      </c>
      <c r="N108" s="81">
        <v>0.60318187066004914</v>
      </c>
      <c r="O108" s="81" t="s">
        <v>161</v>
      </c>
      <c r="P108" s="81">
        <v>0.11292737274798537</v>
      </c>
      <c r="Q108" s="81" t="s">
        <v>161</v>
      </c>
      <c r="R108" s="81">
        <v>-0.44416601894882612</v>
      </c>
      <c r="S108" s="82" t="s">
        <v>168</v>
      </c>
      <c r="T108" s="82">
        <v>3.7659210507955239E-2</v>
      </c>
      <c r="W108" t="s">
        <v>331</v>
      </c>
      <c r="AD108" s="81" t="s">
        <v>161</v>
      </c>
      <c r="AE108" s="81">
        <v>1.0268153615929592</v>
      </c>
      <c r="AF108" s="81" t="s">
        <v>161</v>
      </c>
      <c r="AG108" s="81">
        <v>0.32622708855635452</v>
      </c>
      <c r="AH108" s="81" t="s">
        <v>161</v>
      </c>
      <c r="AI108" s="81">
        <v>3.4150089847645857</v>
      </c>
      <c r="AJ108" s="81"/>
      <c r="AK108" s="81" t="s">
        <v>161</v>
      </c>
      <c r="AL108" s="81">
        <v>-0.77734950877958431</v>
      </c>
      <c r="AR108" s="81" t="s">
        <v>157</v>
      </c>
      <c r="AS108" s="81">
        <v>12.72</v>
      </c>
      <c r="AT108" s="81" t="s">
        <v>157</v>
      </c>
      <c r="AU108" s="81">
        <v>459.8</v>
      </c>
      <c r="AV108" s="81" t="s">
        <v>157</v>
      </c>
      <c r="AW108" s="81">
        <v>2.2618743664739043</v>
      </c>
      <c r="AX108" s="81" t="s">
        <v>157</v>
      </c>
      <c r="AY108" s="81">
        <v>66.077465934082824</v>
      </c>
      <c r="AZ108" s="81" t="s">
        <v>157</v>
      </c>
      <c r="BA108" s="81">
        <v>4</v>
      </c>
      <c r="BB108" s="81" t="s">
        <v>157</v>
      </c>
      <c r="BC108" s="81">
        <v>4</v>
      </c>
      <c r="BD108" s="81" t="s">
        <v>157</v>
      </c>
      <c r="BE108" s="81">
        <v>4.1474152555000003</v>
      </c>
      <c r="BF108" s="81" t="s">
        <v>157</v>
      </c>
      <c r="BG108" s="81">
        <v>5.1573124119999996</v>
      </c>
      <c r="BH108" s="81" t="s">
        <v>157</v>
      </c>
      <c r="BI108" s="81">
        <v>174.09807200112704</v>
      </c>
      <c r="BJ108" s="81" t="s">
        <v>157</v>
      </c>
      <c r="BK108" s="81">
        <v>18.885827777838692</v>
      </c>
      <c r="BL108" s="81" t="s">
        <v>157</v>
      </c>
      <c r="BM108" s="81">
        <v>16.163353879999999</v>
      </c>
      <c r="BN108" s="81" t="s">
        <v>157</v>
      </c>
      <c r="BO108" s="81">
        <v>655.21044440000003</v>
      </c>
      <c r="BW108" s="81" t="s">
        <v>259</v>
      </c>
      <c r="BX108" s="81">
        <v>0</v>
      </c>
      <c r="BY108" s="81"/>
    </row>
    <row r="109" spans="11:77" ht="17" thickBot="1" x14ac:dyDescent="0.25">
      <c r="K109" s="81" t="s">
        <v>162</v>
      </c>
      <c r="L109" s="81">
        <v>-0.75057611582018202</v>
      </c>
      <c r="M109" s="81" t="s">
        <v>162</v>
      </c>
      <c r="N109" s="81">
        <v>-0.67282246924353295</v>
      </c>
      <c r="O109" s="81" t="s">
        <v>162</v>
      </c>
      <c r="P109" s="81">
        <v>-0.49570271212452571</v>
      </c>
      <c r="Q109" s="81" t="s">
        <v>162</v>
      </c>
      <c r="R109" s="81">
        <v>-0.26855636411501227</v>
      </c>
      <c r="V109" s="87"/>
      <c r="W109" s="87" t="s">
        <v>2</v>
      </c>
      <c r="X109" s="87" t="s">
        <v>328</v>
      </c>
      <c r="AD109" s="81" t="s">
        <v>162</v>
      </c>
      <c r="AE109" s="81">
        <v>1.4148059061113973</v>
      </c>
      <c r="AF109" s="81" t="s">
        <v>162</v>
      </c>
      <c r="AG109" s="81">
        <v>1.3684524449393987</v>
      </c>
      <c r="AH109" s="81" t="s">
        <v>162</v>
      </c>
      <c r="AI109" s="81">
        <v>1.976200671728066</v>
      </c>
      <c r="AJ109" s="81"/>
      <c r="AK109" s="81" t="s">
        <v>162</v>
      </c>
      <c r="AL109" s="81">
        <v>-0.33344391127430545</v>
      </c>
      <c r="AR109" s="81" t="s">
        <v>158</v>
      </c>
      <c r="AS109" s="81" t="e">
        <v>#N/A</v>
      </c>
      <c r="AT109" s="81" t="s">
        <v>158</v>
      </c>
      <c r="AU109" s="81" t="e">
        <v>#N/A</v>
      </c>
      <c r="AV109" s="81" t="s">
        <v>158</v>
      </c>
      <c r="AW109" s="81" t="e">
        <v>#N/A</v>
      </c>
      <c r="AX109" s="81" t="s">
        <v>158</v>
      </c>
      <c r="AY109" s="81" t="e">
        <v>#N/A</v>
      </c>
      <c r="AZ109" s="81" t="s">
        <v>158</v>
      </c>
      <c r="BA109" s="81">
        <v>4</v>
      </c>
      <c r="BB109" s="81" t="s">
        <v>158</v>
      </c>
      <c r="BC109" s="81">
        <v>4</v>
      </c>
      <c r="BD109" s="81" t="s">
        <v>158</v>
      </c>
      <c r="BE109" s="81" t="e">
        <v>#N/A</v>
      </c>
      <c r="BF109" s="81" t="s">
        <v>158</v>
      </c>
      <c r="BG109" s="81" t="e">
        <v>#N/A</v>
      </c>
      <c r="BH109" s="81" t="s">
        <v>158</v>
      </c>
      <c r="BI109" s="81" t="e">
        <v>#N/A</v>
      </c>
      <c r="BJ109" s="81" t="s">
        <v>158</v>
      </c>
      <c r="BK109" s="81" t="e">
        <v>#N/A</v>
      </c>
      <c r="BL109" s="81" t="s">
        <v>158</v>
      </c>
      <c r="BM109" s="81" t="e">
        <v>#N/A</v>
      </c>
      <c r="BN109" s="81" t="s">
        <v>158</v>
      </c>
      <c r="BO109" s="81" t="e">
        <v>#N/A</v>
      </c>
      <c r="BW109" s="81" t="s">
        <v>260</v>
      </c>
      <c r="BX109" s="81">
        <v>16</v>
      </c>
      <c r="BY109" s="81"/>
    </row>
    <row r="110" spans="11:77" x14ac:dyDescent="0.2">
      <c r="K110" s="81" t="s">
        <v>163</v>
      </c>
      <c r="L110" s="81">
        <v>41</v>
      </c>
      <c r="M110" s="81" t="s">
        <v>163</v>
      </c>
      <c r="N110" s="81">
        <v>67.200000000000017</v>
      </c>
      <c r="O110" s="81" t="s">
        <v>163</v>
      </c>
      <c r="P110" s="81">
        <v>15.999999999999996</v>
      </c>
      <c r="Q110" s="81" t="s">
        <v>163</v>
      </c>
      <c r="R110" s="81">
        <v>45</v>
      </c>
      <c r="S110" s="83" t="s">
        <v>298</v>
      </c>
      <c r="T110" s="83"/>
      <c r="V110" s="81" t="s">
        <v>155</v>
      </c>
      <c r="W110" s="81">
        <v>-1.2137677477646464E-2</v>
      </c>
      <c r="X110" s="81">
        <v>0.24317709994009362</v>
      </c>
      <c r="AD110" s="81" t="s">
        <v>163</v>
      </c>
      <c r="AE110" s="81">
        <v>126</v>
      </c>
      <c r="AF110" s="81" t="s">
        <v>163</v>
      </c>
      <c r="AG110" s="81">
        <v>54</v>
      </c>
      <c r="AH110" s="81" t="s">
        <v>163</v>
      </c>
      <c r="AI110" s="81">
        <v>173</v>
      </c>
      <c r="AJ110" s="81"/>
      <c r="AK110" s="81" t="s">
        <v>163</v>
      </c>
      <c r="AL110" s="81">
        <v>37</v>
      </c>
      <c r="AR110" s="81" t="s">
        <v>159</v>
      </c>
      <c r="AS110" s="81">
        <v>15.727752690416683</v>
      </c>
      <c r="AT110" s="81" t="s">
        <v>159</v>
      </c>
      <c r="AU110" s="81">
        <v>304.20108929337005</v>
      </c>
      <c r="AV110" s="81" t="s">
        <v>159</v>
      </c>
      <c r="AW110" s="81">
        <v>2.6761518978418506</v>
      </c>
      <c r="AX110" s="81" t="s">
        <v>159</v>
      </c>
      <c r="AY110" s="81">
        <v>49.043877250866267</v>
      </c>
      <c r="AZ110" s="81" t="s">
        <v>159</v>
      </c>
      <c r="BA110" s="81">
        <v>1.7901244243195649</v>
      </c>
      <c r="BB110" s="81" t="s">
        <v>159</v>
      </c>
      <c r="BC110" s="81">
        <v>1.4012980994907416</v>
      </c>
      <c r="BD110" s="81" t="s">
        <v>159</v>
      </c>
      <c r="BE110" s="81">
        <v>3.9867239025104784</v>
      </c>
      <c r="BF110" s="81" t="s">
        <v>159</v>
      </c>
      <c r="BG110" s="81">
        <v>1.4316410531907602</v>
      </c>
      <c r="BH110" s="81" t="s">
        <v>159</v>
      </c>
      <c r="BI110" s="81">
        <v>53.650672300024112</v>
      </c>
      <c r="BJ110" s="81" t="s">
        <v>159</v>
      </c>
      <c r="BK110" s="81">
        <v>9.4356522665096669</v>
      </c>
      <c r="BL110" s="81" t="s">
        <v>159</v>
      </c>
      <c r="BM110" s="81">
        <v>19.207813103302293</v>
      </c>
      <c r="BN110" s="81" t="s">
        <v>159</v>
      </c>
      <c r="BO110" s="81">
        <v>416.7520283845393</v>
      </c>
      <c r="BW110" s="81" t="s">
        <v>261</v>
      </c>
      <c r="BX110" s="81">
        <v>3.754617988009465</v>
      </c>
      <c r="BY110" s="81"/>
    </row>
    <row r="111" spans="11:77" x14ac:dyDescent="0.2">
      <c r="K111" s="81" t="s">
        <v>164</v>
      </c>
      <c r="L111" s="81">
        <v>26</v>
      </c>
      <c r="M111" s="81" t="s">
        <v>164</v>
      </c>
      <c r="N111" s="81">
        <v>68.599999999999994</v>
      </c>
      <c r="O111" s="81" t="s">
        <v>164</v>
      </c>
      <c r="P111" s="81">
        <v>26.3</v>
      </c>
      <c r="Q111" s="81" t="s">
        <v>164</v>
      </c>
      <c r="R111" s="81">
        <v>89</v>
      </c>
      <c r="S111" s="81"/>
      <c r="T111" s="81"/>
      <c r="V111" s="81" t="s">
        <v>257</v>
      </c>
      <c r="W111" s="81">
        <v>2.228012556587315E-3</v>
      </c>
      <c r="X111" s="81">
        <v>5.754541687646786E-3</v>
      </c>
      <c r="AD111" s="81" t="s">
        <v>164</v>
      </c>
      <c r="AE111" s="81">
        <v>12</v>
      </c>
      <c r="AF111" s="81" t="s">
        <v>164</v>
      </c>
      <c r="AG111" s="81">
        <v>20</v>
      </c>
      <c r="AH111" s="81" t="s">
        <v>164</v>
      </c>
      <c r="AI111" s="81">
        <v>20</v>
      </c>
      <c r="AJ111" s="81"/>
      <c r="AK111" s="81" t="s">
        <v>164</v>
      </c>
      <c r="AL111" s="81">
        <v>52</v>
      </c>
      <c r="AR111" s="81" t="s">
        <v>160</v>
      </c>
      <c r="AS111" s="81">
        <v>247.36220469090918</v>
      </c>
      <c r="AT111" s="81" t="s">
        <v>160</v>
      </c>
      <c r="AU111" s="81">
        <v>92538.30272727288</v>
      </c>
      <c r="AV111" s="81" t="s">
        <v>160</v>
      </c>
      <c r="AW111" s="81">
        <v>7.1617889803225392</v>
      </c>
      <c r="AX111" s="81" t="s">
        <v>160</v>
      </c>
      <c r="AY111" s="81">
        <v>2405.3018957980375</v>
      </c>
      <c r="AZ111" s="81" t="s">
        <v>160</v>
      </c>
      <c r="BA111" s="81">
        <v>3.2045454545454533</v>
      </c>
      <c r="BB111" s="81" t="s">
        <v>160</v>
      </c>
      <c r="BC111" s="81">
        <v>1.9636363636363641</v>
      </c>
      <c r="BD111" s="81" t="s">
        <v>160</v>
      </c>
      <c r="BE111" s="81">
        <v>15.893967474848377</v>
      </c>
      <c r="BF111" s="81" t="s">
        <v>160</v>
      </c>
      <c r="BG111" s="81">
        <v>2.0495961051811493</v>
      </c>
      <c r="BH111" s="81" t="s">
        <v>160</v>
      </c>
      <c r="BI111" s="81">
        <v>2878.3946382445747</v>
      </c>
      <c r="BJ111" s="81" t="s">
        <v>160</v>
      </c>
      <c r="BK111" s="81">
        <v>89.031533694489013</v>
      </c>
      <c r="BL111" s="81" t="s">
        <v>160</v>
      </c>
      <c r="BM111" s="81">
        <v>368.94008421139125</v>
      </c>
      <c r="BN111" s="81" t="s">
        <v>160</v>
      </c>
      <c r="BO111" s="81">
        <v>173682.25316262787</v>
      </c>
      <c r="BW111" s="81" t="s">
        <v>262</v>
      </c>
      <c r="BX111" s="81">
        <v>8.6540299842409745E-4</v>
      </c>
      <c r="BY111" s="81"/>
    </row>
    <row r="112" spans="11:77" x14ac:dyDescent="0.2">
      <c r="K112" s="81" t="s">
        <v>165</v>
      </c>
      <c r="L112" s="81">
        <v>67</v>
      </c>
      <c r="M112" s="81" t="s">
        <v>165</v>
      </c>
      <c r="N112" s="81">
        <v>135.80000000000001</v>
      </c>
      <c r="O112" s="81" t="s">
        <v>165</v>
      </c>
      <c r="P112" s="81">
        <v>42.3</v>
      </c>
      <c r="Q112" s="81" t="s">
        <v>165</v>
      </c>
      <c r="R112" s="81">
        <v>134</v>
      </c>
      <c r="S112" s="81" t="s">
        <v>155</v>
      </c>
      <c r="T112" s="81">
        <v>0.30101109447491758</v>
      </c>
      <c r="V112" s="81" t="s">
        <v>258</v>
      </c>
      <c r="W112" s="81">
        <v>12</v>
      </c>
      <c r="X112" s="81">
        <v>11</v>
      </c>
      <c r="AD112" s="81" t="s">
        <v>165</v>
      </c>
      <c r="AE112" s="81">
        <v>138</v>
      </c>
      <c r="AF112" s="81" t="s">
        <v>165</v>
      </c>
      <c r="AG112" s="81">
        <v>74</v>
      </c>
      <c r="AH112" s="81" t="s">
        <v>165</v>
      </c>
      <c r="AI112" s="81">
        <v>193</v>
      </c>
      <c r="AJ112" s="81"/>
      <c r="AK112" s="81" t="s">
        <v>165</v>
      </c>
      <c r="AL112" s="81">
        <v>89</v>
      </c>
      <c r="AR112" s="81" t="s">
        <v>161</v>
      </c>
      <c r="AS112" s="81">
        <v>1.7864168302052912</v>
      </c>
      <c r="AT112" s="81" t="s">
        <v>161</v>
      </c>
      <c r="AU112" s="81">
        <v>2.796588261311924</v>
      </c>
      <c r="AV112" s="81" t="s">
        <v>161</v>
      </c>
      <c r="AW112" s="81">
        <v>1.6680966336387621</v>
      </c>
      <c r="AX112" s="81" t="s">
        <v>161</v>
      </c>
      <c r="AY112" s="81">
        <v>4.6641586435125744</v>
      </c>
      <c r="AZ112" s="81" t="s">
        <v>161</v>
      </c>
      <c r="BA112" s="81">
        <v>-0.33496303002866945</v>
      </c>
      <c r="BB112" s="81" t="s">
        <v>161</v>
      </c>
      <c r="BC112" s="81">
        <v>-2.0087448559670769</v>
      </c>
      <c r="BD112" s="81" t="s">
        <v>161</v>
      </c>
      <c r="BE112" s="81">
        <v>2.7909423573054175</v>
      </c>
      <c r="BF112" s="81" t="s">
        <v>161</v>
      </c>
      <c r="BG112" s="81">
        <v>-0.51595888711082916</v>
      </c>
      <c r="BH112" s="81" t="s">
        <v>161</v>
      </c>
      <c r="BI112" s="81">
        <v>-1.0388851561358332</v>
      </c>
      <c r="BJ112" s="81" t="s">
        <v>161</v>
      </c>
      <c r="BK112" s="81">
        <v>-1.4938806293701123</v>
      </c>
      <c r="BL112" s="81" t="s">
        <v>161</v>
      </c>
      <c r="BM112" s="81">
        <v>-0.35970828441010072</v>
      </c>
      <c r="BN112" s="81" t="s">
        <v>161</v>
      </c>
      <c r="BO112" s="81">
        <v>0.46246686678198223</v>
      </c>
      <c r="BW112" s="81" t="s">
        <v>263</v>
      </c>
      <c r="BX112" s="81">
        <v>1.7458836762762506</v>
      </c>
      <c r="BY112" s="81"/>
    </row>
    <row r="113" spans="11:77" x14ac:dyDescent="0.2">
      <c r="K113" s="81" t="s">
        <v>166</v>
      </c>
      <c r="L113" s="81">
        <v>569</v>
      </c>
      <c r="M113" s="81" t="s">
        <v>166</v>
      </c>
      <c r="N113" s="81">
        <v>1172.9000000000001</v>
      </c>
      <c r="O113" s="81" t="s">
        <v>166</v>
      </c>
      <c r="P113" s="81">
        <v>390.8</v>
      </c>
      <c r="Q113" s="81" t="s">
        <v>166</v>
      </c>
      <c r="R113" s="81">
        <v>1244</v>
      </c>
      <c r="S113" s="81" t="s">
        <v>156</v>
      </c>
      <c r="T113" s="81">
        <v>2.6209048306347054E-2</v>
      </c>
      <c r="V113" s="81" t="s">
        <v>259</v>
      </c>
      <c r="W113" s="81">
        <v>0</v>
      </c>
      <c r="X113" s="81"/>
      <c r="AD113" s="81" t="s">
        <v>166</v>
      </c>
      <c r="AE113" s="81">
        <v>547</v>
      </c>
      <c r="AF113" s="81" t="s">
        <v>166</v>
      </c>
      <c r="AG113" s="81">
        <v>392</v>
      </c>
      <c r="AH113" s="81" t="s">
        <v>166</v>
      </c>
      <c r="AI113" s="81">
        <v>665</v>
      </c>
      <c r="AJ113" s="81"/>
      <c r="AK113" s="81" t="s">
        <v>166</v>
      </c>
      <c r="AL113" s="81">
        <v>791</v>
      </c>
      <c r="AR113" s="81" t="s">
        <v>162</v>
      </c>
      <c r="AS113" s="81">
        <v>1.3719030430556851</v>
      </c>
      <c r="AT113" s="81" t="s">
        <v>162</v>
      </c>
      <c r="AU113" s="81">
        <v>1.6061277071987892</v>
      </c>
      <c r="AV113" s="81" t="s">
        <v>162</v>
      </c>
      <c r="AW113" s="81">
        <v>1.4503954828694918</v>
      </c>
      <c r="AX113" s="81" t="s">
        <v>162</v>
      </c>
      <c r="AY113" s="81">
        <v>1.9454779786610881</v>
      </c>
      <c r="AZ113" s="81" t="s">
        <v>162</v>
      </c>
      <c r="BA113" s="81">
        <v>-0.46313988174287568</v>
      </c>
      <c r="BB113" s="81" t="s">
        <v>162</v>
      </c>
      <c r="BC113" s="81">
        <v>-0.40967305549240673</v>
      </c>
      <c r="BD113" s="81" t="s">
        <v>162</v>
      </c>
      <c r="BE113" s="81">
        <v>1.7702470501202008</v>
      </c>
      <c r="BF113" s="81" t="s">
        <v>162</v>
      </c>
      <c r="BG113" s="81">
        <v>0.27562289765971204</v>
      </c>
      <c r="BH113" s="81" t="s">
        <v>162</v>
      </c>
      <c r="BI113" s="81">
        <v>-0.1511221241968283</v>
      </c>
      <c r="BJ113" s="81" t="s">
        <v>162</v>
      </c>
      <c r="BK113" s="81">
        <v>0.20126761174222943</v>
      </c>
      <c r="BL113" s="81" t="s">
        <v>162</v>
      </c>
      <c r="BM113" s="81">
        <v>0.93247927838421663</v>
      </c>
      <c r="BN113" s="81" t="s">
        <v>162</v>
      </c>
      <c r="BO113" s="81">
        <v>1.0261895626218465</v>
      </c>
      <c r="BW113" s="81" t="s">
        <v>264</v>
      </c>
      <c r="BX113" s="81">
        <v>1.7308059968481949E-3</v>
      </c>
      <c r="BY113" s="81"/>
    </row>
    <row r="114" spans="11:77" ht="17" thickBot="1" x14ac:dyDescent="0.25">
      <c r="K114" s="81" t="s">
        <v>167</v>
      </c>
      <c r="L114" s="81">
        <v>11</v>
      </c>
      <c r="M114" s="81" t="s">
        <v>167</v>
      </c>
      <c r="N114" s="81">
        <v>11</v>
      </c>
      <c r="O114" s="81" t="s">
        <v>167</v>
      </c>
      <c r="P114" s="81">
        <v>11</v>
      </c>
      <c r="Q114" s="81" t="s">
        <v>167</v>
      </c>
      <c r="R114" s="81">
        <v>11</v>
      </c>
      <c r="S114" s="81" t="s">
        <v>157</v>
      </c>
      <c r="T114" s="81">
        <v>0.28338068181818182</v>
      </c>
      <c r="V114" s="81" t="s">
        <v>260</v>
      </c>
      <c r="W114" s="81">
        <v>16</v>
      </c>
      <c r="X114" s="81"/>
      <c r="AD114" s="81" t="s">
        <v>167</v>
      </c>
      <c r="AE114" s="81">
        <v>11</v>
      </c>
      <c r="AF114" s="81" t="s">
        <v>167</v>
      </c>
      <c r="AG114" s="81">
        <v>11</v>
      </c>
      <c r="AH114" s="81" t="s">
        <v>167</v>
      </c>
      <c r="AI114" s="81">
        <v>11</v>
      </c>
      <c r="AJ114" s="81"/>
      <c r="AK114" s="81" t="s">
        <v>167</v>
      </c>
      <c r="AL114" s="81">
        <v>11</v>
      </c>
      <c r="AR114" s="81" t="s">
        <v>163</v>
      </c>
      <c r="AS114" s="81">
        <v>51.686</v>
      </c>
      <c r="AT114" s="81" t="s">
        <v>163</v>
      </c>
      <c r="AU114" s="81">
        <v>1037.4000000000001</v>
      </c>
      <c r="AV114" s="81" t="s">
        <v>163</v>
      </c>
      <c r="AW114" s="81">
        <v>8.4433361338257171</v>
      </c>
      <c r="AX114" s="81" t="s">
        <v>163</v>
      </c>
      <c r="AY114" s="81">
        <v>171.86759628434882</v>
      </c>
      <c r="AZ114" s="81" t="s">
        <v>163</v>
      </c>
      <c r="BA114" s="81">
        <v>5.5</v>
      </c>
      <c r="BB114" s="81" t="s">
        <v>163</v>
      </c>
      <c r="BC114" s="81">
        <v>3</v>
      </c>
      <c r="BD114" s="81" t="s">
        <v>163</v>
      </c>
      <c r="BE114" s="81">
        <v>12.304640338</v>
      </c>
      <c r="BF114" s="81" t="s">
        <v>163</v>
      </c>
      <c r="BG114" s="81">
        <v>4.5742501900000008</v>
      </c>
      <c r="BH114" s="81" t="s">
        <v>163</v>
      </c>
      <c r="BI114" s="81">
        <v>166.41386264304907</v>
      </c>
      <c r="BJ114" s="81" t="s">
        <v>163</v>
      </c>
      <c r="BK114" s="81">
        <v>26.576850909796555</v>
      </c>
      <c r="BL114" s="81" t="s">
        <v>163</v>
      </c>
      <c r="BM114" s="81">
        <v>56.914496071000002</v>
      </c>
      <c r="BN114" s="81" t="s">
        <v>163</v>
      </c>
      <c r="BO114" s="81">
        <v>1353.1658413</v>
      </c>
      <c r="BW114" s="82" t="s">
        <v>265</v>
      </c>
      <c r="BX114" s="82">
        <v>2.119905299221255</v>
      </c>
      <c r="BY114" s="82"/>
    </row>
    <row r="115" spans="11:77" ht="17" thickBot="1" x14ac:dyDescent="0.25">
      <c r="K115" s="82" t="s">
        <v>168</v>
      </c>
      <c r="L115" s="82">
        <v>8.3967591912549526</v>
      </c>
      <c r="M115" s="82" t="s">
        <v>168</v>
      </c>
      <c r="N115" s="82">
        <v>12.661707592982459</v>
      </c>
      <c r="O115" s="82" t="s">
        <v>168</v>
      </c>
      <c r="P115" s="82">
        <v>3.2155863527782924</v>
      </c>
      <c r="Q115" s="82" t="s">
        <v>168</v>
      </c>
      <c r="R115" s="82">
        <v>9.6350385744059199</v>
      </c>
      <c r="S115" s="81" t="s">
        <v>158</v>
      </c>
      <c r="T115" s="81" t="e">
        <v>#N/A</v>
      </c>
      <c r="V115" s="81" t="s">
        <v>261</v>
      </c>
      <c r="W115" s="81">
        <v>-9.5898472083079476</v>
      </c>
      <c r="X115" s="81"/>
      <c r="AD115" s="82" t="s">
        <v>168</v>
      </c>
      <c r="AE115" s="82">
        <v>27.955803392544347</v>
      </c>
      <c r="AF115" s="82" t="s">
        <v>168</v>
      </c>
      <c r="AG115" s="82">
        <v>13.175931955142943</v>
      </c>
      <c r="AH115" s="82" t="s">
        <v>168</v>
      </c>
      <c r="AI115" s="82">
        <v>36.024713476043111</v>
      </c>
      <c r="AJ115" s="82"/>
      <c r="AK115" s="82" t="s">
        <v>168</v>
      </c>
      <c r="AL115" s="82">
        <v>7.8659328951051126</v>
      </c>
      <c r="AR115" s="81" t="s">
        <v>164</v>
      </c>
      <c r="AS115" s="81">
        <v>3.294</v>
      </c>
      <c r="AT115" s="81" t="s">
        <v>164</v>
      </c>
      <c r="AU115" s="81">
        <v>212.6</v>
      </c>
      <c r="AV115" s="81" t="s">
        <v>164</v>
      </c>
      <c r="AW115" s="81">
        <v>0.45788551827669827</v>
      </c>
      <c r="AX115" s="81" t="s">
        <v>164</v>
      </c>
      <c r="AY115" s="81">
        <v>29.743024351893119</v>
      </c>
      <c r="AZ115" s="81" t="s">
        <v>164</v>
      </c>
      <c r="BA115" s="81">
        <v>0.5</v>
      </c>
      <c r="BB115" s="81" t="s">
        <v>164</v>
      </c>
      <c r="BC115" s="81">
        <v>1</v>
      </c>
      <c r="BD115" s="81" t="s">
        <v>164</v>
      </c>
      <c r="BE115" s="81">
        <v>3.1107025620000002</v>
      </c>
      <c r="BF115" s="81" t="s">
        <v>164</v>
      </c>
      <c r="BG115" s="81">
        <v>3.34751368</v>
      </c>
      <c r="BH115" s="81" t="s">
        <v>164</v>
      </c>
      <c r="BI115" s="81">
        <v>88.844460988853612</v>
      </c>
      <c r="BJ115" s="81" t="s">
        <v>164</v>
      </c>
      <c r="BK115" s="81">
        <v>8.8873854531278784</v>
      </c>
      <c r="BL115" s="81" t="s">
        <v>164</v>
      </c>
      <c r="BM115" s="81">
        <v>3.6287556589999999</v>
      </c>
      <c r="BN115" s="81" t="s">
        <v>164</v>
      </c>
      <c r="BO115" s="81">
        <v>235.22503570000001</v>
      </c>
    </row>
    <row r="116" spans="11:77" ht="17" thickBot="1" x14ac:dyDescent="0.25">
      <c r="S116" s="81" t="s">
        <v>159</v>
      </c>
      <c r="T116" s="81">
        <v>8.6925579344452844E-2</v>
      </c>
      <c r="V116" s="81" t="s">
        <v>262</v>
      </c>
      <c r="W116" s="81">
        <v>2.4517580585690226E-8</v>
      </c>
      <c r="X116" s="81"/>
      <c r="AR116" s="81" t="s">
        <v>165</v>
      </c>
      <c r="AS116" s="81">
        <v>54.98</v>
      </c>
      <c r="AT116" s="81" t="s">
        <v>165</v>
      </c>
      <c r="AU116" s="81">
        <v>1250</v>
      </c>
      <c r="AV116" s="81" t="s">
        <v>165</v>
      </c>
      <c r="AW116" s="81">
        <v>8.9012216521024161</v>
      </c>
      <c r="AX116" s="81" t="s">
        <v>165</v>
      </c>
      <c r="AY116" s="81">
        <v>201.61062063624195</v>
      </c>
      <c r="AZ116" s="81" t="s">
        <v>165</v>
      </c>
      <c r="BA116" s="81">
        <v>6</v>
      </c>
      <c r="BB116" s="81" t="s">
        <v>165</v>
      </c>
      <c r="BC116" s="81">
        <v>4</v>
      </c>
      <c r="BD116" s="81" t="s">
        <v>165</v>
      </c>
      <c r="BE116" s="81">
        <v>15.415342900000001</v>
      </c>
      <c r="BF116" s="81" t="s">
        <v>165</v>
      </c>
      <c r="BG116" s="81">
        <v>7.9217638700000004</v>
      </c>
      <c r="BH116" s="81" t="s">
        <v>165</v>
      </c>
      <c r="BI116" s="81">
        <v>255.2583236319027</v>
      </c>
      <c r="BJ116" s="81" t="s">
        <v>165</v>
      </c>
      <c r="BK116" s="81">
        <v>35.464236362924431</v>
      </c>
      <c r="BL116" s="81" t="s">
        <v>165</v>
      </c>
      <c r="BM116" s="81">
        <v>60.543251730000001</v>
      </c>
      <c r="BN116" s="81" t="s">
        <v>165</v>
      </c>
      <c r="BO116" s="81">
        <v>1588.390877</v>
      </c>
    </row>
    <row r="117" spans="11:77" x14ac:dyDescent="0.2">
      <c r="K117" t="s">
        <v>254</v>
      </c>
      <c r="O117" t="s">
        <v>254</v>
      </c>
      <c r="S117" s="81" t="s">
        <v>160</v>
      </c>
      <c r="T117" s="81">
        <v>7.5560563443687664E-3</v>
      </c>
      <c r="V117" s="81" t="s">
        <v>263</v>
      </c>
      <c r="W117" s="81">
        <v>1.7458836762762506</v>
      </c>
      <c r="X117" s="81"/>
      <c r="AD117" s="83" t="s">
        <v>314</v>
      </c>
      <c r="AE117" s="83"/>
      <c r="AF117" s="83" t="s">
        <v>318</v>
      </c>
      <c r="AG117" s="83"/>
      <c r="AH117" s="83" t="s">
        <v>322</v>
      </c>
      <c r="AI117" s="83"/>
      <c r="AJ117" t="s">
        <v>254</v>
      </c>
      <c r="AR117" s="81" t="s">
        <v>166</v>
      </c>
      <c r="AS117" s="81">
        <v>205.03899999999999</v>
      </c>
      <c r="AT117" s="81" t="s">
        <v>166</v>
      </c>
      <c r="AU117" s="81">
        <v>5618.1999999999989</v>
      </c>
      <c r="AV117" s="81" t="s">
        <v>166</v>
      </c>
      <c r="AW117" s="81">
        <v>30.890354162326279</v>
      </c>
      <c r="AX117" s="81" t="s">
        <v>166</v>
      </c>
      <c r="AY117" s="81">
        <v>810.7884303868716</v>
      </c>
      <c r="AZ117" s="81" t="s">
        <v>166</v>
      </c>
      <c r="BA117" s="81">
        <v>42.5</v>
      </c>
      <c r="BB117" s="81" t="s">
        <v>166</v>
      </c>
      <c r="BC117" s="81">
        <v>31</v>
      </c>
      <c r="BD117" s="81" t="s">
        <v>166</v>
      </c>
      <c r="BE117" s="81">
        <v>60.443734054999993</v>
      </c>
      <c r="BF117" s="81" t="s">
        <v>166</v>
      </c>
      <c r="BG117" s="81">
        <v>60.564984504999998</v>
      </c>
      <c r="BH117" s="81" t="s">
        <v>166</v>
      </c>
      <c r="BI117" s="81">
        <v>1961.3251143641244</v>
      </c>
      <c r="BJ117" s="81" t="s">
        <v>166</v>
      </c>
      <c r="BK117" s="81">
        <v>239.70682591492067</v>
      </c>
      <c r="BL117" s="81" t="s">
        <v>166</v>
      </c>
      <c r="BM117" s="81">
        <v>237.02263727100001</v>
      </c>
      <c r="BN117" s="81" t="s">
        <v>166</v>
      </c>
      <c r="BO117" s="81">
        <v>7749.7764458000001</v>
      </c>
    </row>
    <row r="118" spans="11:77" ht="17" thickBot="1" x14ac:dyDescent="0.25">
      <c r="L118" t="s">
        <v>100</v>
      </c>
      <c r="P118" t="s">
        <v>13</v>
      </c>
      <c r="S118" s="81" t="s">
        <v>161</v>
      </c>
      <c r="T118" s="81">
        <v>0.40625337362153324</v>
      </c>
      <c r="V118" s="81" t="s">
        <v>264</v>
      </c>
      <c r="W118" s="81">
        <v>4.9035161171380451E-8</v>
      </c>
      <c r="X118" s="81"/>
      <c r="AD118" s="81"/>
      <c r="AE118" s="81"/>
      <c r="AF118" s="81"/>
      <c r="AG118" s="81"/>
      <c r="AH118" s="81"/>
      <c r="AI118" s="81"/>
      <c r="AK118" t="s">
        <v>302</v>
      </c>
      <c r="AR118" s="81" t="s">
        <v>167</v>
      </c>
      <c r="AS118" s="81">
        <v>11</v>
      </c>
      <c r="AT118" s="81" t="s">
        <v>167</v>
      </c>
      <c r="AU118" s="81">
        <v>11</v>
      </c>
      <c r="AV118" s="81" t="s">
        <v>167</v>
      </c>
      <c r="AW118" s="81">
        <v>11</v>
      </c>
      <c r="AX118" s="81" t="s">
        <v>167</v>
      </c>
      <c r="AY118" s="81">
        <v>11</v>
      </c>
      <c r="AZ118" s="81" t="s">
        <v>167</v>
      </c>
      <c r="BA118" s="81">
        <v>11</v>
      </c>
      <c r="BB118" s="81" t="s">
        <v>167</v>
      </c>
      <c r="BC118" s="81">
        <v>11</v>
      </c>
      <c r="BD118" s="81" t="s">
        <v>167</v>
      </c>
      <c r="BE118" s="81">
        <v>10</v>
      </c>
      <c r="BF118" s="81" t="s">
        <v>167</v>
      </c>
      <c r="BG118" s="81">
        <v>11</v>
      </c>
      <c r="BH118" s="81" t="s">
        <v>167</v>
      </c>
      <c r="BI118" s="81">
        <v>11</v>
      </c>
      <c r="BJ118" s="81" t="s">
        <v>167</v>
      </c>
      <c r="BK118" s="81">
        <v>11</v>
      </c>
      <c r="BL118" s="81" t="s">
        <v>167</v>
      </c>
      <c r="BM118" s="81">
        <v>10</v>
      </c>
      <c r="BN118" s="81" t="s">
        <v>167</v>
      </c>
      <c r="BO118" s="81">
        <v>11</v>
      </c>
    </row>
    <row r="119" spans="11:77" ht="17" thickBot="1" x14ac:dyDescent="0.25">
      <c r="K119" s="87"/>
      <c r="L119" s="87" t="s">
        <v>2</v>
      </c>
      <c r="M119" s="87" t="s">
        <v>3</v>
      </c>
      <c r="O119" s="87"/>
      <c r="P119" s="87" t="s">
        <v>2</v>
      </c>
      <c r="Q119" s="87" t="s">
        <v>328</v>
      </c>
      <c r="S119" s="81" t="s">
        <v>162</v>
      </c>
      <c r="T119" s="81">
        <v>-0.62825164244581222</v>
      </c>
      <c r="V119" s="82" t="s">
        <v>265</v>
      </c>
      <c r="W119" s="82">
        <v>2.119905299221255</v>
      </c>
      <c r="X119" s="82"/>
      <c r="AD119" s="81" t="s">
        <v>155</v>
      </c>
      <c r="AE119" s="81">
        <v>61.333333333333336</v>
      </c>
      <c r="AF119" s="81" t="s">
        <v>155</v>
      </c>
      <c r="AG119" s="81">
        <v>233.91666666666666</v>
      </c>
      <c r="AH119" s="81" t="s">
        <v>155</v>
      </c>
      <c r="AI119" s="81">
        <v>5.2833333333333332</v>
      </c>
      <c r="AJ119" s="87"/>
      <c r="AK119" s="87" t="s">
        <v>2</v>
      </c>
      <c r="AL119" s="87" t="s">
        <v>3</v>
      </c>
      <c r="AR119" s="82" t="s">
        <v>168</v>
      </c>
      <c r="AS119" s="82">
        <v>10.566048027456821</v>
      </c>
      <c r="AT119" s="82" t="s">
        <v>168</v>
      </c>
      <c r="AU119" s="82">
        <v>204.36507254065128</v>
      </c>
      <c r="AV119" s="82" t="s">
        <v>168</v>
      </c>
      <c r="AW119" s="82">
        <v>1.7978633081251469</v>
      </c>
      <c r="AX119" s="82" t="s">
        <v>168</v>
      </c>
      <c r="AY119" s="82">
        <v>32.948125055469774</v>
      </c>
      <c r="AZ119" s="82" t="s">
        <v>168</v>
      </c>
      <c r="BA119" s="82">
        <v>1.2026219520865893</v>
      </c>
      <c r="BB119" s="82" t="s">
        <v>168</v>
      </c>
      <c r="BC119" s="82">
        <v>0.94140487273969686</v>
      </c>
      <c r="BD119" s="82" t="s">
        <v>168</v>
      </c>
      <c r="BE119" s="82">
        <v>2.8519304758591897</v>
      </c>
      <c r="BF119" s="82" t="s">
        <v>168</v>
      </c>
      <c r="BG119" s="82">
        <v>0.96178954640541703</v>
      </c>
      <c r="BH119" s="82" t="s">
        <v>168</v>
      </c>
      <c r="BI119" s="82">
        <v>36.043012080983047</v>
      </c>
      <c r="BJ119" s="82" t="s">
        <v>168</v>
      </c>
      <c r="BK119" s="82">
        <v>6.3389574455269244</v>
      </c>
      <c r="BL119" s="82" t="s">
        <v>168</v>
      </c>
      <c r="BM119" s="82">
        <v>13.74044175204112</v>
      </c>
      <c r="BN119" s="82" t="s">
        <v>168</v>
      </c>
      <c r="BO119" s="82">
        <v>279.97782226917946</v>
      </c>
    </row>
    <row r="120" spans="11:77" x14ac:dyDescent="0.2">
      <c r="K120" s="81" t="s">
        <v>155</v>
      </c>
      <c r="L120" s="81">
        <v>76.533333333333331</v>
      </c>
      <c r="M120" s="81">
        <v>111.36190476190475</v>
      </c>
      <c r="O120" s="81" t="s">
        <v>155</v>
      </c>
      <c r="P120" s="81">
        <v>23.425000000000001</v>
      </c>
      <c r="Q120" s="81">
        <v>32.436363636363645</v>
      </c>
      <c r="S120" s="81" t="s">
        <v>163</v>
      </c>
      <c r="T120" s="81">
        <v>0.29883623378578955</v>
      </c>
      <c r="AD120" s="81" t="s">
        <v>156</v>
      </c>
      <c r="AE120" s="81">
        <v>4.1383888925839978</v>
      </c>
      <c r="AF120" s="81" t="s">
        <v>156</v>
      </c>
      <c r="AG120" s="81">
        <v>11.549930036081758</v>
      </c>
      <c r="AH120" s="81" t="s">
        <v>156</v>
      </c>
      <c r="AI120" s="81">
        <v>0.112029036640083</v>
      </c>
      <c r="AJ120" s="81" t="s">
        <v>155</v>
      </c>
      <c r="AK120" s="81">
        <v>16.583333333333332</v>
      </c>
      <c r="AL120" s="81">
        <v>52.136363636363633</v>
      </c>
    </row>
    <row r="121" spans="11:77" x14ac:dyDescent="0.2">
      <c r="K121" s="81" t="s">
        <v>257</v>
      </c>
      <c r="L121" s="81">
        <v>25.204242424242423</v>
      </c>
      <c r="M121" s="81">
        <v>320.71047619047749</v>
      </c>
      <c r="O121" s="81" t="s">
        <v>257</v>
      </c>
      <c r="P121" s="81">
        <v>6.3638636363635177</v>
      </c>
      <c r="Q121" s="81">
        <v>14.884545454544968</v>
      </c>
      <c r="S121" s="81" t="s">
        <v>164</v>
      </c>
      <c r="T121" s="81">
        <v>0.1206896551724138</v>
      </c>
      <c r="AD121" s="81" t="s">
        <v>157</v>
      </c>
      <c r="AE121" s="81">
        <v>65</v>
      </c>
      <c r="AF121" s="81" t="s">
        <v>157</v>
      </c>
      <c r="AG121" s="81">
        <v>225.5</v>
      </c>
      <c r="AH121" s="81" t="s">
        <v>157</v>
      </c>
      <c r="AI121" s="81">
        <v>5.3</v>
      </c>
      <c r="AJ121" s="81" t="s">
        <v>257</v>
      </c>
      <c r="AK121" s="81">
        <v>40.265151515151501</v>
      </c>
      <c r="AL121" s="81">
        <v>1661.7424242424245</v>
      </c>
      <c r="AR121" t="s">
        <v>254</v>
      </c>
      <c r="AV121" t="s">
        <v>254</v>
      </c>
      <c r="AZ121" t="s">
        <v>254</v>
      </c>
      <c r="BD121" t="s">
        <v>254</v>
      </c>
      <c r="BH121" t="s">
        <v>254</v>
      </c>
      <c r="BL121" t="s">
        <v>254</v>
      </c>
    </row>
    <row r="122" spans="11:77" ht="17" thickBot="1" x14ac:dyDescent="0.25">
      <c r="K122" s="81" t="s">
        <v>258</v>
      </c>
      <c r="L122" s="81">
        <v>12</v>
      </c>
      <c r="M122" s="81">
        <v>21</v>
      </c>
      <c r="O122" s="81" t="s">
        <v>258</v>
      </c>
      <c r="P122" s="81">
        <v>12</v>
      </c>
      <c r="Q122" s="81">
        <v>11</v>
      </c>
      <c r="S122" s="81" t="s">
        <v>165</v>
      </c>
      <c r="T122" s="81">
        <v>0.41952588895820336</v>
      </c>
      <c r="AD122" s="81" t="s">
        <v>158</v>
      </c>
      <c r="AE122" s="81">
        <v>44</v>
      </c>
      <c r="AF122" s="81" t="s">
        <v>158</v>
      </c>
      <c r="AG122" s="81" t="e">
        <v>#N/A</v>
      </c>
      <c r="AH122" s="81" t="s">
        <v>158</v>
      </c>
      <c r="AI122" s="81">
        <v>5.6</v>
      </c>
      <c r="AJ122" s="81" t="s">
        <v>258</v>
      </c>
      <c r="AK122" s="81">
        <v>12</v>
      </c>
      <c r="AL122" s="81">
        <v>22</v>
      </c>
      <c r="AS122" t="s">
        <v>266</v>
      </c>
      <c r="AW122" t="s">
        <v>268</v>
      </c>
      <c r="BA122" t="s">
        <v>272</v>
      </c>
      <c r="BE122" t="s">
        <v>274</v>
      </c>
      <c r="BI122" t="s">
        <v>332</v>
      </c>
      <c r="BM122" t="s">
        <v>271</v>
      </c>
    </row>
    <row r="123" spans="11:77" x14ac:dyDescent="0.2">
      <c r="K123" s="81" t="s">
        <v>259</v>
      </c>
      <c r="L123" s="81">
        <v>0</v>
      </c>
      <c r="M123" s="81"/>
      <c r="O123" s="81" t="s">
        <v>259</v>
      </c>
      <c r="P123" s="81">
        <v>0</v>
      </c>
      <c r="Q123" s="81"/>
      <c r="S123" s="81" t="s">
        <v>166</v>
      </c>
      <c r="T123" s="81">
        <v>3.3111220392240934</v>
      </c>
      <c r="AD123" s="81" t="s">
        <v>159</v>
      </c>
      <c r="AE123" s="81">
        <v>14.33579964686837</v>
      </c>
      <c r="AF123" s="81" t="s">
        <v>159</v>
      </c>
      <c r="AG123" s="81">
        <v>40.010131292718881</v>
      </c>
      <c r="AH123" s="81" t="s">
        <v>159</v>
      </c>
      <c r="AI123" s="81">
        <v>0.38807996676723816</v>
      </c>
      <c r="AJ123" s="81" t="s">
        <v>259</v>
      </c>
      <c r="AK123" s="81">
        <v>0</v>
      </c>
      <c r="AL123" s="81"/>
      <c r="AR123" s="87"/>
      <c r="AS123" s="87" t="s">
        <v>2</v>
      </c>
      <c r="AT123" s="87" t="s">
        <v>3</v>
      </c>
      <c r="AV123" s="87"/>
      <c r="AW123" s="87" t="s">
        <v>2</v>
      </c>
      <c r="AX123" s="87" t="s">
        <v>3</v>
      </c>
      <c r="AZ123" s="87"/>
      <c r="BA123" s="87" t="s">
        <v>2</v>
      </c>
      <c r="BB123" s="87" t="s">
        <v>3</v>
      </c>
      <c r="BD123" s="87"/>
      <c r="BE123" s="87" t="s">
        <v>2</v>
      </c>
      <c r="BF123" s="87" t="s">
        <v>3</v>
      </c>
      <c r="BH123" s="87"/>
      <c r="BI123" s="87" t="s">
        <v>333</v>
      </c>
      <c r="BJ123" s="87" t="s">
        <v>328</v>
      </c>
      <c r="BL123" s="87"/>
      <c r="BM123" s="87" t="s">
        <v>333</v>
      </c>
      <c r="BN123" s="87" t="s">
        <v>329</v>
      </c>
    </row>
    <row r="124" spans="11:77" x14ac:dyDescent="0.2">
      <c r="K124" s="81" t="s">
        <v>260</v>
      </c>
      <c r="L124" s="81">
        <v>25</v>
      </c>
      <c r="M124" s="81"/>
      <c r="O124" s="81" t="s">
        <v>260</v>
      </c>
      <c r="P124" s="81">
        <v>17</v>
      </c>
      <c r="Q124" s="81"/>
      <c r="S124" s="81" t="s">
        <v>167</v>
      </c>
      <c r="T124" s="81">
        <v>11</v>
      </c>
      <c r="AD124" s="81" t="s">
        <v>160</v>
      </c>
      <c r="AE124" s="81">
        <v>205.5151515151513</v>
      </c>
      <c r="AF124" s="81" t="s">
        <v>160</v>
      </c>
      <c r="AG124" s="81">
        <v>1600.8106060606026</v>
      </c>
      <c r="AH124" s="81" t="s">
        <v>160</v>
      </c>
      <c r="AI124" s="81">
        <v>0.15060606060606066</v>
      </c>
      <c r="AJ124" s="81" t="s">
        <v>260</v>
      </c>
      <c r="AK124" s="81">
        <v>23</v>
      </c>
      <c r="AL124" s="81"/>
      <c r="AR124" s="81" t="s">
        <v>155</v>
      </c>
      <c r="AS124" s="81">
        <v>30.663499309999995</v>
      </c>
      <c r="AT124" s="81">
        <v>25.412749366952376</v>
      </c>
      <c r="AV124" s="81" t="s">
        <v>155</v>
      </c>
      <c r="AW124" s="81">
        <v>3.681441279478133</v>
      </c>
      <c r="AX124" s="81">
        <v>3.0349894951149143</v>
      </c>
      <c r="AZ124" s="81" t="s">
        <v>155</v>
      </c>
      <c r="BA124" s="81">
        <v>3.9166666666666665</v>
      </c>
      <c r="BB124" s="81">
        <v>3.7857142857142856</v>
      </c>
      <c r="BD124" s="81" t="s">
        <v>155</v>
      </c>
      <c r="BE124" s="81">
        <v>4.4476915929090906</v>
      </c>
      <c r="BF124" s="81">
        <v>5.3921275206666666</v>
      </c>
      <c r="BH124" s="81" t="s">
        <v>155</v>
      </c>
      <c r="BI124" s="81">
        <v>25.354583333333334</v>
      </c>
      <c r="BJ124" s="81">
        <v>21.499454545454544</v>
      </c>
      <c r="BL124" s="81" t="s">
        <v>155</v>
      </c>
      <c r="BM124" s="81">
        <v>25.354583333333334</v>
      </c>
      <c r="BN124" s="81">
        <v>18.639909090909089</v>
      </c>
    </row>
    <row r="125" spans="11:77" ht="17" thickBot="1" x14ac:dyDescent="0.25">
      <c r="K125" s="81" t="s">
        <v>261</v>
      </c>
      <c r="L125" s="81">
        <v>-8.3561694620377356</v>
      </c>
      <c r="M125" s="81"/>
      <c r="O125" s="81" t="s">
        <v>261</v>
      </c>
      <c r="P125" s="81">
        <v>-6.5661686046619323</v>
      </c>
      <c r="Q125" s="81"/>
      <c r="S125" s="82" t="s">
        <v>168</v>
      </c>
      <c r="T125" s="82">
        <v>5.8397398804956931E-2</v>
      </c>
      <c r="AD125" s="81" t="s">
        <v>161</v>
      </c>
      <c r="AE125" s="81">
        <v>-0.76227345078186426</v>
      </c>
      <c r="AF125" s="81" t="s">
        <v>161</v>
      </c>
      <c r="AG125" s="81">
        <v>-5.3434267495845233E-2</v>
      </c>
      <c r="AH125" s="81" t="s">
        <v>161</v>
      </c>
      <c r="AI125" s="81">
        <v>3.1918788384228822</v>
      </c>
      <c r="AJ125" s="81" t="s">
        <v>261</v>
      </c>
      <c r="AK125" s="81">
        <v>-4.0028370735600918</v>
      </c>
      <c r="AL125" s="81"/>
      <c r="AR125" s="81" t="s">
        <v>257</v>
      </c>
      <c r="AS125" s="81">
        <v>186.18480925950007</v>
      </c>
      <c r="AT125" s="81">
        <v>287.32070689243301</v>
      </c>
      <c r="AV125" s="81" t="s">
        <v>257</v>
      </c>
      <c r="AW125" s="81">
        <v>3.9304877799296105</v>
      </c>
      <c r="AX125" s="81">
        <v>6.6979372364648153</v>
      </c>
      <c r="AZ125" s="81" t="s">
        <v>257</v>
      </c>
      <c r="BA125" s="81">
        <v>4.0833333333333321</v>
      </c>
      <c r="BB125" s="81">
        <v>3.589285714285714</v>
      </c>
      <c r="BD125" s="81" t="s">
        <v>257</v>
      </c>
      <c r="BE125" s="81">
        <v>1.4049369844974848</v>
      </c>
      <c r="BF125" s="81">
        <v>8.5936854559822571</v>
      </c>
      <c r="BH125" s="81" t="s">
        <v>257</v>
      </c>
      <c r="BI125" s="81">
        <v>120.78774299242451</v>
      </c>
      <c r="BJ125" s="81">
        <v>182.25451127272726</v>
      </c>
      <c r="BL125" s="81" t="s">
        <v>257</v>
      </c>
      <c r="BM125" s="81">
        <v>120.78774299242451</v>
      </c>
      <c r="BN125" s="81">
        <v>247.36220469090918</v>
      </c>
    </row>
    <row r="126" spans="11:77" ht="17" thickBot="1" x14ac:dyDescent="0.25">
      <c r="K126" s="81" t="s">
        <v>262</v>
      </c>
      <c r="L126" s="81">
        <v>5.2619013207803563E-9</v>
      </c>
      <c r="M126" s="81"/>
      <c r="O126" s="81" t="s">
        <v>262</v>
      </c>
      <c r="P126" s="81">
        <v>2.400705842675291E-6</v>
      </c>
      <c r="Q126" s="81"/>
      <c r="AD126" s="81" t="s">
        <v>162</v>
      </c>
      <c r="AE126" s="81">
        <v>0.17680154775763973</v>
      </c>
      <c r="AF126" s="81" t="s">
        <v>162</v>
      </c>
      <c r="AG126" s="81">
        <v>0.48886577701576656</v>
      </c>
      <c r="AH126" s="81" t="s">
        <v>162</v>
      </c>
      <c r="AI126" s="81">
        <v>-1.3720750739342704</v>
      </c>
      <c r="AJ126" s="81" t="s">
        <v>262</v>
      </c>
      <c r="AK126" s="81">
        <v>2.7929624147605243E-4</v>
      </c>
      <c r="AL126" s="81"/>
      <c r="AR126" s="81" t="s">
        <v>258</v>
      </c>
      <c r="AS126" s="81">
        <v>11</v>
      </c>
      <c r="AT126" s="81">
        <v>21</v>
      </c>
      <c r="AV126" s="81" t="s">
        <v>258</v>
      </c>
      <c r="AW126" s="81">
        <v>12</v>
      </c>
      <c r="AX126" s="81">
        <v>21</v>
      </c>
      <c r="AZ126" s="81" t="s">
        <v>258</v>
      </c>
      <c r="BA126" s="81">
        <v>12</v>
      </c>
      <c r="BB126" s="81">
        <v>21</v>
      </c>
      <c r="BD126" s="81" t="s">
        <v>258</v>
      </c>
      <c r="BE126" s="81">
        <v>11</v>
      </c>
      <c r="BF126" s="81">
        <v>21</v>
      </c>
      <c r="BH126" s="81" t="s">
        <v>258</v>
      </c>
      <c r="BI126" s="81">
        <v>12</v>
      </c>
      <c r="BJ126" s="81">
        <v>11</v>
      </c>
      <c r="BL126" s="81" t="s">
        <v>258</v>
      </c>
      <c r="BM126" s="81">
        <v>12</v>
      </c>
      <c r="BN126" s="81">
        <v>11</v>
      </c>
    </row>
    <row r="127" spans="11:77" x14ac:dyDescent="0.2">
      <c r="K127" s="81" t="s">
        <v>263</v>
      </c>
      <c r="L127" s="81">
        <v>1.7081407612518986</v>
      </c>
      <c r="M127" s="81"/>
      <c r="O127" s="81" t="s">
        <v>263</v>
      </c>
      <c r="P127" s="81">
        <v>1.7396067260750732</v>
      </c>
      <c r="Q127" s="81"/>
      <c r="S127" s="83" t="s">
        <v>299</v>
      </c>
      <c r="T127" s="83"/>
      <c r="AD127" s="81" t="s">
        <v>163</v>
      </c>
      <c r="AE127" s="81">
        <v>45</v>
      </c>
      <c r="AF127" s="81" t="s">
        <v>163</v>
      </c>
      <c r="AG127" s="81">
        <v>138</v>
      </c>
      <c r="AH127" s="81" t="s">
        <v>163</v>
      </c>
      <c r="AI127" s="81">
        <v>1.5</v>
      </c>
      <c r="AJ127" s="81" t="s">
        <v>263</v>
      </c>
      <c r="AK127" s="81">
        <v>1.7138715277470482</v>
      </c>
      <c r="AL127" s="81"/>
      <c r="AR127" s="81" t="s">
        <v>259</v>
      </c>
      <c r="AS127" s="81">
        <v>0</v>
      </c>
      <c r="AT127" s="81"/>
      <c r="AV127" s="81" t="s">
        <v>259</v>
      </c>
      <c r="AW127" s="81">
        <v>0</v>
      </c>
      <c r="AX127" s="81"/>
      <c r="AZ127" s="81" t="s">
        <v>259</v>
      </c>
      <c r="BA127" s="81">
        <v>0</v>
      </c>
      <c r="BB127" s="81"/>
      <c r="BD127" s="81" t="s">
        <v>259</v>
      </c>
      <c r="BE127" s="81">
        <v>0</v>
      </c>
      <c r="BF127" s="81"/>
      <c r="BH127" s="81" t="s">
        <v>259</v>
      </c>
      <c r="BI127" s="81">
        <v>0</v>
      </c>
      <c r="BJ127" s="81"/>
      <c r="BL127" s="81" t="s">
        <v>259</v>
      </c>
      <c r="BM127" s="81">
        <v>0</v>
      </c>
      <c r="BN127" s="81"/>
    </row>
    <row r="128" spans="11:77" x14ac:dyDescent="0.2">
      <c r="K128" s="81" t="s">
        <v>264</v>
      </c>
      <c r="L128" s="81">
        <v>1.0523802641560713E-8</v>
      </c>
      <c r="M128" s="81"/>
      <c r="O128" s="81" t="s">
        <v>264</v>
      </c>
      <c r="P128" s="81">
        <v>4.8014116853505821E-6</v>
      </c>
      <c r="Q128" s="81"/>
      <c r="S128" s="81"/>
      <c r="T128" s="81"/>
      <c r="AD128" s="81" t="s">
        <v>164</v>
      </c>
      <c r="AE128" s="81">
        <v>43</v>
      </c>
      <c r="AF128" s="81" t="s">
        <v>164</v>
      </c>
      <c r="AG128" s="81">
        <v>168</v>
      </c>
      <c r="AH128" s="81" t="s">
        <v>164</v>
      </c>
      <c r="AI128" s="81">
        <v>4.3</v>
      </c>
      <c r="AJ128" s="81" t="s">
        <v>264</v>
      </c>
      <c r="AK128" s="81">
        <v>5.5859248295210486E-4</v>
      </c>
      <c r="AL128" s="81"/>
      <c r="AR128" s="81" t="s">
        <v>260</v>
      </c>
      <c r="AS128" s="81">
        <v>25</v>
      </c>
      <c r="AT128" s="81"/>
      <c r="AV128" s="81" t="s">
        <v>260</v>
      </c>
      <c r="AW128" s="81">
        <v>28</v>
      </c>
      <c r="AX128" s="81"/>
      <c r="AZ128" s="81" t="s">
        <v>260</v>
      </c>
      <c r="BA128" s="81">
        <v>22</v>
      </c>
      <c r="BB128" s="81"/>
      <c r="BD128" s="81" t="s">
        <v>260</v>
      </c>
      <c r="BE128" s="81">
        <v>29</v>
      </c>
      <c r="BF128" s="81"/>
      <c r="BH128" s="81" t="s">
        <v>260</v>
      </c>
      <c r="BI128" s="81">
        <v>19</v>
      </c>
      <c r="BJ128" s="81"/>
      <c r="BL128" s="81" t="s">
        <v>260</v>
      </c>
      <c r="BM128" s="81">
        <v>18</v>
      </c>
      <c r="BN128" s="81"/>
    </row>
    <row r="129" spans="11:66" ht="17" thickBot="1" x14ac:dyDescent="0.25">
      <c r="K129" s="82" t="s">
        <v>265</v>
      </c>
      <c r="L129" s="82">
        <v>2.0595385527532977</v>
      </c>
      <c r="M129" s="82"/>
      <c r="O129" s="82" t="s">
        <v>265</v>
      </c>
      <c r="P129" s="82">
        <v>2.109815577833317</v>
      </c>
      <c r="Q129" s="82"/>
      <c r="S129" s="81" t="s">
        <v>155</v>
      </c>
      <c r="T129" s="81">
        <v>0.24317709994009362</v>
      </c>
      <c r="AD129" s="81" t="s">
        <v>165</v>
      </c>
      <c r="AE129" s="81">
        <v>88</v>
      </c>
      <c r="AF129" s="81" t="s">
        <v>165</v>
      </c>
      <c r="AG129" s="81">
        <v>306</v>
      </c>
      <c r="AH129" s="81" t="s">
        <v>165</v>
      </c>
      <c r="AI129" s="81">
        <v>5.8</v>
      </c>
      <c r="AJ129" s="82" t="s">
        <v>265</v>
      </c>
      <c r="AK129" s="82">
        <v>2.0686576104190491</v>
      </c>
      <c r="AL129" s="82"/>
      <c r="AR129" s="81" t="s">
        <v>261</v>
      </c>
      <c r="AS129" s="81">
        <v>0.94908490222208952</v>
      </c>
      <c r="AT129" s="81"/>
      <c r="AV129" s="81" t="s">
        <v>261</v>
      </c>
      <c r="AW129" s="81">
        <v>0.80399846420884191</v>
      </c>
      <c r="AX129" s="81"/>
      <c r="AZ129" s="81" t="s">
        <v>261</v>
      </c>
      <c r="BA129" s="81">
        <v>0.1831553521065315</v>
      </c>
      <c r="BB129" s="81"/>
      <c r="BD129" s="81" t="s">
        <v>261</v>
      </c>
      <c r="BE129" s="81">
        <v>-1.2888659064525012</v>
      </c>
      <c r="BF129" s="81"/>
      <c r="BH129" s="81" t="s">
        <v>261</v>
      </c>
      <c r="BI129" s="81">
        <v>0.74699683134926043</v>
      </c>
      <c r="BJ129" s="81"/>
      <c r="BL129" s="81" t="s">
        <v>261</v>
      </c>
      <c r="BM129" s="81">
        <v>1.1768704251124285</v>
      </c>
      <c r="BN129" s="81"/>
    </row>
    <row r="130" spans="11:66" x14ac:dyDescent="0.2">
      <c r="S130" s="81" t="s">
        <v>156</v>
      </c>
      <c r="T130" s="81">
        <v>2.2872257287430885E-2</v>
      </c>
      <c r="AD130" s="81" t="s">
        <v>166</v>
      </c>
      <c r="AE130" s="81">
        <v>736</v>
      </c>
      <c r="AF130" s="81" t="s">
        <v>166</v>
      </c>
      <c r="AG130" s="81">
        <v>2807</v>
      </c>
      <c r="AH130" s="81" t="s">
        <v>166</v>
      </c>
      <c r="AI130" s="81">
        <v>63.4</v>
      </c>
      <c r="AR130" s="81" t="s">
        <v>262</v>
      </c>
      <c r="AS130" s="81">
        <v>0.17583131298039156</v>
      </c>
      <c r="AT130" s="81"/>
      <c r="AV130" s="81" t="s">
        <v>262</v>
      </c>
      <c r="AW130" s="81">
        <v>0.2140857122596958</v>
      </c>
      <c r="AX130" s="81"/>
      <c r="AZ130" s="81" t="s">
        <v>262</v>
      </c>
      <c r="BA130" s="81">
        <v>0.42817679349397131</v>
      </c>
      <c r="BB130" s="81"/>
      <c r="BD130" s="81" t="s">
        <v>262</v>
      </c>
      <c r="BE130" s="81">
        <v>0.10381588977645795</v>
      </c>
      <c r="BF130" s="81"/>
      <c r="BH130" s="81" t="s">
        <v>262</v>
      </c>
      <c r="BI130" s="81">
        <v>0.23210500063755696</v>
      </c>
      <c r="BJ130" s="81"/>
      <c r="BL130" s="81" t="s">
        <v>262</v>
      </c>
      <c r="BM130" s="81">
        <v>0.12728801733780565</v>
      </c>
      <c r="BN130" s="81"/>
    </row>
    <row r="131" spans="11:66" x14ac:dyDescent="0.2">
      <c r="K131" t="s">
        <v>254</v>
      </c>
      <c r="O131" t="s">
        <v>254</v>
      </c>
      <c r="S131" s="81" t="s">
        <v>157</v>
      </c>
      <c r="T131" s="81">
        <v>0.23865199449793673</v>
      </c>
      <c r="AD131" s="81" t="s">
        <v>167</v>
      </c>
      <c r="AE131" s="81">
        <v>12</v>
      </c>
      <c r="AF131" s="81" t="s">
        <v>167</v>
      </c>
      <c r="AG131" s="81">
        <v>12</v>
      </c>
      <c r="AH131" s="81" t="s">
        <v>167</v>
      </c>
      <c r="AI131" s="81">
        <v>12</v>
      </c>
      <c r="AJ131" t="s">
        <v>254</v>
      </c>
      <c r="AR131" s="81" t="s">
        <v>263</v>
      </c>
      <c r="AS131" s="81">
        <v>1.7081407612518986</v>
      </c>
      <c r="AT131" s="81"/>
      <c r="AV131" s="81" t="s">
        <v>263</v>
      </c>
      <c r="AW131" s="81">
        <v>1.7011309342659326</v>
      </c>
      <c r="AX131" s="81"/>
      <c r="AZ131" s="81" t="s">
        <v>263</v>
      </c>
      <c r="BA131" s="81">
        <v>1.7171443743802424</v>
      </c>
      <c r="BB131" s="81"/>
      <c r="BD131" s="81" t="s">
        <v>263</v>
      </c>
      <c r="BE131" s="81">
        <v>1.6991270265334986</v>
      </c>
      <c r="BF131" s="81"/>
      <c r="BH131" s="81" t="s">
        <v>263</v>
      </c>
      <c r="BI131" s="81">
        <v>1.7291328115213698</v>
      </c>
      <c r="BJ131" s="81"/>
      <c r="BL131" s="81" t="s">
        <v>263</v>
      </c>
      <c r="BM131" s="81">
        <v>1.7340636066175394</v>
      </c>
      <c r="BN131" s="81"/>
    </row>
    <row r="132" spans="11:66" ht="17" thickBot="1" x14ac:dyDescent="0.25">
      <c r="L132" t="s">
        <v>16</v>
      </c>
      <c r="P132" t="s">
        <v>13</v>
      </c>
      <c r="S132" s="81" t="s">
        <v>158</v>
      </c>
      <c r="T132" s="81" t="e">
        <v>#N/A</v>
      </c>
      <c r="AD132" s="82" t="s">
        <v>168</v>
      </c>
      <c r="AE132" s="82">
        <v>9.1085325392654486</v>
      </c>
      <c r="AF132" s="82" t="s">
        <v>168</v>
      </c>
      <c r="AG132" s="82">
        <v>25.421224609512631</v>
      </c>
      <c r="AH132" s="82" t="s">
        <v>168</v>
      </c>
      <c r="AI132" s="82">
        <v>0.2465742471441851</v>
      </c>
      <c r="AK132" t="s">
        <v>304</v>
      </c>
      <c r="AR132" s="81" t="s">
        <v>264</v>
      </c>
      <c r="AS132" s="81">
        <v>0.35166262596078313</v>
      </c>
      <c r="AT132" s="81"/>
      <c r="AV132" s="81" t="s">
        <v>264</v>
      </c>
      <c r="AW132" s="81">
        <v>0.42817142451939161</v>
      </c>
      <c r="AX132" s="81"/>
      <c r="AZ132" s="81" t="s">
        <v>264</v>
      </c>
      <c r="BA132" s="81">
        <v>0.85635358698794262</v>
      </c>
      <c r="BB132" s="81"/>
      <c r="BD132" s="81" t="s">
        <v>264</v>
      </c>
      <c r="BE132" s="81">
        <v>0.2076317795529159</v>
      </c>
      <c r="BF132" s="81"/>
      <c r="BH132" s="81" t="s">
        <v>264</v>
      </c>
      <c r="BI132" s="81">
        <v>0.46421000127511391</v>
      </c>
      <c r="BJ132" s="81"/>
      <c r="BL132" s="81" t="s">
        <v>264</v>
      </c>
      <c r="BM132" s="81">
        <v>0.2545760346756113</v>
      </c>
      <c r="BN132" s="81"/>
    </row>
    <row r="133" spans="11:66" ht="17" thickBot="1" x14ac:dyDescent="0.25">
      <c r="K133" s="87"/>
      <c r="L133" s="87" t="s">
        <v>2</v>
      </c>
      <c r="M133" s="87" t="s">
        <v>328</v>
      </c>
      <c r="O133" s="87"/>
      <c r="P133" s="87" t="s">
        <v>2</v>
      </c>
      <c r="Q133" s="87" t="s">
        <v>329</v>
      </c>
      <c r="S133" s="81" t="s">
        <v>159</v>
      </c>
      <c r="T133" s="81">
        <v>7.5858695530880219E-2</v>
      </c>
      <c r="AJ133" s="87"/>
      <c r="AK133" s="87" t="s">
        <v>2</v>
      </c>
      <c r="AL133" s="87" t="s">
        <v>3</v>
      </c>
      <c r="AR133" s="82" t="s">
        <v>265</v>
      </c>
      <c r="AS133" s="82">
        <v>2.0595385527532977</v>
      </c>
      <c r="AT133" s="82"/>
      <c r="AV133" s="82" t="s">
        <v>265</v>
      </c>
      <c r="AW133" s="82">
        <v>2.0484071417952445</v>
      </c>
      <c r="AX133" s="82"/>
      <c r="AZ133" s="82" t="s">
        <v>265</v>
      </c>
      <c r="BA133" s="82">
        <v>2.0738730679040258</v>
      </c>
      <c r="BB133" s="82"/>
      <c r="BD133" s="82" t="s">
        <v>265</v>
      </c>
      <c r="BE133" s="82">
        <v>2.0452296421327048</v>
      </c>
      <c r="BF133" s="82"/>
      <c r="BH133" s="82" t="s">
        <v>265</v>
      </c>
      <c r="BI133" s="82">
        <v>2.0930240544083096</v>
      </c>
      <c r="BJ133" s="82"/>
      <c r="BL133" s="82" t="s">
        <v>265</v>
      </c>
      <c r="BM133" s="82">
        <v>2.1009220402410378</v>
      </c>
      <c r="BN133" s="82"/>
    </row>
    <row r="134" spans="11:66" x14ac:dyDescent="0.2">
      <c r="K134" s="81" t="s">
        <v>155</v>
      </c>
      <c r="L134" s="81">
        <v>46</v>
      </c>
      <c r="M134" s="81">
        <v>50.909090909090907</v>
      </c>
      <c r="O134" s="81" t="s">
        <v>155</v>
      </c>
      <c r="P134" s="81">
        <v>23.425000000000001</v>
      </c>
      <c r="Q134" s="81">
        <v>35.527272727272731</v>
      </c>
      <c r="S134" s="81" t="s">
        <v>160</v>
      </c>
      <c r="T134" s="81">
        <v>5.754541687646786E-3</v>
      </c>
      <c r="AD134" s="83" t="s">
        <v>315</v>
      </c>
      <c r="AE134" s="83"/>
      <c r="AF134" s="83" t="s">
        <v>319</v>
      </c>
      <c r="AG134" s="83"/>
      <c r="AH134" s="83" t="s">
        <v>323</v>
      </c>
      <c r="AI134" s="83"/>
      <c r="AJ134" s="81" t="s">
        <v>155</v>
      </c>
      <c r="AK134" s="81">
        <v>61.333333333333336</v>
      </c>
      <c r="AL134" s="81">
        <v>77.909090909090907</v>
      </c>
    </row>
    <row r="135" spans="11:66" x14ac:dyDescent="0.2">
      <c r="K135" s="81" t="s">
        <v>257</v>
      </c>
      <c r="L135" s="81">
        <v>96.545454545454547</v>
      </c>
      <c r="M135" s="81">
        <v>164.89090909090919</v>
      </c>
      <c r="O135" s="81" t="s">
        <v>257</v>
      </c>
      <c r="P135" s="81">
        <v>6.3638636363635177</v>
      </c>
      <c r="Q135" s="81">
        <v>22.910181818181627</v>
      </c>
      <c r="S135" s="81" t="s">
        <v>161</v>
      </c>
      <c r="T135" s="81">
        <v>-0.66419006614208564</v>
      </c>
      <c r="AD135" s="81"/>
      <c r="AE135" s="81"/>
      <c r="AF135" s="81"/>
      <c r="AG135" s="81"/>
      <c r="AH135" s="81"/>
      <c r="AI135" s="81"/>
      <c r="AJ135" s="81" t="s">
        <v>257</v>
      </c>
      <c r="AK135" s="81">
        <v>205.5151515151513</v>
      </c>
      <c r="AL135" s="81">
        <v>328.84848484848459</v>
      </c>
      <c r="AR135" t="s">
        <v>254</v>
      </c>
      <c r="AV135" t="s">
        <v>254</v>
      </c>
      <c r="AZ135" t="s">
        <v>254</v>
      </c>
      <c r="BD135" t="s">
        <v>254</v>
      </c>
      <c r="BH135" t="s">
        <v>254</v>
      </c>
      <c r="BL135" t="s">
        <v>254</v>
      </c>
    </row>
    <row r="136" spans="11:66" ht="17" thickBot="1" x14ac:dyDescent="0.25">
      <c r="K136" s="81" t="s">
        <v>258</v>
      </c>
      <c r="L136" s="81">
        <v>12</v>
      </c>
      <c r="M136" s="81">
        <v>11</v>
      </c>
      <c r="O136" s="81" t="s">
        <v>258</v>
      </c>
      <c r="P136" s="81">
        <v>12</v>
      </c>
      <c r="Q136" s="81">
        <v>11</v>
      </c>
      <c r="S136" s="81" t="s">
        <v>162</v>
      </c>
      <c r="T136" s="81">
        <v>0.48268047467870201</v>
      </c>
      <c r="AD136" s="81" t="s">
        <v>155</v>
      </c>
      <c r="AE136" s="81">
        <v>77.909090909090907</v>
      </c>
      <c r="AF136" s="81" t="s">
        <v>155</v>
      </c>
      <c r="AG136" s="81">
        <v>261.95454545454544</v>
      </c>
      <c r="AH136" s="81" t="s">
        <v>155</v>
      </c>
      <c r="AI136" s="81">
        <v>6.3136363636363635</v>
      </c>
      <c r="AJ136" s="81" t="s">
        <v>258</v>
      </c>
      <c r="AK136" s="81">
        <v>12</v>
      </c>
      <c r="AL136" s="81">
        <v>22</v>
      </c>
      <c r="AS136" t="s">
        <v>267</v>
      </c>
      <c r="AW136" t="s">
        <v>269</v>
      </c>
      <c r="BA136" t="s">
        <v>273</v>
      </c>
      <c r="BE136" t="s">
        <v>275</v>
      </c>
      <c r="BI136" t="s">
        <v>266</v>
      </c>
      <c r="BM136" t="s">
        <v>266</v>
      </c>
    </row>
    <row r="137" spans="11:66" x14ac:dyDescent="0.2">
      <c r="K137" s="81" t="s">
        <v>259</v>
      </c>
      <c r="L137" s="81">
        <v>0</v>
      </c>
      <c r="M137" s="81"/>
      <c r="O137" s="81" t="s">
        <v>259</v>
      </c>
      <c r="P137" s="81">
        <v>0</v>
      </c>
      <c r="Q137" s="81"/>
      <c r="S137" s="81" t="s">
        <v>163</v>
      </c>
      <c r="T137" s="81">
        <v>0.23762240356083078</v>
      </c>
      <c r="AD137" s="81" t="s">
        <v>156</v>
      </c>
      <c r="AE137" s="81">
        <v>3.8662201699080518</v>
      </c>
      <c r="AF137" s="81" t="s">
        <v>156</v>
      </c>
      <c r="AG137" s="81">
        <v>15.965530683688733</v>
      </c>
      <c r="AH137" s="81" t="s">
        <v>156</v>
      </c>
      <c r="AI137" s="81">
        <v>0.19298245378660797</v>
      </c>
      <c r="AJ137" s="81" t="s">
        <v>259</v>
      </c>
      <c r="AK137" s="81">
        <v>0</v>
      </c>
      <c r="AL137" s="81"/>
      <c r="AR137" s="87"/>
      <c r="AS137" s="87" t="s">
        <v>2</v>
      </c>
      <c r="AT137" s="87" t="s">
        <v>3</v>
      </c>
      <c r="AV137" s="87"/>
      <c r="AW137" s="87" t="s">
        <v>255</v>
      </c>
      <c r="AX137" s="87" t="s">
        <v>256</v>
      </c>
      <c r="AZ137" s="87"/>
      <c r="BA137" s="87" t="s">
        <v>2</v>
      </c>
      <c r="BB137" s="87" t="s">
        <v>3</v>
      </c>
      <c r="BD137" s="87"/>
      <c r="BE137" s="87" t="s">
        <v>2</v>
      </c>
      <c r="BF137" s="87" t="s">
        <v>3</v>
      </c>
      <c r="BH137" s="87"/>
      <c r="BI137" s="87" t="s">
        <v>2</v>
      </c>
      <c r="BJ137" s="87" t="s">
        <v>328</v>
      </c>
      <c r="BL137" s="87"/>
      <c r="BM137" s="87" t="s">
        <v>2</v>
      </c>
      <c r="BN137" s="87" t="s">
        <v>329</v>
      </c>
    </row>
    <row r="138" spans="11:66" x14ac:dyDescent="0.2">
      <c r="K138" s="81" t="s">
        <v>260</v>
      </c>
      <c r="L138" s="81">
        <v>19</v>
      </c>
      <c r="M138" s="81"/>
      <c r="O138" s="81" t="s">
        <v>260</v>
      </c>
      <c r="P138" s="81">
        <v>15</v>
      </c>
      <c r="Q138" s="81"/>
      <c r="S138" s="81" t="s">
        <v>164</v>
      </c>
      <c r="T138" s="81">
        <v>0.13612759643916919</v>
      </c>
      <c r="AD138" s="81" t="s">
        <v>157</v>
      </c>
      <c r="AE138" s="81">
        <v>72.5</v>
      </c>
      <c r="AF138" s="81" t="s">
        <v>157</v>
      </c>
      <c r="AG138" s="81">
        <v>235.5</v>
      </c>
      <c r="AH138" s="81" t="s">
        <v>157</v>
      </c>
      <c r="AI138" s="81">
        <v>6.05</v>
      </c>
      <c r="AJ138" s="81" t="s">
        <v>260</v>
      </c>
      <c r="AK138" s="81">
        <v>28</v>
      </c>
      <c r="AL138" s="81"/>
      <c r="AR138" s="81" t="s">
        <v>155</v>
      </c>
      <c r="AS138" s="81">
        <v>840.44364629999984</v>
      </c>
      <c r="AT138" s="81">
        <v>714.68322670454552</v>
      </c>
      <c r="AV138" s="81" t="s">
        <v>155</v>
      </c>
      <c r="AW138" s="81">
        <v>98.21751832826321</v>
      </c>
      <c r="AX138" s="81">
        <v>77.588082710993191</v>
      </c>
      <c r="AZ138" s="81" t="s">
        <v>155</v>
      </c>
      <c r="BA138" s="81">
        <v>2.5833333333333335</v>
      </c>
      <c r="BB138" s="81">
        <v>2.7</v>
      </c>
      <c r="BD138" s="81" t="s">
        <v>155</v>
      </c>
      <c r="BE138" s="81">
        <v>4.4987962780833337</v>
      </c>
      <c r="BF138" s="81">
        <v>4.9958282407727275</v>
      </c>
      <c r="BH138" s="81" t="s">
        <v>155</v>
      </c>
      <c r="BI138" s="81">
        <v>30.663499309999995</v>
      </c>
      <c r="BJ138" s="81">
        <v>26.967736312272731</v>
      </c>
      <c r="BL138" s="81" t="s">
        <v>155</v>
      </c>
      <c r="BM138" s="81">
        <v>30.663499309999995</v>
      </c>
      <c r="BN138" s="81">
        <v>23.7022637271</v>
      </c>
    </row>
    <row r="139" spans="11:66" x14ac:dyDescent="0.2">
      <c r="K139" s="81" t="s">
        <v>261</v>
      </c>
      <c r="L139" s="81">
        <v>-1.0228263374101378</v>
      </c>
      <c r="M139" s="81"/>
      <c r="O139" s="81" t="s">
        <v>261</v>
      </c>
      <c r="P139" s="81">
        <v>-7.4867230003230878</v>
      </c>
      <c r="Q139" s="81"/>
      <c r="S139" s="81" t="s">
        <v>165</v>
      </c>
      <c r="T139" s="81">
        <v>0.37374999999999997</v>
      </c>
      <c r="AD139" s="81" t="s">
        <v>158</v>
      </c>
      <c r="AE139" s="81">
        <v>63</v>
      </c>
      <c r="AF139" s="81" t="s">
        <v>158</v>
      </c>
      <c r="AG139" s="81">
        <v>216</v>
      </c>
      <c r="AH139" s="81" t="s">
        <v>158</v>
      </c>
      <c r="AI139" s="81">
        <v>5.9</v>
      </c>
      <c r="AJ139" s="81" t="s">
        <v>261</v>
      </c>
      <c r="AK139" s="81">
        <v>-2.926829061715035</v>
      </c>
      <c r="AL139" s="81"/>
      <c r="AR139" s="81" t="s">
        <v>257</v>
      </c>
      <c r="AS139" s="81">
        <v>106347.24968390843</v>
      </c>
      <c r="AT139" s="81">
        <v>122887.36858836756</v>
      </c>
      <c r="AV139" s="81" t="s">
        <v>257</v>
      </c>
      <c r="AW139" s="81">
        <v>934.61712496625705</v>
      </c>
      <c r="AX139" s="81">
        <v>1952.5461145682968</v>
      </c>
      <c r="AZ139" s="81" t="s">
        <v>257</v>
      </c>
      <c r="BA139" s="81">
        <v>1.1742424242424248</v>
      </c>
      <c r="BB139" s="81">
        <v>1.5894736842105257</v>
      </c>
      <c r="BD139" s="81" t="s">
        <v>257</v>
      </c>
      <c r="BE139" s="81">
        <v>2.3022240729834391</v>
      </c>
      <c r="BF139" s="81">
        <v>1.3577250920243766</v>
      </c>
      <c r="BH139" s="81" t="s">
        <v>257</v>
      </c>
      <c r="BI139" s="81">
        <v>186.18480925950007</v>
      </c>
      <c r="BJ139" s="81">
        <v>237.0097940303439</v>
      </c>
      <c r="BL139" s="81" t="s">
        <v>257</v>
      </c>
      <c r="BM139" s="81">
        <v>186.18480925950007</v>
      </c>
      <c r="BN139" s="81">
        <v>368.94008421139125</v>
      </c>
    </row>
    <row r="140" spans="11:66" x14ac:dyDescent="0.2">
      <c r="K140" s="81" t="s">
        <v>262</v>
      </c>
      <c r="L140" s="81">
        <v>0.15961866980676362</v>
      </c>
      <c r="M140" s="81"/>
      <c r="O140" s="81" t="s">
        <v>262</v>
      </c>
      <c r="P140" s="81">
        <v>9.6475492914527329E-7</v>
      </c>
      <c r="Q140" s="81"/>
      <c r="S140" s="81" t="s">
        <v>166</v>
      </c>
      <c r="T140" s="81">
        <v>2.6749480993410297</v>
      </c>
      <c r="AD140" s="81" t="s">
        <v>159</v>
      </c>
      <c r="AE140" s="81">
        <v>18.134180015883945</v>
      </c>
      <c r="AF140" s="81" t="s">
        <v>159</v>
      </c>
      <c r="AG140" s="81">
        <v>74.884976732718172</v>
      </c>
      <c r="AH140" s="81" t="s">
        <v>159</v>
      </c>
      <c r="AI140" s="81">
        <v>0.90516794261010269</v>
      </c>
      <c r="AJ140" s="81" t="s">
        <v>262</v>
      </c>
      <c r="AK140" s="81">
        <v>3.3632863638337648E-3</v>
      </c>
      <c r="AL140" s="81"/>
      <c r="AR140" s="81" t="s">
        <v>258</v>
      </c>
      <c r="AS140" s="81">
        <v>12</v>
      </c>
      <c r="AT140" s="81">
        <v>22</v>
      </c>
      <c r="AV140" s="81" t="s">
        <v>258</v>
      </c>
      <c r="AW140" s="81">
        <v>12</v>
      </c>
      <c r="AX140" s="81">
        <v>20</v>
      </c>
      <c r="AZ140" s="81" t="s">
        <v>258</v>
      </c>
      <c r="BA140" s="81">
        <v>12</v>
      </c>
      <c r="BB140" s="81">
        <v>20</v>
      </c>
      <c r="BD140" s="81" t="s">
        <v>258</v>
      </c>
      <c r="BE140" s="81">
        <v>12</v>
      </c>
      <c r="BF140" s="81">
        <v>22</v>
      </c>
      <c r="BH140" s="81" t="s">
        <v>258</v>
      </c>
      <c r="BI140" s="81">
        <v>11</v>
      </c>
      <c r="BJ140" s="81">
        <v>11</v>
      </c>
      <c r="BL140" s="81" t="s">
        <v>258</v>
      </c>
      <c r="BM140" s="81">
        <v>11</v>
      </c>
      <c r="BN140" s="81">
        <v>10</v>
      </c>
    </row>
    <row r="141" spans="11:66" x14ac:dyDescent="0.2">
      <c r="K141" s="81" t="s">
        <v>263</v>
      </c>
      <c r="L141" s="81">
        <v>1.7291328115213698</v>
      </c>
      <c r="M141" s="81"/>
      <c r="O141" s="81" t="s">
        <v>263</v>
      </c>
      <c r="P141" s="81">
        <v>1.7530503556925723</v>
      </c>
      <c r="Q141" s="81"/>
      <c r="S141" s="81" t="s">
        <v>167</v>
      </c>
      <c r="T141" s="81">
        <v>11</v>
      </c>
      <c r="AD141" s="81" t="s">
        <v>160</v>
      </c>
      <c r="AE141" s="81">
        <v>328.84848484848459</v>
      </c>
      <c r="AF141" s="81" t="s">
        <v>160</v>
      </c>
      <c r="AG141" s="81">
        <v>5607.7597402597421</v>
      </c>
      <c r="AH141" s="81" t="s">
        <v>160</v>
      </c>
      <c r="AI141" s="81">
        <v>0.81932900432900624</v>
      </c>
      <c r="AJ141" s="81" t="s">
        <v>263</v>
      </c>
      <c r="AK141" s="81">
        <v>1.7011309342659326</v>
      </c>
      <c r="AL141" s="81"/>
      <c r="AR141" s="81" t="s">
        <v>259</v>
      </c>
      <c r="AS141" s="81">
        <v>0</v>
      </c>
      <c r="AT141" s="81"/>
      <c r="AV141" s="81" t="s">
        <v>259</v>
      </c>
      <c r="AW141" s="81">
        <v>0</v>
      </c>
      <c r="AX141" s="81"/>
      <c r="AZ141" s="81" t="s">
        <v>259</v>
      </c>
      <c r="BA141" s="81">
        <v>0</v>
      </c>
      <c r="BB141" s="81"/>
      <c r="BD141" s="81" t="s">
        <v>259</v>
      </c>
      <c r="BE141" s="81">
        <v>0</v>
      </c>
      <c r="BF141" s="81"/>
      <c r="BH141" s="81" t="s">
        <v>259</v>
      </c>
      <c r="BI141" s="81">
        <v>0</v>
      </c>
      <c r="BJ141" s="81"/>
      <c r="BL141" s="81" t="s">
        <v>259</v>
      </c>
      <c r="BM141" s="81">
        <v>0</v>
      </c>
      <c r="BN141" s="81"/>
    </row>
    <row r="142" spans="11:66" ht="17" thickBot="1" x14ac:dyDescent="0.25">
      <c r="K142" s="81" t="s">
        <v>264</v>
      </c>
      <c r="L142" s="81">
        <v>0.31923733961352724</v>
      </c>
      <c r="M142" s="81"/>
      <c r="O142" s="81" t="s">
        <v>264</v>
      </c>
      <c r="P142" s="81">
        <v>1.9295098582905466E-6</v>
      </c>
      <c r="Q142" s="81"/>
      <c r="S142" s="82" t="s">
        <v>168</v>
      </c>
      <c r="T142" s="82">
        <v>5.0962565094750951E-2</v>
      </c>
      <c r="AD142" s="81" t="s">
        <v>161</v>
      </c>
      <c r="AE142" s="81">
        <v>-0.80881941994353301</v>
      </c>
      <c r="AF142" s="81" t="s">
        <v>161</v>
      </c>
      <c r="AG142" s="81">
        <v>2.1366127438855465E-2</v>
      </c>
      <c r="AH142" s="81" t="s">
        <v>161</v>
      </c>
      <c r="AI142" s="81">
        <v>-0.76342102901485509</v>
      </c>
      <c r="AJ142" s="81" t="s">
        <v>264</v>
      </c>
      <c r="AK142" s="81">
        <v>6.7265727276675296E-3</v>
      </c>
      <c r="AL142" s="81"/>
      <c r="AR142" s="81" t="s">
        <v>260</v>
      </c>
      <c r="AS142" s="81">
        <v>24</v>
      </c>
      <c r="AT142" s="81"/>
      <c r="AV142" s="81" t="s">
        <v>260</v>
      </c>
      <c r="AW142" s="81">
        <v>29</v>
      </c>
      <c r="AX142" s="81"/>
      <c r="AZ142" s="81" t="s">
        <v>260</v>
      </c>
      <c r="BA142" s="81">
        <v>26</v>
      </c>
      <c r="BB142" s="81"/>
      <c r="BD142" s="81" t="s">
        <v>260</v>
      </c>
      <c r="BE142" s="81">
        <v>18</v>
      </c>
      <c r="BF142" s="81"/>
      <c r="BH142" s="81" t="s">
        <v>260</v>
      </c>
      <c r="BI142" s="81">
        <v>20</v>
      </c>
      <c r="BJ142" s="81"/>
      <c r="BL142" s="81" t="s">
        <v>260</v>
      </c>
      <c r="BM142" s="81">
        <v>16</v>
      </c>
      <c r="BN142" s="81"/>
    </row>
    <row r="143" spans="11:66" ht="17" thickBot="1" x14ac:dyDescent="0.25">
      <c r="K143" s="82" t="s">
        <v>265</v>
      </c>
      <c r="L143" s="82">
        <v>2.0930240544083096</v>
      </c>
      <c r="M143" s="82"/>
      <c r="O143" s="82" t="s">
        <v>265</v>
      </c>
      <c r="P143" s="82">
        <v>2.1314495455597742</v>
      </c>
      <c r="Q143" s="82"/>
      <c r="AD143" s="81" t="s">
        <v>162</v>
      </c>
      <c r="AE143" s="81">
        <v>0.61343396518398274</v>
      </c>
      <c r="AF143" s="81" t="s">
        <v>162</v>
      </c>
      <c r="AG143" s="81">
        <v>0.9435601943662757</v>
      </c>
      <c r="AH143" s="81" t="s">
        <v>162</v>
      </c>
      <c r="AI143" s="81">
        <v>0.62726491953813757</v>
      </c>
      <c r="AJ143" s="82" t="s">
        <v>265</v>
      </c>
      <c r="AK143" s="82">
        <v>2.0484071417952445</v>
      </c>
      <c r="AL143" s="82"/>
      <c r="AR143" s="81" t="s">
        <v>261</v>
      </c>
      <c r="AS143" s="81">
        <v>1.0462589958207937</v>
      </c>
      <c r="AT143" s="81"/>
      <c r="AV143" s="81" t="s">
        <v>261</v>
      </c>
      <c r="AW143" s="81">
        <v>1.5571622162940304</v>
      </c>
      <c r="AX143" s="81"/>
      <c r="AZ143" s="81" t="s">
        <v>261</v>
      </c>
      <c r="BA143" s="81">
        <v>-0.2770505951108837</v>
      </c>
      <c r="BB143" s="81"/>
      <c r="BD143" s="81" t="s">
        <v>261</v>
      </c>
      <c r="BE143" s="81">
        <v>-0.98704769228807054</v>
      </c>
      <c r="BF143" s="81"/>
      <c r="BH143" s="81" t="s">
        <v>261</v>
      </c>
      <c r="BI143" s="81">
        <v>0.59584101549602797</v>
      </c>
      <c r="BJ143" s="81"/>
      <c r="BL143" s="81" t="s">
        <v>261</v>
      </c>
      <c r="BM143" s="81">
        <v>0.94888785382350294</v>
      </c>
      <c r="BN143" s="81"/>
    </row>
    <row r="144" spans="11:66" x14ac:dyDescent="0.2">
      <c r="S144" s="83" t="s">
        <v>296</v>
      </c>
      <c r="T144" s="83"/>
      <c r="AD144" s="81" t="s">
        <v>163</v>
      </c>
      <c r="AE144" s="81">
        <v>62</v>
      </c>
      <c r="AF144" s="81" t="s">
        <v>163</v>
      </c>
      <c r="AG144" s="81">
        <v>257</v>
      </c>
      <c r="AH144" s="81" t="s">
        <v>163</v>
      </c>
      <c r="AI144" s="81">
        <v>2.9000000000000004</v>
      </c>
      <c r="AR144" s="81" t="s">
        <v>262</v>
      </c>
      <c r="AS144" s="81">
        <v>0.15293250616974277</v>
      </c>
      <c r="AT144" s="81"/>
      <c r="AV144" s="81" t="s">
        <v>262</v>
      </c>
      <c r="AW144" s="81">
        <v>6.5139648309664441E-2</v>
      </c>
      <c r="AX144" s="81"/>
      <c r="AZ144" s="81" t="s">
        <v>262</v>
      </c>
      <c r="BA144" s="81">
        <v>0.39196603063127777</v>
      </c>
      <c r="BB144" s="81"/>
      <c r="BD144" s="81" t="s">
        <v>262</v>
      </c>
      <c r="BE144" s="81">
        <v>0.16835122415439269</v>
      </c>
      <c r="BF144" s="81"/>
      <c r="BH144" s="81" t="s">
        <v>262</v>
      </c>
      <c r="BI144" s="81">
        <v>0.27898250907201122</v>
      </c>
      <c r="BJ144" s="81"/>
      <c r="BL144" s="81" t="s">
        <v>262</v>
      </c>
      <c r="BM144" s="81">
        <v>0.17839545393427858</v>
      </c>
      <c r="BN144" s="81"/>
    </row>
    <row r="145" spans="11:66" x14ac:dyDescent="0.2">
      <c r="K145" t="s">
        <v>254</v>
      </c>
      <c r="O145" t="s">
        <v>254</v>
      </c>
      <c r="S145" s="81"/>
      <c r="T145" s="81"/>
      <c r="AD145" s="81" t="s">
        <v>164</v>
      </c>
      <c r="AE145" s="81">
        <v>52</v>
      </c>
      <c r="AF145" s="81" t="s">
        <v>164</v>
      </c>
      <c r="AG145" s="81">
        <v>175</v>
      </c>
      <c r="AH145" s="81" t="s">
        <v>164</v>
      </c>
      <c r="AI145" s="81">
        <v>5.0999999999999996</v>
      </c>
      <c r="AJ145" t="s">
        <v>254</v>
      </c>
      <c r="AR145" s="81" t="s">
        <v>263</v>
      </c>
      <c r="AS145" s="81">
        <v>1.7108820799094284</v>
      </c>
      <c r="AT145" s="81"/>
      <c r="AV145" s="81" t="s">
        <v>263</v>
      </c>
      <c r="AW145" s="81">
        <v>1.6991270265334986</v>
      </c>
      <c r="AX145" s="81"/>
      <c r="AZ145" s="81" t="s">
        <v>263</v>
      </c>
      <c r="BA145" s="81">
        <v>1.7056179197592738</v>
      </c>
      <c r="BB145" s="81"/>
      <c r="BD145" s="81" t="s">
        <v>263</v>
      </c>
      <c r="BE145" s="81">
        <v>1.7340636066175394</v>
      </c>
      <c r="BF145" s="81"/>
      <c r="BH145" s="81" t="s">
        <v>263</v>
      </c>
      <c r="BI145" s="81">
        <v>1.7247182429207868</v>
      </c>
      <c r="BJ145" s="81"/>
      <c r="BL145" s="81" t="s">
        <v>263</v>
      </c>
      <c r="BM145" s="81">
        <v>1.7458836762762506</v>
      </c>
      <c r="BN145" s="81"/>
    </row>
    <row r="146" spans="11:66" ht="17" thickBot="1" x14ac:dyDescent="0.25">
      <c r="L146" t="s">
        <v>16</v>
      </c>
      <c r="P146" t="s">
        <v>100</v>
      </c>
      <c r="S146" s="81" t="s">
        <v>155</v>
      </c>
      <c r="T146" s="81">
        <v>-1.2137677477646464E-2</v>
      </c>
      <c r="AD146" s="81" t="s">
        <v>165</v>
      </c>
      <c r="AE146" s="81">
        <v>114</v>
      </c>
      <c r="AF146" s="81" t="s">
        <v>165</v>
      </c>
      <c r="AG146" s="81">
        <v>432</v>
      </c>
      <c r="AH146" s="81" t="s">
        <v>165</v>
      </c>
      <c r="AI146" s="81">
        <v>8</v>
      </c>
      <c r="AK146" t="s">
        <v>326</v>
      </c>
      <c r="AR146" s="81" t="s">
        <v>264</v>
      </c>
      <c r="AS146" s="81">
        <v>0.30586501233948554</v>
      </c>
      <c r="AT146" s="81"/>
      <c r="AV146" s="81" t="s">
        <v>264</v>
      </c>
      <c r="AW146" s="81">
        <v>0.13027929661932888</v>
      </c>
      <c r="AX146" s="81"/>
      <c r="AZ146" s="81" t="s">
        <v>264</v>
      </c>
      <c r="BA146" s="81">
        <v>0.78393206126255555</v>
      </c>
      <c r="BB146" s="81"/>
      <c r="BD146" s="81" t="s">
        <v>264</v>
      </c>
      <c r="BE146" s="81">
        <v>0.33670244830878537</v>
      </c>
      <c r="BF146" s="81"/>
      <c r="BH146" s="81" t="s">
        <v>264</v>
      </c>
      <c r="BI146" s="81">
        <v>0.55796501814402244</v>
      </c>
      <c r="BJ146" s="81"/>
      <c r="BL146" s="81" t="s">
        <v>264</v>
      </c>
      <c r="BM146" s="81">
        <v>0.35679090786855716</v>
      </c>
      <c r="BN146" s="81"/>
    </row>
    <row r="147" spans="11:66" ht="17" thickBot="1" x14ac:dyDescent="0.25">
      <c r="K147" s="87"/>
      <c r="L147" s="87" t="s">
        <v>2</v>
      </c>
      <c r="M147" s="87" t="s">
        <v>329</v>
      </c>
      <c r="O147" s="87"/>
      <c r="P147" s="87" t="s">
        <v>2</v>
      </c>
      <c r="Q147" s="87" t="s">
        <v>328</v>
      </c>
      <c r="S147" s="81" t="s">
        <v>156</v>
      </c>
      <c r="T147" s="81">
        <v>1.362599402058224E-2</v>
      </c>
      <c r="AD147" s="81" t="s">
        <v>166</v>
      </c>
      <c r="AE147" s="81">
        <v>1714</v>
      </c>
      <c r="AF147" s="81" t="s">
        <v>166</v>
      </c>
      <c r="AG147" s="81">
        <v>5763</v>
      </c>
      <c r="AH147" s="81" t="s">
        <v>166</v>
      </c>
      <c r="AI147" s="81">
        <v>138.9</v>
      </c>
      <c r="AJ147" s="87"/>
      <c r="AK147" s="87" t="s">
        <v>2</v>
      </c>
      <c r="AL147" s="87" t="s">
        <v>3</v>
      </c>
      <c r="AR147" s="82" t="s">
        <v>265</v>
      </c>
      <c r="AS147" s="82">
        <v>2.0638985616280254</v>
      </c>
      <c r="AT147" s="82"/>
      <c r="AV147" s="82" t="s">
        <v>265</v>
      </c>
      <c r="AW147" s="82">
        <v>2.0452296421327048</v>
      </c>
      <c r="AX147" s="82"/>
      <c r="AZ147" s="82" t="s">
        <v>265</v>
      </c>
      <c r="BA147" s="82">
        <v>2.0555294386428731</v>
      </c>
      <c r="BB147" s="82"/>
      <c r="BD147" s="82" t="s">
        <v>265</v>
      </c>
      <c r="BE147" s="82">
        <v>2.1009220402410378</v>
      </c>
      <c r="BF147" s="82"/>
      <c r="BH147" s="82" t="s">
        <v>265</v>
      </c>
      <c r="BI147" s="82">
        <v>2.0859634472658648</v>
      </c>
      <c r="BJ147" s="82"/>
      <c r="BL147" s="82" t="s">
        <v>265</v>
      </c>
      <c r="BM147" s="82">
        <v>2.119905299221255</v>
      </c>
      <c r="BN147" s="82"/>
    </row>
    <row r="148" spans="11:66" x14ac:dyDescent="0.2">
      <c r="K148" s="81" t="s">
        <v>155</v>
      </c>
      <c r="L148" s="81">
        <v>46</v>
      </c>
      <c r="M148" s="81">
        <v>51.727272727272727</v>
      </c>
      <c r="O148" s="81" t="s">
        <v>155</v>
      </c>
      <c r="P148" s="81">
        <v>76.533333333333331</v>
      </c>
      <c r="Q148" s="81">
        <v>109.46</v>
      </c>
      <c r="S148" s="81" t="s">
        <v>157</v>
      </c>
      <c r="T148" s="81">
        <v>-7.8442516683254956E-3</v>
      </c>
      <c r="AD148" s="81" t="s">
        <v>167</v>
      </c>
      <c r="AE148" s="81">
        <v>22</v>
      </c>
      <c r="AF148" s="81" t="s">
        <v>167</v>
      </c>
      <c r="AG148" s="81">
        <v>22</v>
      </c>
      <c r="AH148" s="81" t="s">
        <v>167</v>
      </c>
      <c r="AI148" s="81">
        <v>22</v>
      </c>
      <c r="AJ148" s="81" t="s">
        <v>155</v>
      </c>
      <c r="AK148" s="81">
        <v>233.91666666666666</v>
      </c>
      <c r="AL148" s="81">
        <v>261.95454545454544</v>
      </c>
    </row>
    <row r="149" spans="11:66" ht="17" thickBot="1" x14ac:dyDescent="0.25">
      <c r="K149" s="81" t="s">
        <v>257</v>
      </c>
      <c r="L149" s="81">
        <v>96.545454545454547</v>
      </c>
      <c r="M149" s="81">
        <v>156.21818181818199</v>
      </c>
      <c r="O149" s="81" t="s">
        <v>257</v>
      </c>
      <c r="P149" s="81">
        <v>25.204242424242423</v>
      </c>
      <c r="Q149" s="81">
        <v>476.47155555555622</v>
      </c>
      <c r="S149" s="81" t="s">
        <v>158</v>
      </c>
      <c r="T149" s="81" t="e">
        <v>#N/A</v>
      </c>
      <c r="AD149" s="82" t="s">
        <v>168</v>
      </c>
      <c r="AE149" s="82">
        <v>8.0402449921061869</v>
      </c>
      <c r="AF149" s="82" t="s">
        <v>168</v>
      </c>
      <c r="AG149" s="82">
        <v>33.202138648223674</v>
      </c>
      <c r="AH149" s="82" t="s">
        <v>168</v>
      </c>
      <c r="AI149" s="82">
        <v>0.40132898268414963</v>
      </c>
      <c r="AJ149" s="81" t="s">
        <v>257</v>
      </c>
      <c r="AK149" s="81">
        <v>1600.8106060606026</v>
      </c>
      <c r="AL149" s="81">
        <v>5607.7597402597421</v>
      </c>
      <c r="AR149" t="s">
        <v>254</v>
      </c>
      <c r="AV149" t="s">
        <v>254</v>
      </c>
      <c r="AZ149" t="s">
        <v>254</v>
      </c>
      <c r="BD149" t="s">
        <v>254</v>
      </c>
      <c r="BH149" t="s">
        <v>254</v>
      </c>
      <c r="BL149" t="s">
        <v>254</v>
      </c>
    </row>
    <row r="150" spans="11:66" ht="17" thickBot="1" x14ac:dyDescent="0.25">
      <c r="K150" s="81" t="s">
        <v>258</v>
      </c>
      <c r="L150" s="81">
        <v>12</v>
      </c>
      <c r="M150" s="81">
        <v>11</v>
      </c>
      <c r="O150" s="81" t="s">
        <v>258</v>
      </c>
      <c r="P150" s="81">
        <v>12</v>
      </c>
      <c r="Q150" s="81">
        <v>10</v>
      </c>
      <c r="S150" s="81" t="s">
        <v>159</v>
      </c>
      <c r="T150" s="81">
        <v>4.720182789455632E-2</v>
      </c>
      <c r="AJ150" s="81" t="s">
        <v>258</v>
      </c>
      <c r="AK150" s="81">
        <v>12</v>
      </c>
      <c r="AL150" s="81">
        <v>22</v>
      </c>
      <c r="AS150" t="s">
        <v>270</v>
      </c>
      <c r="AW150" t="s">
        <v>271</v>
      </c>
      <c r="BA150" t="s">
        <v>334</v>
      </c>
      <c r="BE150" t="s">
        <v>334</v>
      </c>
      <c r="BI150" t="s">
        <v>268</v>
      </c>
      <c r="BM150" t="s">
        <v>268</v>
      </c>
    </row>
    <row r="151" spans="11:66" x14ac:dyDescent="0.2">
      <c r="K151" s="81" t="s">
        <v>259</v>
      </c>
      <c r="L151" s="81">
        <v>0</v>
      </c>
      <c r="M151" s="81"/>
      <c r="O151" s="81" t="s">
        <v>259</v>
      </c>
      <c r="P151" s="81">
        <v>0</v>
      </c>
      <c r="Q151" s="81"/>
      <c r="S151" s="81" t="s">
        <v>160</v>
      </c>
      <c r="T151" s="81">
        <v>2.228012556587315E-3</v>
      </c>
      <c r="AD151" s="83" t="s">
        <v>316</v>
      </c>
      <c r="AE151" s="83"/>
      <c r="AF151" s="83" t="s">
        <v>320</v>
      </c>
      <c r="AG151" s="83"/>
      <c r="AH151" s="83" t="s">
        <v>324</v>
      </c>
      <c r="AI151" s="83"/>
      <c r="AJ151" s="81" t="s">
        <v>259</v>
      </c>
      <c r="AK151" s="81">
        <v>0</v>
      </c>
      <c r="AL151" s="81"/>
      <c r="AR151" s="87"/>
      <c r="AS151" s="87" t="s">
        <v>2</v>
      </c>
      <c r="AT151" s="87" t="s">
        <v>8</v>
      </c>
      <c r="AV151" s="87"/>
      <c r="AW151" s="87" t="s">
        <v>2</v>
      </c>
      <c r="AX151" s="87" t="s">
        <v>8</v>
      </c>
      <c r="AZ151" s="87"/>
      <c r="BA151" s="87" t="s">
        <v>2</v>
      </c>
      <c r="BB151" s="87" t="s">
        <v>328</v>
      </c>
      <c r="BD151" s="87"/>
      <c r="BE151" s="87" t="s">
        <v>2</v>
      </c>
      <c r="BF151" s="87" t="s">
        <v>328</v>
      </c>
      <c r="BH151" s="87"/>
      <c r="BI151" s="87" t="s">
        <v>2</v>
      </c>
      <c r="BJ151" s="87" t="s">
        <v>328</v>
      </c>
      <c r="BL151" s="87"/>
      <c r="BM151" s="87" t="s">
        <v>2</v>
      </c>
      <c r="BN151" s="87" t="s">
        <v>329</v>
      </c>
    </row>
    <row r="152" spans="11:66" x14ac:dyDescent="0.2">
      <c r="K152" s="81" t="s">
        <v>260</v>
      </c>
      <c r="L152" s="81">
        <v>19</v>
      </c>
      <c r="M152" s="81"/>
      <c r="O152" s="81" t="s">
        <v>260</v>
      </c>
      <c r="P152" s="81">
        <v>10</v>
      </c>
      <c r="Q152" s="81"/>
      <c r="S152" s="81" t="s">
        <v>161</v>
      </c>
      <c r="T152" s="81">
        <v>4.8903999909216385</v>
      </c>
      <c r="AD152" s="81"/>
      <c r="AE152" s="81"/>
      <c r="AF152" s="81"/>
      <c r="AG152" s="81"/>
      <c r="AH152" s="81"/>
      <c r="AI152" s="81"/>
      <c r="AJ152" s="81" t="s">
        <v>260</v>
      </c>
      <c r="AK152" s="81">
        <v>32</v>
      </c>
      <c r="AL152" s="81"/>
      <c r="AR152" s="81" t="s">
        <v>155</v>
      </c>
      <c r="AS152" s="81">
        <v>670.95935850653905</v>
      </c>
      <c r="AT152" s="81">
        <v>510.74545454545444</v>
      </c>
      <c r="AV152" s="81" t="s">
        <v>155</v>
      </c>
      <c r="AW152" s="81">
        <v>25.354583333333334</v>
      </c>
      <c r="AX152" s="81">
        <v>18.639909090909089</v>
      </c>
      <c r="AZ152" s="81" t="s">
        <v>155</v>
      </c>
      <c r="BA152" s="81">
        <v>3.9166666666666665</v>
      </c>
      <c r="BB152" s="81">
        <v>3.7</v>
      </c>
      <c r="BD152" s="81" t="s">
        <v>155</v>
      </c>
      <c r="BE152" s="81">
        <v>3.9166666666666665</v>
      </c>
      <c r="BF152" s="81">
        <v>3.8636363636363638</v>
      </c>
      <c r="BH152" s="81" t="s">
        <v>155</v>
      </c>
      <c r="BI152" s="81">
        <v>3.681441279478133</v>
      </c>
      <c r="BJ152" s="81">
        <v>3.2844425235086923</v>
      </c>
      <c r="BL152" s="81" t="s">
        <v>155</v>
      </c>
      <c r="BM152" s="81">
        <v>3.681441279478133</v>
      </c>
      <c r="BN152" s="81">
        <v>2.8082140147569343</v>
      </c>
    </row>
    <row r="153" spans="11:66" x14ac:dyDescent="0.2">
      <c r="K153" s="81" t="s">
        <v>261</v>
      </c>
      <c r="L153" s="81">
        <v>-1.2142583208730453</v>
      </c>
      <c r="M153" s="81"/>
      <c r="O153" s="81" t="s">
        <v>261</v>
      </c>
      <c r="P153" s="81">
        <v>-4.6683358985228001</v>
      </c>
      <c r="Q153" s="81"/>
      <c r="S153" s="81" t="s">
        <v>162</v>
      </c>
      <c r="T153" s="81">
        <v>-1.3277028787493648</v>
      </c>
      <c r="AD153" s="81" t="s">
        <v>155</v>
      </c>
      <c r="AE153" s="81">
        <v>79.090909090909093</v>
      </c>
      <c r="AF153" s="81" t="s">
        <v>155</v>
      </c>
      <c r="AG153" s="81">
        <v>261.45454545454544</v>
      </c>
      <c r="AH153" s="81" t="s">
        <v>155</v>
      </c>
      <c r="AI153" s="81">
        <v>6.418181818181818</v>
      </c>
      <c r="AJ153" s="81" t="s">
        <v>261</v>
      </c>
      <c r="AK153" s="81">
        <v>-1.422859401238397</v>
      </c>
      <c r="AL153" s="81"/>
      <c r="AR153" s="81" t="s">
        <v>257</v>
      </c>
      <c r="AS153" s="81">
        <v>30529.486506358549</v>
      </c>
      <c r="AT153" s="81">
        <v>92538.30272727288</v>
      </c>
      <c r="AV153" s="81" t="s">
        <v>257</v>
      </c>
      <c r="AW153" s="81">
        <v>120.78774299242451</v>
      </c>
      <c r="AX153" s="81">
        <v>247.36220469090918</v>
      </c>
      <c r="AZ153" s="81" t="s">
        <v>257</v>
      </c>
      <c r="BA153" s="81">
        <v>4.0833333333333321</v>
      </c>
      <c r="BB153" s="81">
        <v>4.3999999999999995</v>
      </c>
      <c r="BD153" s="81" t="s">
        <v>257</v>
      </c>
      <c r="BE153" s="81">
        <v>4.0833333333333321</v>
      </c>
      <c r="BF153" s="81">
        <v>3.2045454545454533</v>
      </c>
      <c r="BH153" s="81" t="s">
        <v>257</v>
      </c>
      <c r="BI153" s="81">
        <v>3.9304877799296105</v>
      </c>
      <c r="BJ153" s="81">
        <v>6.7947653876572378</v>
      </c>
      <c r="BL153" s="81" t="s">
        <v>257</v>
      </c>
      <c r="BM153" s="81">
        <v>3.9304877799296105</v>
      </c>
      <c r="BN153" s="81">
        <v>7.1617889803225392</v>
      </c>
    </row>
    <row r="154" spans="11:66" x14ac:dyDescent="0.2">
      <c r="K154" s="81" t="s">
        <v>262</v>
      </c>
      <c r="L154" s="81">
        <v>0.11976312729496322</v>
      </c>
      <c r="M154" s="81"/>
      <c r="O154" s="81" t="s">
        <v>262</v>
      </c>
      <c r="P154" s="81">
        <v>4.4151971563329332E-4</v>
      </c>
      <c r="Q154" s="81"/>
      <c r="S154" s="81" t="s">
        <v>163</v>
      </c>
      <c r="T154" s="81">
        <v>0.20672693733001371</v>
      </c>
      <c r="AD154" s="81" t="s">
        <v>156</v>
      </c>
      <c r="AE154" s="81">
        <v>5.0604608943069493</v>
      </c>
      <c r="AF154" s="81" t="s">
        <v>156</v>
      </c>
      <c r="AG154" s="81">
        <v>18.893656288127094</v>
      </c>
      <c r="AH154" s="81" t="s">
        <v>156</v>
      </c>
      <c r="AI154" s="81">
        <v>0.30505384973750221</v>
      </c>
      <c r="AJ154" s="81" t="s">
        <v>262</v>
      </c>
      <c r="AK154" s="81">
        <v>8.2226617273342212E-2</v>
      </c>
      <c r="AL154" s="81"/>
      <c r="AR154" s="81" t="s">
        <v>258</v>
      </c>
      <c r="AS154" s="81">
        <v>12</v>
      </c>
      <c r="AT154" s="81">
        <v>11</v>
      </c>
      <c r="AV154" s="81" t="s">
        <v>258</v>
      </c>
      <c r="AW154" s="81">
        <v>12</v>
      </c>
      <c r="AX154" s="81">
        <v>11</v>
      </c>
      <c r="AZ154" s="81" t="s">
        <v>258</v>
      </c>
      <c r="BA154" s="81">
        <v>12</v>
      </c>
      <c r="BB154" s="81">
        <v>10</v>
      </c>
      <c r="BD154" s="81" t="s">
        <v>258</v>
      </c>
      <c r="BE154" s="81">
        <v>12</v>
      </c>
      <c r="BF154" s="81">
        <v>11</v>
      </c>
      <c r="BH154" s="81" t="s">
        <v>258</v>
      </c>
      <c r="BI154" s="81">
        <v>12</v>
      </c>
      <c r="BJ154" s="81">
        <v>10</v>
      </c>
      <c r="BL154" s="81" t="s">
        <v>258</v>
      </c>
      <c r="BM154" s="81">
        <v>12</v>
      </c>
      <c r="BN154" s="81">
        <v>11</v>
      </c>
    </row>
    <row r="155" spans="11:66" x14ac:dyDescent="0.2">
      <c r="K155" s="81" t="s">
        <v>263</v>
      </c>
      <c r="L155" s="81">
        <v>1.7291328115213698</v>
      </c>
      <c r="M155" s="81"/>
      <c r="O155" s="81" t="s">
        <v>263</v>
      </c>
      <c r="P155" s="81">
        <v>1.812461122811676</v>
      </c>
      <c r="Q155" s="81"/>
      <c r="S155" s="81" t="s">
        <v>164</v>
      </c>
      <c r="T155" s="81">
        <v>-0.13556174558960074</v>
      </c>
      <c r="AD155" s="81" t="s">
        <v>157</v>
      </c>
      <c r="AE155" s="81">
        <v>74</v>
      </c>
      <c r="AF155" s="81" t="s">
        <v>157</v>
      </c>
      <c r="AG155" s="81">
        <v>265</v>
      </c>
      <c r="AH155" s="81" t="s">
        <v>157</v>
      </c>
      <c r="AI155" s="81">
        <v>6</v>
      </c>
      <c r="AJ155" s="81" t="s">
        <v>263</v>
      </c>
      <c r="AK155" s="81">
        <v>1.6938887483837093</v>
      </c>
      <c r="AL155" s="81"/>
      <c r="AR155" s="81" t="s">
        <v>259</v>
      </c>
      <c r="AS155" s="81">
        <v>0</v>
      </c>
      <c r="AT155" s="81"/>
      <c r="AV155" s="81" t="s">
        <v>259</v>
      </c>
      <c r="AW155" s="81">
        <v>0</v>
      </c>
      <c r="AX155" s="81"/>
      <c r="AZ155" s="81" t="s">
        <v>259</v>
      </c>
      <c r="BA155" s="81">
        <v>0</v>
      </c>
      <c r="BB155" s="81"/>
      <c r="BD155" s="81" t="s">
        <v>259</v>
      </c>
      <c r="BE155" s="81">
        <v>0</v>
      </c>
      <c r="BF155" s="81"/>
      <c r="BH155" s="81" t="s">
        <v>259</v>
      </c>
      <c r="BI155" s="81">
        <v>0</v>
      </c>
      <c r="BJ155" s="81"/>
      <c r="BL155" s="81" t="s">
        <v>259</v>
      </c>
      <c r="BM155" s="81">
        <v>0</v>
      </c>
      <c r="BN155" s="81"/>
    </row>
    <row r="156" spans="11:66" x14ac:dyDescent="0.2">
      <c r="K156" s="81" t="s">
        <v>264</v>
      </c>
      <c r="L156" s="81">
        <v>0.23952625458992644</v>
      </c>
      <c r="M156" s="81"/>
      <c r="O156" s="81" t="s">
        <v>264</v>
      </c>
      <c r="P156" s="81">
        <v>8.8303943126658664E-4</v>
      </c>
      <c r="Q156" s="81"/>
      <c r="S156" s="81" t="s">
        <v>165</v>
      </c>
      <c r="T156" s="81">
        <v>7.116519174041297E-2</v>
      </c>
      <c r="AD156" s="81" t="s">
        <v>158</v>
      </c>
      <c r="AE156" s="81" t="e">
        <v>#N/A</v>
      </c>
      <c r="AF156" s="81" t="s">
        <v>158</v>
      </c>
      <c r="AG156" s="81" t="e">
        <v>#N/A</v>
      </c>
      <c r="AH156" s="81" t="s">
        <v>158</v>
      </c>
      <c r="AI156" s="81">
        <v>5.9</v>
      </c>
      <c r="AJ156" s="81" t="s">
        <v>264</v>
      </c>
      <c r="AK156" s="81">
        <v>0.16445323454668442</v>
      </c>
      <c r="AL156" s="81"/>
      <c r="AR156" s="81" t="s">
        <v>260</v>
      </c>
      <c r="AS156" s="81">
        <v>16</v>
      </c>
      <c r="AT156" s="81"/>
      <c r="AV156" s="81" t="s">
        <v>260</v>
      </c>
      <c r="AW156" s="81">
        <v>18</v>
      </c>
      <c r="AX156" s="81"/>
      <c r="AZ156" s="81" t="s">
        <v>260</v>
      </c>
      <c r="BA156" s="81">
        <v>19</v>
      </c>
      <c r="BB156" s="81"/>
      <c r="BD156" s="81" t="s">
        <v>260</v>
      </c>
      <c r="BE156" s="81">
        <v>21</v>
      </c>
      <c r="BF156" s="81"/>
      <c r="BH156" s="81" t="s">
        <v>260</v>
      </c>
      <c r="BI156" s="81">
        <v>17</v>
      </c>
      <c r="BJ156" s="81"/>
      <c r="BL156" s="81" t="s">
        <v>260</v>
      </c>
      <c r="BM156" s="81">
        <v>18</v>
      </c>
      <c r="BN156" s="81"/>
    </row>
    <row r="157" spans="11:66" ht="17" thickBot="1" x14ac:dyDescent="0.25">
      <c r="K157" s="82" t="s">
        <v>265</v>
      </c>
      <c r="L157" s="82">
        <v>2.0930240544083096</v>
      </c>
      <c r="M157" s="82"/>
      <c r="O157" s="82" t="s">
        <v>265</v>
      </c>
      <c r="P157" s="82">
        <v>2.2281388519862744</v>
      </c>
      <c r="Q157" s="82"/>
      <c r="S157" s="81" t="s">
        <v>166</v>
      </c>
      <c r="T157" s="81">
        <v>-0.14565212973175756</v>
      </c>
      <c r="AD157" s="81" t="s">
        <v>159</v>
      </c>
      <c r="AE157" s="81">
        <v>16.783650052682486</v>
      </c>
      <c r="AF157" s="81" t="s">
        <v>159</v>
      </c>
      <c r="AG157" s="81">
        <v>62.663168825656506</v>
      </c>
      <c r="AH157" s="81" t="s">
        <v>159</v>
      </c>
      <c r="AI157" s="81">
        <v>1.0117491604327509</v>
      </c>
      <c r="AJ157" s="82" t="s">
        <v>265</v>
      </c>
      <c r="AK157" s="82">
        <v>2.0369333434601011</v>
      </c>
      <c r="AL157" s="82"/>
      <c r="AR157" s="81" t="s">
        <v>261</v>
      </c>
      <c r="AS157" s="81">
        <v>1.530595316860242</v>
      </c>
      <c r="AT157" s="81"/>
      <c r="AV157" s="81" t="s">
        <v>261</v>
      </c>
      <c r="AW157" s="81">
        <v>1.1768704251124285</v>
      </c>
      <c r="AX157" s="81"/>
      <c r="AZ157" s="81" t="s">
        <v>261</v>
      </c>
      <c r="BA157" s="81">
        <v>0.2452830188679242</v>
      </c>
      <c r="BB157" s="81"/>
      <c r="BD157" s="81" t="s">
        <v>261</v>
      </c>
      <c r="BE157" s="81">
        <v>6.6727217693377999E-2</v>
      </c>
      <c r="BF157" s="81"/>
      <c r="BH157" s="81" t="s">
        <v>261</v>
      </c>
      <c r="BI157" s="81">
        <v>0.39561313680848342</v>
      </c>
      <c r="BJ157" s="81"/>
      <c r="BL157" s="81" t="s">
        <v>261</v>
      </c>
      <c r="BM157" s="81">
        <v>0.88271790484926105</v>
      </c>
      <c r="BN157" s="81"/>
    </row>
    <row r="158" spans="11:66" x14ac:dyDescent="0.2">
      <c r="S158" s="81" t="s">
        <v>167</v>
      </c>
      <c r="T158" s="81">
        <v>12</v>
      </c>
      <c r="AD158" s="81" t="s">
        <v>160</v>
      </c>
      <c r="AE158" s="81">
        <v>281.6909090909088</v>
      </c>
      <c r="AF158" s="81" t="s">
        <v>160</v>
      </c>
      <c r="AG158" s="81">
        <v>3926.6727272727294</v>
      </c>
      <c r="AH158" s="81" t="s">
        <v>160</v>
      </c>
      <c r="AI158" s="81">
        <v>1.0236363636363763</v>
      </c>
      <c r="AR158" s="81" t="s">
        <v>262</v>
      </c>
      <c r="AS158" s="81">
        <v>7.2699923982318906E-2</v>
      </c>
      <c r="AT158" s="81"/>
      <c r="AV158" s="81" t="s">
        <v>262</v>
      </c>
      <c r="AW158" s="81">
        <v>0.12728801733780565</v>
      </c>
      <c r="AX158" s="81"/>
      <c r="AZ158" s="81" t="s">
        <v>262</v>
      </c>
      <c r="BA158" s="81">
        <v>0.40443356410344811</v>
      </c>
      <c r="BB158" s="81"/>
      <c r="BD158" s="81" t="s">
        <v>262</v>
      </c>
      <c r="BE158" s="81">
        <v>0.4737150379715781</v>
      </c>
      <c r="BF158" s="81"/>
      <c r="BH158" s="81" t="s">
        <v>262</v>
      </c>
      <c r="BI158" s="81">
        <v>0.34865551919206611</v>
      </c>
      <c r="BJ158" s="81"/>
      <c r="BL158" s="81" t="s">
        <v>262</v>
      </c>
      <c r="BM158" s="81">
        <v>0.19451281048022573</v>
      </c>
      <c r="BN158" s="81"/>
    </row>
    <row r="159" spans="11:66" ht="17" thickBot="1" x14ac:dyDescent="0.25">
      <c r="K159" t="s">
        <v>254</v>
      </c>
      <c r="O159" t="s">
        <v>254</v>
      </c>
      <c r="S159" s="82" t="s">
        <v>168</v>
      </c>
      <c r="T159" s="82">
        <v>2.9990610630798907E-2</v>
      </c>
      <c r="AD159" s="81" t="s">
        <v>161</v>
      </c>
      <c r="AE159" s="81">
        <v>-0.60908863984531303</v>
      </c>
      <c r="AF159" s="81" t="s">
        <v>161</v>
      </c>
      <c r="AG159" s="81">
        <v>0.22123455480300258</v>
      </c>
      <c r="AH159" s="81" t="s">
        <v>161</v>
      </c>
      <c r="AI159" s="81">
        <v>-1.3893977013524976</v>
      </c>
      <c r="AJ159" t="s">
        <v>254</v>
      </c>
      <c r="AR159" s="81" t="s">
        <v>263</v>
      </c>
      <c r="AS159" s="81">
        <v>1.7458836762762506</v>
      </c>
      <c r="AT159" s="81"/>
      <c r="AV159" s="81" t="s">
        <v>263</v>
      </c>
      <c r="AW159" s="81">
        <v>1.7340636066175394</v>
      </c>
      <c r="AX159" s="81"/>
      <c r="AZ159" s="81" t="s">
        <v>263</v>
      </c>
      <c r="BA159" s="81">
        <v>1.7291328115213698</v>
      </c>
      <c r="BB159" s="81"/>
      <c r="BD159" s="81" t="s">
        <v>263</v>
      </c>
      <c r="BE159" s="81">
        <v>1.7207429028118781</v>
      </c>
      <c r="BF159" s="81"/>
      <c r="BH159" s="81" t="s">
        <v>263</v>
      </c>
      <c r="BI159" s="81">
        <v>1.7396067260750732</v>
      </c>
      <c r="BJ159" s="81"/>
      <c r="BL159" s="81" t="s">
        <v>263</v>
      </c>
      <c r="BM159" s="81">
        <v>1.7340636066175394</v>
      </c>
      <c r="BN159" s="81"/>
    </row>
    <row r="160" spans="11:66" ht="17" thickBot="1" x14ac:dyDescent="0.25">
      <c r="L160" t="s">
        <v>12</v>
      </c>
      <c r="P160" t="s">
        <v>100</v>
      </c>
      <c r="AD160" s="81" t="s">
        <v>162</v>
      </c>
      <c r="AE160" s="81">
        <v>0.76021750668084542</v>
      </c>
      <c r="AF160" s="81" t="s">
        <v>162</v>
      </c>
      <c r="AG160" s="81">
        <v>0.78842368866837531</v>
      </c>
      <c r="AH160" s="81" t="s">
        <v>162</v>
      </c>
      <c r="AI160" s="81">
        <v>0.31669941484711855</v>
      </c>
      <c r="AK160" t="s">
        <v>305</v>
      </c>
      <c r="AR160" s="81" t="s">
        <v>264</v>
      </c>
      <c r="AS160" s="81">
        <v>0.14539984796463781</v>
      </c>
      <c r="AT160" s="81"/>
      <c r="AV160" s="81" t="s">
        <v>264</v>
      </c>
      <c r="AW160" s="81">
        <v>0.2545760346756113</v>
      </c>
      <c r="AX160" s="81"/>
      <c r="AZ160" s="81" t="s">
        <v>264</v>
      </c>
      <c r="BA160" s="81">
        <v>0.80886712820689621</v>
      </c>
      <c r="BB160" s="81"/>
      <c r="BD160" s="81" t="s">
        <v>264</v>
      </c>
      <c r="BE160" s="81">
        <v>0.9474300759431562</v>
      </c>
      <c r="BF160" s="81"/>
      <c r="BH160" s="81" t="s">
        <v>264</v>
      </c>
      <c r="BI160" s="81">
        <v>0.69731103838413222</v>
      </c>
      <c r="BJ160" s="81"/>
      <c r="BL160" s="81" t="s">
        <v>264</v>
      </c>
      <c r="BM160" s="81">
        <v>0.38902562096045146</v>
      </c>
      <c r="BN160" s="81"/>
    </row>
    <row r="161" spans="11:67" ht="17" thickBot="1" x14ac:dyDescent="0.25">
      <c r="K161" s="87"/>
      <c r="L161" s="87" t="s">
        <v>2</v>
      </c>
      <c r="M161" s="87" t="s">
        <v>328</v>
      </c>
      <c r="O161" s="87"/>
      <c r="P161" s="87" t="s">
        <v>2</v>
      </c>
      <c r="Q161" s="87" t="s">
        <v>8</v>
      </c>
      <c r="AD161" s="81" t="s">
        <v>163</v>
      </c>
      <c r="AE161" s="81">
        <v>49</v>
      </c>
      <c r="AF161" s="81" t="s">
        <v>163</v>
      </c>
      <c r="AG161" s="81">
        <v>200</v>
      </c>
      <c r="AH161" s="81" t="s">
        <v>163</v>
      </c>
      <c r="AI161" s="81">
        <v>2.9000000000000004</v>
      </c>
      <c r="AJ161" s="87"/>
      <c r="AK161" s="87" t="s">
        <v>2</v>
      </c>
      <c r="AL161" s="87" t="s">
        <v>3</v>
      </c>
      <c r="AR161" s="82" t="s">
        <v>265</v>
      </c>
      <c r="AS161" s="82">
        <v>2.119905299221255</v>
      </c>
      <c r="AT161" s="82"/>
      <c r="AV161" s="82" t="s">
        <v>265</v>
      </c>
      <c r="AW161" s="82">
        <v>2.1009220402410378</v>
      </c>
      <c r="AX161" s="82"/>
      <c r="AZ161" s="82" t="s">
        <v>265</v>
      </c>
      <c r="BA161" s="82">
        <v>2.0930240544083096</v>
      </c>
      <c r="BB161" s="82"/>
      <c r="BD161" s="82" t="s">
        <v>265</v>
      </c>
      <c r="BE161" s="82">
        <v>2.07961384472768</v>
      </c>
      <c r="BF161" s="82"/>
      <c r="BH161" s="82" t="s">
        <v>265</v>
      </c>
      <c r="BI161" s="82">
        <v>2.109815577833317</v>
      </c>
      <c r="BJ161" s="82"/>
      <c r="BL161" s="82" t="s">
        <v>265</v>
      </c>
      <c r="BM161" s="82">
        <v>2.1009220402410378</v>
      </c>
      <c r="BN161" s="82"/>
    </row>
    <row r="162" spans="11:67" x14ac:dyDescent="0.2">
      <c r="K162" s="81" t="s">
        <v>155</v>
      </c>
      <c r="L162" s="81">
        <v>65.625</v>
      </c>
      <c r="M162" s="81">
        <v>93.227272727272734</v>
      </c>
      <c r="O162" s="81" t="s">
        <v>155</v>
      </c>
      <c r="P162" s="81">
        <v>76.533333333333331</v>
      </c>
      <c r="Q162" s="81">
        <v>113.09090909090909</v>
      </c>
      <c r="AD162" s="81" t="s">
        <v>164</v>
      </c>
      <c r="AE162" s="81">
        <v>60</v>
      </c>
      <c r="AF162" s="81" t="s">
        <v>164</v>
      </c>
      <c r="AG162" s="81">
        <v>193</v>
      </c>
      <c r="AH162" s="81" t="s">
        <v>164</v>
      </c>
      <c r="AI162" s="81">
        <v>5.0999999999999996</v>
      </c>
      <c r="AJ162" s="81" t="s">
        <v>155</v>
      </c>
      <c r="AK162" s="81">
        <v>5.2833333333333332</v>
      </c>
      <c r="AL162" s="81">
        <v>6.3136363636363635</v>
      </c>
    </row>
    <row r="163" spans="11:67" x14ac:dyDescent="0.2">
      <c r="K163" s="81" t="s">
        <v>257</v>
      </c>
      <c r="L163" s="81">
        <v>106.62204545454534</v>
      </c>
      <c r="M163" s="81">
        <v>551.31818181818232</v>
      </c>
      <c r="O163" s="81" t="s">
        <v>257</v>
      </c>
      <c r="P163" s="81">
        <v>25.204242424242423</v>
      </c>
      <c r="Q163" s="81">
        <v>205.69090909090883</v>
      </c>
      <c r="AD163" s="81" t="s">
        <v>165</v>
      </c>
      <c r="AE163" s="81">
        <v>109</v>
      </c>
      <c r="AF163" s="81" t="s">
        <v>165</v>
      </c>
      <c r="AG163" s="81">
        <v>393</v>
      </c>
      <c r="AH163" s="81" t="s">
        <v>165</v>
      </c>
      <c r="AI163" s="81">
        <v>8</v>
      </c>
      <c r="AJ163" s="81" t="s">
        <v>257</v>
      </c>
      <c r="AK163" s="81">
        <v>0.15060606060606066</v>
      </c>
      <c r="AL163" s="81">
        <v>0.81932900432900624</v>
      </c>
      <c r="AR163" t="s">
        <v>254</v>
      </c>
      <c r="AV163" t="s">
        <v>254</v>
      </c>
      <c r="AZ163" t="s">
        <v>254</v>
      </c>
      <c r="BD163" t="s">
        <v>254</v>
      </c>
      <c r="BH163" t="s">
        <v>254</v>
      </c>
      <c r="BM163" t="s">
        <v>254</v>
      </c>
    </row>
    <row r="164" spans="11:67" ht="17" thickBot="1" x14ac:dyDescent="0.25">
      <c r="K164" s="81" t="s">
        <v>258</v>
      </c>
      <c r="L164" s="81">
        <v>12</v>
      </c>
      <c r="M164" s="81">
        <v>11</v>
      </c>
      <c r="O164" s="81" t="s">
        <v>258</v>
      </c>
      <c r="P164" s="81">
        <v>12</v>
      </c>
      <c r="Q164" s="81">
        <v>11</v>
      </c>
      <c r="AD164" s="81" t="s">
        <v>166</v>
      </c>
      <c r="AE164" s="81">
        <v>870</v>
      </c>
      <c r="AF164" s="81" t="s">
        <v>166</v>
      </c>
      <c r="AG164" s="81">
        <v>2876</v>
      </c>
      <c r="AH164" s="81" t="s">
        <v>166</v>
      </c>
      <c r="AI164" s="81">
        <v>70.599999999999994</v>
      </c>
      <c r="AJ164" s="81" t="s">
        <v>258</v>
      </c>
      <c r="AK164" s="81">
        <v>12</v>
      </c>
      <c r="AL164" s="81">
        <v>22</v>
      </c>
      <c r="AS164" t="s">
        <v>270</v>
      </c>
      <c r="AW164" t="s">
        <v>270</v>
      </c>
      <c r="BA164" t="s">
        <v>343</v>
      </c>
      <c r="BE164" t="s">
        <v>335</v>
      </c>
      <c r="BI164" t="s">
        <v>335</v>
      </c>
      <c r="BN164" t="s">
        <v>349</v>
      </c>
    </row>
    <row r="165" spans="11:67" x14ac:dyDescent="0.2">
      <c r="K165" s="81" t="s">
        <v>259</v>
      </c>
      <c r="L165" s="81">
        <v>0</v>
      </c>
      <c r="M165" s="81"/>
      <c r="O165" s="81" t="s">
        <v>259</v>
      </c>
      <c r="P165" s="81">
        <v>0</v>
      </c>
      <c r="Q165" s="81"/>
      <c r="AD165" s="81" t="s">
        <v>167</v>
      </c>
      <c r="AE165" s="81">
        <v>11</v>
      </c>
      <c r="AF165" s="81" t="s">
        <v>167</v>
      </c>
      <c r="AG165" s="81">
        <v>11</v>
      </c>
      <c r="AH165" s="81" t="s">
        <v>167</v>
      </c>
      <c r="AI165" s="81">
        <v>11</v>
      </c>
      <c r="AJ165" s="81" t="s">
        <v>259</v>
      </c>
      <c r="AK165" s="81">
        <v>0</v>
      </c>
      <c r="AL165" s="81"/>
      <c r="AR165" s="87"/>
      <c r="AS165" s="87" t="s">
        <v>2</v>
      </c>
      <c r="AT165" s="87" t="s">
        <v>328</v>
      </c>
      <c r="AV165" s="87"/>
      <c r="AW165" s="87" t="s">
        <v>2</v>
      </c>
      <c r="AX165" s="87" t="s">
        <v>8</v>
      </c>
      <c r="AZ165" s="87"/>
      <c r="BA165" s="87" t="s">
        <v>2</v>
      </c>
      <c r="BB165" s="87" t="s">
        <v>344</v>
      </c>
      <c r="BD165" s="87"/>
      <c r="BE165" s="87" t="s">
        <v>2</v>
      </c>
      <c r="BF165" s="87" t="s">
        <v>328</v>
      </c>
      <c r="BH165" s="87"/>
      <c r="BI165" s="87" t="s">
        <v>2</v>
      </c>
      <c r="BJ165" s="87" t="s">
        <v>329</v>
      </c>
      <c r="BM165" s="87"/>
      <c r="BN165" s="87" t="s">
        <v>2</v>
      </c>
      <c r="BO165" s="87" t="s">
        <v>347</v>
      </c>
    </row>
    <row r="166" spans="11:67" ht="17" thickBot="1" x14ac:dyDescent="0.25">
      <c r="K166" s="81" t="s">
        <v>260</v>
      </c>
      <c r="L166" s="81">
        <v>13</v>
      </c>
      <c r="M166" s="81"/>
      <c r="O166" s="81" t="s">
        <v>260</v>
      </c>
      <c r="P166" s="81">
        <v>12</v>
      </c>
      <c r="Q166" s="81"/>
      <c r="AD166" s="82" t="s">
        <v>168</v>
      </c>
      <c r="AE166" s="82">
        <v>11.275409527562521</v>
      </c>
      <c r="AF166" s="82" t="s">
        <v>168</v>
      </c>
      <c r="AG166" s="82">
        <v>42.097689631650759</v>
      </c>
      <c r="AH166" s="82" t="s">
        <v>168</v>
      </c>
      <c r="AI166" s="82">
        <v>0.67970233454811158</v>
      </c>
      <c r="AJ166" s="81" t="s">
        <v>260</v>
      </c>
      <c r="AK166" s="81">
        <v>31</v>
      </c>
      <c r="AL166" s="81"/>
      <c r="AR166" s="81" t="s">
        <v>155</v>
      </c>
      <c r="AS166" s="81">
        <v>670.95935850653905</v>
      </c>
      <c r="AT166" s="81">
        <v>579.48181818181808</v>
      </c>
      <c r="AV166" s="81" t="s">
        <v>155</v>
      </c>
      <c r="AW166" s="81">
        <v>670.95935850653905</v>
      </c>
      <c r="AX166" s="81">
        <v>510.74545454545444</v>
      </c>
      <c r="AZ166" s="81" t="s">
        <v>155</v>
      </c>
      <c r="BA166" s="81">
        <v>840.44364629999984</v>
      </c>
      <c r="BB166" s="81">
        <v>724.84132197272731</v>
      </c>
      <c r="BD166" s="81" t="s">
        <v>155</v>
      </c>
      <c r="BE166" s="81">
        <v>4.4476915929090906</v>
      </c>
      <c r="BF166" s="81">
        <v>4.7991767162727266</v>
      </c>
      <c r="BH166" s="81" t="s">
        <v>155</v>
      </c>
      <c r="BI166" s="81">
        <v>4.4476915929090906</v>
      </c>
      <c r="BJ166" s="81">
        <v>6.0443734054999991</v>
      </c>
      <c r="BM166" s="81" t="s">
        <v>155</v>
      </c>
      <c r="BN166" s="81">
        <v>16.20904128615771</v>
      </c>
      <c r="BO166" s="81">
        <v>17.342211955770804</v>
      </c>
    </row>
    <row r="167" spans="11:67" ht="17" thickBot="1" x14ac:dyDescent="0.25">
      <c r="K167" s="81" t="s">
        <v>261</v>
      </c>
      <c r="L167" s="81">
        <v>-3.5933574119901159</v>
      </c>
      <c r="M167" s="81"/>
      <c r="O167" s="81" t="s">
        <v>261</v>
      </c>
      <c r="P167" s="81">
        <v>-8.0158698714881194</v>
      </c>
      <c r="Q167" s="81"/>
      <c r="AJ167" s="81" t="s">
        <v>261</v>
      </c>
      <c r="AK167" s="81">
        <v>-4.6172351917772936</v>
      </c>
      <c r="AL167" s="81"/>
      <c r="AR167" s="81" t="s">
        <v>257</v>
      </c>
      <c r="AS167" s="81">
        <v>30529.486506358549</v>
      </c>
      <c r="AT167" s="81">
        <v>51914.63963636379</v>
      </c>
      <c r="AV167" s="81" t="s">
        <v>257</v>
      </c>
      <c r="AW167" s="81">
        <v>30529.486506358549</v>
      </c>
      <c r="AX167" s="81">
        <v>92538.30272727288</v>
      </c>
      <c r="AZ167" s="81" t="s">
        <v>257</v>
      </c>
      <c r="BA167" s="81">
        <v>106347.24968390843</v>
      </c>
      <c r="BB167" s="81">
        <v>84154.209694093646</v>
      </c>
      <c r="BD167" s="81" t="s">
        <v>257</v>
      </c>
      <c r="BE167" s="81">
        <v>1.4049369844974848</v>
      </c>
      <c r="BF167" s="81">
        <v>2.070625768244406</v>
      </c>
      <c r="BH167" s="81" t="s">
        <v>257</v>
      </c>
      <c r="BI167" s="81">
        <v>1.4049369844974848</v>
      </c>
      <c r="BJ167" s="81">
        <v>15.893967474848377</v>
      </c>
      <c r="BM167" s="81" t="s">
        <v>257</v>
      </c>
      <c r="BN167" s="81">
        <v>29.6391311494482</v>
      </c>
      <c r="BO167" s="81">
        <v>72.259088263125562</v>
      </c>
    </row>
    <row r="168" spans="11:67" x14ac:dyDescent="0.2">
      <c r="K168" s="81" t="s">
        <v>262</v>
      </c>
      <c r="L168" s="81">
        <v>1.6365918368813647E-3</v>
      </c>
      <c r="M168" s="81"/>
      <c r="O168" s="81" t="s">
        <v>262</v>
      </c>
      <c r="P168" s="81">
        <v>1.8421805241858657E-6</v>
      </c>
      <c r="Q168" s="81"/>
      <c r="AD168" s="83" t="s">
        <v>317</v>
      </c>
      <c r="AE168" s="83"/>
      <c r="AF168" s="83" t="s">
        <v>321</v>
      </c>
      <c r="AG168" s="83"/>
      <c r="AH168" s="83" t="s">
        <v>325</v>
      </c>
      <c r="AI168" s="83"/>
      <c r="AJ168" s="81" t="s">
        <v>262</v>
      </c>
      <c r="AK168" s="81">
        <v>3.2070372559541597E-5</v>
      </c>
      <c r="AL168" s="81"/>
      <c r="AR168" s="81" t="s">
        <v>258</v>
      </c>
      <c r="AS168" s="81">
        <v>12</v>
      </c>
      <c r="AT168" s="81">
        <v>11</v>
      </c>
      <c r="AV168" s="81" t="s">
        <v>258</v>
      </c>
      <c r="AW168" s="81">
        <v>12</v>
      </c>
      <c r="AX168" s="81">
        <v>11</v>
      </c>
      <c r="AZ168" s="81" t="s">
        <v>258</v>
      </c>
      <c r="BA168" s="81">
        <v>12</v>
      </c>
      <c r="BB168" s="81">
        <v>11</v>
      </c>
      <c r="BD168" s="81" t="s">
        <v>258</v>
      </c>
      <c r="BE168" s="81">
        <v>11</v>
      </c>
      <c r="BF168" s="81">
        <v>11</v>
      </c>
      <c r="BH168" s="81" t="s">
        <v>258</v>
      </c>
      <c r="BI168" s="81">
        <v>11</v>
      </c>
      <c r="BJ168" s="81">
        <v>10</v>
      </c>
      <c r="BM168" s="81" t="s">
        <v>258</v>
      </c>
      <c r="BN168" s="81">
        <v>12</v>
      </c>
      <c r="BO168" s="81">
        <v>11</v>
      </c>
    </row>
    <row r="169" spans="11:67" x14ac:dyDescent="0.2">
      <c r="K169" s="81" t="s">
        <v>263</v>
      </c>
      <c r="L169" s="81">
        <v>1.7709333959868729</v>
      </c>
      <c r="M169" s="81"/>
      <c r="O169" s="81" t="s">
        <v>263</v>
      </c>
      <c r="P169" s="81">
        <v>1.7822875556493194</v>
      </c>
      <c r="Q169" s="81"/>
      <c r="AD169" s="81"/>
      <c r="AE169" s="81"/>
      <c r="AF169" s="81"/>
      <c r="AG169" s="81"/>
      <c r="AH169" s="81"/>
      <c r="AI169" s="81"/>
      <c r="AJ169" s="81" t="s">
        <v>263</v>
      </c>
      <c r="AK169" s="81">
        <v>1.6955187825458664</v>
      </c>
      <c r="AL169" s="81"/>
      <c r="AR169" s="81" t="s">
        <v>259</v>
      </c>
      <c r="AS169" s="81">
        <v>0</v>
      </c>
      <c r="AT169" s="81"/>
      <c r="AV169" s="81" t="s">
        <v>259</v>
      </c>
      <c r="AW169" s="81">
        <v>0</v>
      </c>
      <c r="AX169" s="81"/>
      <c r="AZ169" s="81" t="s">
        <v>259</v>
      </c>
      <c r="BA169" s="81">
        <v>0</v>
      </c>
      <c r="BB169" s="81"/>
      <c r="BD169" s="81" t="s">
        <v>259</v>
      </c>
      <c r="BE169" s="81">
        <v>0</v>
      </c>
      <c r="BF169" s="81"/>
      <c r="BH169" s="81" t="s">
        <v>259</v>
      </c>
      <c r="BI169" s="81">
        <v>0</v>
      </c>
      <c r="BJ169" s="81"/>
      <c r="BM169" s="81" t="s">
        <v>259</v>
      </c>
      <c r="BN169" s="81">
        <v>0</v>
      </c>
      <c r="BO169" s="81"/>
    </row>
    <row r="170" spans="11:67" x14ac:dyDescent="0.2">
      <c r="K170" s="81" t="s">
        <v>264</v>
      </c>
      <c r="L170" s="81">
        <v>3.2731836737627295E-3</v>
      </c>
      <c r="M170" s="81"/>
      <c r="O170" s="81" t="s">
        <v>264</v>
      </c>
      <c r="P170" s="81">
        <v>3.6843610483717314E-6</v>
      </c>
      <c r="Q170" s="81"/>
      <c r="AD170" s="81" t="s">
        <v>155</v>
      </c>
      <c r="AE170" s="81">
        <v>76.727272727272734</v>
      </c>
      <c r="AF170" s="81" t="s">
        <v>155</v>
      </c>
      <c r="AG170" s="81">
        <v>262.45454545454544</v>
      </c>
      <c r="AH170" s="81" t="s">
        <v>155</v>
      </c>
      <c r="AI170" s="81">
        <v>6.209090909090909</v>
      </c>
      <c r="AJ170" s="81" t="s">
        <v>264</v>
      </c>
      <c r="AK170" s="81">
        <v>6.4140745119083194E-5</v>
      </c>
      <c r="AL170" s="81"/>
      <c r="AR170" s="81" t="s">
        <v>260</v>
      </c>
      <c r="AS170" s="81">
        <v>19</v>
      </c>
      <c r="AT170" s="81"/>
      <c r="AV170" s="81" t="s">
        <v>260</v>
      </c>
      <c r="AW170" s="81">
        <v>16</v>
      </c>
      <c r="AX170" s="81"/>
      <c r="AZ170" s="81" t="s">
        <v>260</v>
      </c>
      <c r="BA170" s="81">
        <v>21</v>
      </c>
      <c r="BB170" s="81"/>
      <c r="BD170" s="81" t="s">
        <v>260</v>
      </c>
      <c r="BE170" s="81">
        <v>19</v>
      </c>
      <c r="BF170" s="81"/>
      <c r="BH170" s="81" t="s">
        <v>260</v>
      </c>
      <c r="BI170" s="81">
        <v>10</v>
      </c>
      <c r="BJ170" s="81"/>
      <c r="BM170" s="81" t="s">
        <v>260</v>
      </c>
      <c r="BN170" s="81">
        <v>17</v>
      </c>
      <c r="BO170" s="81"/>
    </row>
    <row r="171" spans="11:67" ht="17" thickBot="1" x14ac:dyDescent="0.25">
      <c r="K171" s="82" t="s">
        <v>265</v>
      </c>
      <c r="L171" s="82">
        <v>2.1603686564627926</v>
      </c>
      <c r="M171" s="82"/>
      <c r="O171" s="82" t="s">
        <v>265</v>
      </c>
      <c r="P171" s="82">
        <v>2.1788128296672284</v>
      </c>
      <c r="Q171" s="82"/>
      <c r="AD171" s="81" t="s">
        <v>156</v>
      </c>
      <c r="AE171" s="81">
        <v>6.0739247594509322</v>
      </c>
      <c r="AF171" s="81" t="s">
        <v>156</v>
      </c>
      <c r="AG171" s="81">
        <v>26.7123953646187</v>
      </c>
      <c r="AH171" s="81" t="s">
        <v>156</v>
      </c>
      <c r="AI171" s="81">
        <v>0.24733288038392395</v>
      </c>
      <c r="AJ171" s="82" t="s">
        <v>265</v>
      </c>
      <c r="AK171" s="82">
        <v>2.0395134463964082</v>
      </c>
      <c r="AL171" s="82"/>
      <c r="AR171" s="81" t="s">
        <v>261</v>
      </c>
      <c r="AS171" s="81">
        <v>1.0733402742429903</v>
      </c>
      <c r="AT171" s="81"/>
      <c r="AV171" s="81" t="s">
        <v>261</v>
      </c>
      <c r="AW171" s="81">
        <v>1.530595316860242</v>
      </c>
      <c r="AX171" s="81"/>
      <c r="AZ171" s="81" t="s">
        <v>261</v>
      </c>
      <c r="BA171" s="81">
        <v>0.8996179912688993</v>
      </c>
      <c r="BB171" s="81"/>
      <c r="BD171" s="81" t="s">
        <v>261</v>
      </c>
      <c r="BE171" s="81">
        <v>-0.6253033042946381</v>
      </c>
      <c r="BF171" s="81"/>
      <c r="BH171" s="81" t="s">
        <v>261</v>
      </c>
      <c r="BI171" s="81">
        <v>-1.2184796240059255</v>
      </c>
      <c r="BJ171" s="81"/>
      <c r="BM171" s="81" t="s">
        <v>261</v>
      </c>
      <c r="BN171" s="81">
        <v>-0.37690914800374031</v>
      </c>
      <c r="BO171" s="81"/>
    </row>
    <row r="172" spans="11:67" x14ac:dyDescent="0.2">
      <c r="AD172" s="81" t="s">
        <v>157</v>
      </c>
      <c r="AE172" s="81">
        <v>71</v>
      </c>
      <c r="AF172" s="81" t="s">
        <v>157</v>
      </c>
      <c r="AG172" s="81">
        <v>227</v>
      </c>
      <c r="AH172" s="81" t="s">
        <v>157</v>
      </c>
      <c r="AI172" s="81">
        <v>6.1</v>
      </c>
      <c r="AR172" s="81" t="s">
        <v>262</v>
      </c>
      <c r="AS172" s="81">
        <v>0.14828102166534118</v>
      </c>
      <c r="AT172" s="81"/>
      <c r="AV172" s="81" t="s">
        <v>262</v>
      </c>
      <c r="AW172" s="81">
        <v>7.2699923982318906E-2</v>
      </c>
      <c r="AX172" s="81"/>
      <c r="AZ172" s="81" t="s">
        <v>262</v>
      </c>
      <c r="BA172" s="81">
        <v>0.18926208292191982</v>
      </c>
      <c r="BB172" s="81"/>
      <c r="BD172" s="81" t="s">
        <v>262</v>
      </c>
      <c r="BE172" s="81">
        <v>0.26960528270770084</v>
      </c>
      <c r="BF172" s="81"/>
      <c r="BH172" s="81" t="s">
        <v>262</v>
      </c>
      <c r="BI172" s="81">
        <v>0.12550360961084203</v>
      </c>
      <c r="BJ172" s="81"/>
      <c r="BM172" s="81" t="s">
        <v>262</v>
      </c>
      <c r="BN172" s="81">
        <v>0.35545227757878461</v>
      </c>
      <c r="BO172" s="81"/>
    </row>
    <row r="173" spans="11:67" x14ac:dyDescent="0.2">
      <c r="K173" t="s">
        <v>254</v>
      </c>
      <c r="AD173" s="81" t="s">
        <v>158</v>
      </c>
      <c r="AE173" s="81">
        <v>63</v>
      </c>
      <c r="AF173" s="81" t="s">
        <v>158</v>
      </c>
      <c r="AG173" s="81" t="e">
        <v>#N/A</v>
      </c>
      <c r="AH173" s="81" t="s">
        <v>158</v>
      </c>
      <c r="AI173" s="81">
        <v>6.1</v>
      </c>
      <c r="AR173" s="81" t="s">
        <v>263</v>
      </c>
      <c r="AS173" s="81">
        <v>1.7291328115213698</v>
      </c>
      <c r="AT173" s="81"/>
      <c r="AV173" s="81" t="s">
        <v>263</v>
      </c>
      <c r="AW173" s="81">
        <v>1.7458836762762506</v>
      </c>
      <c r="AX173" s="81"/>
      <c r="AZ173" s="81" t="s">
        <v>263</v>
      </c>
      <c r="BA173" s="81">
        <v>1.7207429028118781</v>
      </c>
      <c r="BB173" s="81"/>
      <c r="BD173" s="81" t="s">
        <v>263</v>
      </c>
      <c r="BE173" s="81">
        <v>1.7291328115213698</v>
      </c>
      <c r="BF173" s="81"/>
      <c r="BH173" s="81" t="s">
        <v>263</v>
      </c>
      <c r="BI173" s="81">
        <v>1.812461122811676</v>
      </c>
      <c r="BJ173" s="81"/>
      <c r="BM173" s="81" t="s">
        <v>263</v>
      </c>
      <c r="BN173" s="81">
        <v>1.7396067260750732</v>
      </c>
      <c r="BO173" s="81"/>
    </row>
    <row r="174" spans="11:67" ht="17" thickBot="1" x14ac:dyDescent="0.25">
      <c r="L174" t="s">
        <v>12</v>
      </c>
      <c r="AD174" s="81" t="s">
        <v>159</v>
      </c>
      <c r="AE174" s="81">
        <v>20.14492943194842</v>
      </c>
      <c r="AF174" s="81" t="s">
        <v>159</v>
      </c>
      <c r="AG174" s="81">
        <v>88.594992676069054</v>
      </c>
      <c r="AH174" s="81" t="s">
        <v>159</v>
      </c>
      <c r="AI174" s="81">
        <v>0.82031036255132894</v>
      </c>
      <c r="AR174" s="81" t="s">
        <v>264</v>
      </c>
      <c r="AS174" s="81">
        <v>0.29656204333068237</v>
      </c>
      <c r="AT174" s="81"/>
      <c r="AV174" s="81" t="s">
        <v>264</v>
      </c>
      <c r="AW174" s="81">
        <v>0.14539984796463781</v>
      </c>
      <c r="AX174" s="81"/>
      <c r="AZ174" s="81" t="s">
        <v>264</v>
      </c>
      <c r="BA174" s="81">
        <v>0.37852416584383963</v>
      </c>
      <c r="BB174" s="81"/>
      <c r="BD174" s="81" t="s">
        <v>264</v>
      </c>
      <c r="BE174" s="81">
        <v>0.53921056541540169</v>
      </c>
      <c r="BF174" s="81"/>
      <c r="BH174" s="81" t="s">
        <v>264</v>
      </c>
      <c r="BI174" s="81">
        <v>0.25100721922168406</v>
      </c>
      <c r="BJ174" s="81"/>
      <c r="BM174" s="81" t="s">
        <v>264</v>
      </c>
      <c r="BN174" s="81">
        <v>0.71090455515756923</v>
      </c>
      <c r="BO174" s="81"/>
    </row>
    <row r="175" spans="11:67" ht="17" thickBot="1" x14ac:dyDescent="0.25">
      <c r="K175" s="87"/>
      <c r="L175" s="87" t="s">
        <v>2</v>
      </c>
      <c r="M175" s="87" t="s">
        <v>329</v>
      </c>
      <c r="AD175" s="81" t="s">
        <v>160</v>
      </c>
      <c r="AE175" s="81">
        <v>405.81818181818164</v>
      </c>
      <c r="AF175" s="81" t="s">
        <v>160</v>
      </c>
      <c r="AG175" s="81">
        <v>7849.072727272729</v>
      </c>
      <c r="AH175" s="81" t="s">
        <v>160</v>
      </c>
      <c r="AI175" s="81">
        <v>0.67290909090909279</v>
      </c>
      <c r="AR175" s="82" t="s">
        <v>265</v>
      </c>
      <c r="AS175" s="82">
        <v>2.0930240544083096</v>
      </c>
      <c r="AT175" s="82"/>
      <c r="AV175" s="82" t="s">
        <v>265</v>
      </c>
      <c r="AW175" s="82">
        <v>2.119905299221255</v>
      </c>
      <c r="AX175" s="82"/>
      <c r="AZ175" s="82" t="s">
        <v>265</v>
      </c>
      <c r="BA175" s="82">
        <v>2.07961384472768</v>
      </c>
      <c r="BB175" s="82"/>
      <c r="BD175" s="82" t="s">
        <v>265</v>
      </c>
      <c r="BE175" s="82">
        <v>2.0930240544083096</v>
      </c>
      <c r="BF175" s="82"/>
      <c r="BH175" s="82" t="s">
        <v>265</v>
      </c>
      <c r="BI175" s="82">
        <v>2.2281388519862744</v>
      </c>
      <c r="BJ175" s="82"/>
      <c r="BM175" s="82" t="s">
        <v>265</v>
      </c>
      <c r="BN175" s="82">
        <v>2.109815577833317</v>
      </c>
      <c r="BO175" s="82"/>
    </row>
    <row r="176" spans="11:67" x14ac:dyDescent="0.2">
      <c r="K176" s="81" t="s">
        <v>155</v>
      </c>
      <c r="L176" s="81">
        <v>65.625</v>
      </c>
      <c r="M176" s="81">
        <v>106.62727272727274</v>
      </c>
      <c r="AD176" s="81" t="s">
        <v>161</v>
      </c>
      <c r="AE176" s="81">
        <v>-0.78940981255058595</v>
      </c>
      <c r="AF176" s="81" t="s">
        <v>161</v>
      </c>
      <c r="AG176" s="81">
        <v>-0.12139335054417888</v>
      </c>
      <c r="AH176" s="81" t="s">
        <v>161</v>
      </c>
      <c r="AI176" s="81">
        <v>1.0149345120289635</v>
      </c>
    </row>
    <row r="177" spans="11:67" x14ac:dyDescent="0.2">
      <c r="K177" s="81" t="s">
        <v>257</v>
      </c>
      <c r="L177" s="81">
        <v>106.62204545454534</v>
      </c>
      <c r="M177" s="81">
        <v>355.21618181818047</v>
      </c>
      <c r="AD177" s="81" t="s">
        <v>162</v>
      </c>
      <c r="AE177" s="81">
        <v>0.67024983378357383</v>
      </c>
      <c r="AF177" s="81" t="s">
        <v>162</v>
      </c>
      <c r="AG177" s="81">
        <v>1.0402261774662822</v>
      </c>
      <c r="AH177" s="81" t="s">
        <v>162</v>
      </c>
      <c r="AI177" s="81">
        <v>1.128678760005948</v>
      </c>
      <c r="AZ177" t="s">
        <v>254</v>
      </c>
      <c r="BD177" t="s">
        <v>254</v>
      </c>
      <c r="BH177" t="s">
        <v>254</v>
      </c>
      <c r="BM177" t="s">
        <v>254</v>
      </c>
    </row>
    <row r="178" spans="11:67" ht="17" thickBot="1" x14ac:dyDescent="0.25">
      <c r="K178" s="81" t="s">
        <v>258</v>
      </c>
      <c r="L178" s="81">
        <v>12</v>
      </c>
      <c r="M178" s="81">
        <v>11</v>
      </c>
      <c r="AD178" s="81" t="s">
        <v>163</v>
      </c>
      <c r="AE178" s="81">
        <v>62</v>
      </c>
      <c r="AF178" s="81" t="s">
        <v>163</v>
      </c>
      <c r="AG178" s="81">
        <v>257</v>
      </c>
      <c r="AH178" s="81" t="s">
        <v>163</v>
      </c>
      <c r="AI178" s="81">
        <v>2.8000000000000007</v>
      </c>
      <c r="BA178" t="s">
        <v>343</v>
      </c>
      <c r="BE178" t="s">
        <v>336</v>
      </c>
      <c r="BI178" t="s">
        <v>336</v>
      </c>
      <c r="BN178" t="s">
        <v>349</v>
      </c>
    </row>
    <row r="179" spans="11:67" x14ac:dyDescent="0.2">
      <c r="K179" s="81" t="s">
        <v>259</v>
      </c>
      <c r="L179" s="81">
        <v>0</v>
      </c>
      <c r="M179" s="81"/>
      <c r="AD179" s="81" t="s">
        <v>164</v>
      </c>
      <c r="AE179" s="81">
        <v>52</v>
      </c>
      <c r="AF179" s="81" t="s">
        <v>164</v>
      </c>
      <c r="AG179" s="81">
        <v>175</v>
      </c>
      <c r="AH179" s="81" t="s">
        <v>164</v>
      </c>
      <c r="AI179" s="81">
        <v>5.0999999999999996</v>
      </c>
      <c r="AZ179" s="87"/>
      <c r="BA179" s="87" t="s">
        <v>2</v>
      </c>
      <c r="BB179" s="87" t="s">
        <v>8</v>
      </c>
      <c r="BD179" s="87"/>
      <c r="BE179" s="87" t="s">
        <v>2</v>
      </c>
      <c r="BF179" s="87" t="s">
        <v>328</v>
      </c>
      <c r="BH179" s="87"/>
      <c r="BI179" s="87" t="s">
        <v>2</v>
      </c>
      <c r="BJ179" s="87" t="s">
        <v>8</v>
      </c>
      <c r="BM179" s="87"/>
      <c r="BN179" s="87" t="s">
        <v>2</v>
      </c>
      <c r="BO179" s="87" t="s">
        <v>8</v>
      </c>
    </row>
    <row r="180" spans="11:67" x14ac:dyDescent="0.2">
      <c r="K180" s="81" t="s">
        <v>260</v>
      </c>
      <c r="L180" s="81">
        <v>15</v>
      </c>
      <c r="M180" s="81"/>
      <c r="AD180" s="81" t="s">
        <v>165</v>
      </c>
      <c r="AE180" s="81">
        <v>114</v>
      </c>
      <c r="AF180" s="81" t="s">
        <v>165</v>
      </c>
      <c r="AG180" s="81">
        <v>432</v>
      </c>
      <c r="AH180" s="81" t="s">
        <v>165</v>
      </c>
      <c r="AI180" s="81">
        <v>7.9</v>
      </c>
      <c r="AZ180" s="81" t="s">
        <v>155</v>
      </c>
      <c r="BA180" s="81">
        <v>840.44364629999984</v>
      </c>
      <c r="BB180" s="81">
        <v>704.52513143636361</v>
      </c>
      <c r="BD180" s="81" t="s">
        <v>155</v>
      </c>
      <c r="BE180" s="81">
        <v>180.13750794096561</v>
      </c>
      <c r="BF180" s="81">
        <v>177.71375649905607</v>
      </c>
      <c r="BH180" s="81" t="s">
        <v>155</v>
      </c>
      <c r="BI180" s="81">
        <v>180.13750794096561</v>
      </c>
      <c r="BJ180" s="81">
        <v>178.3022831240113</v>
      </c>
      <c r="BM180" s="81" t="s">
        <v>155</v>
      </c>
      <c r="BN180" s="81">
        <v>16.20904128615771</v>
      </c>
      <c r="BO180" s="81">
        <v>21.791529628629153</v>
      </c>
    </row>
    <row r="181" spans="11:67" x14ac:dyDescent="0.2">
      <c r="K181" s="81" t="s">
        <v>261</v>
      </c>
      <c r="L181" s="81">
        <v>-6.3896589055366304</v>
      </c>
      <c r="M181" s="81"/>
      <c r="AD181" s="81" t="s">
        <v>166</v>
      </c>
      <c r="AE181" s="81">
        <v>844</v>
      </c>
      <c r="AF181" s="81" t="s">
        <v>166</v>
      </c>
      <c r="AG181" s="81">
        <v>2887</v>
      </c>
      <c r="AH181" s="81" t="s">
        <v>166</v>
      </c>
      <c r="AI181" s="81">
        <v>68.3</v>
      </c>
      <c r="AZ181" s="81" t="s">
        <v>257</v>
      </c>
      <c r="BA181" s="81">
        <v>106347.24968390843</v>
      </c>
      <c r="BB181" s="81">
        <v>173682.25316262787</v>
      </c>
      <c r="BD181" s="81" t="s">
        <v>257</v>
      </c>
      <c r="BE181" s="81">
        <v>4065.7202602914663</v>
      </c>
      <c r="BF181" s="81">
        <v>6981.8606833038266</v>
      </c>
      <c r="BH181" s="81" t="s">
        <v>257</v>
      </c>
      <c r="BI181" s="81">
        <v>4065.7202602914663</v>
      </c>
      <c r="BJ181" s="81">
        <v>2878.3946382445747</v>
      </c>
      <c r="BM181" s="81" t="s">
        <v>257</v>
      </c>
      <c r="BN181" s="81">
        <v>29.6391311494482</v>
      </c>
      <c r="BO181" s="81">
        <v>89.031533694489013</v>
      </c>
    </row>
    <row r="182" spans="11:67" x14ac:dyDescent="0.2">
      <c r="K182" s="81" t="s">
        <v>262</v>
      </c>
      <c r="L182" s="81">
        <v>6.0801114485902876E-6</v>
      </c>
      <c r="M182" s="81"/>
      <c r="AD182" s="81" t="s">
        <v>167</v>
      </c>
      <c r="AE182" s="81">
        <v>11</v>
      </c>
      <c r="AF182" s="81" t="s">
        <v>167</v>
      </c>
      <c r="AG182" s="81">
        <v>11</v>
      </c>
      <c r="AH182" s="81" t="s">
        <v>167</v>
      </c>
      <c r="AI182" s="81">
        <v>11</v>
      </c>
      <c r="AZ182" s="81" t="s">
        <v>258</v>
      </c>
      <c r="BA182" s="81">
        <v>12</v>
      </c>
      <c r="BB182" s="81">
        <v>11</v>
      </c>
      <c r="BD182" s="81" t="s">
        <v>258</v>
      </c>
      <c r="BE182" s="81">
        <v>12</v>
      </c>
      <c r="BF182" s="81">
        <v>11</v>
      </c>
      <c r="BH182" s="81" t="s">
        <v>258</v>
      </c>
      <c r="BI182" s="81">
        <v>12</v>
      </c>
      <c r="BJ182" s="81">
        <v>11</v>
      </c>
      <c r="BM182" s="81" t="s">
        <v>258</v>
      </c>
      <c r="BN182" s="81">
        <v>12</v>
      </c>
      <c r="BO182" s="81">
        <v>11</v>
      </c>
    </row>
    <row r="183" spans="11:67" ht="17" thickBot="1" x14ac:dyDescent="0.25">
      <c r="K183" s="81" t="s">
        <v>263</v>
      </c>
      <c r="L183" s="81">
        <v>1.7530503556925723</v>
      </c>
      <c r="M183" s="81"/>
      <c r="AD183" s="82" t="s">
        <v>168</v>
      </c>
      <c r="AE183" s="82">
        <v>13.533547740574008</v>
      </c>
      <c r="AF183" s="82" t="s">
        <v>168</v>
      </c>
      <c r="AG183" s="82">
        <v>59.518925941524991</v>
      </c>
      <c r="AH183" s="82" t="s">
        <v>168</v>
      </c>
      <c r="AI183" s="82">
        <v>0.55109200015709481</v>
      </c>
      <c r="AZ183" s="81" t="s">
        <v>259</v>
      </c>
      <c r="BA183" s="81">
        <v>0</v>
      </c>
      <c r="BB183" s="81"/>
      <c r="BD183" s="81" t="s">
        <v>259</v>
      </c>
      <c r="BE183" s="81">
        <v>0</v>
      </c>
      <c r="BF183" s="81"/>
      <c r="BH183" s="81" t="s">
        <v>259</v>
      </c>
      <c r="BI183" s="81">
        <v>0</v>
      </c>
      <c r="BJ183" s="81"/>
      <c r="BM183" s="81" t="s">
        <v>259</v>
      </c>
      <c r="BN183" s="81">
        <v>0</v>
      </c>
      <c r="BO183" s="81"/>
    </row>
    <row r="184" spans="11:67" x14ac:dyDescent="0.2">
      <c r="K184" s="81" t="s">
        <v>264</v>
      </c>
      <c r="L184" s="81">
        <v>1.2160222897180575E-5</v>
      </c>
      <c r="M184" s="81"/>
      <c r="AZ184" s="81" t="s">
        <v>260</v>
      </c>
      <c r="BA184" s="81">
        <v>19</v>
      </c>
      <c r="BB184" s="81"/>
      <c r="BD184" s="81" t="s">
        <v>260</v>
      </c>
      <c r="BE184" s="81">
        <v>19</v>
      </c>
      <c r="BF184" s="81"/>
      <c r="BH184" s="81" t="s">
        <v>260</v>
      </c>
      <c r="BI184" s="81">
        <v>21</v>
      </c>
      <c r="BJ184" s="81"/>
      <c r="BM184" s="81" t="s">
        <v>260</v>
      </c>
      <c r="BN184" s="81">
        <v>16</v>
      </c>
      <c r="BO184" s="81"/>
    </row>
    <row r="185" spans="11:67" ht="17" thickBot="1" x14ac:dyDescent="0.25">
      <c r="K185" s="82" t="s">
        <v>265</v>
      </c>
      <c r="L185" s="82">
        <v>2.1314495455597742</v>
      </c>
      <c r="M185" s="82"/>
      <c r="AD185" t="s">
        <v>254</v>
      </c>
      <c r="AH185" t="s">
        <v>254</v>
      </c>
      <c r="AL185" t="s">
        <v>254</v>
      </c>
      <c r="AR185" t="s">
        <v>254</v>
      </c>
      <c r="AZ185" s="81" t="s">
        <v>261</v>
      </c>
      <c r="BA185" s="81">
        <v>0.86567795691665061</v>
      </c>
      <c r="BB185" s="81"/>
      <c r="BD185" s="81" t="s">
        <v>261</v>
      </c>
      <c r="BE185" s="81">
        <v>7.7680964432930794E-2</v>
      </c>
      <c r="BF185" s="81"/>
      <c r="BH185" s="81" t="s">
        <v>261</v>
      </c>
      <c r="BI185" s="81">
        <v>7.4892647257122441E-2</v>
      </c>
      <c r="BJ185" s="81"/>
      <c r="BM185" s="81" t="s">
        <v>261</v>
      </c>
      <c r="BN185" s="81">
        <v>-1.7175908809361757</v>
      </c>
      <c r="BO185" s="81"/>
    </row>
    <row r="186" spans="11:67" ht="17" thickBot="1" x14ac:dyDescent="0.25">
      <c r="AE186" t="s">
        <v>38</v>
      </c>
      <c r="AI186" t="s">
        <v>302</v>
      </c>
      <c r="AM186" t="s">
        <v>110</v>
      </c>
      <c r="AS186" t="s">
        <v>305</v>
      </c>
      <c r="AZ186" s="81" t="s">
        <v>262</v>
      </c>
      <c r="BA186" s="81">
        <v>0.19873317302994009</v>
      </c>
      <c r="BB186" s="81"/>
      <c r="BD186" s="81" t="s">
        <v>262</v>
      </c>
      <c r="BE186" s="81">
        <v>0.46944703422438278</v>
      </c>
      <c r="BF186" s="81"/>
      <c r="BH186" s="81" t="s">
        <v>262</v>
      </c>
      <c r="BI186" s="81">
        <v>0.47050449028180674</v>
      </c>
      <c r="BJ186" s="81"/>
      <c r="BM186" s="81" t="s">
        <v>262</v>
      </c>
      <c r="BN186" s="81">
        <v>5.2580213408389941E-2</v>
      </c>
      <c r="BO186" s="81"/>
    </row>
    <row r="187" spans="11:67" x14ac:dyDescent="0.2">
      <c r="AD187" s="87"/>
      <c r="AE187" s="87" t="s">
        <v>2</v>
      </c>
      <c r="AF187" s="87" t="s">
        <v>328</v>
      </c>
      <c r="AH187" s="87"/>
      <c r="AI187" s="87" t="s">
        <v>2</v>
      </c>
      <c r="AJ187" s="87" t="s">
        <v>328</v>
      </c>
      <c r="AL187" s="87"/>
      <c r="AM187" s="87" t="s">
        <v>2</v>
      </c>
      <c r="AN187" s="87" t="s">
        <v>328</v>
      </c>
      <c r="AR187" s="87"/>
      <c r="AS187" s="87" t="s">
        <v>2</v>
      </c>
      <c r="AT187" s="87" t="s">
        <v>328</v>
      </c>
      <c r="AZ187" s="81" t="s">
        <v>263</v>
      </c>
      <c r="BA187" s="81">
        <v>1.7291328115213698</v>
      </c>
      <c r="BB187" s="81"/>
      <c r="BD187" s="81" t="s">
        <v>263</v>
      </c>
      <c r="BE187" s="81">
        <v>1.7291328115213698</v>
      </c>
      <c r="BF187" s="81"/>
      <c r="BH187" s="81" t="s">
        <v>263</v>
      </c>
      <c r="BI187" s="81">
        <v>1.7207429028118781</v>
      </c>
      <c r="BJ187" s="81"/>
      <c r="BM187" s="81" t="s">
        <v>263</v>
      </c>
      <c r="BN187" s="81">
        <v>1.7458836762762506</v>
      </c>
      <c r="BO187" s="81"/>
    </row>
    <row r="188" spans="11:67" x14ac:dyDescent="0.2">
      <c r="L188" t="s">
        <v>367</v>
      </c>
      <c r="Q188" t="s">
        <v>367</v>
      </c>
      <c r="V188" t="s">
        <v>367</v>
      </c>
      <c r="AD188" s="81" t="s">
        <v>155</v>
      </c>
      <c r="AE188" s="81">
        <v>16.5</v>
      </c>
      <c r="AF188" s="81">
        <v>49.090909090909093</v>
      </c>
      <c r="AH188" s="81" t="s">
        <v>155</v>
      </c>
      <c r="AI188" s="81">
        <v>16.583333333333332</v>
      </c>
      <c r="AJ188" s="81">
        <v>43.81818181818182</v>
      </c>
      <c r="AL188" s="81" t="s">
        <v>155</v>
      </c>
      <c r="AM188" s="81">
        <v>233.91666666666666</v>
      </c>
      <c r="AN188" s="81">
        <v>261.45454545454544</v>
      </c>
      <c r="AR188" s="81" t="s">
        <v>155</v>
      </c>
      <c r="AS188" s="81">
        <v>5.2833333333333332</v>
      </c>
      <c r="AT188" s="81">
        <v>6.418181818181818</v>
      </c>
      <c r="AZ188" s="81" t="s">
        <v>264</v>
      </c>
      <c r="BA188" s="81">
        <v>0.39746634605988018</v>
      </c>
      <c r="BB188" s="81"/>
      <c r="BD188" s="81" t="s">
        <v>264</v>
      </c>
      <c r="BE188" s="81">
        <v>0.93889406844876555</v>
      </c>
      <c r="BF188" s="81"/>
      <c r="BH188" s="81" t="s">
        <v>264</v>
      </c>
      <c r="BI188" s="81">
        <v>0.94100898056361348</v>
      </c>
      <c r="BJ188" s="81"/>
      <c r="BM188" s="81" t="s">
        <v>264</v>
      </c>
      <c r="BN188" s="81">
        <v>0.10516042681677988</v>
      </c>
      <c r="BO188" s="81"/>
    </row>
    <row r="189" spans="11:67" ht="17" thickBot="1" x14ac:dyDescent="0.25">
      <c r="L189" t="s">
        <v>369</v>
      </c>
      <c r="M189" t="s">
        <v>370</v>
      </c>
      <c r="N189" t="s">
        <v>353</v>
      </c>
      <c r="Q189" t="s">
        <v>369</v>
      </c>
      <c r="R189" t="s">
        <v>370</v>
      </c>
      <c r="S189" t="s">
        <v>353</v>
      </c>
      <c r="V189" t="s">
        <v>369</v>
      </c>
      <c r="W189" t="s">
        <v>370</v>
      </c>
      <c r="X189" t="s">
        <v>353</v>
      </c>
      <c r="AD189" s="81" t="s">
        <v>257</v>
      </c>
      <c r="AE189" s="81">
        <v>57</v>
      </c>
      <c r="AF189" s="81">
        <v>1032.4909090909091</v>
      </c>
      <c r="AH189" s="81" t="s">
        <v>257</v>
      </c>
      <c r="AI189" s="81">
        <v>40.265151515151501</v>
      </c>
      <c r="AJ189" s="81">
        <v>461.9636363636364</v>
      </c>
      <c r="AL189" s="81" t="s">
        <v>257</v>
      </c>
      <c r="AM189" s="81">
        <v>1600.8106060606026</v>
      </c>
      <c r="AN189" s="81">
        <v>3926.6727272727294</v>
      </c>
      <c r="AR189" s="81" t="s">
        <v>257</v>
      </c>
      <c r="AS189" s="81">
        <v>0.15060606060606066</v>
      </c>
      <c r="AT189" s="81">
        <v>1.0236363636363763</v>
      </c>
      <c r="AZ189" s="82" t="s">
        <v>265</v>
      </c>
      <c r="BA189" s="82">
        <v>2.0930240544083096</v>
      </c>
      <c r="BB189" s="82"/>
      <c r="BD189" s="82" t="s">
        <v>265</v>
      </c>
      <c r="BE189" s="82">
        <v>2.0930240544083096</v>
      </c>
      <c r="BF189" s="82"/>
      <c r="BH189" s="82" t="s">
        <v>265</v>
      </c>
      <c r="BI189" s="82">
        <v>2.07961384472768</v>
      </c>
      <c r="BJ189" s="82"/>
      <c r="BM189" s="82" t="s">
        <v>265</v>
      </c>
      <c r="BN189" s="82">
        <v>2.119905299221255</v>
      </c>
      <c r="BO189" s="82"/>
    </row>
    <row r="190" spans="11:67" x14ac:dyDescent="0.2">
      <c r="K190" t="s">
        <v>2</v>
      </c>
      <c r="L190">
        <v>2</v>
      </c>
      <c r="M190">
        <v>10</v>
      </c>
      <c r="N190">
        <v>12</v>
      </c>
      <c r="P190" t="s">
        <v>2</v>
      </c>
      <c r="Q190">
        <v>2</v>
      </c>
      <c r="R190">
        <v>10</v>
      </c>
      <c r="S190">
        <v>12</v>
      </c>
      <c r="U190" t="s">
        <v>2</v>
      </c>
      <c r="V190">
        <v>2</v>
      </c>
      <c r="W190">
        <v>10</v>
      </c>
      <c r="X190">
        <v>12</v>
      </c>
      <c r="AD190" s="81" t="s">
        <v>258</v>
      </c>
      <c r="AE190" s="81">
        <v>12</v>
      </c>
      <c r="AF190" s="81">
        <v>11</v>
      </c>
      <c r="AH190" s="81" t="s">
        <v>258</v>
      </c>
      <c r="AI190" s="81">
        <v>12</v>
      </c>
      <c r="AJ190" s="81">
        <v>11</v>
      </c>
      <c r="AL190" s="81" t="s">
        <v>258</v>
      </c>
      <c r="AM190" s="81">
        <v>12</v>
      </c>
      <c r="AN190" s="81">
        <v>11</v>
      </c>
      <c r="AR190" s="81" t="s">
        <v>258</v>
      </c>
      <c r="AS190" s="81">
        <v>12</v>
      </c>
      <c r="AT190" s="81">
        <v>11</v>
      </c>
    </row>
    <row r="191" spans="11:67" x14ac:dyDescent="0.2">
      <c r="K191" t="s">
        <v>3</v>
      </c>
      <c r="L191">
        <v>11</v>
      </c>
      <c r="M191">
        <v>11</v>
      </c>
      <c r="N191">
        <v>22</v>
      </c>
      <c r="P191" t="s">
        <v>354</v>
      </c>
      <c r="Q191">
        <v>4</v>
      </c>
      <c r="R191">
        <v>7</v>
      </c>
      <c r="S191">
        <v>11</v>
      </c>
      <c r="U191" t="s">
        <v>355</v>
      </c>
      <c r="V191">
        <v>7</v>
      </c>
      <c r="W191">
        <v>4</v>
      </c>
      <c r="X191">
        <v>11</v>
      </c>
      <c r="AD191" s="81" t="s">
        <v>259</v>
      </c>
      <c r="AE191" s="81">
        <v>0</v>
      </c>
      <c r="AF191" s="81"/>
      <c r="AH191" s="81" t="s">
        <v>259</v>
      </c>
      <c r="AI191" s="81">
        <v>0</v>
      </c>
      <c r="AJ191" s="81"/>
      <c r="AL191" s="81" t="s">
        <v>259</v>
      </c>
      <c r="AM191" s="81">
        <v>0</v>
      </c>
      <c r="AN191" s="81"/>
      <c r="AR191" s="81" t="s">
        <v>259</v>
      </c>
      <c r="AS191" s="81">
        <v>0</v>
      </c>
      <c r="AT191" s="81"/>
      <c r="AZ191" t="s">
        <v>254</v>
      </c>
      <c r="BD191" t="s">
        <v>254</v>
      </c>
      <c r="BH191" t="s">
        <v>254</v>
      </c>
    </row>
    <row r="192" spans="11:67" ht="17" thickBot="1" x14ac:dyDescent="0.25">
      <c r="K192" t="s">
        <v>353</v>
      </c>
      <c r="L192">
        <f>SUM(L190:L191)</f>
        <v>13</v>
      </c>
      <c r="M192">
        <f>SUM(M190:M191)</f>
        <v>21</v>
      </c>
      <c r="N192">
        <f>SUM(N190:N191)</f>
        <v>34</v>
      </c>
      <c r="P192" t="s">
        <v>353</v>
      </c>
      <c r="Q192">
        <f>SUM(Q190:Q191)</f>
        <v>6</v>
      </c>
      <c r="R192">
        <f>SUM(R190:R191)</f>
        <v>17</v>
      </c>
      <c r="S192">
        <f>SUM(S190:S191)</f>
        <v>23</v>
      </c>
      <c r="U192" t="s">
        <v>353</v>
      </c>
      <c r="V192">
        <f>SUM(V190:V191)</f>
        <v>9</v>
      </c>
      <c r="W192">
        <f>SUM(W190:W191)</f>
        <v>14</v>
      </c>
      <c r="X192">
        <f>SUM(X190:X191)</f>
        <v>23</v>
      </c>
      <c r="AD192" s="81" t="s">
        <v>260</v>
      </c>
      <c r="AE192" s="81">
        <v>11</v>
      </c>
      <c r="AF192" s="81"/>
      <c r="AH192" s="81" t="s">
        <v>260</v>
      </c>
      <c r="AI192" s="81">
        <v>12</v>
      </c>
      <c r="AJ192" s="81"/>
      <c r="AL192" s="81" t="s">
        <v>260</v>
      </c>
      <c r="AM192" s="81">
        <v>17</v>
      </c>
      <c r="AN192" s="81"/>
      <c r="AR192" s="81" t="s">
        <v>260</v>
      </c>
      <c r="AS192" s="81">
        <v>13</v>
      </c>
      <c r="AT192" s="81"/>
      <c r="BA192" t="s">
        <v>345</v>
      </c>
      <c r="BE192" t="s">
        <v>346</v>
      </c>
      <c r="BI192" t="s">
        <v>348</v>
      </c>
    </row>
    <row r="193" spans="11:62" x14ac:dyDescent="0.2">
      <c r="AD193" s="81" t="s">
        <v>261</v>
      </c>
      <c r="AE193" s="81">
        <v>-3.2819337337264542</v>
      </c>
      <c r="AF193" s="81"/>
      <c r="AH193" s="81" t="s">
        <v>261</v>
      </c>
      <c r="AI193" s="81">
        <v>-4.0441397074224721</v>
      </c>
      <c r="AJ193" s="81"/>
      <c r="AL193" s="81" t="s">
        <v>261</v>
      </c>
      <c r="AM193" s="81">
        <v>-1.2435636999479696</v>
      </c>
      <c r="AN193" s="81"/>
      <c r="AR193" s="81" t="s">
        <v>261</v>
      </c>
      <c r="AS193" s="81">
        <v>-3.4921166353479824</v>
      </c>
      <c r="AT193" s="81"/>
      <c r="AZ193" s="87"/>
      <c r="BA193" s="87" t="s">
        <v>2</v>
      </c>
      <c r="BB193" s="87" t="s">
        <v>344</v>
      </c>
      <c r="BD193" s="87"/>
      <c r="BE193" s="87" t="s">
        <v>2</v>
      </c>
      <c r="BF193" s="87" t="s">
        <v>347</v>
      </c>
      <c r="BH193" s="87"/>
      <c r="BI193" s="87" t="s">
        <v>2</v>
      </c>
      <c r="BJ193" s="87" t="s">
        <v>328</v>
      </c>
    </row>
    <row r="194" spans="11:62" x14ac:dyDescent="0.2">
      <c r="L194" t="s">
        <v>368</v>
      </c>
      <c r="Q194" t="s">
        <v>368</v>
      </c>
      <c r="V194" t="s">
        <v>368</v>
      </c>
      <c r="AD194" s="81" t="s">
        <v>262</v>
      </c>
      <c r="AE194" s="81">
        <v>3.6543189901600366E-3</v>
      </c>
      <c r="AF194" s="81"/>
      <c r="AH194" s="81" t="s">
        <v>262</v>
      </c>
      <c r="AI194" s="81">
        <v>8.1367685837508796E-4</v>
      </c>
      <c r="AJ194" s="81"/>
      <c r="AL194" s="81" t="s">
        <v>262</v>
      </c>
      <c r="AM194" s="81">
        <v>0.11526831698979442</v>
      </c>
      <c r="AN194" s="81"/>
      <c r="AR194" s="81" t="s">
        <v>262</v>
      </c>
      <c r="AS194" s="81">
        <v>1.9868341353938865E-3</v>
      </c>
      <c r="AT194" s="81"/>
      <c r="AZ194" s="81" t="s">
        <v>155</v>
      </c>
      <c r="BA194" s="81">
        <v>98.21751832826321</v>
      </c>
      <c r="BB194" s="81">
        <v>82.330358203665867</v>
      </c>
      <c r="BD194" s="81" t="s">
        <v>155</v>
      </c>
      <c r="BE194" s="81">
        <v>2.5833333333333335</v>
      </c>
      <c r="BF194" s="81">
        <v>2.5555555555555554</v>
      </c>
      <c r="BH194" s="81" t="s">
        <v>155</v>
      </c>
      <c r="BI194" s="81">
        <v>4.4987962780833337</v>
      </c>
      <c r="BJ194" s="81">
        <v>4.4857487992727272</v>
      </c>
    </row>
    <row r="195" spans="11:62" x14ac:dyDescent="0.2">
      <c r="L195" t="s">
        <v>369</v>
      </c>
      <c r="M195" t="s">
        <v>370</v>
      </c>
      <c r="Q195" t="s">
        <v>352</v>
      </c>
      <c r="R195" t="s">
        <v>351</v>
      </c>
      <c r="V195" t="s">
        <v>369</v>
      </c>
      <c r="W195" t="s">
        <v>370</v>
      </c>
      <c r="AD195" s="81" t="s">
        <v>263</v>
      </c>
      <c r="AE195" s="81">
        <v>1.7958848187040437</v>
      </c>
      <c r="AF195" s="81"/>
      <c r="AH195" s="81" t="s">
        <v>263</v>
      </c>
      <c r="AI195" s="81">
        <v>1.7822875556493194</v>
      </c>
      <c r="AJ195" s="81"/>
      <c r="AL195" s="81" t="s">
        <v>263</v>
      </c>
      <c r="AM195" s="81">
        <v>1.7396067260750732</v>
      </c>
      <c r="AN195" s="81"/>
      <c r="AR195" s="81" t="s">
        <v>263</v>
      </c>
      <c r="AS195" s="81">
        <v>1.7709333959868729</v>
      </c>
      <c r="AT195" s="81"/>
      <c r="AZ195" s="81" t="s">
        <v>257</v>
      </c>
      <c r="BA195" s="81">
        <v>934.61712496625705</v>
      </c>
      <c r="BB195" s="81">
        <v>1584.6690633440576</v>
      </c>
      <c r="BD195" s="81" t="s">
        <v>257</v>
      </c>
      <c r="BE195" s="81">
        <v>1.1742424242424248</v>
      </c>
      <c r="BF195" s="81">
        <v>1.2777777777777777</v>
      </c>
      <c r="BH195" s="81" t="s">
        <v>257</v>
      </c>
      <c r="BI195" s="81">
        <v>2.3022240729834391</v>
      </c>
      <c r="BJ195" s="81">
        <v>0.22922830745995953</v>
      </c>
    </row>
    <row r="196" spans="11:62" x14ac:dyDescent="0.2">
      <c r="K196" t="s">
        <v>2</v>
      </c>
      <c r="L196" s="11">
        <f>L192*N190/N192</f>
        <v>4.5882352941176467</v>
      </c>
      <c r="M196" s="11">
        <f>M192*N190/N192</f>
        <v>7.4117647058823533</v>
      </c>
      <c r="P196" t="s">
        <v>2</v>
      </c>
      <c r="Q196" s="11">
        <f>Q192*S190/S192</f>
        <v>3.1304347826086958</v>
      </c>
      <c r="R196" s="11">
        <f>R192*S190/S192</f>
        <v>8.8695652173913047</v>
      </c>
      <c r="U196" t="s">
        <v>2</v>
      </c>
      <c r="V196" s="11">
        <f>V192*X190/X192</f>
        <v>4.6956521739130439</v>
      </c>
      <c r="W196" s="11">
        <f>W192*X190/X192</f>
        <v>7.3043478260869561</v>
      </c>
      <c r="AD196" s="81" t="s">
        <v>264</v>
      </c>
      <c r="AE196" s="81">
        <v>7.3086379803200732E-3</v>
      </c>
      <c r="AF196" s="81"/>
      <c r="AH196" s="81" t="s">
        <v>264</v>
      </c>
      <c r="AI196" s="81">
        <v>1.6273537167501759E-3</v>
      </c>
      <c r="AJ196" s="81"/>
      <c r="AL196" s="81" t="s">
        <v>264</v>
      </c>
      <c r="AM196" s="81">
        <v>0.23053663397958885</v>
      </c>
      <c r="AN196" s="81"/>
      <c r="AR196" s="81" t="s">
        <v>264</v>
      </c>
      <c r="AS196" s="81">
        <v>3.9736682707877729E-3</v>
      </c>
      <c r="AT196" s="81"/>
      <c r="AZ196" s="81" t="s">
        <v>258</v>
      </c>
      <c r="BA196" s="81">
        <v>12</v>
      </c>
      <c r="BB196" s="81">
        <v>9</v>
      </c>
      <c r="BD196" s="81" t="s">
        <v>258</v>
      </c>
      <c r="BE196" s="81">
        <v>12</v>
      </c>
      <c r="BF196" s="81">
        <v>9</v>
      </c>
      <c r="BH196" s="81" t="s">
        <v>258</v>
      </c>
      <c r="BI196" s="81">
        <v>12</v>
      </c>
      <c r="BJ196" s="81">
        <v>11</v>
      </c>
    </row>
    <row r="197" spans="11:62" ht="17" thickBot="1" x14ac:dyDescent="0.25">
      <c r="K197" t="s">
        <v>3</v>
      </c>
      <c r="L197" s="11">
        <f>L192*N191/N192</f>
        <v>8.4117647058823533</v>
      </c>
      <c r="M197" s="11">
        <f>M192*N191/N192</f>
        <v>13.588235294117647</v>
      </c>
      <c r="P197" t="s">
        <v>354</v>
      </c>
      <c r="Q197" s="11">
        <f>Q192*S191/S192</f>
        <v>2.8695652173913042</v>
      </c>
      <c r="R197" s="11">
        <f>R192*S191/S192</f>
        <v>8.1304347826086953</v>
      </c>
      <c r="U197" t="s">
        <v>355</v>
      </c>
      <c r="V197" s="11">
        <f>V192*X191/X192</f>
        <v>4.3043478260869561</v>
      </c>
      <c r="W197" s="11">
        <f>W192*X191/X192</f>
        <v>6.6956521739130439</v>
      </c>
      <c r="AD197" s="82" t="s">
        <v>265</v>
      </c>
      <c r="AE197" s="82">
        <v>2.2009851600916384</v>
      </c>
      <c r="AF197" s="82"/>
      <c r="AH197" s="82" t="s">
        <v>265</v>
      </c>
      <c r="AI197" s="82">
        <v>2.1788128296672284</v>
      </c>
      <c r="AJ197" s="82"/>
      <c r="AL197" s="82" t="s">
        <v>265</v>
      </c>
      <c r="AM197" s="82">
        <v>2.109815577833317</v>
      </c>
      <c r="AN197" s="82"/>
      <c r="AR197" s="82" t="s">
        <v>265</v>
      </c>
      <c r="AS197" s="82">
        <v>2.1603686564627926</v>
      </c>
      <c r="AT197" s="82"/>
      <c r="AZ197" s="81" t="s">
        <v>259</v>
      </c>
      <c r="BA197" s="81">
        <v>0</v>
      </c>
      <c r="BB197" s="81"/>
      <c r="BD197" s="81" t="s">
        <v>259</v>
      </c>
      <c r="BE197" s="81">
        <v>0</v>
      </c>
      <c r="BF197" s="81"/>
      <c r="BH197" s="81" t="s">
        <v>259</v>
      </c>
      <c r="BI197" s="81">
        <v>0</v>
      </c>
      <c r="BJ197" s="81"/>
    </row>
    <row r="198" spans="11:62" x14ac:dyDescent="0.2">
      <c r="K198" t="s">
        <v>366</v>
      </c>
      <c r="L198" s="101">
        <f>CHITEST(L190:M191,L196:M197)</f>
        <v>5.5960395960506407E-2</v>
      </c>
      <c r="P198" t="s">
        <v>366</v>
      </c>
      <c r="Q198" s="101">
        <f>CHITEST(Q190:R191,Q196:R197)</f>
        <v>0.28255010780883777</v>
      </c>
      <c r="U198" t="s">
        <v>366</v>
      </c>
      <c r="V198" s="101">
        <f>CHITEST(V190:W191,V196:W197)</f>
        <v>2.1133169695924499E-2</v>
      </c>
      <c r="AZ198" s="81" t="s">
        <v>260</v>
      </c>
      <c r="BA198" s="81">
        <v>15</v>
      </c>
      <c r="BB198" s="81"/>
      <c r="BD198" s="81" t="s">
        <v>260</v>
      </c>
      <c r="BE198" s="81">
        <v>17</v>
      </c>
      <c r="BF198" s="81"/>
      <c r="BH198" s="81" t="s">
        <v>260</v>
      </c>
      <c r="BI198" s="81">
        <v>13</v>
      </c>
      <c r="BJ198" s="81"/>
    </row>
    <row r="199" spans="11:62" x14ac:dyDescent="0.2">
      <c r="AD199" t="s">
        <v>254</v>
      </c>
      <c r="AH199" t="s">
        <v>254</v>
      </c>
      <c r="AL199" t="s">
        <v>254</v>
      </c>
      <c r="AR199" t="s">
        <v>254</v>
      </c>
      <c r="AZ199" s="81" t="s">
        <v>261</v>
      </c>
      <c r="BA199" s="81">
        <v>0.99692935101123126</v>
      </c>
      <c r="BB199" s="81"/>
      <c r="BD199" s="81" t="s">
        <v>261</v>
      </c>
      <c r="BE199" s="81">
        <v>5.6721380487320013E-2</v>
      </c>
      <c r="BF199" s="81"/>
      <c r="BH199" s="81" t="s">
        <v>261</v>
      </c>
      <c r="BI199" s="81">
        <v>2.8291247738207279E-2</v>
      </c>
      <c r="BJ199" s="81"/>
    </row>
    <row r="200" spans="11:62" ht="17" thickBot="1" x14ac:dyDescent="0.25">
      <c r="AE200" t="s">
        <v>38</v>
      </c>
      <c r="AI200" t="s">
        <v>302</v>
      </c>
      <c r="AM200" t="s">
        <v>110</v>
      </c>
      <c r="AS200" t="s">
        <v>305</v>
      </c>
      <c r="AZ200" s="81" t="s">
        <v>262</v>
      </c>
      <c r="BA200" s="81">
        <v>0.16730508686216466</v>
      </c>
      <c r="BB200" s="81"/>
      <c r="BD200" s="81" t="s">
        <v>262</v>
      </c>
      <c r="BE200" s="81">
        <v>0.47771424576652033</v>
      </c>
      <c r="BF200" s="81"/>
      <c r="BH200" s="81" t="s">
        <v>262</v>
      </c>
      <c r="BI200" s="81">
        <v>0.48892978276336335</v>
      </c>
      <c r="BJ200" s="81"/>
    </row>
    <row r="201" spans="11:62" x14ac:dyDescent="0.2">
      <c r="AD201" s="87"/>
      <c r="AE201" s="87" t="s">
        <v>2</v>
      </c>
      <c r="AF201" s="87" t="s">
        <v>329</v>
      </c>
      <c r="AH201" s="87"/>
      <c r="AI201" s="87" t="s">
        <v>2</v>
      </c>
      <c r="AJ201" s="87" t="s">
        <v>329</v>
      </c>
      <c r="AL201" s="87"/>
      <c r="AM201" s="87" t="s">
        <v>2</v>
      </c>
      <c r="AN201" s="87" t="s">
        <v>329</v>
      </c>
      <c r="AR201" s="87"/>
      <c r="AS201" s="87" t="s">
        <v>2</v>
      </c>
      <c r="AT201" s="87" t="s">
        <v>328</v>
      </c>
      <c r="AZ201" s="81" t="s">
        <v>263</v>
      </c>
      <c r="BA201" s="81">
        <v>1.7530503556925723</v>
      </c>
      <c r="BB201" s="81"/>
      <c r="BD201" s="81" t="s">
        <v>263</v>
      </c>
      <c r="BE201" s="81">
        <v>1.7396067260750732</v>
      </c>
      <c r="BF201" s="81"/>
      <c r="BH201" s="81" t="s">
        <v>263</v>
      </c>
      <c r="BI201" s="81">
        <v>1.7709333959868729</v>
      </c>
      <c r="BJ201" s="81"/>
    </row>
    <row r="202" spans="11:62" x14ac:dyDescent="0.2">
      <c r="AD202" s="81" t="s">
        <v>155</v>
      </c>
      <c r="AE202" s="81">
        <v>16.5</v>
      </c>
      <c r="AF202" s="81">
        <v>49.727272727272727</v>
      </c>
      <c r="AH202" s="81" t="s">
        <v>155</v>
      </c>
      <c r="AI202" s="81">
        <v>16.583333333333332</v>
      </c>
      <c r="AJ202" s="81">
        <v>60.454545454545453</v>
      </c>
      <c r="AL202" s="81" t="s">
        <v>155</v>
      </c>
      <c r="AM202" s="81">
        <v>233.91666666666666</v>
      </c>
      <c r="AN202" s="81">
        <v>262.45454545454544</v>
      </c>
      <c r="AR202" s="81" t="s">
        <v>155</v>
      </c>
      <c r="AS202" s="81">
        <v>5.2833333333333332</v>
      </c>
      <c r="AT202" s="81">
        <v>6.209090909090909</v>
      </c>
      <c r="AZ202" s="81" t="s">
        <v>264</v>
      </c>
      <c r="BA202" s="81">
        <v>0.33461017372432933</v>
      </c>
      <c r="BB202" s="81"/>
      <c r="BD202" s="81" t="s">
        <v>264</v>
      </c>
      <c r="BE202" s="81">
        <v>0.95542849153304066</v>
      </c>
      <c r="BF202" s="81"/>
      <c r="BH202" s="81" t="s">
        <v>264</v>
      </c>
      <c r="BI202" s="81">
        <v>0.9778595655267267</v>
      </c>
      <c r="BJ202" s="81"/>
    </row>
    <row r="203" spans="11:62" ht="17" thickBot="1" x14ac:dyDescent="0.25">
      <c r="AD203" s="81" t="s">
        <v>257</v>
      </c>
      <c r="AE203" s="81">
        <v>57</v>
      </c>
      <c r="AF203" s="81">
        <v>1731.6181818181819</v>
      </c>
      <c r="AH203" s="81" t="s">
        <v>257</v>
      </c>
      <c r="AI203" s="81">
        <v>40.265151515151501</v>
      </c>
      <c r="AJ203" s="81">
        <v>2875.4727272727273</v>
      </c>
      <c r="AL203" s="81" t="s">
        <v>257</v>
      </c>
      <c r="AM203" s="81">
        <v>1600.8106060606026</v>
      </c>
      <c r="AN203" s="81">
        <v>7849.072727272729</v>
      </c>
      <c r="AR203" s="81" t="s">
        <v>257</v>
      </c>
      <c r="AS203" s="81">
        <v>0.15060606060606066</v>
      </c>
      <c r="AT203" s="81">
        <v>0.67290909090909279</v>
      </c>
      <c r="AZ203" s="82" t="s">
        <v>265</v>
      </c>
      <c r="BA203" s="82">
        <v>2.1314495455597742</v>
      </c>
      <c r="BB203" s="82"/>
      <c r="BD203" s="82" t="s">
        <v>265</v>
      </c>
      <c r="BE203" s="82">
        <v>2.109815577833317</v>
      </c>
      <c r="BF203" s="82"/>
      <c r="BH203" s="82" t="s">
        <v>265</v>
      </c>
      <c r="BI203" s="82">
        <v>2.1603686564627926</v>
      </c>
      <c r="BJ203" s="82"/>
    </row>
    <row r="204" spans="11:62" x14ac:dyDescent="0.2">
      <c r="AD204" s="81" t="s">
        <v>258</v>
      </c>
      <c r="AE204" s="81">
        <v>12</v>
      </c>
      <c r="AF204" s="81">
        <v>11</v>
      </c>
      <c r="AH204" s="81" t="s">
        <v>258</v>
      </c>
      <c r="AI204" s="81">
        <v>12</v>
      </c>
      <c r="AJ204" s="81">
        <v>11</v>
      </c>
      <c r="AL204" s="81" t="s">
        <v>258</v>
      </c>
      <c r="AM204" s="81">
        <v>12</v>
      </c>
      <c r="AN204" s="81">
        <v>11</v>
      </c>
      <c r="AR204" s="81" t="s">
        <v>258</v>
      </c>
      <c r="AS204" s="81">
        <v>12</v>
      </c>
      <c r="AT204" s="81">
        <v>11</v>
      </c>
    </row>
    <row r="205" spans="11:62" x14ac:dyDescent="0.2">
      <c r="AD205" s="81" t="s">
        <v>259</v>
      </c>
      <c r="AE205" s="81">
        <v>0</v>
      </c>
      <c r="AF205" s="81"/>
      <c r="AH205" s="81" t="s">
        <v>259</v>
      </c>
      <c r="AI205" s="81">
        <v>0</v>
      </c>
      <c r="AJ205" s="81"/>
      <c r="AL205" s="81" t="s">
        <v>259</v>
      </c>
      <c r="AM205" s="81">
        <v>0</v>
      </c>
      <c r="AN205" s="81"/>
      <c r="AR205" s="81" t="s">
        <v>259</v>
      </c>
      <c r="AS205" s="81">
        <v>0</v>
      </c>
      <c r="AT205" s="81"/>
      <c r="AZ205" t="s">
        <v>254</v>
      </c>
      <c r="BD205" t="s">
        <v>254</v>
      </c>
      <c r="BH205" t="s">
        <v>254</v>
      </c>
    </row>
    <row r="206" spans="11:62" ht="17" thickBot="1" x14ac:dyDescent="0.25">
      <c r="AD206" s="81" t="s">
        <v>260</v>
      </c>
      <c r="AE206" s="81">
        <v>11</v>
      </c>
      <c r="AF206" s="81"/>
      <c r="AH206" s="81" t="s">
        <v>260</v>
      </c>
      <c r="AI206" s="81">
        <v>10</v>
      </c>
      <c r="AJ206" s="81"/>
      <c r="AL206" s="81" t="s">
        <v>260</v>
      </c>
      <c r="AM206" s="81">
        <v>14</v>
      </c>
      <c r="AN206" s="81"/>
      <c r="AR206" s="81" t="s">
        <v>260</v>
      </c>
      <c r="AS206" s="81">
        <v>14</v>
      </c>
      <c r="AT206" s="81"/>
      <c r="BA206" t="s">
        <v>345</v>
      </c>
      <c r="BI206" t="s">
        <v>348</v>
      </c>
    </row>
    <row r="207" spans="11:62" x14ac:dyDescent="0.2">
      <c r="AD207" s="81" t="s">
        <v>261</v>
      </c>
      <c r="AE207" s="81">
        <v>-2.6092137536604705</v>
      </c>
      <c r="AF207" s="81"/>
      <c r="AH207" s="81" t="s">
        <v>261</v>
      </c>
      <c r="AI207" s="81">
        <v>-2.6961979470555173</v>
      </c>
      <c r="AJ207" s="81"/>
      <c r="AL207" s="81" t="s">
        <v>261</v>
      </c>
      <c r="AM207" s="81">
        <v>-0.98060035580237348</v>
      </c>
      <c r="AN207" s="81"/>
      <c r="AR207" s="81" t="s">
        <v>261</v>
      </c>
      <c r="AS207" s="81">
        <v>-3.4095153998638916</v>
      </c>
      <c r="AT207" s="81"/>
      <c r="AZ207" s="87"/>
      <c r="BA207" s="87" t="s">
        <v>2</v>
      </c>
      <c r="BB207" s="87" t="s">
        <v>8</v>
      </c>
      <c r="BD207" s="87"/>
      <c r="BE207" s="87" t="s">
        <v>2</v>
      </c>
      <c r="BF207" s="87" t="s">
        <v>8</v>
      </c>
      <c r="BH207" s="87"/>
      <c r="BI207" s="87" t="s">
        <v>2</v>
      </c>
      <c r="BJ207" s="87" t="s">
        <v>8</v>
      </c>
    </row>
    <row r="208" spans="11:62" x14ac:dyDescent="0.2">
      <c r="AD208" s="81" t="s">
        <v>262</v>
      </c>
      <c r="AE208" s="81">
        <v>1.2145774923639193E-2</v>
      </c>
      <c r="AF208" s="81"/>
      <c r="AH208" s="81" t="s">
        <v>262</v>
      </c>
      <c r="AI208" s="81">
        <v>1.1229735091536996E-2</v>
      </c>
      <c r="AJ208" s="81"/>
      <c r="AL208" s="81" t="s">
        <v>262</v>
      </c>
      <c r="AM208" s="81">
        <v>0.17171634537953989</v>
      </c>
      <c r="AN208" s="81"/>
      <c r="AR208" s="81" t="s">
        <v>262</v>
      </c>
      <c r="AS208" s="81">
        <v>2.116013437143897E-3</v>
      </c>
      <c r="AT208" s="81"/>
      <c r="AZ208" s="81" t="s">
        <v>155</v>
      </c>
      <c r="BA208" s="81">
        <v>98.21751832826321</v>
      </c>
      <c r="BB208" s="81">
        <v>73.708039126079242</v>
      </c>
      <c r="BD208" s="81" t="s">
        <v>155</v>
      </c>
      <c r="BE208" s="81">
        <v>2.5833333333333335</v>
      </c>
      <c r="BF208" s="81">
        <v>2.8181818181818183</v>
      </c>
      <c r="BH208" s="81" t="s">
        <v>155</v>
      </c>
      <c r="BI208" s="81">
        <v>4.4987962780833337</v>
      </c>
      <c r="BJ208" s="81">
        <v>5.5059076822727269</v>
      </c>
    </row>
    <row r="209" spans="30:62" x14ac:dyDescent="0.2">
      <c r="AD209" s="81" t="s">
        <v>263</v>
      </c>
      <c r="AE209" s="81">
        <v>1.7958848187040437</v>
      </c>
      <c r="AF209" s="81"/>
      <c r="AH209" s="81" t="s">
        <v>263</v>
      </c>
      <c r="AI209" s="81">
        <v>1.812461122811676</v>
      </c>
      <c r="AJ209" s="81"/>
      <c r="AL209" s="81" t="s">
        <v>263</v>
      </c>
      <c r="AM209" s="81">
        <v>1.7613101357748921</v>
      </c>
      <c r="AN209" s="81"/>
      <c r="AR209" s="81" t="s">
        <v>263</v>
      </c>
      <c r="AS209" s="81">
        <v>1.7613101357748921</v>
      </c>
      <c r="AT209" s="81"/>
      <c r="AZ209" s="81" t="s">
        <v>257</v>
      </c>
      <c r="BA209" s="81">
        <v>934.61712496625705</v>
      </c>
      <c r="BB209" s="81">
        <v>2405.3018957980375</v>
      </c>
      <c r="BD209" s="81" t="s">
        <v>257</v>
      </c>
      <c r="BE209" s="81">
        <v>1.1742424242424248</v>
      </c>
      <c r="BF209" s="81">
        <v>1.9636363636363641</v>
      </c>
      <c r="BH209" s="81" t="s">
        <v>257</v>
      </c>
      <c r="BI209" s="81">
        <v>2.3022240729834391</v>
      </c>
      <c r="BJ209" s="81">
        <v>2.0495961051811493</v>
      </c>
    </row>
    <row r="210" spans="30:62" x14ac:dyDescent="0.2">
      <c r="AD210" s="81" t="s">
        <v>264</v>
      </c>
      <c r="AE210" s="81">
        <v>2.4291549847278385E-2</v>
      </c>
      <c r="AF210" s="81"/>
      <c r="AH210" s="81" t="s">
        <v>264</v>
      </c>
      <c r="AI210" s="81">
        <v>2.2459470183073992E-2</v>
      </c>
      <c r="AJ210" s="81"/>
      <c r="AL210" s="81" t="s">
        <v>264</v>
      </c>
      <c r="AM210" s="81">
        <v>0.34343269075907978</v>
      </c>
      <c r="AN210" s="81"/>
      <c r="AR210" s="81" t="s">
        <v>264</v>
      </c>
      <c r="AS210" s="81">
        <v>4.2320268742877939E-3</v>
      </c>
      <c r="AT210" s="81"/>
      <c r="AZ210" s="81" t="s">
        <v>258</v>
      </c>
      <c r="BA210" s="81">
        <v>12</v>
      </c>
      <c r="BB210" s="81">
        <v>11</v>
      </c>
      <c r="BD210" s="81" t="s">
        <v>258</v>
      </c>
      <c r="BE210" s="81">
        <v>12</v>
      </c>
      <c r="BF210" s="81">
        <v>11</v>
      </c>
      <c r="BH210" s="81" t="s">
        <v>258</v>
      </c>
      <c r="BI210" s="81">
        <v>12</v>
      </c>
      <c r="BJ210" s="81">
        <v>11</v>
      </c>
    </row>
    <row r="211" spans="30:62" ht="17" thickBot="1" x14ac:dyDescent="0.25">
      <c r="AD211" s="82" t="s">
        <v>265</v>
      </c>
      <c r="AE211" s="82">
        <v>2.2009851600916384</v>
      </c>
      <c r="AF211" s="82"/>
      <c r="AH211" s="82" t="s">
        <v>265</v>
      </c>
      <c r="AI211" s="82">
        <v>2.2281388519862744</v>
      </c>
      <c r="AJ211" s="82"/>
      <c r="AL211" s="82" t="s">
        <v>265</v>
      </c>
      <c r="AM211" s="82">
        <v>2.1447866879178044</v>
      </c>
      <c r="AN211" s="82"/>
      <c r="AR211" s="82" t="s">
        <v>265</v>
      </c>
      <c r="AS211" s="82">
        <v>2.1447866879178044</v>
      </c>
      <c r="AT211" s="82"/>
      <c r="AZ211" s="81" t="s">
        <v>259</v>
      </c>
      <c r="BA211" s="81">
        <v>0</v>
      </c>
      <c r="BB211" s="81"/>
      <c r="BD211" s="81" t="s">
        <v>259</v>
      </c>
      <c r="BE211" s="81">
        <v>0</v>
      </c>
      <c r="BF211" s="81"/>
      <c r="BH211" s="81" t="s">
        <v>259</v>
      </c>
      <c r="BI211" s="81">
        <v>0</v>
      </c>
      <c r="BJ211" s="81"/>
    </row>
    <row r="212" spans="30:62" x14ac:dyDescent="0.2">
      <c r="AZ212" s="81" t="s">
        <v>260</v>
      </c>
      <c r="BA212" s="81">
        <v>16</v>
      </c>
      <c r="BB212" s="81"/>
      <c r="BD212" s="81" t="s">
        <v>260</v>
      </c>
      <c r="BE212" s="81">
        <v>19</v>
      </c>
      <c r="BF212" s="81"/>
      <c r="BH212" s="81" t="s">
        <v>260</v>
      </c>
      <c r="BI212" s="81">
        <v>21</v>
      </c>
      <c r="BJ212" s="81"/>
    </row>
    <row r="213" spans="30:62" x14ac:dyDescent="0.2">
      <c r="AD213" t="s">
        <v>254</v>
      </c>
      <c r="AH213" t="s">
        <v>254</v>
      </c>
      <c r="AL213" t="s">
        <v>254</v>
      </c>
      <c r="AZ213" s="81" t="s">
        <v>261</v>
      </c>
      <c r="BA213" s="81">
        <v>1.4232663012692321</v>
      </c>
      <c r="BB213" s="81"/>
      <c r="BD213" s="81" t="s">
        <v>261</v>
      </c>
      <c r="BE213" s="81">
        <v>-0.44673040247808826</v>
      </c>
      <c r="BF213" s="81"/>
      <c r="BH213" s="81" t="s">
        <v>261</v>
      </c>
      <c r="BI213" s="81">
        <v>-1.6376792728639704</v>
      </c>
      <c r="BJ213" s="81"/>
    </row>
    <row r="214" spans="30:62" ht="17" thickBot="1" x14ac:dyDescent="0.25">
      <c r="AE214" t="s">
        <v>46</v>
      </c>
      <c r="AI214" t="s">
        <v>304</v>
      </c>
      <c r="AM214" t="s">
        <v>330</v>
      </c>
      <c r="AZ214" s="81" t="s">
        <v>262</v>
      </c>
      <c r="BA214" s="81">
        <v>8.6932970028253273E-2</v>
      </c>
      <c r="BB214" s="81"/>
      <c r="BD214" s="81" t="s">
        <v>262</v>
      </c>
      <c r="BE214" s="81">
        <v>0.33005999470084829</v>
      </c>
      <c r="BF214" s="81"/>
      <c r="BH214" s="81" t="s">
        <v>262</v>
      </c>
      <c r="BI214" s="81">
        <v>5.8193472931736039E-2</v>
      </c>
      <c r="BJ214" s="81"/>
    </row>
    <row r="215" spans="30:62" x14ac:dyDescent="0.2">
      <c r="AD215" s="87"/>
      <c r="AE215" s="87" t="s">
        <v>2</v>
      </c>
      <c r="AF215" s="87" t="s">
        <v>328</v>
      </c>
      <c r="AH215" s="87"/>
      <c r="AI215" s="87" t="s">
        <v>2</v>
      </c>
      <c r="AJ215" s="87" t="s">
        <v>328</v>
      </c>
      <c r="AL215" s="87"/>
      <c r="AM215" s="87" t="s">
        <v>2</v>
      </c>
      <c r="AN215" s="87" t="s">
        <v>328</v>
      </c>
      <c r="AZ215" s="81" t="s">
        <v>263</v>
      </c>
      <c r="BA215" s="81">
        <v>1.7458836762762506</v>
      </c>
      <c r="BB215" s="81"/>
      <c r="BD215" s="81" t="s">
        <v>263</v>
      </c>
      <c r="BE215" s="81">
        <v>1.7291328115213698</v>
      </c>
      <c r="BF215" s="81"/>
      <c r="BH215" s="81" t="s">
        <v>263</v>
      </c>
      <c r="BI215" s="81">
        <v>1.7207429028118781</v>
      </c>
      <c r="BJ215" s="81"/>
    </row>
    <row r="216" spans="30:62" x14ac:dyDescent="0.2">
      <c r="AD216" s="81" t="s">
        <v>155</v>
      </c>
      <c r="AE216" s="81">
        <v>24</v>
      </c>
      <c r="AF216" s="81">
        <v>30.636363636363637</v>
      </c>
      <c r="AH216" s="81" t="s">
        <v>155</v>
      </c>
      <c r="AI216" s="81">
        <v>61.333333333333336</v>
      </c>
      <c r="AJ216" s="81">
        <v>79.090909090909093</v>
      </c>
      <c r="AL216" s="81" t="s">
        <v>155</v>
      </c>
      <c r="AM216" s="81">
        <v>69.833333333333329</v>
      </c>
      <c r="AN216" s="81">
        <v>63.2</v>
      </c>
      <c r="AZ216" s="81" t="s">
        <v>264</v>
      </c>
      <c r="BA216" s="81">
        <v>0.17386594005650655</v>
      </c>
      <c r="BB216" s="81"/>
      <c r="BD216" s="81" t="s">
        <v>264</v>
      </c>
      <c r="BE216" s="81">
        <v>0.66011998940169658</v>
      </c>
      <c r="BF216" s="81"/>
      <c r="BH216" s="81" t="s">
        <v>264</v>
      </c>
      <c r="BI216" s="81">
        <v>0.11638694586347208</v>
      </c>
      <c r="BJ216" s="81"/>
    </row>
    <row r="217" spans="30:62" ht="17" thickBot="1" x14ac:dyDescent="0.25">
      <c r="AD217" s="81" t="s">
        <v>257</v>
      </c>
      <c r="AE217" s="81">
        <v>106.72727272727273</v>
      </c>
      <c r="AF217" s="81">
        <v>106.6545454545454</v>
      </c>
      <c r="AH217" s="81" t="s">
        <v>257</v>
      </c>
      <c r="AI217" s="81">
        <v>205.5151515151513</v>
      </c>
      <c r="AJ217" s="81">
        <v>281.6909090909088</v>
      </c>
      <c r="AL217" s="81" t="s">
        <v>257</v>
      </c>
      <c r="AM217" s="81">
        <v>191.24242424242402</v>
      </c>
      <c r="AN217" s="81">
        <v>132.39999999999984</v>
      </c>
      <c r="AZ217" s="82" t="s">
        <v>265</v>
      </c>
      <c r="BA217" s="82">
        <v>2.119905299221255</v>
      </c>
      <c r="BB217" s="82"/>
      <c r="BD217" s="82" t="s">
        <v>265</v>
      </c>
      <c r="BE217" s="82">
        <v>2.0930240544083096</v>
      </c>
      <c r="BF217" s="82"/>
      <c r="BH217" s="82" t="s">
        <v>265</v>
      </c>
      <c r="BI217" s="82">
        <v>2.07961384472768</v>
      </c>
      <c r="BJ217" s="82"/>
    </row>
    <row r="218" spans="30:62" x14ac:dyDescent="0.2">
      <c r="AD218" s="81" t="s">
        <v>258</v>
      </c>
      <c r="AE218" s="81">
        <v>12</v>
      </c>
      <c r="AF218" s="81">
        <v>11</v>
      </c>
      <c r="AH218" s="81" t="s">
        <v>258</v>
      </c>
      <c r="AI218" s="81">
        <v>12</v>
      </c>
      <c r="AJ218" s="81">
        <v>11</v>
      </c>
      <c r="AL218" s="81" t="s">
        <v>258</v>
      </c>
      <c r="AM218" s="81">
        <v>12</v>
      </c>
      <c r="AN218" s="81">
        <v>10</v>
      </c>
    </row>
    <row r="219" spans="30:62" x14ac:dyDescent="0.2">
      <c r="AD219" s="81" t="s">
        <v>259</v>
      </c>
      <c r="AE219" s="81">
        <v>0</v>
      </c>
      <c r="AF219" s="81"/>
      <c r="AH219" s="81" t="s">
        <v>259</v>
      </c>
      <c r="AI219" s="81">
        <v>0</v>
      </c>
      <c r="AJ219" s="81"/>
      <c r="AL219" s="81" t="s">
        <v>259</v>
      </c>
      <c r="AM219" s="81">
        <v>0</v>
      </c>
      <c r="AN219" s="81"/>
    </row>
    <row r="220" spans="30:62" x14ac:dyDescent="0.2">
      <c r="AD220" s="81" t="s">
        <v>260</v>
      </c>
      <c r="AE220" s="81">
        <v>21</v>
      </c>
      <c r="AF220" s="81"/>
      <c r="AH220" s="81" t="s">
        <v>260</v>
      </c>
      <c r="AI220" s="81">
        <v>20</v>
      </c>
      <c r="AJ220" s="81"/>
      <c r="AL220" s="81" t="s">
        <v>260</v>
      </c>
      <c r="AM220" s="81">
        <v>20</v>
      </c>
      <c r="AN220" s="81"/>
    </row>
    <row r="221" spans="30:62" x14ac:dyDescent="0.2">
      <c r="AD221" s="81" t="s">
        <v>261</v>
      </c>
      <c r="AE221" s="81">
        <v>-1.5391917701847566</v>
      </c>
      <c r="AF221" s="81"/>
      <c r="AH221" s="81" t="s">
        <v>261</v>
      </c>
      <c r="AI221" s="81">
        <v>-2.7164031473262016</v>
      </c>
      <c r="AJ221" s="81"/>
      <c r="AL221" s="81" t="s">
        <v>261</v>
      </c>
      <c r="AM221" s="81">
        <v>1.2280399103965098</v>
      </c>
      <c r="AN221" s="81"/>
    </row>
    <row r="222" spans="30:62" x14ac:dyDescent="0.2">
      <c r="AD222" s="81" t="s">
        <v>262</v>
      </c>
      <c r="AE222" s="81">
        <v>6.9345345182610221E-2</v>
      </c>
      <c r="AF222" s="81"/>
      <c r="AH222" s="81" t="s">
        <v>262</v>
      </c>
      <c r="AI222" s="81">
        <v>6.6458840630461346E-3</v>
      </c>
      <c r="AJ222" s="81"/>
      <c r="AL222" s="81" t="s">
        <v>262</v>
      </c>
      <c r="AM222" s="81">
        <v>0.11684443373613576</v>
      </c>
      <c r="AN222" s="81"/>
    </row>
    <row r="223" spans="30:62" x14ac:dyDescent="0.2">
      <c r="AD223" s="81" t="s">
        <v>263</v>
      </c>
      <c r="AE223" s="81">
        <v>1.7207429028118781</v>
      </c>
      <c r="AF223" s="81"/>
      <c r="AH223" s="81" t="s">
        <v>263</v>
      </c>
      <c r="AI223" s="81">
        <v>1.7247182429207868</v>
      </c>
      <c r="AJ223" s="81"/>
      <c r="AL223" s="81" t="s">
        <v>263</v>
      </c>
      <c r="AM223" s="81">
        <v>1.7247182429207868</v>
      </c>
      <c r="AN223" s="81"/>
    </row>
    <row r="224" spans="30:62" x14ac:dyDescent="0.2">
      <c r="AD224" s="81" t="s">
        <v>264</v>
      </c>
      <c r="AE224" s="81">
        <v>0.13869069036522044</v>
      </c>
      <c r="AF224" s="81"/>
      <c r="AH224" s="81" t="s">
        <v>264</v>
      </c>
      <c r="AI224" s="81">
        <v>1.3291768126092269E-2</v>
      </c>
      <c r="AJ224" s="81"/>
      <c r="AL224" s="81" t="s">
        <v>264</v>
      </c>
      <c r="AM224" s="81">
        <v>0.23368886747227152</v>
      </c>
      <c r="AN224" s="81"/>
    </row>
    <row r="225" spans="30:40" ht="17" thickBot="1" x14ac:dyDescent="0.25">
      <c r="AD225" s="82" t="s">
        <v>265</v>
      </c>
      <c r="AE225" s="82">
        <v>2.07961384472768</v>
      </c>
      <c r="AF225" s="82"/>
      <c r="AH225" s="82" t="s">
        <v>265</v>
      </c>
      <c r="AI225" s="82">
        <v>2.0859634472658648</v>
      </c>
      <c r="AJ225" s="82"/>
      <c r="AL225" s="82" t="s">
        <v>265</v>
      </c>
      <c r="AM225" s="82">
        <v>2.0859634472658648</v>
      </c>
      <c r="AN225" s="82"/>
    </row>
    <row r="227" spans="30:40" x14ac:dyDescent="0.2">
      <c r="AD227" t="s">
        <v>254</v>
      </c>
      <c r="AH227" t="s">
        <v>254</v>
      </c>
      <c r="AL227" t="s">
        <v>254</v>
      </c>
    </row>
    <row r="228" spans="30:40" ht="17" thickBot="1" x14ac:dyDescent="0.25">
      <c r="AE228" t="s">
        <v>46</v>
      </c>
      <c r="AI228" t="s">
        <v>304</v>
      </c>
      <c r="AM228" t="s">
        <v>330</v>
      </c>
    </row>
    <row r="229" spans="30:40" x14ac:dyDescent="0.2">
      <c r="AD229" s="87"/>
      <c r="AE229" s="87" t="s">
        <v>2</v>
      </c>
      <c r="AF229" s="87" t="s">
        <v>329</v>
      </c>
      <c r="AH229" s="87"/>
      <c r="AI229" s="87" t="s">
        <v>2</v>
      </c>
      <c r="AJ229" s="87" t="s">
        <v>329</v>
      </c>
      <c r="AL229" s="87"/>
      <c r="AM229" s="87" t="s">
        <v>2</v>
      </c>
      <c r="AN229" s="87" t="s">
        <v>329</v>
      </c>
    </row>
    <row r="230" spans="30:40" x14ac:dyDescent="0.2">
      <c r="AD230" s="81" t="s">
        <v>155</v>
      </c>
      <c r="AE230" s="81">
        <v>24</v>
      </c>
      <c r="AF230" s="81">
        <v>35.636363636363633</v>
      </c>
      <c r="AH230" s="81" t="s">
        <v>155</v>
      </c>
      <c r="AI230" s="81">
        <v>61.333333333333336</v>
      </c>
      <c r="AJ230" s="81">
        <v>76.727272727272734</v>
      </c>
      <c r="AL230" s="81" t="s">
        <v>155</v>
      </c>
      <c r="AM230" s="81">
        <v>69.833333333333329</v>
      </c>
      <c r="AN230" s="81">
        <v>71.909090909090907</v>
      </c>
    </row>
    <row r="231" spans="30:40" x14ac:dyDescent="0.2">
      <c r="AD231" s="81" t="s">
        <v>257</v>
      </c>
      <c r="AE231" s="81">
        <v>106.72727272727273</v>
      </c>
      <c r="AF231" s="81">
        <v>384.65454545454543</v>
      </c>
      <c r="AH231" s="81" t="s">
        <v>257</v>
      </c>
      <c r="AI231" s="81">
        <v>205.5151515151513</v>
      </c>
      <c r="AJ231" s="81">
        <v>405.81818181818164</v>
      </c>
      <c r="AL231" s="81" t="s">
        <v>257</v>
      </c>
      <c r="AM231" s="81">
        <v>191.24242424242402</v>
      </c>
      <c r="AN231" s="81">
        <v>137.09090909090884</v>
      </c>
    </row>
    <row r="232" spans="30:40" x14ac:dyDescent="0.2">
      <c r="AD232" s="81" t="s">
        <v>258</v>
      </c>
      <c r="AE232" s="81">
        <v>12</v>
      </c>
      <c r="AF232" s="81">
        <v>11</v>
      </c>
      <c r="AH232" s="81" t="s">
        <v>258</v>
      </c>
      <c r="AI232" s="81">
        <v>12</v>
      </c>
      <c r="AJ232" s="81">
        <v>11</v>
      </c>
      <c r="AL232" s="81" t="s">
        <v>258</v>
      </c>
      <c r="AM232" s="81">
        <v>12</v>
      </c>
      <c r="AN232" s="81">
        <v>11</v>
      </c>
    </row>
    <row r="233" spans="30:40" x14ac:dyDescent="0.2">
      <c r="AD233" s="81" t="s">
        <v>259</v>
      </c>
      <c r="AE233" s="81">
        <v>0</v>
      </c>
      <c r="AF233" s="81"/>
      <c r="AH233" s="81" t="s">
        <v>259</v>
      </c>
      <c r="AI233" s="81">
        <v>0</v>
      </c>
      <c r="AJ233" s="81"/>
      <c r="AL233" s="81" t="s">
        <v>259</v>
      </c>
      <c r="AM233" s="81">
        <v>0</v>
      </c>
      <c r="AN233" s="81"/>
    </row>
    <row r="234" spans="30:40" x14ac:dyDescent="0.2">
      <c r="AD234" s="81" t="s">
        <v>260</v>
      </c>
      <c r="AE234" s="81">
        <v>15</v>
      </c>
      <c r="AF234" s="81"/>
      <c r="AH234" s="81" t="s">
        <v>260</v>
      </c>
      <c r="AI234" s="81">
        <v>18</v>
      </c>
      <c r="AJ234" s="81"/>
      <c r="AL234" s="81" t="s">
        <v>260</v>
      </c>
      <c r="AM234" s="81">
        <v>21</v>
      </c>
      <c r="AN234" s="81"/>
    </row>
    <row r="235" spans="30:40" x14ac:dyDescent="0.2">
      <c r="AD235" s="81" t="s">
        <v>261</v>
      </c>
      <c r="AE235" s="81">
        <v>-1.7569945865601004</v>
      </c>
      <c r="AF235" s="81"/>
      <c r="AH235" s="81" t="s">
        <v>261</v>
      </c>
      <c r="AI235" s="81">
        <v>-2.0944847727409268</v>
      </c>
      <c r="AJ235" s="81"/>
      <c r="AL235" s="81" t="s">
        <v>261</v>
      </c>
      <c r="AM235" s="81">
        <v>-0.38951117230472532</v>
      </c>
      <c r="AN235" s="81"/>
    </row>
    <row r="236" spans="30:40" x14ac:dyDescent="0.2">
      <c r="AD236" s="81" t="s">
        <v>262</v>
      </c>
      <c r="AE236" s="81">
        <v>4.9652653679564666E-2</v>
      </c>
      <c r="AF236" s="81"/>
      <c r="AH236" s="81" t="s">
        <v>262</v>
      </c>
      <c r="AI236" s="81">
        <v>2.5317140150686115E-2</v>
      </c>
      <c r="AJ236" s="81"/>
      <c r="AL236" s="81" t="s">
        <v>262</v>
      </c>
      <c r="AM236" s="81">
        <v>0.35041004575791257</v>
      </c>
      <c r="AN236" s="81"/>
    </row>
    <row r="237" spans="30:40" x14ac:dyDescent="0.2">
      <c r="AD237" s="81" t="s">
        <v>263</v>
      </c>
      <c r="AE237" s="81">
        <v>1.7530503556925723</v>
      </c>
      <c r="AF237" s="81"/>
      <c r="AH237" s="81" t="s">
        <v>263</v>
      </c>
      <c r="AI237" s="81">
        <v>1.7340636066175394</v>
      </c>
      <c r="AJ237" s="81"/>
      <c r="AL237" s="81" t="s">
        <v>263</v>
      </c>
      <c r="AM237" s="81">
        <v>1.7207429028118781</v>
      </c>
      <c r="AN237" s="81"/>
    </row>
    <row r="238" spans="30:40" x14ac:dyDescent="0.2">
      <c r="AD238" s="81" t="s">
        <v>264</v>
      </c>
      <c r="AE238" s="81">
        <v>9.9305307359129333E-2</v>
      </c>
      <c r="AF238" s="81"/>
      <c r="AH238" s="81" t="s">
        <v>264</v>
      </c>
      <c r="AI238" s="81">
        <v>5.063428030137223E-2</v>
      </c>
      <c r="AJ238" s="81"/>
      <c r="AL238" s="81" t="s">
        <v>264</v>
      </c>
      <c r="AM238" s="81">
        <v>0.70082009151582514</v>
      </c>
      <c r="AN238" s="81"/>
    </row>
    <row r="239" spans="30:40" ht="17" thickBot="1" x14ac:dyDescent="0.25">
      <c r="AD239" s="82" t="s">
        <v>265</v>
      </c>
      <c r="AE239" s="82">
        <v>2.1314495455597742</v>
      </c>
      <c r="AF239" s="82"/>
      <c r="AH239" s="82" t="s">
        <v>265</v>
      </c>
      <c r="AI239" s="82">
        <v>2.1009220402410378</v>
      </c>
      <c r="AJ239" s="82"/>
      <c r="AL239" s="82" t="s">
        <v>265</v>
      </c>
      <c r="AM239" s="82">
        <v>2.07961384472768</v>
      </c>
      <c r="AN239" s="82"/>
    </row>
    <row r="243" spans="31:54" x14ac:dyDescent="0.2">
      <c r="AF243" t="s">
        <v>350</v>
      </c>
      <c r="AK243" t="s">
        <v>350</v>
      </c>
      <c r="AP243" t="s">
        <v>350</v>
      </c>
      <c r="AU243" t="s">
        <v>397</v>
      </c>
      <c r="AZ243" t="s">
        <v>401</v>
      </c>
    </row>
    <row r="244" spans="31:54" x14ac:dyDescent="0.2">
      <c r="AF244" t="s">
        <v>352</v>
      </c>
      <c r="AG244" t="s">
        <v>351</v>
      </c>
      <c r="AH244" t="s">
        <v>353</v>
      </c>
      <c r="AK244" t="s">
        <v>352</v>
      </c>
      <c r="AL244" t="s">
        <v>351</v>
      </c>
      <c r="AM244" t="s">
        <v>353</v>
      </c>
      <c r="AP244" t="s">
        <v>352</v>
      </c>
      <c r="AQ244" t="s">
        <v>351</v>
      </c>
      <c r="AR244" t="s">
        <v>353</v>
      </c>
      <c r="AU244" t="s">
        <v>399</v>
      </c>
      <c r="AV244" t="s">
        <v>21</v>
      </c>
      <c r="AW244" t="s">
        <v>353</v>
      </c>
      <c r="AZ244" t="s">
        <v>399</v>
      </c>
      <c r="BA244" t="s">
        <v>21</v>
      </c>
      <c r="BB244" t="s">
        <v>353</v>
      </c>
    </row>
    <row r="245" spans="31:54" x14ac:dyDescent="0.2">
      <c r="AE245" t="s">
        <v>2</v>
      </c>
      <c r="AF245">
        <v>19</v>
      </c>
      <c r="AG245">
        <v>5</v>
      </c>
      <c r="AH245">
        <v>24</v>
      </c>
      <c r="AJ245" t="s">
        <v>2</v>
      </c>
      <c r="AK245">
        <v>19</v>
      </c>
      <c r="AL245">
        <v>5</v>
      </c>
      <c r="AM245">
        <v>24</v>
      </c>
      <c r="AO245" t="s">
        <v>2</v>
      </c>
      <c r="AP245">
        <v>19</v>
      </c>
      <c r="AQ245">
        <v>5</v>
      </c>
      <c r="AR245">
        <v>24</v>
      </c>
      <c r="AT245" t="s">
        <v>2</v>
      </c>
      <c r="AU245">
        <v>5</v>
      </c>
      <c r="AV245">
        <v>19</v>
      </c>
      <c r="AW245">
        <v>24</v>
      </c>
      <c r="AY245" t="s">
        <v>2</v>
      </c>
      <c r="AZ245">
        <v>24</v>
      </c>
      <c r="BA245">
        <v>0</v>
      </c>
      <c r="BB245">
        <v>24</v>
      </c>
    </row>
    <row r="246" spans="31:54" x14ac:dyDescent="0.2">
      <c r="AE246" t="s">
        <v>3</v>
      </c>
      <c r="AF246">
        <v>25</v>
      </c>
      <c r="AG246">
        <v>19</v>
      </c>
      <c r="AH246">
        <v>44</v>
      </c>
      <c r="AJ246" t="s">
        <v>354</v>
      </c>
      <c r="AK246">
        <v>13</v>
      </c>
      <c r="AL246">
        <v>9</v>
      </c>
      <c r="AM246">
        <v>22</v>
      </c>
      <c r="AO246" t="s">
        <v>355</v>
      </c>
      <c r="AP246">
        <v>12</v>
      </c>
      <c r="AQ246">
        <v>10</v>
      </c>
      <c r="AR246">
        <v>22</v>
      </c>
      <c r="AT246" t="s">
        <v>3</v>
      </c>
      <c r="AU246">
        <v>3</v>
      </c>
      <c r="AV246">
        <v>41</v>
      </c>
      <c r="AW246">
        <v>44</v>
      </c>
      <c r="AY246" t="s">
        <v>3</v>
      </c>
      <c r="AZ246">
        <v>44</v>
      </c>
      <c r="BA246">
        <v>0</v>
      </c>
      <c r="BB246">
        <v>44</v>
      </c>
    </row>
    <row r="247" spans="31:54" x14ac:dyDescent="0.2">
      <c r="AE247" t="s">
        <v>353</v>
      </c>
      <c r="AF247">
        <f>SUM(AF245:AF246)</f>
        <v>44</v>
      </c>
      <c r="AG247">
        <f>SUM(AG245:AG246)</f>
        <v>24</v>
      </c>
      <c r="AH247">
        <f>SUM(AH245:AH246)</f>
        <v>68</v>
      </c>
      <c r="AJ247" t="s">
        <v>353</v>
      </c>
      <c r="AK247">
        <f>SUM(AK245:AK246)</f>
        <v>32</v>
      </c>
      <c r="AL247">
        <f>SUM(AL245:AL246)</f>
        <v>14</v>
      </c>
      <c r="AM247">
        <f>SUM(AM245:AM246)</f>
        <v>46</v>
      </c>
      <c r="AO247" t="s">
        <v>353</v>
      </c>
      <c r="AP247">
        <f>SUM(AP245:AP246)</f>
        <v>31</v>
      </c>
      <c r="AQ247">
        <f>SUM(AQ245:AQ246)</f>
        <v>15</v>
      </c>
      <c r="AR247">
        <f>SUM(AR245:AR246)</f>
        <v>46</v>
      </c>
      <c r="AT247" t="s">
        <v>353</v>
      </c>
      <c r="AU247">
        <f>SUM(AU245:AU246)</f>
        <v>8</v>
      </c>
      <c r="AV247">
        <f>SUM(AV245:AV246)</f>
        <v>60</v>
      </c>
      <c r="AW247">
        <f>SUM(AW245:AW246)</f>
        <v>68</v>
      </c>
      <c r="AY247" t="s">
        <v>353</v>
      </c>
      <c r="AZ247">
        <f>SUM(AZ245:AZ246)</f>
        <v>68</v>
      </c>
      <c r="BA247">
        <f>SUM(BA245:BA246)</f>
        <v>0</v>
      </c>
      <c r="BB247">
        <f>SUM(BB245:BB246)</f>
        <v>68</v>
      </c>
    </row>
    <row r="249" spans="31:54" x14ac:dyDescent="0.2">
      <c r="AF249" t="s">
        <v>362</v>
      </c>
      <c r="AK249" t="s">
        <v>362</v>
      </c>
      <c r="AP249" t="s">
        <v>362</v>
      </c>
      <c r="AU249" t="s">
        <v>398</v>
      </c>
      <c r="AZ249" t="s">
        <v>398</v>
      </c>
    </row>
    <row r="250" spans="31:54" x14ac:dyDescent="0.2">
      <c r="AF250" t="s">
        <v>352</v>
      </c>
      <c r="AG250" t="s">
        <v>351</v>
      </c>
      <c r="AK250" t="s">
        <v>352</v>
      </c>
      <c r="AL250" t="s">
        <v>351</v>
      </c>
      <c r="AP250" t="s">
        <v>352</v>
      </c>
      <c r="AQ250" t="s">
        <v>351</v>
      </c>
      <c r="AU250" t="s">
        <v>352</v>
      </c>
      <c r="AV250" t="s">
        <v>351</v>
      </c>
      <c r="AZ250" t="s">
        <v>399</v>
      </c>
      <c r="BA250" t="s">
        <v>21</v>
      </c>
    </row>
    <row r="251" spans="31:54" x14ac:dyDescent="0.2">
      <c r="AE251" t="s">
        <v>2</v>
      </c>
      <c r="AF251" s="11">
        <f>AF247*AH245/AH247</f>
        <v>15.529411764705882</v>
      </c>
      <c r="AG251" s="11">
        <f>AG247*AH245/AH247</f>
        <v>8.4705882352941178</v>
      </c>
      <c r="AJ251" t="s">
        <v>2</v>
      </c>
      <c r="AK251" s="11">
        <f>AK247*AM245/AM247</f>
        <v>16.695652173913043</v>
      </c>
      <c r="AL251" s="11">
        <f>AL247*AM245/AM247</f>
        <v>7.3043478260869561</v>
      </c>
      <c r="AO251" t="s">
        <v>2</v>
      </c>
      <c r="AP251" s="11">
        <f>AP247*AR245/AR247</f>
        <v>16.173913043478262</v>
      </c>
      <c r="AQ251" s="11">
        <f>AQ247*AR245/AR247</f>
        <v>7.8260869565217392</v>
      </c>
      <c r="AT251" t="s">
        <v>2</v>
      </c>
      <c r="AU251" s="11">
        <f>AU247*AW245/AW247</f>
        <v>2.8235294117647061</v>
      </c>
      <c r="AV251" s="11">
        <f>AV247*AW245/AW247</f>
        <v>21.176470588235293</v>
      </c>
      <c r="AY251" t="s">
        <v>2</v>
      </c>
      <c r="AZ251" s="11">
        <f>AZ247*BB245/BB247</f>
        <v>24</v>
      </c>
      <c r="BA251" s="11">
        <f>BA247*BB245/BB247</f>
        <v>0</v>
      </c>
    </row>
    <row r="252" spans="31:54" x14ac:dyDescent="0.2">
      <c r="AE252" t="s">
        <v>3</v>
      </c>
      <c r="AF252" s="11">
        <f>AF247*AH246/AH247</f>
        <v>28.470588235294116</v>
      </c>
      <c r="AG252" s="11">
        <f>AG247*AH246/AH247</f>
        <v>15.529411764705882</v>
      </c>
      <c r="AJ252" t="s">
        <v>354</v>
      </c>
      <c r="AK252" s="11">
        <f>AK247*AM246/AM247</f>
        <v>15.304347826086957</v>
      </c>
      <c r="AL252" s="11">
        <f>AL247*AM246/AM247</f>
        <v>6.6956521739130439</v>
      </c>
      <c r="AO252" t="s">
        <v>355</v>
      </c>
      <c r="AP252" s="11">
        <f>AP247*AR246/AR247</f>
        <v>14.826086956521738</v>
      </c>
      <c r="AQ252" s="11">
        <f>AQ247*AR246/AR247</f>
        <v>7.1739130434782608</v>
      </c>
      <c r="AT252" t="s">
        <v>3</v>
      </c>
      <c r="AU252" s="11">
        <f>AU247*AW246/AW247</f>
        <v>5.1764705882352944</v>
      </c>
      <c r="AV252" s="11">
        <f>AV247*AW246/AW247</f>
        <v>38.823529411764703</v>
      </c>
      <c r="AY252" t="s">
        <v>3</v>
      </c>
      <c r="AZ252" s="11">
        <f>AZ247*BB246/BB247</f>
        <v>44</v>
      </c>
      <c r="BA252" s="11">
        <f>BA247*BB246/BB247</f>
        <v>0</v>
      </c>
    </row>
    <row r="253" spans="31:54" x14ac:dyDescent="0.2">
      <c r="AE253" t="s">
        <v>366</v>
      </c>
      <c r="AF253" s="101">
        <f>CHITEST(AF245:AG246,AF251:AG252)</f>
        <v>6.5343134485866955E-2</v>
      </c>
      <c r="AJ253" t="s">
        <v>366</v>
      </c>
      <c r="AK253" s="101">
        <f>CHITEST(AK245:AL246,AK251:AL252)</f>
        <v>0.13935824773659181</v>
      </c>
      <c r="AO253" t="s">
        <v>366</v>
      </c>
      <c r="AP253" s="101">
        <f>CHITEST(AP245:AQ246,AP251:AQ252)</f>
        <v>7.5170686354997254E-2</v>
      </c>
      <c r="AT253" t="s">
        <v>366</v>
      </c>
      <c r="AU253" s="101">
        <f>CHITEST(AU245:AV246,AU251:AV252)</f>
        <v>8.6490476814754511E-2</v>
      </c>
      <c r="AY253" t="s">
        <v>366</v>
      </c>
      <c r="AZ253" s="101" t="e">
        <f>CHITEST(AZ245:BA246,AZ251:BA252)</f>
        <v>#DIV/0!</v>
      </c>
    </row>
    <row r="255" spans="31:54" x14ac:dyDescent="0.2">
      <c r="AF255" t="s">
        <v>356</v>
      </c>
      <c r="AK255" t="s">
        <v>356</v>
      </c>
      <c r="AP255" t="s">
        <v>356</v>
      </c>
      <c r="AU255" t="s">
        <v>397</v>
      </c>
    </row>
    <row r="256" spans="31:54" x14ac:dyDescent="0.2">
      <c r="AF256" t="s">
        <v>357</v>
      </c>
      <c r="AG256" t="s">
        <v>21</v>
      </c>
      <c r="AH256" t="s">
        <v>353</v>
      </c>
      <c r="AK256" t="s">
        <v>357</v>
      </c>
      <c r="AL256" t="s">
        <v>21</v>
      </c>
      <c r="AM256" t="s">
        <v>353</v>
      </c>
      <c r="AP256" t="s">
        <v>357</v>
      </c>
      <c r="AQ256" t="s">
        <v>21</v>
      </c>
      <c r="AR256" t="s">
        <v>353</v>
      </c>
      <c r="AU256" t="s">
        <v>399</v>
      </c>
      <c r="AV256" t="s">
        <v>21</v>
      </c>
      <c r="AW256" t="s">
        <v>353</v>
      </c>
    </row>
    <row r="257" spans="31:49" x14ac:dyDescent="0.2">
      <c r="AE257" t="s">
        <v>2</v>
      </c>
      <c r="AF257">
        <v>20</v>
      </c>
      <c r="AG257">
        <v>4</v>
      </c>
      <c r="AH257">
        <v>24</v>
      </c>
      <c r="AJ257" t="s">
        <v>2</v>
      </c>
      <c r="AK257">
        <v>20</v>
      </c>
      <c r="AL257">
        <v>4</v>
      </c>
      <c r="AM257">
        <v>24</v>
      </c>
      <c r="AO257" t="s">
        <v>2</v>
      </c>
      <c r="AP257">
        <v>20</v>
      </c>
      <c r="AQ257">
        <v>4</v>
      </c>
      <c r="AR257">
        <v>24</v>
      </c>
      <c r="AT257" t="s">
        <v>2</v>
      </c>
      <c r="AU257">
        <v>5</v>
      </c>
      <c r="AV257">
        <v>19</v>
      </c>
      <c r="AW257">
        <v>24</v>
      </c>
    </row>
    <row r="258" spans="31:49" x14ac:dyDescent="0.2">
      <c r="AE258" t="s">
        <v>3</v>
      </c>
      <c r="AF258">
        <v>37</v>
      </c>
      <c r="AG258">
        <v>7</v>
      </c>
      <c r="AH258">
        <v>44</v>
      </c>
      <c r="AJ258" t="s">
        <v>354</v>
      </c>
      <c r="AK258">
        <v>18</v>
      </c>
      <c r="AL258">
        <v>4</v>
      </c>
      <c r="AM258">
        <v>22</v>
      </c>
      <c r="AO258" t="s">
        <v>355</v>
      </c>
      <c r="AP258">
        <v>19</v>
      </c>
      <c r="AQ258">
        <v>3</v>
      </c>
      <c r="AR258">
        <v>22</v>
      </c>
      <c r="AT258" t="s">
        <v>354</v>
      </c>
      <c r="AU258">
        <v>3</v>
      </c>
      <c r="AV258">
        <v>19</v>
      </c>
      <c r="AW258">
        <v>22</v>
      </c>
    </row>
    <row r="259" spans="31:49" x14ac:dyDescent="0.2">
      <c r="AE259" t="s">
        <v>353</v>
      </c>
      <c r="AF259">
        <f>SUM(AF257:AF258)</f>
        <v>57</v>
      </c>
      <c r="AG259">
        <f>SUM(AG257:AG258)</f>
        <v>11</v>
      </c>
      <c r="AH259">
        <f>SUM(AH257:AH258)</f>
        <v>68</v>
      </c>
      <c r="AJ259" t="s">
        <v>353</v>
      </c>
      <c r="AK259">
        <f>SUM(AK257:AK258)</f>
        <v>38</v>
      </c>
      <c r="AL259">
        <f>SUM(AL257:AL258)</f>
        <v>8</v>
      </c>
      <c r="AM259">
        <f>SUM(AM257:AM258)</f>
        <v>46</v>
      </c>
      <c r="AO259" t="s">
        <v>353</v>
      </c>
      <c r="AP259">
        <f>SUM(AP257:AP258)</f>
        <v>39</v>
      </c>
      <c r="AQ259">
        <f>SUM(AQ257:AQ258)</f>
        <v>7</v>
      </c>
      <c r="AR259">
        <f>SUM(AR257:AR258)</f>
        <v>46</v>
      </c>
      <c r="AT259" t="s">
        <v>353</v>
      </c>
      <c r="AU259">
        <f>SUM(AU257:AU258)</f>
        <v>8</v>
      </c>
      <c r="AV259">
        <f>SUM(AV257:AV258)</f>
        <v>38</v>
      </c>
      <c r="AW259">
        <f>SUM(AW257:AW258)</f>
        <v>46</v>
      </c>
    </row>
    <row r="261" spans="31:49" x14ac:dyDescent="0.2">
      <c r="AF261" t="s">
        <v>363</v>
      </c>
      <c r="AK261" t="s">
        <v>363</v>
      </c>
      <c r="AP261" t="s">
        <v>363</v>
      </c>
      <c r="AU261" t="s">
        <v>398</v>
      </c>
    </row>
    <row r="262" spans="31:49" x14ac:dyDescent="0.2">
      <c r="AF262" t="s">
        <v>357</v>
      </c>
      <c r="AG262" t="s">
        <v>21</v>
      </c>
      <c r="AK262" t="s">
        <v>357</v>
      </c>
      <c r="AL262" t="s">
        <v>21</v>
      </c>
      <c r="AP262" t="s">
        <v>357</v>
      </c>
      <c r="AQ262" t="s">
        <v>21</v>
      </c>
      <c r="AU262" t="s">
        <v>399</v>
      </c>
      <c r="AV262" t="s">
        <v>21</v>
      </c>
    </row>
    <row r="263" spans="31:49" x14ac:dyDescent="0.2">
      <c r="AE263" t="s">
        <v>2</v>
      </c>
      <c r="AF263" s="11">
        <f>AF259*AH257/AH259</f>
        <v>20.117647058823529</v>
      </c>
      <c r="AG263" s="11">
        <f>AG259*AH257/AH259</f>
        <v>3.8823529411764706</v>
      </c>
      <c r="AJ263" t="s">
        <v>2</v>
      </c>
      <c r="AK263" s="11">
        <f>AK259*AM257/AM259</f>
        <v>19.826086956521738</v>
      </c>
      <c r="AL263" s="11">
        <f>AL259*AM257/AM259</f>
        <v>4.1739130434782608</v>
      </c>
      <c r="AO263" t="s">
        <v>2</v>
      </c>
      <c r="AP263" s="11">
        <f>AP259*AR257/AR259</f>
        <v>20.347826086956523</v>
      </c>
      <c r="AQ263" s="11">
        <f>AQ259*AR257/AR259</f>
        <v>3.652173913043478</v>
      </c>
      <c r="AT263" t="s">
        <v>2</v>
      </c>
      <c r="AU263" s="11">
        <f>AU259*AW257/AW259</f>
        <v>4.1739130434782608</v>
      </c>
      <c r="AV263" s="11">
        <f>AV259*AW257/AW259</f>
        <v>19.826086956521738</v>
      </c>
    </row>
    <row r="264" spans="31:49" x14ac:dyDescent="0.2">
      <c r="AE264" t="s">
        <v>3</v>
      </c>
      <c r="AF264" s="11">
        <f>AF259*AH258/AH259</f>
        <v>36.882352941176471</v>
      </c>
      <c r="AG264" s="11">
        <f>AG259*AH258/AH259</f>
        <v>7.117647058823529</v>
      </c>
      <c r="AJ264" t="s">
        <v>354</v>
      </c>
      <c r="AK264" s="11">
        <f>AK259*AM258/AM259</f>
        <v>18.173913043478262</v>
      </c>
      <c r="AL264" s="11">
        <f>AL259*AM258/AM259</f>
        <v>3.8260869565217392</v>
      </c>
      <c r="AO264" t="s">
        <v>355</v>
      </c>
      <c r="AP264" s="11">
        <f>AP259*AR258/AR259</f>
        <v>18.652173913043477</v>
      </c>
      <c r="AQ264" s="11">
        <f>AQ259*AR258/AR259</f>
        <v>3.347826086956522</v>
      </c>
      <c r="AT264" t="s">
        <v>354</v>
      </c>
      <c r="AU264" s="11">
        <f>AU259*AW258/AW259</f>
        <v>3.8260869565217392</v>
      </c>
      <c r="AV264" s="11">
        <f>AV259*AW258/AW259</f>
        <v>18.173913043478262</v>
      </c>
    </row>
    <row r="265" spans="31:49" x14ac:dyDescent="0.2">
      <c r="AE265" t="s">
        <v>366</v>
      </c>
      <c r="AF265" s="101">
        <f>CHITEST(AF257:AG258,AF263:AG264)</f>
        <v>0.93538353117039463</v>
      </c>
      <c r="AJ265" t="s">
        <v>366</v>
      </c>
      <c r="AK265" s="101">
        <f>CHITEST(AK257:AL258,AK263:AL264)</f>
        <v>0.8922718391721155</v>
      </c>
      <c r="AO265" t="s">
        <v>366</v>
      </c>
      <c r="AP265" s="101">
        <f>CHITEST(AP257:AQ258,AP263:AQ264)</f>
        <v>0.77501195690746516</v>
      </c>
      <c r="AT265" t="s">
        <v>366</v>
      </c>
      <c r="AU265" s="101">
        <f>CHITEST(AU257:AV258,AU263:AV264)</f>
        <v>0.52003406121870044</v>
      </c>
    </row>
    <row r="267" spans="31:49" x14ac:dyDescent="0.2">
      <c r="AF267" t="s">
        <v>358</v>
      </c>
      <c r="AK267" t="s">
        <v>358</v>
      </c>
      <c r="AP267" t="s">
        <v>358</v>
      </c>
      <c r="AU267" t="s">
        <v>397</v>
      </c>
    </row>
    <row r="268" spans="31:49" x14ac:dyDescent="0.2">
      <c r="AF268" t="s">
        <v>21</v>
      </c>
      <c r="AG268" t="s">
        <v>352</v>
      </c>
      <c r="AH268" t="s">
        <v>353</v>
      </c>
      <c r="AK268" t="s">
        <v>21</v>
      </c>
      <c r="AL268" t="s">
        <v>352</v>
      </c>
      <c r="AM268" t="s">
        <v>353</v>
      </c>
      <c r="AP268" t="s">
        <v>21</v>
      </c>
      <c r="AQ268" t="s">
        <v>352</v>
      </c>
      <c r="AR268" t="s">
        <v>353</v>
      </c>
      <c r="AU268" t="s">
        <v>399</v>
      </c>
      <c r="AV268" t="s">
        <v>21</v>
      </c>
      <c r="AW268" t="s">
        <v>353</v>
      </c>
    </row>
    <row r="269" spans="31:49" x14ac:dyDescent="0.2">
      <c r="AE269" t="s">
        <v>2</v>
      </c>
      <c r="AF269">
        <v>18</v>
      </c>
      <c r="AG269">
        <v>6</v>
      </c>
      <c r="AH269">
        <v>24</v>
      </c>
      <c r="AJ269" t="s">
        <v>2</v>
      </c>
      <c r="AK269">
        <v>18</v>
      </c>
      <c r="AL269">
        <v>6</v>
      </c>
      <c r="AM269">
        <v>24</v>
      </c>
      <c r="AO269" t="s">
        <v>2</v>
      </c>
      <c r="AP269">
        <v>18</v>
      </c>
      <c r="AQ269">
        <v>6</v>
      </c>
      <c r="AR269">
        <v>24</v>
      </c>
      <c r="AT269" t="s">
        <v>2</v>
      </c>
      <c r="AU269">
        <v>5</v>
      </c>
      <c r="AV269">
        <v>19</v>
      </c>
      <c r="AW269">
        <v>24</v>
      </c>
    </row>
    <row r="270" spans="31:49" x14ac:dyDescent="0.2">
      <c r="AE270" t="s">
        <v>3</v>
      </c>
      <c r="AF270">
        <v>42</v>
      </c>
      <c r="AG270">
        <v>2</v>
      </c>
      <c r="AH270">
        <v>44</v>
      </c>
      <c r="AJ270" t="s">
        <v>354</v>
      </c>
      <c r="AK270">
        <v>21</v>
      </c>
      <c r="AL270">
        <v>1</v>
      </c>
      <c r="AM270">
        <v>22</v>
      </c>
      <c r="AO270" t="s">
        <v>355</v>
      </c>
      <c r="AP270">
        <v>21</v>
      </c>
      <c r="AQ270">
        <v>1</v>
      </c>
      <c r="AR270">
        <v>22</v>
      </c>
      <c r="AT270" t="s">
        <v>400</v>
      </c>
      <c r="AU270">
        <v>0</v>
      </c>
      <c r="AV270">
        <v>22</v>
      </c>
      <c r="AW270">
        <v>22</v>
      </c>
    </row>
    <row r="271" spans="31:49" x14ac:dyDescent="0.2">
      <c r="AE271" t="s">
        <v>353</v>
      </c>
      <c r="AF271">
        <f>SUM(AF269:AF270)</f>
        <v>60</v>
      </c>
      <c r="AG271">
        <f>SUM(AG269:AG270)</f>
        <v>8</v>
      </c>
      <c r="AH271">
        <f>SUM(AH269:AH270)</f>
        <v>68</v>
      </c>
      <c r="AJ271" t="s">
        <v>353</v>
      </c>
      <c r="AK271">
        <f>SUM(AK269:AK270)</f>
        <v>39</v>
      </c>
      <c r="AL271">
        <f>SUM(AL269:AL270)</f>
        <v>7</v>
      </c>
      <c r="AM271">
        <f>SUM(AM269:AM270)</f>
        <v>46</v>
      </c>
      <c r="AO271" t="s">
        <v>353</v>
      </c>
      <c r="AP271">
        <f>SUM(AP269:AP270)</f>
        <v>39</v>
      </c>
      <c r="AQ271">
        <f>SUM(AQ269:AQ270)</f>
        <v>7</v>
      </c>
      <c r="AR271">
        <f>SUM(AR269:AR270)</f>
        <v>46</v>
      </c>
      <c r="AT271" t="s">
        <v>353</v>
      </c>
      <c r="AU271">
        <f>SUM(AU269:AU270)</f>
        <v>5</v>
      </c>
      <c r="AV271">
        <f>SUM(AV269:AV270)</f>
        <v>41</v>
      </c>
      <c r="AW271">
        <f>SUM(AW269:AW270)</f>
        <v>46</v>
      </c>
    </row>
    <row r="273" spans="31:48" x14ac:dyDescent="0.2">
      <c r="AF273" t="s">
        <v>364</v>
      </c>
      <c r="AK273" t="s">
        <v>364</v>
      </c>
      <c r="AP273" t="s">
        <v>364</v>
      </c>
      <c r="AU273" t="s">
        <v>398</v>
      </c>
    </row>
    <row r="274" spans="31:48" x14ac:dyDescent="0.2">
      <c r="AF274" t="s">
        <v>21</v>
      </c>
      <c r="AG274" t="s">
        <v>352</v>
      </c>
      <c r="AK274" t="s">
        <v>21</v>
      </c>
      <c r="AL274" t="s">
        <v>352</v>
      </c>
      <c r="AP274" t="s">
        <v>21</v>
      </c>
      <c r="AQ274" t="s">
        <v>352</v>
      </c>
      <c r="AU274" t="s">
        <v>399</v>
      </c>
      <c r="AV274" t="s">
        <v>21</v>
      </c>
    </row>
    <row r="275" spans="31:48" x14ac:dyDescent="0.2">
      <c r="AE275" t="s">
        <v>2</v>
      </c>
      <c r="AF275" s="11">
        <f>AF271*AH269/AH271</f>
        <v>21.176470588235293</v>
      </c>
      <c r="AG275" s="11">
        <f>AG271*AH269/AH271</f>
        <v>2.8235294117647061</v>
      </c>
      <c r="AJ275" t="s">
        <v>2</v>
      </c>
      <c r="AK275" s="11">
        <f>AK271*AM269/AM271</f>
        <v>20.347826086956523</v>
      </c>
      <c r="AL275" s="11">
        <f>AL271*AM269/AM271</f>
        <v>3.652173913043478</v>
      </c>
      <c r="AO275" t="s">
        <v>2</v>
      </c>
      <c r="AP275" s="11">
        <f>AP271*AR269/AR271</f>
        <v>20.347826086956523</v>
      </c>
      <c r="AQ275" s="11">
        <f>AQ271*AR269/AR271</f>
        <v>3.652173913043478</v>
      </c>
      <c r="AT275" t="s">
        <v>2</v>
      </c>
      <c r="AU275" s="11">
        <f>AU271*AW269/AW271</f>
        <v>2.6086956521739131</v>
      </c>
      <c r="AV275" s="11">
        <f>AV271*AW269/AW271</f>
        <v>21.391304347826086</v>
      </c>
    </row>
    <row r="276" spans="31:48" x14ac:dyDescent="0.2">
      <c r="AE276" t="s">
        <v>3</v>
      </c>
      <c r="AF276" s="11">
        <f>AF271*AH270/AH271</f>
        <v>38.823529411764703</v>
      </c>
      <c r="AG276" s="11">
        <f>AG271*AH270/AH271</f>
        <v>5.1764705882352944</v>
      </c>
      <c r="AJ276" t="s">
        <v>354</v>
      </c>
      <c r="AK276" s="11">
        <f>AK271*AM270/AM271</f>
        <v>18.652173913043477</v>
      </c>
      <c r="AL276" s="11">
        <f>AL271*AM270/AM271</f>
        <v>3.347826086956522</v>
      </c>
      <c r="AO276" t="s">
        <v>355</v>
      </c>
      <c r="AP276" s="11">
        <f>AP271*AR270/AR271</f>
        <v>18.652173913043477</v>
      </c>
      <c r="AQ276" s="11">
        <f>AQ271*AR270/AR271</f>
        <v>3.347826086956522</v>
      </c>
      <c r="AT276" t="s">
        <v>355</v>
      </c>
      <c r="AU276" s="11">
        <f>AU271*AW270/AW271</f>
        <v>2.3913043478260869</v>
      </c>
      <c r="AV276" s="11">
        <f>AV271*AW270/AW271</f>
        <v>19.608695652173914</v>
      </c>
    </row>
    <row r="277" spans="31:48" x14ac:dyDescent="0.2">
      <c r="AE277" t="s">
        <v>366</v>
      </c>
      <c r="AF277" s="101">
        <f>CHITEST(AF269:AG270,AF275:AG276)</f>
        <v>1.2355759110796503E-2</v>
      </c>
      <c r="AJ277" t="s">
        <v>366</v>
      </c>
      <c r="AK277" s="101">
        <f>CHITEST(AK269:AL270,AK275:AL276)</f>
        <v>5.3691082126052898E-2</v>
      </c>
      <c r="AO277" t="s">
        <v>366</v>
      </c>
      <c r="AP277" s="101">
        <f>CHITEST(AP269:AQ270,AP275:AQ276)</f>
        <v>5.3691082126052898E-2</v>
      </c>
      <c r="AT277" t="s">
        <v>366</v>
      </c>
      <c r="AU277" s="101">
        <f>CHITEST(AU269:AV270,AU275:AV276)</f>
        <v>2.3350010965057007E-2</v>
      </c>
    </row>
    <row r="280" spans="31:48" x14ac:dyDescent="0.2">
      <c r="AF280" t="s">
        <v>361</v>
      </c>
      <c r="AK280" t="s">
        <v>361</v>
      </c>
      <c r="AP280" t="s">
        <v>361</v>
      </c>
    </row>
    <row r="281" spans="31:48" x14ac:dyDescent="0.2">
      <c r="AF281" t="s">
        <v>359</v>
      </c>
      <c r="AG281" t="s">
        <v>360</v>
      </c>
      <c r="AH281" t="s">
        <v>353</v>
      </c>
      <c r="AK281" t="s">
        <v>359</v>
      </c>
      <c r="AL281" t="s">
        <v>360</v>
      </c>
      <c r="AM281" t="s">
        <v>353</v>
      </c>
      <c r="AP281" t="s">
        <v>359</v>
      </c>
      <c r="AQ281" t="s">
        <v>360</v>
      </c>
      <c r="AR281" t="s">
        <v>353</v>
      </c>
    </row>
    <row r="282" spans="31:48" x14ac:dyDescent="0.2">
      <c r="AE282" t="s">
        <v>2</v>
      </c>
      <c r="AF282">
        <v>21</v>
      </c>
      <c r="AG282">
        <v>3</v>
      </c>
      <c r="AH282">
        <v>24</v>
      </c>
      <c r="AJ282" t="s">
        <v>2</v>
      </c>
      <c r="AK282">
        <v>21</v>
      </c>
      <c r="AL282">
        <v>3</v>
      </c>
      <c r="AM282">
        <v>24</v>
      </c>
      <c r="AO282" t="s">
        <v>2</v>
      </c>
      <c r="AP282">
        <v>21</v>
      </c>
      <c r="AQ282">
        <v>3</v>
      </c>
      <c r="AR282">
        <v>24</v>
      </c>
    </row>
    <row r="283" spans="31:48" x14ac:dyDescent="0.2">
      <c r="AE283" t="s">
        <v>3</v>
      </c>
      <c r="AF283">
        <v>32</v>
      </c>
      <c r="AG283">
        <v>12</v>
      </c>
      <c r="AH283">
        <v>44</v>
      </c>
      <c r="AJ283" t="s">
        <v>354</v>
      </c>
      <c r="AK283">
        <v>15</v>
      </c>
      <c r="AL283">
        <v>7</v>
      </c>
      <c r="AM283">
        <v>22</v>
      </c>
      <c r="AO283" t="s">
        <v>355</v>
      </c>
      <c r="AP283">
        <v>17</v>
      </c>
      <c r="AQ283">
        <v>5</v>
      </c>
      <c r="AR283">
        <v>22</v>
      </c>
    </row>
    <row r="284" spans="31:48" x14ac:dyDescent="0.2">
      <c r="AE284" t="s">
        <v>353</v>
      </c>
      <c r="AF284">
        <f>SUM(AF282:AF283)</f>
        <v>53</v>
      </c>
      <c r="AG284">
        <f>SUM(AG282:AG283)</f>
        <v>15</v>
      </c>
      <c r="AH284">
        <f>SUM(AH282:AH283)</f>
        <v>68</v>
      </c>
      <c r="AJ284" t="s">
        <v>353</v>
      </c>
      <c r="AK284">
        <f>SUM(AK282:AK283)</f>
        <v>36</v>
      </c>
      <c r="AL284">
        <f>SUM(AL282:AL283)</f>
        <v>10</v>
      </c>
      <c r="AM284">
        <f>SUM(AM282:AM283)</f>
        <v>46</v>
      </c>
      <c r="AO284" t="s">
        <v>353</v>
      </c>
      <c r="AP284">
        <f>SUM(AP282:AP283)</f>
        <v>38</v>
      </c>
      <c r="AQ284">
        <f>SUM(AQ282:AQ283)</f>
        <v>8</v>
      </c>
      <c r="AR284">
        <f>SUM(AR282:AR283)</f>
        <v>46</v>
      </c>
    </row>
    <row r="286" spans="31:48" x14ac:dyDescent="0.2">
      <c r="AF286" t="s">
        <v>365</v>
      </c>
      <c r="AK286" t="s">
        <v>365</v>
      </c>
      <c r="AP286" t="s">
        <v>365</v>
      </c>
    </row>
    <row r="287" spans="31:48" x14ac:dyDescent="0.2">
      <c r="AF287" t="s">
        <v>359</v>
      </c>
      <c r="AG287" t="s">
        <v>360</v>
      </c>
      <c r="AK287" t="s">
        <v>359</v>
      </c>
      <c r="AL287" t="s">
        <v>360</v>
      </c>
      <c r="AP287" t="s">
        <v>359</v>
      </c>
      <c r="AQ287" t="s">
        <v>360</v>
      </c>
    </row>
    <row r="288" spans="31:48" x14ac:dyDescent="0.2">
      <c r="AE288" t="s">
        <v>2</v>
      </c>
      <c r="AF288" s="11">
        <f>AF284*AH282/AH284</f>
        <v>18.705882352941178</v>
      </c>
      <c r="AG288" s="11">
        <f>AG284*AH282/AH284</f>
        <v>5.2941176470588234</v>
      </c>
      <c r="AJ288" t="s">
        <v>2</v>
      </c>
      <c r="AK288" s="11">
        <f>AK284*AM282/AM284</f>
        <v>18.782608695652176</v>
      </c>
      <c r="AL288" s="11">
        <f>AL284*AM282/AM284</f>
        <v>5.2173913043478262</v>
      </c>
      <c r="AO288" t="s">
        <v>2</v>
      </c>
      <c r="AP288" s="11">
        <f>AP284*AR282/AR284</f>
        <v>19.826086956521738</v>
      </c>
      <c r="AQ288" s="11">
        <f>AQ284*AR282/AR284</f>
        <v>4.1739130434782608</v>
      </c>
    </row>
    <row r="289" spans="31:44" x14ac:dyDescent="0.2">
      <c r="AE289" t="s">
        <v>3</v>
      </c>
      <c r="AF289" s="11">
        <f>AF284*AH283/AH284</f>
        <v>34.294117647058826</v>
      </c>
      <c r="AG289" s="11">
        <f>AG284*AH283/AH284</f>
        <v>9.7058823529411757</v>
      </c>
      <c r="AJ289" t="s">
        <v>354</v>
      </c>
      <c r="AK289" s="11">
        <f>AK284*AM283/AM284</f>
        <v>17.217391304347824</v>
      </c>
      <c r="AL289" s="11">
        <f>AL284*AM283/AM284</f>
        <v>4.7826086956521738</v>
      </c>
      <c r="AO289" t="s">
        <v>355</v>
      </c>
      <c r="AP289" s="11">
        <f>AP284*AR283/AR284</f>
        <v>18.173913043478262</v>
      </c>
      <c r="AQ289" s="11">
        <f>AQ284*AR283/AR284</f>
        <v>3.8260869565217392</v>
      </c>
    </row>
    <row r="290" spans="31:44" x14ac:dyDescent="0.2">
      <c r="AE290" t="s">
        <v>366</v>
      </c>
      <c r="AF290" s="101">
        <f>CHITEST(AF282:AG283,AF288:AG289)</f>
        <v>0.16032229259283434</v>
      </c>
      <c r="AJ290" t="s">
        <v>366</v>
      </c>
      <c r="AK290" s="101">
        <f>CHITEST(AK282:AL283,AK288:AL289)</f>
        <v>0.11256731607738138</v>
      </c>
      <c r="AO290" t="s">
        <v>366</v>
      </c>
      <c r="AP290" s="101">
        <f>CHITEST(AP282:AQ283,AP288:AQ289)</f>
        <v>0.36063641926505435</v>
      </c>
    </row>
    <row r="293" spans="31:44" x14ac:dyDescent="0.2">
      <c r="AF293" t="s">
        <v>373</v>
      </c>
      <c r="AK293" t="s">
        <v>373</v>
      </c>
      <c r="AP293" t="s">
        <v>373</v>
      </c>
    </row>
    <row r="294" spans="31:44" x14ac:dyDescent="0.2">
      <c r="AF294" t="s">
        <v>371</v>
      </c>
      <c r="AG294" t="s">
        <v>372</v>
      </c>
      <c r="AH294" t="s">
        <v>353</v>
      </c>
      <c r="AK294" t="s">
        <v>371</v>
      </c>
      <c r="AL294" t="s">
        <v>372</v>
      </c>
      <c r="AM294" t="s">
        <v>353</v>
      </c>
      <c r="AP294" t="s">
        <v>371</v>
      </c>
      <c r="AQ294" t="s">
        <v>372</v>
      </c>
      <c r="AR294" t="s">
        <v>353</v>
      </c>
    </row>
    <row r="295" spans="31:44" x14ac:dyDescent="0.2">
      <c r="AE295" t="s">
        <v>2</v>
      </c>
      <c r="AF295">
        <v>12</v>
      </c>
      <c r="AG295">
        <v>0</v>
      </c>
      <c r="AH295">
        <v>12</v>
      </c>
      <c r="AJ295" t="s">
        <v>2</v>
      </c>
      <c r="AK295">
        <v>12</v>
      </c>
      <c r="AL295">
        <v>0</v>
      </c>
      <c r="AM295">
        <v>12</v>
      </c>
      <c r="AO295" t="s">
        <v>2</v>
      </c>
      <c r="AP295">
        <v>12</v>
      </c>
      <c r="AQ295">
        <v>0</v>
      </c>
      <c r="AR295">
        <v>12</v>
      </c>
    </row>
    <row r="296" spans="31:44" x14ac:dyDescent="0.2">
      <c r="AE296" t="s">
        <v>3</v>
      </c>
      <c r="AF296">
        <v>14</v>
      </c>
      <c r="AG296">
        <v>8</v>
      </c>
      <c r="AH296">
        <v>22</v>
      </c>
      <c r="AJ296" t="s">
        <v>354</v>
      </c>
      <c r="AK296">
        <v>9</v>
      </c>
      <c r="AL296">
        <v>2</v>
      </c>
      <c r="AM296">
        <v>11</v>
      </c>
      <c r="AO296" t="s">
        <v>355</v>
      </c>
      <c r="AP296">
        <v>5</v>
      </c>
      <c r="AQ296">
        <v>6</v>
      </c>
      <c r="AR296">
        <v>11</v>
      </c>
    </row>
    <row r="297" spans="31:44" x14ac:dyDescent="0.2">
      <c r="AE297" t="s">
        <v>353</v>
      </c>
      <c r="AF297">
        <f>SUM(AF295:AF296)</f>
        <v>26</v>
      </c>
      <c r="AG297">
        <f>SUM(AG295:AG296)</f>
        <v>8</v>
      </c>
      <c r="AH297">
        <f>SUM(AH295:AH296)</f>
        <v>34</v>
      </c>
      <c r="AJ297" t="s">
        <v>353</v>
      </c>
      <c r="AK297">
        <f>SUM(AK295:AK296)</f>
        <v>21</v>
      </c>
      <c r="AL297">
        <f>SUM(AL295:AL296)</f>
        <v>2</v>
      </c>
      <c r="AM297">
        <f>SUM(AM295:AM296)</f>
        <v>23</v>
      </c>
      <c r="AO297" t="s">
        <v>353</v>
      </c>
      <c r="AP297">
        <f>SUM(AP295:AP296)</f>
        <v>17</v>
      </c>
      <c r="AQ297">
        <f>SUM(AQ295:AQ296)</f>
        <v>6</v>
      </c>
      <c r="AR297">
        <f>SUM(AR295:AR296)</f>
        <v>23</v>
      </c>
    </row>
    <row r="299" spans="31:44" x14ac:dyDescent="0.2">
      <c r="AF299" t="s">
        <v>374</v>
      </c>
      <c r="AK299" t="s">
        <v>374</v>
      </c>
      <c r="AP299" t="s">
        <v>374</v>
      </c>
    </row>
    <row r="300" spans="31:44" x14ac:dyDescent="0.2">
      <c r="AF300" t="s">
        <v>371</v>
      </c>
      <c r="AG300" t="s">
        <v>372</v>
      </c>
      <c r="AH300" t="s">
        <v>353</v>
      </c>
      <c r="AK300" t="s">
        <v>371</v>
      </c>
      <c r="AL300" t="s">
        <v>372</v>
      </c>
      <c r="AP300" t="s">
        <v>371</v>
      </c>
      <c r="AQ300" t="s">
        <v>372</v>
      </c>
    </row>
    <row r="301" spans="31:44" x14ac:dyDescent="0.2">
      <c r="AE301" t="s">
        <v>2</v>
      </c>
      <c r="AF301" s="11">
        <f>AF297*AH295/AH297</f>
        <v>9.1764705882352935</v>
      </c>
      <c r="AG301" s="11">
        <f>AG297*AH295/AH297</f>
        <v>2.8235294117647061</v>
      </c>
      <c r="AJ301" t="s">
        <v>2</v>
      </c>
      <c r="AK301" s="11">
        <f>AK297*AM295/AM297</f>
        <v>10.956521739130435</v>
      </c>
      <c r="AL301" s="11">
        <f>AL297*AM295/AM297</f>
        <v>1.0434782608695652</v>
      </c>
      <c r="AO301" t="s">
        <v>2</v>
      </c>
      <c r="AP301" s="11">
        <f>AP297*AR295/AR297</f>
        <v>8.8695652173913047</v>
      </c>
      <c r="AQ301" s="11">
        <f>AQ297*AR295/AR297</f>
        <v>3.1304347826086958</v>
      </c>
    </row>
    <row r="302" spans="31:44" x14ac:dyDescent="0.2">
      <c r="AE302" t="s">
        <v>3</v>
      </c>
      <c r="AF302" s="11">
        <f>AF297*AH296/AH297</f>
        <v>16.823529411764707</v>
      </c>
      <c r="AG302" s="11">
        <f>AG297*AH296/AH297</f>
        <v>5.1764705882352944</v>
      </c>
      <c r="AJ302" t="s">
        <v>354</v>
      </c>
      <c r="AK302" s="11">
        <f>AK297*AM296/AM297</f>
        <v>10.043478260869565</v>
      </c>
      <c r="AL302" s="11">
        <f>AL297*AM296/AM297</f>
        <v>0.95652173913043481</v>
      </c>
      <c r="AO302" t="s">
        <v>355</v>
      </c>
      <c r="AP302" s="11">
        <f>AP297*AR296/AR297</f>
        <v>8.1304347826086953</v>
      </c>
      <c r="AQ302" s="11">
        <f>AQ297*AR296/AR297</f>
        <v>2.8695652173913042</v>
      </c>
    </row>
    <row r="303" spans="31:44" x14ac:dyDescent="0.2">
      <c r="AE303" t="s">
        <v>366</v>
      </c>
      <c r="AF303" s="101">
        <f>CHITEST(AF295:AG296,AF301:AG302)</f>
        <v>1.6904192233228348E-2</v>
      </c>
      <c r="AJ303" t="s">
        <v>366</v>
      </c>
      <c r="AK303" s="101">
        <f>CHITEST(AK295:AL296,AK301:AL302)</f>
        <v>0.122144066933787</v>
      </c>
      <c r="AO303" t="s">
        <v>366</v>
      </c>
      <c r="AP303" s="101">
        <f>CHITEST(AP295:AQ296,AP301:AQ302)</f>
        <v>2.9218865894120247E-3</v>
      </c>
    </row>
    <row r="305" spans="31:44" x14ac:dyDescent="0.2">
      <c r="AF305" t="s">
        <v>375</v>
      </c>
      <c r="AK305" t="s">
        <v>375</v>
      </c>
      <c r="AP305" t="s">
        <v>375</v>
      </c>
    </row>
    <row r="306" spans="31:44" x14ac:dyDescent="0.2">
      <c r="AF306" t="s">
        <v>371</v>
      </c>
      <c r="AG306" t="s">
        <v>372</v>
      </c>
      <c r="AH306" t="s">
        <v>353</v>
      </c>
      <c r="AK306" t="s">
        <v>371</v>
      </c>
      <c r="AL306" t="s">
        <v>372</v>
      </c>
      <c r="AM306" t="s">
        <v>353</v>
      </c>
      <c r="AP306" t="s">
        <v>371</v>
      </c>
      <c r="AQ306" t="s">
        <v>372</v>
      </c>
      <c r="AR306" t="s">
        <v>353</v>
      </c>
    </row>
    <row r="307" spans="31:44" x14ac:dyDescent="0.2">
      <c r="AE307" t="s">
        <v>2</v>
      </c>
      <c r="AF307">
        <v>12</v>
      </c>
      <c r="AG307">
        <v>0</v>
      </c>
      <c r="AH307">
        <v>12</v>
      </c>
      <c r="AJ307" t="s">
        <v>2</v>
      </c>
      <c r="AK307">
        <v>12</v>
      </c>
      <c r="AL307">
        <v>0</v>
      </c>
      <c r="AM307">
        <v>12</v>
      </c>
      <c r="AO307" t="s">
        <v>2</v>
      </c>
      <c r="AP307">
        <v>12</v>
      </c>
      <c r="AQ307">
        <v>0</v>
      </c>
      <c r="AR307">
        <v>12</v>
      </c>
    </row>
    <row r="308" spans="31:44" x14ac:dyDescent="0.2">
      <c r="AE308" t="s">
        <v>3</v>
      </c>
      <c r="AF308">
        <v>12</v>
      </c>
      <c r="AG308">
        <v>10</v>
      </c>
      <c r="AH308">
        <v>22</v>
      </c>
      <c r="AJ308" t="s">
        <v>354</v>
      </c>
      <c r="AK308">
        <v>4</v>
      </c>
      <c r="AL308">
        <v>7</v>
      </c>
      <c r="AM308">
        <v>11</v>
      </c>
      <c r="AO308" t="s">
        <v>355</v>
      </c>
      <c r="AP308">
        <v>5</v>
      </c>
      <c r="AQ308">
        <v>6</v>
      </c>
      <c r="AR308">
        <v>11</v>
      </c>
    </row>
    <row r="309" spans="31:44" x14ac:dyDescent="0.2">
      <c r="AE309" t="s">
        <v>353</v>
      </c>
      <c r="AF309">
        <f>SUM(AF307:AF308)</f>
        <v>24</v>
      </c>
      <c r="AG309">
        <f>SUM(AG307:AG308)</f>
        <v>10</v>
      </c>
      <c r="AH309">
        <f>SUM(AH307:AH308)</f>
        <v>34</v>
      </c>
      <c r="AJ309" t="s">
        <v>353</v>
      </c>
      <c r="AK309">
        <f>SUM(AK307:AK308)</f>
        <v>16</v>
      </c>
      <c r="AL309">
        <f>SUM(AL307:AL308)</f>
        <v>7</v>
      </c>
      <c r="AM309">
        <f>SUM(AM307:AM308)</f>
        <v>23</v>
      </c>
      <c r="AO309" t="s">
        <v>353</v>
      </c>
      <c r="AP309">
        <f>SUM(AP307:AP308)</f>
        <v>17</v>
      </c>
      <c r="AQ309">
        <f>SUM(AQ307:AQ308)</f>
        <v>6</v>
      </c>
      <c r="AR309">
        <f>SUM(AR307:AR308)</f>
        <v>23</v>
      </c>
    </row>
    <row r="311" spans="31:44" x14ac:dyDescent="0.2">
      <c r="AF311" t="s">
        <v>376</v>
      </c>
      <c r="AK311" t="s">
        <v>374</v>
      </c>
      <c r="AP311" t="s">
        <v>374</v>
      </c>
    </row>
    <row r="312" spans="31:44" x14ac:dyDescent="0.2">
      <c r="AF312" t="s">
        <v>371</v>
      </c>
      <c r="AG312" t="s">
        <v>372</v>
      </c>
      <c r="AH312" t="s">
        <v>353</v>
      </c>
      <c r="AK312" t="s">
        <v>371</v>
      </c>
      <c r="AL312" t="s">
        <v>372</v>
      </c>
      <c r="AP312" t="s">
        <v>371</v>
      </c>
      <c r="AQ312" t="s">
        <v>372</v>
      </c>
    </row>
    <row r="313" spans="31:44" x14ac:dyDescent="0.2">
      <c r="AE313" t="s">
        <v>2</v>
      </c>
      <c r="AF313" s="11">
        <f>AF309*AH307/AH309</f>
        <v>8.4705882352941178</v>
      </c>
      <c r="AG313" s="11">
        <f>AG309*AH307/AH309</f>
        <v>3.5294117647058822</v>
      </c>
      <c r="AJ313" t="s">
        <v>2</v>
      </c>
      <c r="AK313" s="11">
        <f>AK309*AM307/AM309</f>
        <v>8.3478260869565215</v>
      </c>
      <c r="AL313" s="11">
        <f>AL309*AM307/AM309</f>
        <v>3.652173913043478</v>
      </c>
      <c r="AO313" t="s">
        <v>2</v>
      </c>
      <c r="AP313" s="11">
        <f>AP309*AR307/AR309</f>
        <v>8.8695652173913047</v>
      </c>
      <c r="AQ313" s="11">
        <f>AQ309*AR307/AR309</f>
        <v>3.1304347826086958</v>
      </c>
    </row>
    <row r="314" spans="31:44" x14ac:dyDescent="0.2">
      <c r="AE314" t="s">
        <v>3</v>
      </c>
      <c r="AF314" s="11">
        <f>AF309*AH308/AH309</f>
        <v>15.529411764705882</v>
      </c>
      <c r="AG314" s="11">
        <f>AG309*AH308/AH309</f>
        <v>6.4705882352941178</v>
      </c>
      <c r="AJ314" t="s">
        <v>354</v>
      </c>
      <c r="AK314" s="11">
        <f>AK309*AM308/AM309</f>
        <v>7.6521739130434785</v>
      </c>
      <c r="AL314" s="11">
        <f>AL309*AM308/AM309</f>
        <v>3.347826086956522</v>
      </c>
      <c r="AO314" t="s">
        <v>355</v>
      </c>
      <c r="AP314" s="11">
        <f>AP309*AR308/AR309</f>
        <v>8.1304347826086953</v>
      </c>
      <c r="AQ314" s="11">
        <f>AQ309*AR308/AR309</f>
        <v>2.8695652173913042</v>
      </c>
    </row>
    <row r="315" spans="31:44" x14ac:dyDescent="0.2">
      <c r="AE315" t="s">
        <v>366</v>
      </c>
      <c r="AF315" s="101">
        <f>CHITEST(AF307:AG308,AF313:AG314)</f>
        <v>5.4392847827958463E-3</v>
      </c>
      <c r="AJ315" t="s">
        <v>366</v>
      </c>
      <c r="AK315" s="100">
        <f>CHITEST(AK307:AL308,AK313:AL314)</f>
        <v>9.223606871365266E-4</v>
      </c>
      <c r="AO315" t="s">
        <v>366</v>
      </c>
      <c r="AP315" s="101">
        <f>CHITEST(AP307:AQ308,AP313:AQ314)</f>
        <v>2.9218865894120247E-3</v>
      </c>
    </row>
    <row r="317" spans="31:44" x14ac:dyDescent="0.2">
      <c r="AF317" t="s">
        <v>377</v>
      </c>
      <c r="AK317" t="s">
        <v>377</v>
      </c>
      <c r="AP317" t="s">
        <v>377</v>
      </c>
    </row>
    <row r="318" spans="31:44" x14ac:dyDescent="0.2">
      <c r="AF318" t="s">
        <v>371</v>
      </c>
      <c r="AG318" t="s">
        <v>372</v>
      </c>
      <c r="AH318" t="s">
        <v>353</v>
      </c>
      <c r="AK318" t="s">
        <v>371</v>
      </c>
      <c r="AL318" t="s">
        <v>372</v>
      </c>
      <c r="AM318" t="s">
        <v>353</v>
      </c>
      <c r="AP318" t="s">
        <v>371</v>
      </c>
      <c r="AQ318" t="s">
        <v>372</v>
      </c>
      <c r="AR318" t="s">
        <v>353</v>
      </c>
    </row>
    <row r="319" spans="31:44" x14ac:dyDescent="0.2">
      <c r="AE319" t="s">
        <v>2</v>
      </c>
      <c r="AF319">
        <v>12</v>
      </c>
      <c r="AG319">
        <v>0</v>
      </c>
      <c r="AH319">
        <v>12</v>
      </c>
      <c r="AJ319" t="s">
        <v>2</v>
      </c>
      <c r="AK319">
        <v>12</v>
      </c>
      <c r="AL319">
        <v>0</v>
      </c>
      <c r="AM319">
        <v>12</v>
      </c>
      <c r="AO319" t="s">
        <v>2</v>
      </c>
      <c r="AP319">
        <v>12</v>
      </c>
      <c r="AQ319">
        <v>0</v>
      </c>
      <c r="AR319">
        <v>12</v>
      </c>
    </row>
    <row r="320" spans="31:44" x14ac:dyDescent="0.2">
      <c r="AE320" t="s">
        <v>3</v>
      </c>
      <c r="AF320">
        <v>11</v>
      </c>
      <c r="AG320">
        <v>11</v>
      </c>
      <c r="AH320">
        <v>22</v>
      </c>
      <c r="AJ320" t="s">
        <v>354</v>
      </c>
      <c r="AK320">
        <v>8</v>
      </c>
      <c r="AL320">
        <v>3</v>
      </c>
      <c r="AM320">
        <v>11</v>
      </c>
      <c r="AO320" t="s">
        <v>355</v>
      </c>
      <c r="AP320">
        <v>3</v>
      </c>
      <c r="AQ320">
        <v>8</v>
      </c>
      <c r="AR320">
        <v>11</v>
      </c>
    </row>
    <row r="321" spans="31:44" x14ac:dyDescent="0.2">
      <c r="AE321" t="s">
        <v>353</v>
      </c>
      <c r="AF321">
        <f>SUM(AF319:AF320)</f>
        <v>23</v>
      </c>
      <c r="AG321">
        <f>SUM(AG319:AG320)</f>
        <v>11</v>
      </c>
      <c r="AH321">
        <f>SUM(AH319:AH320)</f>
        <v>34</v>
      </c>
      <c r="AJ321" t="s">
        <v>353</v>
      </c>
      <c r="AK321">
        <f>SUM(AK319:AK320)</f>
        <v>20</v>
      </c>
      <c r="AL321">
        <f>SUM(AL319:AL320)</f>
        <v>3</v>
      </c>
      <c r="AM321">
        <f>SUM(AM319:AM320)</f>
        <v>23</v>
      </c>
      <c r="AO321" t="s">
        <v>353</v>
      </c>
      <c r="AP321">
        <f>SUM(AP319:AP320)</f>
        <v>15</v>
      </c>
      <c r="AQ321">
        <f>SUM(AQ319:AQ320)</f>
        <v>8</v>
      </c>
      <c r="AR321">
        <f>SUM(AR319:AR320)</f>
        <v>23</v>
      </c>
    </row>
    <row r="323" spans="31:44" x14ac:dyDescent="0.2">
      <c r="AF323" t="s">
        <v>378</v>
      </c>
      <c r="AK323" t="s">
        <v>378</v>
      </c>
      <c r="AP323" t="s">
        <v>378</v>
      </c>
    </row>
    <row r="324" spans="31:44" x14ac:dyDescent="0.2">
      <c r="AF324" t="s">
        <v>371</v>
      </c>
      <c r="AG324" t="s">
        <v>372</v>
      </c>
      <c r="AH324" t="s">
        <v>353</v>
      </c>
      <c r="AK324" t="s">
        <v>371</v>
      </c>
      <c r="AL324" t="s">
        <v>372</v>
      </c>
      <c r="AP324" t="s">
        <v>371</v>
      </c>
      <c r="AQ324" t="s">
        <v>372</v>
      </c>
    </row>
    <row r="325" spans="31:44" x14ac:dyDescent="0.2">
      <c r="AE325" t="s">
        <v>2</v>
      </c>
      <c r="AF325" s="11">
        <f>AF321*AH319/AH321</f>
        <v>8.117647058823529</v>
      </c>
      <c r="AG325" s="11">
        <f>AG321*AH319/AH321</f>
        <v>3.8823529411764706</v>
      </c>
      <c r="AJ325" t="s">
        <v>2</v>
      </c>
      <c r="AK325" s="11">
        <f>AK321*AM319/AM321</f>
        <v>10.434782608695652</v>
      </c>
      <c r="AL325" s="11">
        <f>AL321*AM319/AM321</f>
        <v>1.5652173913043479</v>
      </c>
      <c r="AO325" t="s">
        <v>2</v>
      </c>
      <c r="AP325" s="11">
        <f>AP321*AR319/AR321</f>
        <v>7.8260869565217392</v>
      </c>
      <c r="AQ325" s="11">
        <f>AQ321*AR319/AR321</f>
        <v>4.1739130434782608</v>
      </c>
    </row>
    <row r="326" spans="31:44" x14ac:dyDescent="0.2">
      <c r="AE326" t="s">
        <v>3</v>
      </c>
      <c r="AF326" s="11">
        <f>AF321*AH320/AH321</f>
        <v>14.882352941176471</v>
      </c>
      <c r="AG326" s="11">
        <f>AG321*AH320/AH321</f>
        <v>7.117647058823529</v>
      </c>
      <c r="AJ326" t="s">
        <v>354</v>
      </c>
      <c r="AK326" s="11">
        <f>AK321*AM320/AM321</f>
        <v>9.5652173913043477</v>
      </c>
      <c r="AL326" s="11">
        <f>AL321*AM320/AM321</f>
        <v>1.4347826086956521</v>
      </c>
      <c r="AO326" t="s">
        <v>355</v>
      </c>
      <c r="AP326" s="11">
        <f>AP321*AR320/AR321</f>
        <v>7.1739130434782608</v>
      </c>
      <c r="AQ326" s="11">
        <f>AQ321*AR320/AR321</f>
        <v>3.8260869565217392</v>
      </c>
    </row>
    <row r="327" spans="31:44" x14ac:dyDescent="0.2">
      <c r="AE327" t="s">
        <v>366</v>
      </c>
      <c r="AF327" s="101">
        <f>CHITEST(AF319:AG320,AF325:AG326)</f>
        <v>2.8996419347519296E-3</v>
      </c>
      <c r="AJ327" t="s">
        <v>366</v>
      </c>
      <c r="AK327" s="101">
        <f>CHITEST(AK319:AL320,AK325:AL326)</f>
        <v>5.2378550903027704E-2</v>
      </c>
      <c r="AO327" t="s">
        <v>366</v>
      </c>
      <c r="AP327" s="100">
        <f>CHITEST(AP319:AQ320,AP325:AQ326)</f>
        <v>2.5407530844316509E-4</v>
      </c>
    </row>
  </sheetData>
  <sortState ref="K19:BF40">
    <sortCondition ref="U19:U40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40"/>
  <sheetViews>
    <sheetView workbookViewId="0">
      <selection activeCell="F11" sqref="F11"/>
    </sheetView>
  </sheetViews>
  <sheetFormatPr baseColWidth="10" defaultRowHeight="16" x14ac:dyDescent="0.2"/>
  <sheetData>
    <row r="2" spans="2:12" x14ac:dyDescent="0.2">
      <c r="B2" t="s">
        <v>277</v>
      </c>
      <c r="C2" t="s">
        <v>278</v>
      </c>
      <c r="D2" t="s">
        <v>279</v>
      </c>
      <c r="E2" t="s">
        <v>13</v>
      </c>
      <c r="F2" t="s">
        <v>280</v>
      </c>
      <c r="G2" t="s">
        <v>8</v>
      </c>
      <c r="H2">
        <v>388</v>
      </c>
      <c r="I2">
        <v>521</v>
      </c>
      <c r="J2">
        <v>421</v>
      </c>
      <c r="K2" t="s">
        <v>281</v>
      </c>
      <c r="L2" t="s">
        <v>282</v>
      </c>
    </row>
    <row r="3" spans="2:12" x14ac:dyDescent="0.2">
      <c r="B3" s="2">
        <v>31</v>
      </c>
      <c r="C3" s="2">
        <v>1</v>
      </c>
      <c r="D3" s="18">
        <v>63.5</v>
      </c>
      <c r="E3" s="18">
        <v>23.3</v>
      </c>
      <c r="F3" s="76">
        <v>0</v>
      </c>
      <c r="G3" s="74">
        <v>0</v>
      </c>
      <c r="H3" s="64">
        <v>0</v>
      </c>
      <c r="I3" s="12">
        <v>0</v>
      </c>
      <c r="J3" s="12">
        <v>0</v>
      </c>
      <c r="K3" s="27">
        <v>30.77</v>
      </c>
      <c r="L3" s="17">
        <v>782.1</v>
      </c>
    </row>
    <row r="4" spans="2:12" x14ac:dyDescent="0.2">
      <c r="B4" s="2">
        <v>53</v>
      </c>
      <c r="C4" s="2">
        <v>0</v>
      </c>
      <c r="D4" s="18">
        <v>74.3</v>
      </c>
      <c r="E4" s="18">
        <v>25.4</v>
      </c>
      <c r="F4" s="76">
        <v>0</v>
      </c>
      <c r="G4" s="74">
        <v>0</v>
      </c>
      <c r="H4" s="64">
        <v>1</v>
      </c>
      <c r="I4" s="12">
        <v>1</v>
      </c>
      <c r="J4" s="12">
        <v>1</v>
      </c>
      <c r="K4" s="27">
        <v>15.37</v>
      </c>
      <c r="L4" s="17">
        <v>605.70000000000005</v>
      </c>
    </row>
    <row r="5" spans="2:12" x14ac:dyDescent="0.2">
      <c r="B5" s="2">
        <v>32</v>
      </c>
      <c r="C5" s="2">
        <v>1</v>
      </c>
      <c r="D5" s="18">
        <v>56.3</v>
      </c>
      <c r="E5" s="18">
        <v>21.6</v>
      </c>
      <c r="F5" s="76">
        <v>0</v>
      </c>
      <c r="G5" s="74">
        <v>0</v>
      </c>
      <c r="H5" s="64">
        <v>1</v>
      </c>
      <c r="I5" s="12">
        <v>1</v>
      </c>
      <c r="J5" s="12">
        <v>0</v>
      </c>
      <c r="K5" s="27">
        <v>36.97</v>
      </c>
      <c r="L5" s="17">
        <v>1071</v>
      </c>
    </row>
    <row r="6" spans="2:12" x14ac:dyDescent="0.2">
      <c r="B6" s="2">
        <v>41</v>
      </c>
      <c r="C6" s="2">
        <v>1</v>
      </c>
      <c r="D6" s="18">
        <v>60.9</v>
      </c>
      <c r="E6" s="18">
        <v>25</v>
      </c>
      <c r="F6" s="76">
        <v>0</v>
      </c>
      <c r="G6" s="74">
        <v>0</v>
      </c>
      <c r="H6" s="71">
        <v>0</v>
      </c>
      <c r="I6" s="12">
        <v>0</v>
      </c>
      <c r="J6" s="12">
        <v>2</v>
      </c>
      <c r="K6" s="27">
        <v>19.95</v>
      </c>
      <c r="L6" s="17">
        <v>696.3</v>
      </c>
    </row>
    <row r="7" spans="2:12" x14ac:dyDescent="0.2">
      <c r="B7" s="2">
        <v>62</v>
      </c>
      <c r="C7" s="2">
        <v>1</v>
      </c>
      <c r="D7" s="18">
        <v>65.5</v>
      </c>
      <c r="E7" s="18">
        <v>22.9</v>
      </c>
      <c r="F7" s="76">
        <v>0</v>
      </c>
      <c r="G7" s="74">
        <v>0</v>
      </c>
      <c r="H7" s="64">
        <v>0</v>
      </c>
      <c r="I7" s="12">
        <v>0</v>
      </c>
      <c r="J7" s="12">
        <v>1</v>
      </c>
      <c r="K7" s="27">
        <v>26.72</v>
      </c>
      <c r="L7" s="17">
        <v>734.7</v>
      </c>
    </row>
    <row r="8" spans="2:12" x14ac:dyDescent="0.2">
      <c r="B8" s="2">
        <v>38</v>
      </c>
      <c r="C8" s="2">
        <v>1</v>
      </c>
      <c r="D8" s="18">
        <v>55</v>
      </c>
      <c r="E8" s="18">
        <v>21.6</v>
      </c>
      <c r="F8" s="76">
        <v>0</v>
      </c>
      <c r="G8" s="74">
        <v>0</v>
      </c>
      <c r="H8" s="64">
        <v>1</v>
      </c>
      <c r="I8" s="12">
        <v>1</v>
      </c>
      <c r="J8" s="12">
        <v>0</v>
      </c>
      <c r="K8" s="27">
        <v>33.56</v>
      </c>
      <c r="L8" s="17">
        <v>751.1</v>
      </c>
    </row>
    <row r="9" spans="2:12" x14ac:dyDescent="0.2">
      <c r="B9" s="2">
        <v>44</v>
      </c>
      <c r="C9" s="2">
        <v>0</v>
      </c>
      <c r="D9" s="18">
        <v>87.2</v>
      </c>
      <c r="E9" s="18">
        <v>24.4</v>
      </c>
      <c r="F9" s="76">
        <v>0</v>
      </c>
      <c r="G9" s="74">
        <v>0</v>
      </c>
      <c r="H9" s="64">
        <v>0</v>
      </c>
      <c r="I9" s="12">
        <v>1</v>
      </c>
      <c r="J9" s="12">
        <v>1</v>
      </c>
      <c r="K9" s="27">
        <v>9.2050000000000001</v>
      </c>
      <c r="L9" s="17">
        <v>357.2</v>
      </c>
    </row>
    <row r="10" spans="2:12" x14ac:dyDescent="0.2">
      <c r="B10" s="2">
        <v>46</v>
      </c>
      <c r="C10" s="2">
        <v>1</v>
      </c>
      <c r="D10" s="18">
        <v>60.3</v>
      </c>
      <c r="E10" s="18">
        <v>22.1</v>
      </c>
      <c r="F10" s="76">
        <v>0</v>
      </c>
      <c r="G10" s="74">
        <v>0</v>
      </c>
      <c r="H10" s="64">
        <v>0</v>
      </c>
      <c r="I10" s="12">
        <v>0</v>
      </c>
      <c r="J10" s="12">
        <v>0</v>
      </c>
      <c r="K10" s="27">
        <v>48.43</v>
      </c>
      <c r="L10" s="17">
        <v>698.5</v>
      </c>
    </row>
    <row r="11" spans="2:12" x14ac:dyDescent="0.2">
      <c r="B11" s="2">
        <v>58</v>
      </c>
      <c r="C11" s="2">
        <v>1</v>
      </c>
      <c r="D11" s="18">
        <v>59.9</v>
      </c>
      <c r="E11" s="18">
        <v>22.5</v>
      </c>
      <c r="F11" s="76">
        <v>0</v>
      </c>
      <c r="G11" s="74">
        <v>0</v>
      </c>
      <c r="H11" s="64">
        <v>0</v>
      </c>
      <c r="I11" s="12">
        <v>0</v>
      </c>
      <c r="J11" s="12">
        <v>0</v>
      </c>
      <c r="K11" s="27">
        <v>13.53</v>
      </c>
      <c r="L11" s="17">
        <v>478.41230207846831</v>
      </c>
    </row>
    <row r="12" spans="2:12" x14ac:dyDescent="0.2">
      <c r="B12" s="2">
        <v>49</v>
      </c>
      <c r="C12" s="2">
        <v>1</v>
      </c>
      <c r="D12" s="18">
        <v>69.900000000000006</v>
      </c>
      <c r="E12" s="18">
        <v>26.2</v>
      </c>
      <c r="F12" s="76">
        <v>0</v>
      </c>
      <c r="G12" s="74">
        <v>0</v>
      </c>
      <c r="H12" s="64">
        <v>1</v>
      </c>
      <c r="I12" s="12">
        <v>0</v>
      </c>
      <c r="J12" s="12">
        <v>0</v>
      </c>
      <c r="K12" s="27">
        <v>20.16</v>
      </c>
      <c r="L12" s="17">
        <v>650</v>
      </c>
    </row>
    <row r="13" spans="2:12" x14ac:dyDescent="0.2">
      <c r="B13" s="2">
        <v>55</v>
      </c>
      <c r="C13" s="2">
        <v>1</v>
      </c>
      <c r="D13" s="18">
        <v>80</v>
      </c>
      <c r="E13" s="18">
        <v>27.8</v>
      </c>
      <c r="F13" s="76">
        <v>0</v>
      </c>
      <c r="G13" s="74">
        <v>0</v>
      </c>
      <c r="H13" s="64">
        <v>0</v>
      </c>
      <c r="I13" s="12">
        <v>0</v>
      </c>
      <c r="J13" s="12">
        <v>0</v>
      </c>
      <c r="K13" s="27">
        <v>23.12</v>
      </c>
      <c r="L13" s="17">
        <v>564.9</v>
      </c>
    </row>
    <row r="14" spans="2:12" x14ac:dyDescent="0.2">
      <c r="B14" s="2">
        <v>43</v>
      </c>
      <c r="C14" s="2">
        <v>1</v>
      </c>
      <c r="D14" s="18">
        <v>54.7</v>
      </c>
      <c r="E14" s="18">
        <v>18.3</v>
      </c>
      <c r="F14" s="76">
        <v>0</v>
      </c>
      <c r="G14" s="74">
        <v>0</v>
      </c>
      <c r="H14" s="64">
        <v>1</v>
      </c>
      <c r="I14" s="12">
        <v>0</v>
      </c>
      <c r="J14" s="12">
        <v>1</v>
      </c>
      <c r="K14" s="27">
        <v>26.47</v>
      </c>
      <c r="L14" s="17">
        <v>661.6</v>
      </c>
    </row>
    <row r="15" spans="2:12" x14ac:dyDescent="0.2">
      <c r="B15" s="2">
        <v>40</v>
      </c>
      <c r="C15" s="2">
        <v>1</v>
      </c>
      <c r="D15" s="18">
        <v>77.5</v>
      </c>
      <c r="E15" s="18">
        <v>29.5</v>
      </c>
      <c r="F15" s="76">
        <v>1</v>
      </c>
      <c r="G15" s="74">
        <v>0</v>
      </c>
      <c r="H15" s="64">
        <v>0</v>
      </c>
      <c r="I15" s="12">
        <v>0</v>
      </c>
      <c r="J15" s="12">
        <v>0</v>
      </c>
      <c r="K15" s="27">
        <v>12.33</v>
      </c>
      <c r="L15" s="17">
        <v>588.6</v>
      </c>
    </row>
    <row r="16" spans="2:12" x14ac:dyDescent="0.2">
      <c r="B16" s="2">
        <v>58</v>
      </c>
      <c r="C16" s="2">
        <v>1</v>
      </c>
      <c r="D16" s="18">
        <v>72.8</v>
      </c>
      <c r="E16" s="18">
        <v>29.8</v>
      </c>
      <c r="F16" s="76">
        <v>1</v>
      </c>
      <c r="G16" s="74">
        <v>0</v>
      </c>
      <c r="H16" s="64">
        <v>1</v>
      </c>
      <c r="I16" s="12">
        <v>1</v>
      </c>
      <c r="J16" s="12">
        <v>1</v>
      </c>
      <c r="K16" s="27">
        <v>41.24</v>
      </c>
      <c r="L16" s="17">
        <v>1124</v>
      </c>
    </row>
    <row r="17" spans="2:12" x14ac:dyDescent="0.2">
      <c r="B17" s="2">
        <v>60</v>
      </c>
      <c r="C17" s="2">
        <v>1</v>
      </c>
      <c r="D17" s="18">
        <v>84.2</v>
      </c>
      <c r="E17" s="18">
        <v>32</v>
      </c>
      <c r="F17" s="76">
        <v>1</v>
      </c>
      <c r="G17" s="74">
        <v>0</v>
      </c>
      <c r="H17" s="64">
        <v>0</v>
      </c>
      <c r="I17" s="12">
        <v>0</v>
      </c>
      <c r="J17" s="12">
        <v>0</v>
      </c>
      <c r="K17" s="27">
        <v>17.510000000000002</v>
      </c>
      <c r="L17" s="17">
        <v>674.9</v>
      </c>
    </row>
    <row r="18" spans="2:12" x14ac:dyDescent="0.2">
      <c r="B18" s="2">
        <v>42</v>
      </c>
      <c r="C18" s="2">
        <v>0</v>
      </c>
      <c r="D18" s="18">
        <v>129.69999999999999</v>
      </c>
      <c r="E18" s="18">
        <v>34.4</v>
      </c>
      <c r="F18" s="76">
        <v>1</v>
      </c>
      <c r="G18" s="74">
        <v>0</v>
      </c>
      <c r="H18" s="64">
        <v>1</v>
      </c>
      <c r="I18" s="12">
        <v>1</v>
      </c>
      <c r="J18" s="12">
        <v>0</v>
      </c>
      <c r="K18" s="27">
        <v>35.94</v>
      </c>
      <c r="L18" s="17">
        <v>502.3</v>
      </c>
    </row>
    <row r="19" spans="2:12" x14ac:dyDescent="0.2">
      <c r="B19" s="2">
        <v>63</v>
      </c>
      <c r="C19" s="2">
        <v>1</v>
      </c>
      <c r="D19" s="18">
        <v>97.3</v>
      </c>
      <c r="E19" s="18">
        <v>34.799999999999997</v>
      </c>
      <c r="F19" s="76">
        <v>1</v>
      </c>
      <c r="G19" s="74">
        <v>0</v>
      </c>
      <c r="H19" s="64">
        <v>0</v>
      </c>
      <c r="I19" s="12">
        <v>0</v>
      </c>
      <c r="J19" s="12">
        <v>0</v>
      </c>
      <c r="K19" s="27">
        <v>21.08</v>
      </c>
      <c r="L19" s="17">
        <v>515.4</v>
      </c>
    </row>
    <row r="20" spans="2:12" x14ac:dyDescent="0.2">
      <c r="B20" s="2">
        <v>32</v>
      </c>
      <c r="C20" s="2">
        <v>1</v>
      </c>
      <c r="D20" s="18">
        <v>76.599999999999994</v>
      </c>
      <c r="E20" s="18">
        <v>31.8</v>
      </c>
      <c r="F20" s="76">
        <v>1</v>
      </c>
      <c r="G20" s="74">
        <v>0</v>
      </c>
      <c r="H20" s="64">
        <v>0</v>
      </c>
      <c r="I20" s="12">
        <v>0</v>
      </c>
      <c r="J20" s="12">
        <v>0</v>
      </c>
      <c r="K20" s="27">
        <v>16.14</v>
      </c>
      <c r="L20" s="17">
        <v>581</v>
      </c>
    </row>
    <row r="21" spans="2:12" x14ac:dyDescent="0.2">
      <c r="B21" s="2">
        <v>70</v>
      </c>
      <c r="C21" s="2">
        <v>1</v>
      </c>
      <c r="D21" s="18">
        <v>62</v>
      </c>
      <c r="E21" s="18">
        <v>24.6</v>
      </c>
      <c r="F21" s="76">
        <v>1</v>
      </c>
      <c r="G21" s="74">
        <v>0</v>
      </c>
      <c r="H21" s="64">
        <v>2</v>
      </c>
      <c r="I21" s="12">
        <v>1</v>
      </c>
      <c r="J21" s="12">
        <v>0</v>
      </c>
      <c r="K21" s="27">
        <v>14.98</v>
      </c>
      <c r="L21" s="17">
        <v>786.2</v>
      </c>
    </row>
    <row r="22" spans="2:12" x14ac:dyDescent="0.2">
      <c r="B22" s="2">
        <v>35</v>
      </c>
      <c r="C22" s="2">
        <v>0</v>
      </c>
      <c r="D22" s="18">
        <v>90.4</v>
      </c>
      <c r="E22" s="18">
        <v>31.1</v>
      </c>
      <c r="F22" s="76">
        <v>1</v>
      </c>
      <c r="G22" s="74">
        <v>0</v>
      </c>
      <c r="H22" s="64">
        <v>2</v>
      </c>
      <c r="I22" s="12">
        <v>1</v>
      </c>
      <c r="J22" s="12">
        <v>0</v>
      </c>
      <c r="K22" s="27">
        <v>46.97</v>
      </c>
      <c r="L22" s="17">
        <v>433.3</v>
      </c>
    </row>
    <row r="23" spans="2:12" x14ac:dyDescent="0.2">
      <c r="B23" s="2">
        <v>50</v>
      </c>
      <c r="C23" s="2">
        <v>0</v>
      </c>
      <c r="D23" s="18">
        <v>109.4</v>
      </c>
      <c r="E23" s="18">
        <v>33</v>
      </c>
      <c r="F23" s="76">
        <v>1</v>
      </c>
      <c r="G23" s="74">
        <v>0</v>
      </c>
      <c r="H23" s="64">
        <v>2</v>
      </c>
      <c r="I23" s="12">
        <v>0</v>
      </c>
      <c r="J23" s="12">
        <v>0</v>
      </c>
      <c r="K23" s="27">
        <v>7.3040000000000003</v>
      </c>
      <c r="L23" s="17">
        <v>324.39999999999998</v>
      </c>
    </row>
    <row r="24" spans="2:12" x14ac:dyDescent="0.2">
      <c r="B24" s="2">
        <v>46</v>
      </c>
      <c r="C24" s="2">
        <v>0</v>
      </c>
      <c r="D24" s="18">
        <v>136.6</v>
      </c>
      <c r="E24" s="18">
        <v>38</v>
      </c>
      <c r="F24" s="76">
        <v>1</v>
      </c>
      <c r="G24" s="74">
        <v>0</v>
      </c>
      <c r="H24" s="64">
        <v>0</v>
      </c>
      <c r="I24" s="12">
        <v>0</v>
      </c>
      <c r="J24" s="12">
        <v>0</v>
      </c>
      <c r="K24" s="27">
        <v>12.66</v>
      </c>
      <c r="L24" s="17">
        <v>311</v>
      </c>
    </row>
    <row r="25" spans="2:12" x14ac:dyDescent="0.2">
      <c r="B25" s="2">
        <v>64</v>
      </c>
      <c r="C25" s="2">
        <v>1</v>
      </c>
      <c r="D25" s="18">
        <v>89</v>
      </c>
      <c r="E25" s="18">
        <v>37.799999999999997</v>
      </c>
      <c r="F25" s="76">
        <v>1</v>
      </c>
      <c r="G25" s="74">
        <v>0</v>
      </c>
      <c r="H25" s="64">
        <v>1</v>
      </c>
      <c r="I25" s="12">
        <v>0</v>
      </c>
      <c r="J25" s="12">
        <v>0</v>
      </c>
      <c r="K25" s="27">
        <v>10.34</v>
      </c>
      <c r="L25" s="17">
        <v>533.20000000000005</v>
      </c>
    </row>
    <row r="26" spans="2:12" x14ac:dyDescent="0.2">
      <c r="B26" s="2">
        <v>26</v>
      </c>
      <c r="C26" s="2">
        <v>0</v>
      </c>
      <c r="D26" s="18">
        <v>82.8</v>
      </c>
      <c r="E26" s="18">
        <v>26.3</v>
      </c>
      <c r="F26" s="76">
        <v>1</v>
      </c>
      <c r="G26" s="74">
        <v>1</v>
      </c>
      <c r="H26" s="64">
        <v>2</v>
      </c>
      <c r="I26" s="12">
        <v>0</v>
      </c>
      <c r="J26" s="12">
        <v>0</v>
      </c>
      <c r="K26" s="27">
        <v>12.72</v>
      </c>
      <c r="L26" s="17">
        <v>459.8</v>
      </c>
    </row>
    <row r="27" spans="2:12" x14ac:dyDescent="0.2">
      <c r="B27" s="2">
        <v>65</v>
      </c>
      <c r="C27" s="2">
        <v>1</v>
      </c>
      <c r="D27" s="18">
        <v>68.599999999999994</v>
      </c>
      <c r="E27" s="18">
        <v>29.3</v>
      </c>
      <c r="F27" s="76">
        <v>1</v>
      </c>
      <c r="G27" s="74">
        <v>1</v>
      </c>
      <c r="H27" s="64">
        <v>2</v>
      </c>
      <c r="I27" s="12">
        <v>0</v>
      </c>
      <c r="J27" s="70">
        <v>0</v>
      </c>
      <c r="K27" s="27">
        <v>36.47</v>
      </c>
      <c r="L27" s="17">
        <v>1250</v>
      </c>
    </row>
    <row r="28" spans="2:12" x14ac:dyDescent="0.2">
      <c r="B28" s="2">
        <v>51</v>
      </c>
      <c r="C28" s="2">
        <v>1</v>
      </c>
      <c r="D28" s="18">
        <v>123.3</v>
      </c>
      <c r="E28" s="18">
        <v>40.700000000000003</v>
      </c>
      <c r="F28" s="76">
        <v>1</v>
      </c>
      <c r="G28" s="74">
        <v>1</v>
      </c>
      <c r="H28" s="64">
        <v>0</v>
      </c>
      <c r="I28" s="12">
        <v>0</v>
      </c>
      <c r="J28" s="12">
        <v>0</v>
      </c>
      <c r="K28" s="27">
        <v>24.43</v>
      </c>
      <c r="L28" s="17">
        <v>820.2</v>
      </c>
    </row>
    <row r="29" spans="2:12" x14ac:dyDescent="0.2">
      <c r="B29" s="2">
        <v>39</v>
      </c>
      <c r="C29" s="2">
        <v>0</v>
      </c>
      <c r="D29" s="18">
        <v>135.80000000000001</v>
      </c>
      <c r="E29" s="18">
        <v>42.3</v>
      </c>
      <c r="F29" s="76">
        <v>1</v>
      </c>
      <c r="G29" s="74">
        <v>1</v>
      </c>
      <c r="H29" s="64">
        <v>1</v>
      </c>
      <c r="I29" s="12">
        <v>0</v>
      </c>
      <c r="J29" s="12">
        <v>0</v>
      </c>
      <c r="K29" s="27">
        <v>3.294</v>
      </c>
      <c r="L29" s="17">
        <v>212.6</v>
      </c>
    </row>
    <row r="30" spans="2:12" x14ac:dyDescent="0.2">
      <c r="B30" s="2">
        <v>42</v>
      </c>
      <c r="C30" s="2">
        <v>1</v>
      </c>
      <c r="D30" s="18">
        <v>95.3</v>
      </c>
      <c r="E30" s="18">
        <v>34.700000000000003</v>
      </c>
      <c r="F30" s="76">
        <v>1</v>
      </c>
      <c r="G30" s="74">
        <v>1</v>
      </c>
      <c r="H30" s="64">
        <v>0</v>
      </c>
      <c r="I30" s="12">
        <v>0</v>
      </c>
      <c r="J30" s="12">
        <v>0</v>
      </c>
      <c r="K30" s="27">
        <v>54.98</v>
      </c>
      <c r="L30" s="17">
        <v>498.8</v>
      </c>
    </row>
    <row r="31" spans="2:12" x14ac:dyDescent="0.2">
      <c r="B31" s="2">
        <v>49</v>
      </c>
      <c r="C31" s="2">
        <v>0</v>
      </c>
      <c r="D31" s="18">
        <v>109.4</v>
      </c>
      <c r="E31" s="18">
        <v>35.4</v>
      </c>
      <c r="F31" s="76">
        <v>1</v>
      </c>
      <c r="G31" s="74">
        <v>1</v>
      </c>
      <c r="H31" s="64">
        <v>1</v>
      </c>
      <c r="I31" s="12">
        <v>1</v>
      </c>
      <c r="J31" s="12">
        <v>1</v>
      </c>
      <c r="K31" s="27">
        <v>22.73</v>
      </c>
      <c r="L31" s="17">
        <v>509.3</v>
      </c>
    </row>
    <row r="32" spans="2:12" x14ac:dyDescent="0.2">
      <c r="B32" s="2">
        <v>50</v>
      </c>
      <c r="C32" s="2">
        <v>0</v>
      </c>
      <c r="D32" s="18">
        <v>107.9</v>
      </c>
      <c r="E32" s="18">
        <v>35.1</v>
      </c>
      <c r="F32" s="76">
        <v>1</v>
      </c>
      <c r="G32" s="74">
        <v>1</v>
      </c>
      <c r="H32" s="64">
        <v>1</v>
      </c>
      <c r="I32" s="12">
        <v>1</v>
      </c>
      <c r="J32" s="12">
        <v>0</v>
      </c>
      <c r="K32" s="27">
        <v>9.2370000000000001</v>
      </c>
      <c r="L32" s="17">
        <v>329.3</v>
      </c>
    </row>
    <row r="33" spans="2:12" x14ac:dyDescent="0.2">
      <c r="B33" s="2">
        <v>63</v>
      </c>
      <c r="C33" s="2">
        <v>0</v>
      </c>
      <c r="D33" s="18">
        <v>121.5</v>
      </c>
      <c r="E33" s="18">
        <v>37.4</v>
      </c>
      <c r="F33" s="76">
        <v>1</v>
      </c>
      <c r="G33" s="74">
        <v>1</v>
      </c>
      <c r="H33" s="64">
        <v>1</v>
      </c>
      <c r="I33" s="12">
        <v>0</v>
      </c>
      <c r="J33" s="12">
        <v>0</v>
      </c>
      <c r="K33" s="27">
        <v>4.319</v>
      </c>
      <c r="L33" s="17">
        <v>234</v>
      </c>
    </row>
    <row r="34" spans="2:12" x14ac:dyDescent="0.2">
      <c r="B34" s="2">
        <v>57</v>
      </c>
      <c r="C34" s="2">
        <v>0</v>
      </c>
      <c r="D34" s="18">
        <v>113.6</v>
      </c>
      <c r="E34" s="18">
        <v>34.9</v>
      </c>
      <c r="F34" s="76">
        <v>1</v>
      </c>
      <c r="G34" s="74">
        <v>1</v>
      </c>
      <c r="H34" s="64">
        <v>1</v>
      </c>
      <c r="I34" s="12">
        <v>0</v>
      </c>
      <c r="J34" s="12">
        <v>0</v>
      </c>
      <c r="K34" s="27">
        <v>12.24</v>
      </c>
      <c r="L34" s="17">
        <v>356.4</v>
      </c>
    </row>
    <row r="35" spans="2:12" x14ac:dyDescent="0.2">
      <c r="B35" s="2">
        <v>60</v>
      </c>
      <c r="C35" s="2">
        <v>0</v>
      </c>
      <c r="D35" s="18">
        <v>108</v>
      </c>
      <c r="E35" s="18">
        <v>34.1</v>
      </c>
      <c r="F35" s="76">
        <v>1</v>
      </c>
      <c r="G35" s="74">
        <v>1</v>
      </c>
      <c r="H35" s="64">
        <v>1</v>
      </c>
      <c r="I35" s="12">
        <v>0</v>
      </c>
      <c r="J35" s="12">
        <v>0</v>
      </c>
      <c r="K35" s="27">
        <v>5.2489999999999997</v>
      </c>
      <c r="L35" s="17">
        <v>307.39999999999998</v>
      </c>
    </row>
    <row r="36" spans="2:12" x14ac:dyDescent="0.2">
      <c r="B36" s="2">
        <v>67</v>
      </c>
      <c r="C36" s="2">
        <v>1</v>
      </c>
      <c r="D36" s="18">
        <v>106.7</v>
      </c>
      <c r="E36" s="18">
        <v>40.6</v>
      </c>
      <c r="F36" s="76">
        <v>1</v>
      </c>
      <c r="G36" s="74">
        <v>1</v>
      </c>
      <c r="H36" s="64">
        <v>0</v>
      </c>
      <c r="I36" s="12">
        <v>1</v>
      </c>
      <c r="J36" s="12">
        <v>0</v>
      </c>
      <c r="K36" s="27">
        <v>19.37</v>
      </c>
      <c r="L36" s="17">
        <v>640.4</v>
      </c>
    </row>
    <row r="37" spans="2:12" x14ac:dyDescent="0.2">
      <c r="B37" s="2"/>
      <c r="C37" s="2"/>
      <c r="D37" s="18"/>
      <c r="E37" s="18"/>
    </row>
    <row r="38" spans="2:12" x14ac:dyDescent="0.2">
      <c r="B38" s="2"/>
      <c r="C38" s="2"/>
      <c r="D38" s="18"/>
      <c r="E38" s="18"/>
    </row>
    <row r="40" spans="2:12" x14ac:dyDescent="0.2">
      <c r="C40" t="s">
        <v>283</v>
      </c>
      <c r="F40" t="s">
        <v>284</v>
      </c>
      <c r="G40" t="s">
        <v>285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19" sqref="G19"/>
    </sheetView>
  </sheetViews>
  <sheetFormatPr baseColWidth="10" defaultRowHeight="16" x14ac:dyDescent="0.2"/>
  <cols>
    <col min="1" max="1" width="18.33203125" customWidth="1"/>
    <col min="2" max="2" width="18" customWidth="1"/>
    <col min="3" max="3" width="20.6640625" customWidth="1"/>
    <col min="5" max="5" width="18" customWidth="1"/>
  </cols>
  <sheetData>
    <row r="1" spans="1:5" x14ac:dyDescent="0.2">
      <c r="A1" s="60" t="s">
        <v>2</v>
      </c>
      <c r="B1" s="60" t="s">
        <v>121</v>
      </c>
      <c r="C1" s="60" t="s">
        <v>122</v>
      </c>
      <c r="E1" s="60" t="s">
        <v>289</v>
      </c>
    </row>
    <row r="3" spans="1:5" x14ac:dyDescent="0.2">
      <c r="A3">
        <v>7</v>
      </c>
      <c r="B3">
        <v>3</v>
      </c>
      <c r="C3">
        <v>1</v>
      </c>
      <c r="E3">
        <v>17</v>
      </c>
    </row>
    <row r="4" spans="1:5" x14ac:dyDescent="0.2">
      <c r="A4">
        <v>8</v>
      </c>
      <c r="B4">
        <v>6</v>
      </c>
      <c r="C4">
        <v>4</v>
      </c>
      <c r="E4">
        <v>36</v>
      </c>
    </row>
    <row r="5" spans="1:5" x14ac:dyDescent="0.2">
      <c r="A5">
        <v>9</v>
      </c>
      <c r="B5">
        <v>11</v>
      </c>
      <c r="C5">
        <v>5</v>
      </c>
    </row>
    <row r="6" spans="1:5" x14ac:dyDescent="0.2">
      <c r="A6">
        <v>10</v>
      </c>
      <c r="B6">
        <v>12</v>
      </c>
      <c r="C6">
        <v>16</v>
      </c>
    </row>
    <row r="7" spans="1:5" x14ac:dyDescent="0.2">
      <c r="A7">
        <v>13</v>
      </c>
      <c r="B7">
        <v>14</v>
      </c>
      <c r="C7">
        <v>20</v>
      </c>
    </row>
    <row r="8" spans="1:5" x14ac:dyDescent="0.2">
      <c r="A8">
        <v>18</v>
      </c>
      <c r="B8">
        <v>15</v>
      </c>
      <c r="C8">
        <v>21</v>
      </c>
    </row>
    <row r="9" spans="1:5" x14ac:dyDescent="0.2">
      <c r="A9">
        <v>22</v>
      </c>
      <c r="B9">
        <v>19</v>
      </c>
      <c r="C9">
        <v>24</v>
      </c>
    </row>
    <row r="10" spans="1:5" x14ac:dyDescent="0.2">
      <c r="A10">
        <v>23</v>
      </c>
      <c r="B10">
        <v>25</v>
      </c>
      <c r="C10">
        <v>27</v>
      </c>
    </row>
    <row r="11" spans="1:5" x14ac:dyDescent="0.2">
      <c r="A11">
        <v>28</v>
      </c>
      <c r="B11">
        <v>26</v>
      </c>
      <c r="C11">
        <v>33</v>
      </c>
    </row>
    <row r="12" spans="1:5" x14ac:dyDescent="0.2">
      <c r="A12">
        <v>29</v>
      </c>
      <c r="B12">
        <v>32</v>
      </c>
      <c r="C12">
        <v>34</v>
      </c>
    </row>
    <row r="13" spans="1:5" x14ac:dyDescent="0.2">
      <c r="A13">
        <v>30</v>
      </c>
      <c r="B13">
        <v>37</v>
      </c>
      <c r="C13">
        <v>35</v>
      </c>
    </row>
    <row r="14" spans="1:5" x14ac:dyDescent="0.2">
      <c r="A14" s="61">
        <v>31</v>
      </c>
      <c r="C14" s="61"/>
    </row>
    <row r="15" spans="1:5" x14ac:dyDescent="0.2">
      <c r="A15" s="61"/>
      <c r="B15" s="61"/>
      <c r="C15" s="61"/>
    </row>
    <row r="16" spans="1:5" x14ac:dyDescent="0.2">
      <c r="C16" s="61"/>
    </row>
    <row r="17" spans="3:3" x14ac:dyDescent="0.2">
      <c r="C1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N43"/>
  <sheetViews>
    <sheetView workbookViewId="0">
      <selection activeCell="G54" sqref="G54"/>
    </sheetView>
  </sheetViews>
  <sheetFormatPr baseColWidth="10" defaultRowHeight="16" x14ac:dyDescent="0.2"/>
  <sheetData>
    <row r="4" spans="2:14" x14ac:dyDescent="0.2">
      <c r="B4" s="31" t="s">
        <v>81</v>
      </c>
      <c r="C4" s="32"/>
      <c r="D4" s="32"/>
      <c r="E4" s="32"/>
      <c r="F4" s="53"/>
      <c r="G4" s="53"/>
      <c r="H4" s="53"/>
      <c r="I4" s="53"/>
      <c r="J4" s="53"/>
      <c r="K4" s="53"/>
      <c r="L4" s="53"/>
      <c r="M4" s="53"/>
      <c r="N4" s="30"/>
    </row>
    <row r="5" spans="2:14" x14ac:dyDescent="0.2">
      <c r="B5" s="34"/>
      <c r="C5" s="34"/>
      <c r="D5" s="34"/>
      <c r="E5" s="34"/>
      <c r="F5" s="34"/>
      <c r="G5" s="34"/>
      <c r="H5" s="34"/>
      <c r="I5" s="35" t="s">
        <v>109</v>
      </c>
      <c r="J5" s="34"/>
      <c r="K5" s="34"/>
      <c r="L5" s="35" t="s">
        <v>108</v>
      </c>
      <c r="M5" s="35"/>
      <c r="N5" s="23" t="s">
        <v>0</v>
      </c>
    </row>
    <row r="6" spans="2:14" x14ac:dyDescent="0.2">
      <c r="B6" s="35" t="s">
        <v>16</v>
      </c>
      <c r="C6" s="35" t="s">
        <v>14</v>
      </c>
      <c r="D6" s="35" t="s">
        <v>12</v>
      </c>
      <c r="E6" s="35" t="s">
        <v>13</v>
      </c>
      <c r="F6" s="35" t="s">
        <v>100</v>
      </c>
      <c r="G6" s="35" t="s">
        <v>98</v>
      </c>
      <c r="H6" s="35" t="s">
        <v>107</v>
      </c>
      <c r="I6" s="35" t="s">
        <v>103</v>
      </c>
      <c r="J6" s="35" t="s">
        <v>104</v>
      </c>
      <c r="K6" s="35" t="s">
        <v>105</v>
      </c>
      <c r="L6" s="35" t="s">
        <v>106</v>
      </c>
      <c r="M6" s="35" t="s">
        <v>105</v>
      </c>
      <c r="N6" s="23" t="s">
        <v>25</v>
      </c>
    </row>
    <row r="7" spans="2:14" x14ac:dyDescent="0.2">
      <c r="B7" s="35"/>
      <c r="C7" s="35" t="s">
        <v>102</v>
      </c>
      <c r="D7" s="35" t="s">
        <v>101</v>
      </c>
      <c r="E7" s="34"/>
      <c r="F7" s="35" t="s">
        <v>99</v>
      </c>
      <c r="G7" s="35" t="s">
        <v>99</v>
      </c>
      <c r="H7" s="35" t="s">
        <v>99</v>
      </c>
      <c r="I7" s="35" t="s">
        <v>101</v>
      </c>
      <c r="J7" s="35" t="s">
        <v>101</v>
      </c>
      <c r="K7" s="35"/>
      <c r="L7" s="35" t="s">
        <v>101</v>
      </c>
      <c r="M7" s="35"/>
      <c r="N7" s="22"/>
    </row>
    <row r="8" spans="2:14" x14ac:dyDescent="0.2">
      <c r="B8" s="2">
        <v>26</v>
      </c>
      <c r="C8" s="2">
        <v>0</v>
      </c>
      <c r="D8" s="18">
        <v>82.8</v>
      </c>
      <c r="E8" s="18">
        <v>26.3</v>
      </c>
      <c r="F8" s="2">
        <v>89</v>
      </c>
      <c r="G8" s="2">
        <v>99</v>
      </c>
      <c r="H8" s="2">
        <v>178</v>
      </c>
      <c r="I8" s="54">
        <f t="shared" ref="I8:I43" si="0">(1.59*D8)-(0.087*G8*C8)-(0.003*G8*F8)-(0.004*D8^2)-16.2</f>
        <v>61.595640000000017</v>
      </c>
      <c r="J8" s="54">
        <f t="shared" ref="J8:J43" si="1">D8-I8</f>
        <v>21.20435999999998</v>
      </c>
      <c r="K8" s="54">
        <f t="shared" ref="K8:K43" si="2">J8/D8*100</f>
        <v>25.609130434782585</v>
      </c>
      <c r="L8" s="54">
        <f>(0.407*D8)+(0.267*H8)-19.2</f>
        <v>62.025599999999997</v>
      </c>
      <c r="M8" s="54">
        <f>(D8-L8)/D8*100</f>
        <v>25.089855072463767</v>
      </c>
      <c r="N8" s="12">
        <v>1</v>
      </c>
    </row>
    <row r="9" spans="2:14" x14ac:dyDescent="0.2">
      <c r="B9" s="2">
        <v>40</v>
      </c>
      <c r="C9" s="2">
        <v>1</v>
      </c>
      <c r="D9" s="18">
        <v>77.5</v>
      </c>
      <c r="E9" s="18">
        <v>29.5</v>
      </c>
      <c r="F9" s="2">
        <v>98</v>
      </c>
      <c r="G9" s="2">
        <v>105</v>
      </c>
      <c r="H9" s="2">
        <v>162</v>
      </c>
      <c r="I9" s="54">
        <f t="shared" si="0"/>
        <v>42.99499999999999</v>
      </c>
      <c r="J9" s="54">
        <f t="shared" si="1"/>
        <v>34.50500000000001</v>
      </c>
      <c r="K9" s="54">
        <f t="shared" si="2"/>
        <v>44.522580645161305</v>
      </c>
      <c r="L9" s="54">
        <f>(0.252*D9)+(0.473*H9)-48.3</f>
        <v>47.855999999999995</v>
      </c>
      <c r="M9" s="54">
        <f t="shared" ref="M9:M43" si="3">(D9-L9)/D9*100</f>
        <v>38.250322580645168</v>
      </c>
      <c r="N9" s="12">
        <v>3</v>
      </c>
    </row>
    <row r="10" spans="2:14" x14ac:dyDescent="0.2">
      <c r="B10" s="2">
        <v>65</v>
      </c>
      <c r="C10" s="2">
        <v>1</v>
      </c>
      <c r="D10" s="18">
        <v>68.599999999999994</v>
      </c>
      <c r="E10" s="18">
        <v>29.3</v>
      </c>
      <c r="F10" s="2">
        <v>92</v>
      </c>
      <c r="G10" s="2">
        <v>106</v>
      </c>
      <c r="H10" s="2">
        <v>153</v>
      </c>
      <c r="I10" s="54">
        <f t="shared" si="0"/>
        <v>35.572160000000011</v>
      </c>
      <c r="J10" s="54">
        <f t="shared" si="1"/>
        <v>33.027839999999983</v>
      </c>
      <c r="K10" s="54">
        <f t="shared" si="2"/>
        <v>48.145539358600566</v>
      </c>
      <c r="L10" s="54">
        <f>(0.252*D10)+(0.473*H10)-48.3</f>
        <v>41.356200000000001</v>
      </c>
      <c r="M10" s="54">
        <f t="shared" si="3"/>
        <v>39.713994169096203</v>
      </c>
      <c r="N10" s="12">
        <v>4</v>
      </c>
    </row>
    <row r="11" spans="2:14" x14ac:dyDescent="0.2">
      <c r="B11" s="2">
        <v>51</v>
      </c>
      <c r="C11" s="2">
        <v>1</v>
      </c>
      <c r="D11" s="18">
        <v>123.3</v>
      </c>
      <c r="E11" s="18">
        <v>40.700000000000003</v>
      </c>
      <c r="F11" s="2">
        <v>131</v>
      </c>
      <c r="G11" s="2">
        <v>146</v>
      </c>
      <c r="H11" s="2">
        <v>174</v>
      </c>
      <c r="I11" s="54">
        <f t="shared" si="0"/>
        <v>48.955439999999996</v>
      </c>
      <c r="J11" s="54">
        <f t="shared" si="1"/>
        <v>74.344560000000001</v>
      </c>
      <c r="K11" s="54">
        <f t="shared" si="2"/>
        <v>60.295669099756687</v>
      </c>
      <c r="L11" s="54">
        <f>(0.252*D11)+(0.473*H11)-48.3</f>
        <v>65.073599999999999</v>
      </c>
      <c r="M11" s="54">
        <f t="shared" si="3"/>
        <v>47.223357664233575</v>
      </c>
      <c r="N11" s="12">
        <v>5</v>
      </c>
    </row>
    <row r="12" spans="2:14" x14ac:dyDescent="0.2">
      <c r="B12" s="2">
        <v>58</v>
      </c>
      <c r="C12" s="2">
        <v>1</v>
      </c>
      <c r="D12" s="18">
        <v>72.8</v>
      </c>
      <c r="E12" s="18">
        <v>29.8</v>
      </c>
      <c r="F12" s="2">
        <v>98</v>
      </c>
      <c r="G12" s="2">
        <v>104</v>
      </c>
      <c r="H12" s="2">
        <v>156</v>
      </c>
      <c r="I12" s="54">
        <f t="shared" si="0"/>
        <v>38.728639999999984</v>
      </c>
      <c r="J12" s="54">
        <f t="shared" si="1"/>
        <v>34.071360000000013</v>
      </c>
      <c r="K12" s="54">
        <f t="shared" si="2"/>
        <v>46.801318681318698</v>
      </c>
      <c r="L12" s="54">
        <f>(0.252*D12)+(0.473*H12)-48.3</f>
        <v>43.833600000000004</v>
      </c>
      <c r="M12" s="54">
        <f t="shared" si="3"/>
        <v>39.789010989010983</v>
      </c>
      <c r="N12" s="12">
        <v>6</v>
      </c>
    </row>
    <row r="13" spans="2:14" x14ac:dyDescent="0.2">
      <c r="B13" s="2">
        <v>31</v>
      </c>
      <c r="C13" s="2">
        <v>1</v>
      </c>
      <c r="D13" s="18">
        <v>63.5</v>
      </c>
      <c r="E13" s="18">
        <v>23.3</v>
      </c>
      <c r="F13" s="2">
        <v>74</v>
      </c>
      <c r="G13" s="2">
        <v>97</v>
      </c>
      <c r="H13" s="2">
        <v>165</v>
      </c>
      <c r="I13" s="54">
        <f t="shared" si="0"/>
        <v>38.663000000000011</v>
      </c>
      <c r="J13" s="54">
        <f t="shared" si="1"/>
        <v>24.836999999999989</v>
      </c>
      <c r="K13" s="54">
        <f t="shared" si="2"/>
        <v>39.113385826771633</v>
      </c>
      <c r="L13" s="54">
        <f>(0.252*D13)+(0.473*H13)-48.3</f>
        <v>45.747</v>
      </c>
      <c r="M13" s="54">
        <f t="shared" si="3"/>
        <v>27.95748031496063</v>
      </c>
      <c r="N13" s="12">
        <v>7</v>
      </c>
    </row>
    <row r="14" spans="2:14" x14ac:dyDescent="0.2">
      <c r="B14" s="2">
        <v>53</v>
      </c>
      <c r="C14" s="2">
        <v>0</v>
      </c>
      <c r="D14" s="18">
        <v>74.3</v>
      </c>
      <c r="E14" s="18">
        <v>25.4</v>
      </c>
      <c r="F14" s="2">
        <v>81</v>
      </c>
      <c r="G14" s="2">
        <v>94</v>
      </c>
      <c r="H14" s="2">
        <v>171</v>
      </c>
      <c r="I14" s="54">
        <f t="shared" si="0"/>
        <v>57.013040000000004</v>
      </c>
      <c r="J14" s="54">
        <f t="shared" si="1"/>
        <v>17.286959999999993</v>
      </c>
      <c r="K14" s="54">
        <f t="shared" si="2"/>
        <v>23.266433378196496</v>
      </c>
      <c r="L14" s="54">
        <f>(0.407*D14)+(0.267*H14)-19.2</f>
        <v>56.697099999999992</v>
      </c>
      <c r="M14" s="54">
        <f t="shared" si="3"/>
        <v>23.69165545087484</v>
      </c>
      <c r="N14" s="12">
        <v>8</v>
      </c>
    </row>
    <row r="15" spans="2:14" x14ac:dyDescent="0.2">
      <c r="B15" s="2">
        <v>32</v>
      </c>
      <c r="C15" s="2">
        <v>1</v>
      </c>
      <c r="D15" s="18">
        <v>56.3</v>
      </c>
      <c r="E15" s="18">
        <v>21.6</v>
      </c>
      <c r="F15" s="2">
        <v>70</v>
      </c>
      <c r="G15" s="2">
        <v>84</v>
      </c>
      <c r="H15" s="2">
        <v>161</v>
      </c>
      <c r="I15" s="54">
        <f t="shared" si="0"/>
        <v>35.690240000000003</v>
      </c>
      <c r="J15" s="54">
        <f t="shared" si="1"/>
        <v>20.609759999999994</v>
      </c>
      <c r="K15" s="54">
        <f t="shared" si="2"/>
        <v>36.607033747779745</v>
      </c>
      <c r="L15" s="54">
        <f>(0.252*D15)+(0.473*H15)-48.3</f>
        <v>42.040599999999998</v>
      </c>
      <c r="M15" s="54">
        <f t="shared" si="3"/>
        <v>25.327531083481354</v>
      </c>
      <c r="N15" s="12">
        <v>9</v>
      </c>
    </row>
    <row r="16" spans="2:14" x14ac:dyDescent="0.2">
      <c r="B16" s="2">
        <v>41</v>
      </c>
      <c r="C16" s="2">
        <v>1</v>
      </c>
      <c r="D16" s="18">
        <v>60.9</v>
      </c>
      <c r="E16" s="18">
        <v>25</v>
      </c>
      <c r="F16" s="2">
        <v>79</v>
      </c>
      <c r="G16" s="2">
        <v>92</v>
      </c>
      <c r="H16" s="2">
        <v>156</v>
      </c>
      <c r="I16" s="54">
        <f t="shared" si="0"/>
        <v>35.987759999999994</v>
      </c>
      <c r="J16" s="54">
        <f t="shared" si="1"/>
        <v>24.912240000000004</v>
      </c>
      <c r="K16" s="54">
        <f t="shared" si="2"/>
        <v>40.906798029556654</v>
      </c>
      <c r="L16" s="54">
        <f>(0.252*D16)+(0.473*H16)-48.3</f>
        <v>40.834800000000001</v>
      </c>
      <c r="M16" s="54">
        <f t="shared" si="3"/>
        <v>32.94778325123152</v>
      </c>
      <c r="N16" s="12">
        <v>10</v>
      </c>
    </row>
    <row r="17" spans="2:14" x14ac:dyDescent="0.2">
      <c r="B17" s="2">
        <v>46</v>
      </c>
      <c r="C17" s="2">
        <v>0</v>
      </c>
      <c r="D17" s="18">
        <v>136.6</v>
      </c>
      <c r="E17" s="18">
        <v>38</v>
      </c>
      <c r="F17" s="2">
        <v>117</v>
      </c>
      <c r="G17" s="2">
        <v>118</v>
      </c>
      <c r="H17" s="2">
        <v>190</v>
      </c>
      <c r="I17" s="54">
        <f t="shared" si="0"/>
        <v>84.937759999999983</v>
      </c>
      <c r="J17" s="54">
        <f t="shared" si="1"/>
        <v>51.662240000000011</v>
      </c>
      <c r="K17" s="54">
        <f t="shared" si="2"/>
        <v>37.820087847730612</v>
      </c>
      <c r="L17" s="54">
        <f>(0.407*D17)+(0.267*H17)-19.2</f>
        <v>87.126199999999997</v>
      </c>
      <c r="M17" s="54">
        <f t="shared" si="3"/>
        <v>36.218008784773062</v>
      </c>
      <c r="N17" s="12">
        <v>11</v>
      </c>
    </row>
    <row r="18" spans="2:14" x14ac:dyDescent="0.2">
      <c r="B18" s="2">
        <v>60</v>
      </c>
      <c r="C18" s="2">
        <v>1</v>
      </c>
      <c r="D18" s="18">
        <v>84.2</v>
      </c>
      <c r="E18" s="18">
        <v>32</v>
      </c>
      <c r="F18" s="2">
        <v>93</v>
      </c>
      <c r="G18" s="2">
        <v>106</v>
      </c>
      <c r="H18" s="2">
        <v>162</v>
      </c>
      <c r="I18" s="54">
        <f t="shared" si="0"/>
        <v>50.523440000000022</v>
      </c>
      <c r="J18" s="54">
        <f t="shared" si="1"/>
        <v>33.676559999999981</v>
      </c>
      <c r="K18" s="54">
        <f t="shared" si="2"/>
        <v>39.99591448931114</v>
      </c>
      <c r="L18" s="54">
        <f>(0.252*D18)+(0.473*H18)-48.3</f>
        <v>49.544399999999996</v>
      </c>
      <c r="M18" s="54">
        <f t="shared" si="3"/>
        <v>41.15866983372922</v>
      </c>
      <c r="N18" s="12">
        <v>12</v>
      </c>
    </row>
    <row r="19" spans="2:14" x14ac:dyDescent="0.2">
      <c r="B19" s="2">
        <v>62</v>
      </c>
      <c r="C19" s="2">
        <v>1</v>
      </c>
      <c r="D19" s="18">
        <v>65.5</v>
      </c>
      <c r="E19" s="18">
        <v>22.9</v>
      </c>
      <c r="F19" s="2">
        <v>82.5</v>
      </c>
      <c r="G19" s="2">
        <v>93</v>
      </c>
      <c r="H19" s="2">
        <v>169</v>
      </c>
      <c r="I19" s="54">
        <f t="shared" si="0"/>
        <v>39.675500000000014</v>
      </c>
      <c r="J19" s="54">
        <f t="shared" si="1"/>
        <v>25.824499999999986</v>
      </c>
      <c r="K19" s="54">
        <f t="shared" si="2"/>
        <v>39.426717557251891</v>
      </c>
      <c r="L19" s="54">
        <f>(0.252*D19)+(0.473*H19)-48.3</f>
        <v>48.143000000000001</v>
      </c>
      <c r="M19" s="54">
        <f t="shared" si="3"/>
        <v>26.499236641221373</v>
      </c>
      <c r="N19" s="12">
        <v>13</v>
      </c>
    </row>
    <row r="20" spans="2:14" x14ac:dyDescent="0.2">
      <c r="B20" s="2">
        <v>64</v>
      </c>
      <c r="C20" s="2">
        <v>1</v>
      </c>
      <c r="D20" s="18">
        <v>89</v>
      </c>
      <c r="E20" s="18">
        <v>37.799999999999997</v>
      </c>
      <c r="F20" s="2">
        <v>123</v>
      </c>
      <c r="G20" s="2">
        <v>121</v>
      </c>
      <c r="H20" s="2">
        <v>154</v>
      </c>
      <c r="I20" s="54">
        <f t="shared" si="0"/>
        <v>38.450000000000031</v>
      </c>
      <c r="J20" s="54">
        <f t="shared" si="1"/>
        <v>50.549999999999969</v>
      </c>
      <c r="K20" s="54">
        <f t="shared" si="2"/>
        <v>56.797752808988733</v>
      </c>
      <c r="L20" s="54">
        <f>(0.252*D20)+(0.473*H20)-48.3</f>
        <v>46.97</v>
      </c>
      <c r="M20" s="54">
        <f t="shared" si="3"/>
        <v>47.224719101123597</v>
      </c>
      <c r="N20" s="12">
        <v>14</v>
      </c>
    </row>
    <row r="21" spans="2:14" x14ac:dyDescent="0.2">
      <c r="B21" s="2">
        <v>42</v>
      </c>
      <c r="C21" s="2">
        <v>0</v>
      </c>
      <c r="D21" s="18">
        <v>129.69999999999999</v>
      </c>
      <c r="E21" s="18">
        <v>34.4</v>
      </c>
      <c r="F21" s="2">
        <v>120</v>
      </c>
      <c r="G21" s="2">
        <v>122</v>
      </c>
      <c r="H21" s="2">
        <v>194</v>
      </c>
      <c r="I21" s="54">
        <f t="shared" si="0"/>
        <v>78.814640000000011</v>
      </c>
      <c r="J21" s="54">
        <f t="shared" si="1"/>
        <v>50.885359999999977</v>
      </c>
      <c r="K21" s="54">
        <f t="shared" si="2"/>
        <v>39.233122590593659</v>
      </c>
      <c r="L21" s="54">
        <f>(0.407*D21)+(0.267*H21)-19.2</f>
        <v>85.385899999999992</v>
      </c>
      <c r="M21" s="54">
        <f t="shared" si="3"/>
        <v>34.166615265998459</v>
      </c>
      <c r="N21" s="12">
        <v>15</v>
      </c>
    </row>
    <row r="22" spans="2:14" x14ac:dyDescent="0.2">
      <c r="B22" s="2">
        <v>39</v>
      </c>
      <c r="C22" s="2">
        <v>0</v>
      </c>
      <c r="D22" s="18">
        <v>135.80000000000001</v>
      </c>
      <c r="E22" s="18">
        <v>42.3</v>
      </c>
      <c r="F22" s="2">
        <v>134</v>
      </c>
      <c r="G22" s="2">
        <v>132</v>
      </c>
      <c r="H22" s="2">
        <v>154</v>
      </c>
      <c r="I22" s="54">
        <f t="shared" si="0"/>
        <v>72.891440000000017</v>
      </c>
      <c r="J22" s="54">
        <f t="shared" si="1"/>
        <v>62.908559999999994</v>
      </c>
      <c r="K22" s="54">
        <f t="shared" si="2"/>
        <v>46.324418262150211</v>
      </c>
      <c r="L22" s="54">
        <f>(0.407*D22)+(0.267*H22)-19.2</f>
        <v>77.188599999999994</v>
      </c>
      <c r="M22" s="54">
        <f t="shared" si="3"/>
        <v>43.160088365243013</v>
      </c>
      <c r="N22" s="12">
        <v>16</v>
      </c>
    </row>
    <row r="23" spans="2:14" x14ac:dyDescent="0.2">
      <c r="B23" s="2">
        <v>52</v>
      </c>
      <c r="C23" s="2">
        <v>1</v>
      </c>
      <c r="D23" s="18">
        <v>105.1</v>
      </c>
      <c r="E23" s="18">
        <v>36.200000000000003</v>
      </c>
      <c r="F23" s="2">
        <v>115</v>
      </c>
      <c r="G23" s="2">
        <v>127</v>
      </c>
      <c r="H23" s="2">
        <v>171</v>
      </c>
      <c r="I23" s="54">
        <f t="shared" si="0"/>
        <v>51.860960000000006</v>
      </c>
      <c r="J23" s="54">
        <f t="shared" si="1"/>
        <v>53.239039999999989</v>
      </c>
      <c r="K23" s="54">
        <f t="shared" si="2"/>
        <v>50.655604186489043</v>
      </c>
      <c r="L23" s="54">
        <f>(0.252*D23)+(0.473*H23)-48.3</f>
        <v>59.068200000000004</v>
      </c>
      <c r="M23" s="54">
        <f t="shared" si="3"/>
        <v>43.798097050428161</v>
      </c>
      <c r="N23" s="12">
        <v>17</v>
      </c>
    </row>
    <row r="24" spans="2:14" x14ac:dyDescent="0.2">
      <c r="B24" s="2">
        <v>38</v>
      </c>
      <c r="C24" s="2">
        <v>1</v>
      </c>
      <c r="D24" s="18">
        <v>55</v>
      </c>
      <c r="E24" s="18">
        <v>21.6</v>
      </c>
      <c r="F24" s="2">
        <v>69</v>
      </c>
      <c r="G24" s="2">
        <v>89</v>
      </c>
      <c r="H24" s="2">
        <v>160</v>
      </c>
      <c r="I24" s="54">
        <f t="shared" si="0"/>
        <v>32.984000000000009</v>
      </c>
      <c r="J24" s="54">
        <f t="shared" si="1"/>
        <v>22.015999999999991</v>
      </c>
      <c r="K24" s="54">
        <f t="shared" si="2"/>
        <v>40.02909090909089</v>
      </c>
      <c r="L24" s="54">
        <f>(0.252*D24)+(0.473*H24)-48.3</f>
        <v>41.239999999999995</v>
      </c>
      <c r="M24" s="54">
        <f t="shared" si="3"/>
        <v>25.01818181818183</v>
      </c>
      <c r="N24" s="12">
        <v>18</v>
      </c>
    </row>
    <row r="25" spans="2:14" x14ac:dyDescent="0.2">
      <c r="B25" s="2">
        <v>63</v>
      </c>
      <c r="C25" s="2">
        <v>1</v>
      </c>
      <c r="D25" s="18">
        <v>97.3</v>
      </c>
      <c r="E25" s="18">
        <v>34.799999999999997</v>
      </c>
      <c r="F25" s="2">
        <v>114</v>
      </c>
      <c r="G25" s="2">
        <v>116</v>
      </c>
      <c r="H25" s="2">
        <v>167</v>
      </c>
      <c r="I25" s="54">
        <f t="shared" si="0"/>
        <v>50.873840000000015</v>
      </c>
      <c r="J25" s="54">
        <f t="shared" si="1"/>
        <v>46.426159999999982</v>
      </c>
      <c r="K25" s="54">
        <f t="shared" si="2"/>
        <v>47.714450154162371</v>
      </c>
      <c r="L25" s="54">
        <f>(0.252*D25)+(0.473*H25)-48.3</f>
        <v>55.210599999999999</v>
      </c>
      <c r="M25" s="54">
        <f t="shared" si="3"/>
        <v>43.257348406988697</v>
      </c>
      <c r="N25" s="12">
        <v>19</v>
      </c>
    </row>
    <row r="26" spans="2:14" x14ac:dyDescent="0.2">
      <c r="B26" s="2">
        <v>42</v>
      </c>
      <c r="C26" s="2">
        <v>1</v>
      </c>
      <c r="D26" s="18">
        <v>95.3</v>
      </c>
      <c r="E26" s="18">
        <v>34.700000000000003</v>
      </c>
      <c r="F26" s="2">
        <v>111</v>
      </c>
      <c r="G26" s="2">
        <v>106</v>
      </c>
      <c r="H26" s="2">
        <v>166</v>
      </c>
      <c r="I26" s="54">
        <f t="shared" si="0"/>
        <v>54.478639999999999</v>
      </c>
      <c r="J26" s="54">
        <f t="shared" si="1"/>
        <v>40.821359999999999</v>
      </c>
      <c r="K26" s="54">
        <f t="shared" si="2"/>
        <v>42.834585519412386</v>
      </c>
      <c r="L26" s="54">
        <f>(0.252*D26)+(0.473*H26)-48.3</f>
        <v>54.23360000000001</v>
      </c>
      <c r="M26" s="54">
        <f t="shared" si="3"/>
        <v>43.091710388247627</v>
      </c>
      <c r="N26" s="12">
        <v>20</v>
      </c>
    </row>
    <row r="27" spans="2:14" x14ac:dyDescent="0.2">
      <c r="B27" s="2">
        <v>49</v>
      </c>
      <c r="C27" s="2">
        <v>0</v>
      </c>
      <c r="D27" s="18">
        <v>109.4</v>
      </c>
      <c r="E27" s="18">
        <v>35.4</v>
      </c>
      <c r="F27" s="2">
        <v>110</v>
      </c>
      <c r="G27" s="2">
        <v>114</v>
      </c>
      <c r="H27" s="2">
        <v>176</v>
      </c>
      <c r="I27" s="54">
        <f t="shared" si="0"/>
        <v>72.252560000000017</v>
      </c>
      <c r="J27" s="54">
        <f t="shared" si="1"/>
        <v>37.147439999999989</v>
      </c>
      <c r="K27" s="54">
        <f t="shared" si="2"/>
        <v>33.95561243144423</v>
      </c>
      <c r="L27" s="54">
        <f>(0.407*D27)+(0.267*H27)-19.2</f>
        <v>72.317799999999991</v>
      </c>
      <c r="M27" s="54">
        <f t="shared" si="3"/>
        <v>33.895978062157234</v>
      </c>
      <c r="N27" s="12">
        <v>21</v>
      </c>
    </row>
    <row r="28" spans="2:14" x14ac:dyDescent="0.2">
      <c r="B28" s="2">
        <v>44</v>
      </c>
      <c r="C28" s="2">
        <v>0</v>
      </c>
      <c r="D28" s="18">
        <v>87.2</v>
      </c>
      <c r="E28" s="18">
        <v>24.4</v>
      </c>
      <c r="F28" s="2">
        <v>85</v>
      </c>
      <c r="G28" s="2">
        <v>98.2</v>
      </c>
      <c r="H28" s="2">
        <v>189</v>
      </c>
      <c r="I28" s="54">
        <f t="shared" si="0"/>
        <v>66.991640000000032</v>
      </c>
      <c r="J28" s="54">
        <f t="shared" si="1"/>
        <v>20.208359999999971</v>
      </c>
      <c r="K28" s="54">
        <f t="shared" si="2"/>
        <v>23.174724770642165</v>
      </c>
      <c r="L28" s="54">
        <f>(0.407*D28)+(0.267*H28)-19.2</f>
        <v>66.753399999999999</v>
      </c>
      <c r="M28" s="54">
        <f t="shared" si="3"/>
        <v>23.447935779816518</v>
      </c>
      <c r="N28" s="12">
        <v>22</v>
      </c>
    </row>
    <row r="29" spans="2:14" x14ac:dyDescent="0.2">
      <c r="B29" s="2">
        <v>46</v>
      </c>
      <c r="C29" s="2">
        <v>1</v>
      </c>
      <c r="D29" s="18">
        <v>60.3</v>
      </c>
      <c r="E29" s="18">
        <v>22.1</v>
      </c>
      <c r="F29" s="2">
        <v>77</v>
      </c>
      <c r="G29" s="2">
        <v>95.3</v>
      </c>
      <c r="H29" s="2">
        <v>165</v>
      </c>
      <c r="I29" s="54">
        <f t="shared" si="0"/>
        <v>34.827239999999989</v>
      </c>
      <c r="J29" s="54">
        <f t="shared" si="1"/>
        <v>25.472760000000008</v>
      </c>
      <c r="K29" s="54">
        <f t="shared" si="2"/>
        <v>42.243383084577133</v>
      </c>
      <c r="L29" s="54">
        <f>(0.252*D29)+(0.473*H29)-48.3</f>
        <v>44.940600000000003</v>
      </c>
      <c r="M29" s="54">
        <f t="shared" si="3"/>
        <v>25.471641791044767</v>
      </c>
      <c r="N29" s="12">
        <v>23</v>
      </c>
    </row>
    <row r="30" spans="2:14" x14ac:dyDescent="0.2">
      <c r="B30" s="2">
        <v>50</v>
      </c>
      <c r="C30" s="2">
        <v>0</v>
      </c>
      <c r="D30" s="18">
        <v>107.9</v>
      </c>
      <c r="E30" s="18">
        <v>35.1</v>
      </c>
      <c r="F30" s="2">
        <v>107</v>
      </c>
      <c r="G30" s="2">
        <v>109</v>
      </c>
      <c r="H30" s="2">
        <v>175</v>
      </c>
      <c r="I30" s="54">
        <f t="shared" si="0"/>
        <v>73.802359999999993</v>
      </c>
      <c r="J30" s="54">
        <f t="shared" si="1"/>
        <v>34.097640000000013</v>
      </c>
      <c r="K30" s="54">
        <f t="shared" si="2"/>
        <v>31.601149212233558</v>
      </c>
      <c r="L30" s="54">
        <f>(0.407*D30)+(0.267*H30)-19.2</f>
        <v>71.440299999999993</v>
      </c>
      <c r="M30" s="54">
        <f t="shared" si="3"/>
        <v>33.790268767377214</v>
      </c>
      <c r="N30" s="12">
        <v>24</v>
      </c>
    </row>
    <row r="31" spans="2:14" x14ac:dyDescent="0.2">
      <c r="B31" s="2">
        <v>32</v>
      </c>
      <c r="C31" s="2">
        <v>1</v>
      </c>
      <c r="D31" s="18">
        <v>76.599999999999994</v>
      </c>
      <c r="E31" s="18">
        <v>31.8</v>
      </c>
      <c r="F31" s="2">
        <v>98</v>
      </c>
      <c r="G31" s="2">
        <v>109</v>
      </c>
      <c r="H31" s="2">
        <v>155</v>
      </c>
      <c r="I31" s="54">
        <f t="shared" si="0"/>
        <v>40.594759999999994</v>
      </c>
      <c r="J31" s="54">
        <f t="shared" si="1"/>
        <v>36.005240000000001</v>
      </c>
      <c r="K31" s="54">
        <f t="shared" si="2"/>
        <v>47.004229765013065</v>
      </c>
      <c r="L31" s="54">
        <f>(0.252*D31)+(0.473*H31)-48.3</f>
        <v>44.318200000000004</v>
      </c>
      <c r="M31" s="54">
        <f t="shared" si="3"/>
        <v>42.143342036553513</v>
      </c>
      <c r="N31" s="12">
        <v>25</v>
      </c>
    </row>
    <row r="32" spans="2:14" x14ac:dyDescent="0.2">
      <c r="B32" s="2">
        <v>70</v>
      </c>
      <c r="C32" s="2">
        <v>1</v>
      </c>
      <c r="D32" s="18">
        <v>62</v>
      </c>
      <c r="E32" s="18">
        <v>24.6</v>
      </c>
      <c r="F32" s="2">
        <v>76</v>
      </c>
      <c r="G32" s="2">
        <v>95</v>
      </c>
      <c r="H32" s="2">
        <v>158</v>
      </c>
      <c r="I32" s="54">
        <f t="shared" si="0"/>
        <v>37.079000000000008</v>
      </c>
      <c r="J32" s="54">
        <f t="shared" si="1"/>
        <v>24.920999999999992</v>
      </c>
      <c r="K32" s="54">
        <f t="shared" si="2"/>
        <v>40.195161290322567</v>
      </c>
      <c r="L32" s="54">
        <f>(0.252*D32)+(0.473*H32)-48.3</f>
        <v>42.057999999999993</v>
      </c>
      <c r="M32" s="54">
        <f t="shared" si="3"/>
        <v>32.164516129032272</v>
      </c>
      <c r="N32" s="12">
        <v>26</v>
      </c>
    </row>
    <row r="33" spans="2:14" x14ac:dyDescent="0.2">
      <c r="B33" s="2">
        <v>63</v>
      </c>
      <c r="C33" s="2">
        <v>0</v>
      </c>
      <c r="D33" s="18">
        <v>121.5</v>
      </c>
      <c r="E33" s="18">
        <v>37.4</v>
      </c>
      <c r="F33" s="2">
        <v>126</v>
      </c>
      <c r="G33" s="2">
        <v>118</v>
      </c>
      <c r="H33" s="2">
        <v>180</v>
      </c>
      <c r="I33" s="54">
        <f t="shared" si="0"/>
        <v>73.332000000000008</v>
      </c>
      <c r="J33" s="54">
        <f t="shared" si="1"/>
        <v>48.167999999999992</v>
      </c>
      <c r="K33" s="54">
        <f t="shared" si="2"/>
        <v>39.644444444444439</v>
      </c>
      <c r="L33" s="54">
        <f>(0.407*D33)+(0.267*H33)-19.2</f>
        <v>78.310500000000005</v>
      </c>
      <c r="M33" s="54">
        <f t="shared" si="3"/>
        <v>35.546913580246908</v>
      </c>
      <c r="N33" s="12">
        <v>27</v>
      </c>
    </row>
    <row r="34" spans="2:14" x14ac:dyDescent="0.2">
      <c r="B34" s="2">
        <v>58</v>
      </c>
      <c r="C34" s="2">
        <v>1</v>
      </c>
      <c r="D34" s="18">
        <v>59.9</v>
      </c>
      <c r="E34" s="18">
        <v>22.5</v>
      </c>
      <c r="F34" s="2">
        <v>74</v>
      </c>
      <c r="G34" s="2">
        <v>91</v>
      </c>
      <c r="H34" s="2">
        <v>163</v>
      </c>
      <c r="I34" s="54">
        <f t="shared" si="0"/>
        <v>36.569959999999995</v>
      </c>
      <c r="J34" s="54">
        <f t="shared" si="1"/>
        <v>23.330040000000004</v>
      </c>
      <c r="K34" s="54">
        <f t="shared" si="2"/>
        <v>38.948313856427383</v>
      </c>
      <c r="L34" s="54">
        <f>(0.252*D34)+(0.473*H34)-48.3</f>
        <v>43.893799999999985</v>
      </c>
      <c r="M34" s="54">
        <f t="shared" si="3"/>
        <v>26.721535893155284</v>
      </c>
      <c r="N34" s="12">
        <v>28</v>
      </c>
    </row>
    <row r="35" spans="2:14" x14ac:dyDescent="0.2">
      <c r="B35" s="2">
        <v>49</v>
      </c>
      <c r="C35" s="2">
        <v>1</v>
      </c>
      <c r="D35" s="18">
        <v>69.900000000000006</v>
      </c>
      <c r="E35" s="18">
        <v>26.2</v>
      </c>
      <c r="F35" s="2">
        <v>79</v>
      </c>
      <c r="G35" s="2">
        <v>96.2</v>
      </c>
      <c r="H35" s="2">
        <v>163</v>
      </c>
      <c r="I35" s="54">
        <f t="shared" si="0"/>
        <v>44.228160000000003</v>
      </c>
      <c r="J35" s="54">
        <f t="shared" si="1"/>
        <v>25.671840000000003</v>
      </c>
      <c r="K35" s="54">
        <f t="shared" si="2"/>
        <v>36.72652360515022</v>
      </c>
      <c r="L35" s="54">
        <f>(0.252*D35)+(0.473*H35)-48.3</f>
        <v>46.413799999999995</v>
      </c>
      <c r="M35" s="54">
        <f t="shared" si="3"/>
        <v>33.599713876967108</v>
      </c>
      <c r="N35" s="12">
        <v>29</v>
      </c>
    </row>
    <row r="36" spans="2:14" x14ac:dyDescent="0.2">
      <c r="B36" s="2">
        <v>55</v>
      </c>
      <c r="C36" s="2">
        <v>1</v>
      </c>
      <c r="D36" s="18">
        <v>80</v>
      </c>
      <c r="E36" s="18">
        <v>27.8</v>
      </c>
      <c r="F36" s="2">
        <v>76.400000000000006</v>
      </c>
      <c r="G36" s="2">
        <v>103</v>
      </c>
      <c r="H36" s="2">
        <v>170</v>
      </c>
      <c r="I36" s="54">
        <f t="shared" si="0"/>
        <v>52.831399999999988</v>
      </c>
      <c r="J36" s="54">
        <f t="shared" si="1"/>
        <v>27.168600000000012</v>
      </c>
      <c r="K36" s="54">
        <f t="shared" si="2"/>
        <v>33.960750000000019</v>
      </c>
      <c r="L36" s="54">
        <f>(0.252*D36)+(0.473*H36)-48.3</f>
        <v>52.269999999999996</v>
      </c>
      <c r="M36" s="54">
        <f t="shared" si="3"/>
        <v>34.662500000000009</v>
      </c>
      <c r="N36" s="12">
        <v>30</v>
      </c>
    </row>
    <row r="37" spans="2:14" x14ac:dyDescent="0.2">
      <c r="B37" s="2">
        <v>43</v>
      </c>
      <c r="C37" s="2">
        <v>1</v>
      </c>
      <c r="D37" s="18">
        <v>54.7</v>
      </c>
      <c r="E37" s="18">
        <v>18.3</v>
      </c>
      <c r="F37" s="2">
        <v>71.5</v>
      </c>
      <c r="G37" s="2">
        <v>89.2</v>
      </c>
      <c r="H37" s="2">
        <v>173</v>
      </c>
      <c r="I37" s="54">
        <f t="shared" si="0"/>
        <v>31.910840000000011</v>
      </c>
      <c r="J37" s="54">
        <f t="shared" si="1"/>
        <v>22.789159999999992</v>
      </c>
      <c r="K37" s="54">
        <f t="shared" si="2"/>
        <v>41.662084095063967</v>
      </c>
      <c r="L37" s="54">
        <f>(0.252*D37)+(0.473*H37)-48.3</f>
        <v>47.313400000000001</v>
      </c>
      <c r="M37" s="54">
        <f t="shared" si="3"/>
        <v>13.503839122486291</v>
      </c>
      <c r="N37" s="12">
        <v>31</v>
      </c>
    </row>
    <row r="38" spans="2:14" x14ac:dyDescent="0.2">
      <c r="B38" s="2">
        <v>35</v>
      </c>
      <c r="C38" s="2">
        <v>0</v>
      </c>
      <c r="D38" s="18">
        <v>90.4</v>
      </c>
      <c r="E38" s="18">
        <v>31.1</v>
      </c>
      <c r="F38" s="2">
        <v>99.6</v>
      </c>
      <c r="G38" s="2">
        <v>103</v>
      </c>
      <c r="H38" s="2">
        <v>170</v>
      </c>
      <c r="I38" s="54">
        <f t="shared" si="0"/>
        <v>64.070960000000014</v>
      </c>
      <c r="J38" s="54">
        <f t="shared" si="1"/>
        <v>26.329039999999992</v>
      </c>
      <c r="K38" s="54">
        <f t="shared" si="2"/>
        <v>29.125044247787603</v>
      </c>
      <c r="L38" s="54">
        <f>(0.407*D38)+(0.267*H38)-19.2</f>
        <v>62.982799999999997</v>
      </c>
      <c r="M38" s="54">
        <f t="shared" si="3"/>
        <v>30.328761061946906</v>
      </c>
      <c r="N38" s="12">
        <v>32</v>
      </c>
    </row>
    <row r="39" spans="2:14" x14ac:dyDescent="0.2">
      <c r="B39" s="2">
        <v>57</v>
      </c>
      <c r="C39" s="2">
        <v>0</v>
      </c>
      <c r="D39" s="18">
        <v>113.6</v>
      </c>
      <c r="E39" s="18">
        <v>34.9</v>
      </c>
      <c r="F39" s="2">
        <v>118</v>
      </c>
      <c r="G39" s="2">
        <v>115</v>
      </c>
      <c r="H39" s="2">
        <v>180</v>
      </c>
      <c r="I39" s="54">
        <f t="shared" si="0"/>
        <v>72.094159999999988</v>
      </c>
      <c r="J39" s="54">
        <f t="shared" si="1"/>
        <v>41.505840000000006</v>
      </c>
      <c r="K39" s="54">
        <f t="shared" si="2"/>
        <v>36.5368309859155</v>
      </c>
      <c r="L39" s="54">
        <f>(0.407*D39)+(0.267*H39)-19.2</f>
        <v>75.095199999999991</v>
      </c>
      <c r="M39" s="54">
        <f t="shared" si="3"/>
        <v>33.89507042253522</v>
      </c>
      <c r="N39" s="12">
        <v>33</v>
      </c>
    </row>
    <row r="40" spans="2:14" x14ac:dyDescent="0.2">
      <c r="B40" s="2">
        <v>60</v>
      </c>
      <c r="C40" s="2">
        <v>0</v>
      </c>
      <c r="D40" s="18">
        <v>108</v>
      </c>
      <c r="E40" s="18">
        <v>34.1</v>
      </c>
      <c r="F40" s="2">
        <v>109</v>
      </c>
      <c r="G40" s="2">
        <v>105</v>
      </c>
      <c r="H40" s="2">
        <v>178</v>
      </c>
      <c r="I40" s="54">
        <f t="shared" si="0"/>
        <v>74.528999999999982</v>
      </c>
      <c r="J40" s="54">
        <f t="shared" si="1"/>
        <v>33.471000000000018</v>
      </c>
      <c r="K40" s="54">
        <f t="shared" si="2"/>
        <v>30.991666666666685</v>
      </c>
      <c r="L40" s="54">
        <f>(0.407*D40)+(0.267*H40)-19.2</f>
        <v>72.281999999999996</v>
      </c>
      <c r="M40" s="54">
        <f t="shared" si="3"/>
        <v>33.072222222222223</v>
      </c>
      <c r="N40" s="12">
        <v>34</v>
      </c>
    </row>
    <row r="41" spans="2:14" x14ac:dyDescent="0.2">
      <c r="B41" s="2">
        <v>67</v>
      </c>
      <c r="C41" s="2">
        <v>1</v>
      </c>
      <c r="D41" s="18">
        <v>106.7</v>
      </c>
      <c r="E41" s="18">
        <v>40.6</v>
      </c>
      <c r="F41" s="2">
        <v>117</v>
      </c>
      <c r="G41" s="2">
        <v>124</v>
      </c>
      <c r="H41" s="2">
        <v>162</v>
      </c>
      <c r="I41" s="54">
        <f t="shared" si="0"/>
        <v>53.601439999999997</v>
      </c>
      <c r="J41" s="54">
        <f t="shared" si="1"/>
        <v>53.098560000000006</v>
      </c>
      <c r="K41" s="54">
        <f t="shared" si="2"/>
        <v>49.764348641049679</v>
      </c>
      <c r="L41" s="54">
        <f>(0.252*D41)+(0.473*H41)-48.3</f>
        <v>55.214399999999998</v>
      </c>
      <c r="M41" s="54">
        <f t="shared" si="3"/>
        <v>48.252671040299909</v>
      </c>
      <c r="N41" s="12">
        <v>35</v>
      </c>
    </row>
    <row r="42" spans="2:14" x14ac:dyDescent="0.2">
      <c r="B42" s="2">
        <v>61</v>
      </c>
      <c r="C42" s="2">
        <v>1</v>
      </c>
      <c r="D42" s="18">
        <v>78</v>
      </c>
      <c r="E42" s="18">
        <v>31.5</v>
      </c>
      <c r="F42" s="2">
        <v>93</v>
      </c>
      <c r="G42" s="2">
        <v>106</v>
      </c>
      <c r="H42" s="2">
        <v>157</v>
      </c>
      <c r="I42" s="54">
        <f t="shared" si="0"/>
        <v>44.688000000000017</v>
      </c>
      <c r="J42" s="54">
        <f t="shared" si="1"/>
        <v>33.311999999999983</v>
      </c>
      <c r="K42" s="54">
        <f t="shared" si="2"/>
        <v>42.707692307692284</v>
      </c>
      <c r="L42" s="54">
        <f>(0.252*D42)+(0.473*H42)-48.3</f>
        <v>45.617000000000004</v>
      </c>
      <c r="M42" s="54">
        <f t="shared" si="3"/>
        <v>41.516666666666666</v>
      </c>
      <c r="N42" s="12">
        <v>36</v>
      </c>
    </row>
    <row r="43" spans="2:14" x14ac:dyDescent="0.2">
      <c r="B43" s="2">
        <v>50</v>
      </c>
      <c r="C43" s="2">
        <v>0</v>
      </c>
      <c r="D43" s="18">
        <v>109.4</v>
      </c>
      <c r="E43" s="18">
        <v>33</v>
      </c>
      <c r="F43" s="4">
        <v>58</v>
      </c>
      <c r="G43" s="4">
        <v>85</v>
      </c>
      <c r="H43" s="55">
        <v>182</v>
      </c>
      <c r="I43" s="54">
        <f t="shared" si="0"/>
        <v>95.082560000000029</v>
      </c>
      <c r="J43" s="54">
        <f t="shared" si="1"/>
        <v>14.317439999999976</v>
      </c>
      <c r="K43" s="54">
        <f t="shared" si="2"/>
        <v>13.08723948811698</v>
      </c>
      <c r="L43" s="54">
        <f>(0.407*D43)+(0.267*H43)-19.2</f>
        <v>73.919799999999995</v>
      </c>
      <c r="M43" s="54">
        <f t="shared" si="3"/>
        <v>32.431627056672767</v>
      </c>
      <c r="N43" s="12">
        <v>37</v>
      </c>
    </row>
  </sheetData>
  <sortState ref="B8:N43">
    <sortCondition ref="N8:N4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1"/>
  <sheetViews>
    <sheetView workbookViewId="0">
      <selection activeCell="F57" sqref="F57"/>
    </sheetView>
  </sheetViews>
  <sheetFormatPr baseColWidth="10" defaultRowHeight="16" x14ac:dyDescent="0.2"/>
  <sheetData>
    <row r="1" spans="1:28" x14ac:dyDescent="0.2">
      <c r="A1" s="22" t="s">
        <v>16</v>
      </c>
      <c r="B1" s="22" t="s">
        <v>14</v>
      </c>
      <c r="C1" s="22" t="s">
        <v>12</v>
      </c>
      <c r="D1" s="22" t="s">
        <v>13</v>
      </c>
      <c r="E1" s="22" t="s">
        <v>15</v>
      </c>
      <c r="F1" s="23" t="s">
        <v>1</v>
      </c>
      <c r="G1" s="23" t="s">
        <v>63</v>
      </c>
      <c r="H1" s="23" t="s">
        <v>64</v>
      </c>
      <c r="I1" s="23" t="s">
        <v>8</v>
      </c>
      <c r="J1" s="23" t="s">
        <v>50</v>
      </c>
      <c r="K1" s="23" t="s">
        <v>38</v>
      </c>
      <c r="L1" s="23" t="s">
        <v>46</v>
      </c>
      <c r="M1" s="23" t="s">
        <v>47</v>
      </c>
      <c r="N1" s="23" t="s">
        <v>51</v>
      </c>
      <c r="O1" s="23" t="s">
        <v>52</v>
      </c>
      <c r="P1" s="23" t="s">
        <v>53</v>
      </c>
      <c r="Q1" s="23" t="s">
        <v>54</v>
      </c>
      <c r="R1" s="23" t="s">
        <v>55</v>
      </c>
      <c r="S1" s="23" t="s">
        <v>56</v>
      </c>
      <c r="T1" s="23" t="s">
        <v>57</v>
      </c>
      <c r="U1" s="23" t="s">
        <v>58</v>
      </c>
      <c r="V1" s="23" t="s">
        <v>65</v>
      </c>
      <c r="W1" s="23" t="s">
        <v>66</v>
      </c>
      <c r="X1" s="66" t="s">
        <v>133</v>
      </c>
      <c r="Y1" s="66" t="s">
        <v>134</v>
      </c>
      <c r="Z1" s="66">
        <v>421</v>
      </c>
      <c r="AB1" s="22" t="s">
        <v>16</v>
      </c>
    </row>
    <row r="2" spans="1:28" x14ac:dyDescent="0.2">
      <c r="A2" s="2">
        <v>26</v>
      </c>
      <c r="B2" s="2">
        <v>0</v>
      </c>
      <c r="C2" s="18">
        <v>82.8</v>
      </c>
      <c r="D2" s="18">
        <v>26.3</v>
      </c>
      <c r="E2" s="2"/>
      <c r="F2" s="12">
        <v>1</v>
      </c>
      <c r="G2" s="12">
        <v>1</v>
      </c>
      <c r="H2" s="12">
        <v>2</v>
      </c>
      <c r="I2" s="12">
        <v>8</v>
      </c>
      <c r="J2" s="13">
        <v>4.5</v>
      </c>
      <c r="K2" s="12">
        <v>138</v>
      </c>
      <c r="L2" s="12">
        <v>69</v>
      </c>
      <c r="M2" s="12">
        <v>89</v>
      </c>
      <c r="N2" s="27">
        <v>12.72</v>
      </c>
      <c r="O2" s="17">
        <v>459.8</v>
      </c>
      <c r="P2" s="20">
        <v>15.40906347</v>
      </c>
      <c r="Q2" s="20">
        <v>719.11782549999998</v>
      </c>
      <c r="R2" s="16">
        <v>2.8701920292084835</v>
      </c>
      <c r="S2" s="17">
        <v>79.693975956458416</v>
      </c>
      <c r="T2" s="14">
        <v>2</v>
      </c>
      <c r="U2" s="14">
        <v>2</v>
      </c>
      <c r="V2" s="21">
        <v>3.4025728260000001</v>
      </c>
      <c r="W2" s="20">
        <v>5.4707618160000004</v>
      </c>
      <c r="X2" s="64">
        <v>1</v>
      </c>
      <c r="Y2" s="12">
        <v>0</v>
      </c>
      <c r="Z2" s="12">
        <v>0</v>
      </c>
      <c r="AB2" s="22" t="s">
        <v>14</v>
      </c>
    </row>
    <row r="3" spans="1:28" x14ac:dyDescent="0.2">
      <c r="A3" s="2">
        <v>40</v>
      </c>
      <c r="B3" s="2">
        <v>1</v>
      </c>
      <c r="C3" s="18">
        <v>77.5</v>
      </c>
      <c r="D3" s="18">
        <v>29.5</v>
      </c>
      <c r="E3" s="2"/>
      <c r="F3" s="12">
        <v>3</v>
      </c>
      <c r="G3" s="12">
        <v>1</v>
      </c>
      <c r="H3" s="12">
        <v>2</v>
      </c>
      <c r="I3" s="12">
        <v>5.5</v>
      </c>
      <c r="J3" s="15">
        <v>1.8</v>
      </c>
      <c r="K3" s="12">
        <v>24</v>
      </c>
      <c r="L3" s="12">
        <v>19</v>
      </c>
      <c r="M3" s="12">
        <v>60</v>
      </c>
      <c r="N3" s="27">
        <v>12.33</v>
      </c>
      <c r="O3" s="17">
        <v>588.6</v>
      </c>
      <c r="P3" s="20">
        <v>15.962955109999999</v>
      </c>
      <c r="Q3" s="20">
        <v>718.25248069999998</v>
      </c>
      <c r="R3" s="19"/>
      <c r="S3" s="18"/>
      <c r="T3" s="3"/>
      <c r="U3" s="3"/>
      <c r="V3" s="21">
        <v>4.6032894100000004</v>
      </c>
      <c r="W3" s="20">
        <v>4.2854687130000002</v>
      </c>
      <c r="X3" s="64">
        <v>0</v>
      </c>
      <c r="Y3" s="12">
        <v>0</v>
      </c>
      <c r="Z3" s="12">
        <v>0</v>
      </c>
      <c r="AB3" s="22" t="s">
        <v>12</v>
      </c>
    </row>
    <row r="4" spans="1:28" x14ac:dyDescent="0.2">
      <c r="A4" s="2">
        <v>65</v>
      </c>
      <c r="B4" s="2">
        <v>1</v>
      </c>
      <c r="C4" s="18">
        <v>68.599999999999994</v>
      </c>
      <c r="D4" s="18">
        <v>29.3</v>
      </c>
      <c r="E4" s="2"/>
      <c r="F4" s="12">
        <v>4</v>
      </c>
      <c r="G4" s="12">
        <v>1</v>
      </c>
      <c r="H4" s="12">
        <v>1</v>
      </c>
      <c r="I4" s="12">
        <v>6.6</v>
      </c>
      <c r="J4" s="12">
        <v>1.37</v>
      </c>
      <c r="K4" s="12">
        <v>18</v>
      </c>
      <c r="L4" s="12">
        <v>24</v>
      </c>
      <c r="M4" s="12">
        <v>86</v>
      </c>
      <c r="N4" s="27">
        <v>36.47</v>
      </c>
      <c r="O4" s="17">
        <v>1250</v>
      </c>
      <c r="P4" s="20">
        <v>42.332939330000002</v>
      </c>
      <c r="Q4" s="20">
        <v>1588.390877</v>
      </c>
      <c r="R4" s="16">
        <v>6.3479224422578611</v>
      </c>
      <c r="S4" s="18">
        <v>201.61062063624195</v>
      </c>
      <c r="T4" s="3">
        <v>4</v>
      </c>
      <c r="U4" s="3">
        <v>4</v>
      </c>
      <c r="V4" s="21">
        <v>4.5328420400000002</v>
      </c>
      <c r="W4" s="20">
        <v>4.7295615819999997</v>
      </c>
      <c r="X4" s="64">
        <v>1</v>
      </c>
      <c r="Y4" s="12">
        <v>0</v>
      </c>
      <c r="Z4" s="12">
        <v>0</v>
      </c>
      <c r="AB4" s="22" t="s">
        <v>13</v>
      </c>
    </row>
    <row r="5" spans="1:28" x14ac:dyDescent="0.2">
      <c r="A5" s="2">
        <v>51</v>
      </c>
      <c r="B5" s="2">
        <v>1</v>
      </c>
      <c r="C5" s="18">
        <v>123.3</v>
      </c>
      <c r="D5" s="18">
        <v>40.700000000000003</v>
      </c>
      <c r="E5" s="2"/>
      <c r="F5" s="12">
        <v>5</v>
      </c>
      <c r="G5" s="12">
        <v>1</v>
      </c>
      <c r="H5" s="12">
        <v>2</v>
      </c>
      <c r="I5" s="12">
        <v>9.1999999999999993</v>
      </c>
      <c r="J5" s="12">
        <v>1.7</v>
      </c>
      <c r="K5" s="12">
        <v>12</v>
      </c>
      <c r="L5" s="12">
        <v>22</v>
      </c>
      <c r="M5" s="12">
        <v>62</v>
      </c>
      <c r="N5" s="27">
        <v>24.43</v>
      </c>
      <c r="O5" s="17">
        <v>820.2</v>
      </c>
      <c r="P5" s="20"/>
      <c r="Q5" s="20">
        <v>1151.1535710000001</v>
      </c>
      <c r="R5" s="16">
        <v>2.6138288132884564</v>
      </c>
      <c r="S5" s="18">
        <v>106.19345495325699</v>
      </c>
      <c r="T5" s="3">
        <v>6</v>
      </c>
      <c r="U5" s="3">
        <v>4</v>
      </c>
      <c r="V5" s="16"/>
      <c r="W5" s="20">
        <v>6.863382992</v>
      </c>
      <c r="X5" s="64">
        <v>0</v>
      </c>
      <c r="Y5" s="12">
        <v>0</v>
      </c>
      <c r="Z5" s="12">
        <v>0</v>
      </c>
      <c r="AB5" s="22" t="s">
        <v>15</v>
      </c>
    </row>
    <row r="6" spans="1:28" x14ac:dyDescent="0.2">
      <c r="A6" s="2">
        <v>58</v>
      </c>
      <c r="B6" s="2">
        <v>1</v>
      </c>
      <c r="C6" s="18">
        <v>72.8</v>
      </c>
      <c r="D6" s="18">
        <v>29.8</v>
      </c>
      <c r="E6" s="2"/>
      <c r="F6" s="12">
        <v>6</v>
      </c>
      <c r="G6" s="12">
        <v>1</v>
      </c>
      <c r="H6" s="12">
        <v>1</v>
      </c>
      <c r="I6" s="12">
        <v>4</v>
      </c>
      <c r="J6" s="12">
        <v>1.63</v>
      </c>
      <c r="K6" s="12">
        <v>87</v>
      </c>
      <c r="L6" s="12">
        <v>40</v>
      </c>
      <c r="M6" s="12">
        <v>56</v>
      </c>
      <c r="N6" s="27">
        <v>41.24</v>
      </c>
      <c r="O6" s="17">
        <v>1124</v>
      </c>
      <c r="P6" s="20">
        <v>55.570661039999997</v>
      </c>
      <c r="Q6" s="20">
        <v>1467.9876240000001</v>
      </c>
      <c r="R6" s="16">
        <v>5.8894102017097367</v>
      </c>
      <c r="S6" s="18">
        <v>165.84515615645103</v>
      </c>
      <c r="T6" s="3">
        <v>4</v>
      </c>
      <c r="U6" s="3">
        <v>1</v>
      </c>
      <c r="V6" s="21">
        <v>4.4637031309999999</v>
      </c>
      <c r="W6" s="20">
        <v>4.9246477019999997</v>
      </c>
      <c r="X6" s="64">
        <v>1</v>
      </c>
      <c r="Y6" s="12">
        <v>1</v>
      </c>
      <c r="Z6" s="12">
        <v>1</v>
      </c>
      <c r="AB6" s="23" t="s">
        <v>1</v>
      </c>
    </row>
    <row r="7" spans="1:28" x14ac:dyDescent="0.2">
      <c r="A7" s="2">
        <v>31</v>
      </c>
      <c r="B7" s="2">
        <v>1</v>
      </c>
      <c r="C7" s="18">
        <v>63.5</v>
      </c>
      <c r="D7" s="18">
        <v>23.3</v>
      </c>
      <c r="E7" s="2"/>
      <c r="F7" s="12">
        <v>7</v>
      </c>
      <c r="G7" s="12">
        <v>0</v>
      </c>
      <c r="H7" s="12">
        <v>0</v>
      </c>
      <c r="I7" s="12"/>
      <c r="J7" s="12">
        <v>1.52</v>
      </c>
      <c r="K7" s="12">
        <v>14</v>
      </c>
      <c r="L7" s="12">
        <v>18</v>
      </c>
      <c r="M7" s="12">
        <v>86</v>
      </c>
      <c r="N7" s="27">
        <v>30.77</v>
      </c>
      <c r="O7" s="17">
        <v>782.1</v>
      </c>
      <c r="P7" s="20">
        <v>34.713744920000003</v>
      </c>
      <c r="Q7" s="20">
        <v>937.48666979999996</v>
      </c>
      <c r="R7" s="16">
        <v>4.512117429113994</v>
      </c>
      <c r="S7" s="18">
        <v>117.16010371782708</v>
      </c>
      <c r="T7" s="3">
        <v>2</v>
      </c>
      <c r="U7" s="3">
        <v>2</v>
      </c>
      <c r="V7" s="21">
        <v>3.3526167629999999</v>
      </c>
      <c r="W7" s="20">
        <v>4.2355957999999996</v>
      </c>
      <c r="X7" s="64">
        <v>0</v>
      </c>
      <c r="Y7" s="12">
        <v>0</v>
      </c>
      <c r="Z7" s="12">
        <v>0</v>
      </c>
      <c r="AB7" s="23" t="s">
        <v>63</v>
      </c>
    </row>
    <row r="8" spans="1:28" x14ac:dyDescent="0.2">
      <c r="A8" s="2">
        <v>53</v>
      </c>
      <c r="B8" s="2">
        <v>0</v>
      </c>
      <c r="C8" s="18">
        <v>74.3</v>
      </c>
      <c r="D8" s="18">
        <v>25.4</v>
      </c>
      <c r="E8" s="2"/>
      <c r="F8" s="12">
        <v>8</v>
      </c>
      <c r="G8" s="12">
        <v>0</v>
      </c>
      <c r="H8" s="12">
        <v>0</v>
      </c>
      <c r="I8" s="12"/>
      <c r="J8" s="12">
        <v>1.73</v>
      </c>
      <c r="K8" s="12">
        <v>18</v>
      </c>
      <c r="L8" s="12">
        <v>20</v>
      </c>
      <c r="M8" s="12">
        <v>95</v>
      </c>
      <c r="N8" s="27">
        <v>15.37</v>
      </c>
      <c r="O8" s="17">
        <v>605.70000000000005</v>
      </c>
      <c r="P8" s="20">
        <v>18.976381969999998</v>
      </c>
      <c r="Q8" s="20">
        <v>748.6794926</v>
      </c>
      <c r="R8" s="16">
        <v>2.0206067223672064</v>
      </c>
      <c r="S8" s="18">
        <v>79.893640200892563</v>
      </c>
      <c r="T8" s="3">
        <v>6</v>
      </c>
      <c r="U8" s="3">
        <v>2</v>
      </c>
      <c r="V8" s="21">
        <v>3.874512164</v>
      </c>
      <c r="W8" s="20">
        <v>4.6371365600000001</v>
      </c>
      <c r="X8" s="64">
        <v>1</v>
      </c>
      <c r="Y8" s="12">
        <v>1</v>
      </c>
      <c r="Z8" s="12">
        <v>1</v>
      </c>
      <c r="AB8" s="23" t="s">
        <v>64</v>
      </c>
    </row>
    <row r="9" spans="1:28" x14ac:dyDescent="0.2">
      <c r="A9" s="2">
        <v>32</v>
      </c>
      <c r="B9" s="2">
        <v>1</v>
      </c>
      <c r="C9" s="18">
        <v>56.3</v>
      </c>
      <c r="D9" s="18">
        <v>21.6</v>
      </c>
      <c r="E9" s="2"/>
      <c r="F9" s="12">
        <v>9</v>
      </c>
      <c r="G9" s="12">
        <v>0</v>
      </c>
      <c r="H9" s="12">
        <v>0</v>
      </c>
      <c r="I9" s="12"/>
      <c r="J9" s="12">
        <v>1.68</v>
      </c>
      <c r="K9" s="12">
        <v>13</v>
      </c>
      <c r="L9" s="12">
        <v>20</v>
      </c>
      <c r="M9" s="12">
        <v>57</v>
      </c>
      <c r="N9" s="27">
        <v>36.97</v>
      </c>
      <c r="O9" s="17">
        <v>1071</v>
      </c>
      <c r="P9" s="20">
        <v>48.264541979999997</v>
      </c>
      <c r="Q9" s="20">
        <v>1761.0100669999999</v>
      </c>
      <c r="R9" s="16">
        <v>5.6041513647218171</v>
      </c>
      <c r="S9" s="18">
        <v>162.03107650727404</v>
      </c>
      <c r="T9" s="3">
        <v>4</v>
      </c>
      <c r="U9" s="3">
        <v>2</v>
      </c>
      <c r="V9" s="21">
        <v>4.6907009769999997</v>
      </c>
      <c r="W9" s="20">
        <v>8.8833771860000006</v>
      </c>
      <c r="X9" s="64">
        <v>1</v>
      </c>
      <c r="Y9" s="12">
        <v>1</v>
      </c>
      <c r="Z9" s="12">
        <v>0</v>
      </c>
      <c r="AB9" s="23" t="s">
        <v>8</v>
      </c>
    </row>
    <row r="10" spans="1:28" x14ac:dyDescent="0.2">
      <c r="A10" s="2">
        <v>41</v>
      </c>
      <c r="B10" s="2">
        <v>1</v>
      </c>
      <c r="C10" s="18">
        <v>60.9</v>
      </c>
      <c r="D10" s="18">
        <v>25</v>
      </c>
      <c r="E10" s="2">
        <v>0</v>
      </c>
      <c r="F10" s="12">
        <v>10</v>
      </c>
      <c r="G10" s="12">
        <v>0</v>
      </c>
      <c r="H10" s="12">
        <v>0</v>
      </c>
      <c r="I10" s="12">
        <v>2</v>
      </c>
      <c r="J10" s="12">
        <v>1.58</v>
      </c>
      <c r="K10" s="12">
        <v>15</v>
      </c>
      <c r="L10" s="12">
        <v>16</v>
      </c>
      <c r="M10" s="12">
        <v>63</v>
      </c>
      <c r="N10" s="27">
        <v>19.95</v>
      </c>
      <c r="O10" s="17">
        <v>696.3</v>
      </c>
      <c r="P10" s="20">
        <v>25.87820262</v>
      </c>
      <c r="Q10" s="20">
        <v>826.61131809999995</v>
      </c>
      <c r="R10" s="16">
        <v>2.4883743870288706</v>
      </c>
      <c r="S10" s="18">
        <v>104.0669530477478</v>
      </c>
      <c r="T10" s="3">
        <v>4</v>
      </c>
      <c r="U10" s="3">
        <v>2</v>
      </c>
      <c r="V10" s="21">
        <v>5.1649950389999999</v>
      </c>
      <c r="W10" s="20">
        <v>4.3138025070000001</v>
      </c>
      <c r="X10" s="64">
        <v>0</v>
      </c>
      <c r="Y10" s="12">
        <v>0</v>
      </c>
      <c r="Z10" s="12">
        <v>1</v>
      </c>
      <c r="AB10" s="23" t="s">
        <v>50</v>
      </c>
    </row>
    <row r="11" spans="1:28" x14ac:dyDescent="0.2">
      <c r="A11" s="2">
        <v>46</v>
      </c>
      <c r="B11" s="2">
        <v>0</v>
      </c>
      <c r="C11" s="18">
        <v>136.6</v>
      </c>
      <c r="D11" s="18">
        <v>38</v>
      </c>
      <c r="E11" s="2"/>
      <c r="F11" s="12">
        <v>11</v>
      </c>
      <c r="G11" s="12">
        <v>1</v>
      </c>
      <c r="H11" s="12">
        <v>1</v>
      </c>
      <c r="I11" s="12">
        <v>9.9</v>
      </c>
      <c r="J11" s="12">
        <v>1.58</v>
      </c>
      <c r="K11" s="12">
        <v>56</v>
      </c>
      <c r="L11" s="12">
        <v>31</v>
      </c>
      <c r="M11" s="12">
        <v>72</v>
      </c>
      <c r="N11" s="27">
        <v>12.66</v>
      </c>
      <c r="O11" s="17">
        <v>311</v>
      </c>
      <c r="P11" s="20">
        <v>17.131070340000001</v>
      </c>
      <c r="Q11" s="20">
        <v>437.1053579</v>
      </c>
      <c r="R11" s="16">
        <v>1.8672889363916709</v>
      </c>
      <c r="S11" s="18">
        <v>44.775811895721382</v>
      </c>
      <c r="T11" s="3">
        <v>6</v>
      </c>
      <c r="U11" s="3">
        <v>4</v>
      </c>
      <c r="V11" s="21">
        <v>4.4749765720000001</v>
      </c>
      <c r="W11" s="20">
        <v>5.448450835</v>
      </c>
      <c r="X11" s="64">
        <v>0</v>
      </c>
      <c r="Y11" s="12">
        <v>0</v>
      </c>
      <c r="Z11" s="12">
        <v>0</v>
      </c>
      <c r="AB11" s="23" t="s">
        <v>38</v>
      </c>
    </row>
    <row r="12" spans="1:28" x14ac:dyDescent="0.2">
      <c r="A12" s="2">
        <v>60</v>
      </c>
      <c r="B12" s="2">
        <v>1</v>
      </c>
      <c r="C12" s="18">
        <v>84.2</v>
      </c>
      <c r="D12" s="18">
        <v>32</v>
      </c>
      <c r="E12" s="2"/>
      <c r="F12" s="12">
        <v>12</v>
      </c>
      <c r="G12" s="12">
        <v>1</v>
      </c>
      <c r="H12" s="12">
        <v>2</v>
      </c>
      <c r="I12" s="12">
        <v>6.3</v>
      </c>
      <c r="J12" s="12">
        <v>1.67</v>
      </c>
      <c r="K12" s="12">
        <v>35</v>
      </c>
      <c r="L12" s="12">
        <v>27</v>
      </c>
      <c r="M12" s="12"/>
      <c r="N12" s="27">
        <v>17.510000000000002</v>
      </c>
      <c r="O12" s="17">
        <v>674.9</v>
      </c>
      <c r="P12" s="20">
        <v>20.88667491</v>
      </c>
      <c r="Q12" s="20">
        <v>829.08385399999997</v>
      </c>
      <c r="R12" s="16">
        <v>2.0362489136788446</v>
      </c>
      <c r="S12" s="18"/>
      <c r="T12" s="3">
        <v>6</v>
      </c>
      <c r="U12" s="3"/>
      <c r="V12" s="21">
        <v>3.0123541469999999</v>
      </c>
      <c r="W12" s="20">
        <v>4.2999860659999998</v>
      </c>
      <c r="X12" s="64">
        <v>0</v>
      </c>
      <c r="Y12" s="12">
        <v>0</v>
      </c>
      <c r="Z12" s="12">
        <v>0</v>
      </c>
      <c r="AB12" s="23" t="s">
        <v>46</v>
      </c>
    </row>
    <row r="13" spans="1:28" x14ac:dyDescent="0.2">
      <c r="A13" s="2">
        <v>62</v>
      </c>
      <c r="B13" s="2">
        <v>1</v>
      </c>
      <c r="C13" s="18">
        <v>65.5</v>
      </c>
      <c r="D13" s="18">
        <v>22.9</v>
      </c>
      <c r="E13" s="2"/>
      <c r="F13" s="12">
        <v>13</v>
      </c>
      <c r="G13" s="12">
        <v>0</v>
      </c>
      <c r="H13" s="12">
        <v>0</v>
      </c>
      <c r="I13" s="12"/>
      <c r="J13" s="12">
        <v>1.67</v>
      </c>
      <c r="K13" s="12">
        <v>22</v>
      </c>
      <c r="L13" s="12">
        <v>46</v>
      </c>
      <c r="M13" s="12">
        <v>66</v>
      </c>
      <c r="N13" s="27">
        <v>26.72</v>
      </c>
      <c r="O13" s="17">
        <v>734.7</v>
      </c>
      <c r="P13" s="20"/>
      <c r="Q13" s="20">
        <v>950.8876917</v>
      </c>
      <c r="R13" s="16">
        <v>2.7907897205953143</v>
      </c>
      <c r="S13" s="18">
        <v>94.417201701325922</v>
      </c>
      <c r="T13" s="3">
        <v>8</v>
      </c>
      <c r="U13" s="3">
        <v>2</v>
      </c>
      <c r="V13" s="16"/>
      <c r="W13" s="20">
        <v>4.6647034449999998</v>
      </c>
      <c r="X13" s="64">
        <v>0</v>
      </c>
      <c r="Y13" s="12">
        <v>0</v>
      </c>
      <c r="Z13" s="12">
        <v>1</v>
      </c>
      <c r="AB13" s="23" t="s">
        <v>47</v>
      </c>
    </row>
    <row r="14" spans="1:28" x14ac:dyDescent="0.2">
      <c r="A14" s="2">
        <v>64</v>
      </c>
      <c r="B14" s="2">
        <v>1</v>
      </c>
      <c r="C14" s="18">
        <v>89</v>
      </c>
      <c r="D14" s="18">
        <v>37.799999999999997</v>
      </c>
      <c r="E14" s="2"/>
      <c r="F14" s="12">
        <v>14</v>
      </c>
      <c r="G14" s="12">
        <v>1</v>
      </c>
      <c r="H14" s="12">
        <v>1</v>
      </c>
      <c r="I14" s="12">
        <v>8.6</v>
      </c>
      <c r="J14" s="12">
        <v>1.76</v>
      </c>
      <c r="K14" s="12">
        <v>18</v>
      </c>
      <c r="L14" s="12">
        <v>16</v>
      </c>
      <c r="M14" s="12">
        <v>50</v>
      </c>
      <c r="N14" s="27">
        <v>10.34</v>
      </c>
      <c r="O14" s="17">
        <v>533.20000000000005</v>
      </c>
      <c r="P14" s="20">
        <v>17.999793360000002</v>
      </c>
      <c r="Q14" s="20">
        <v>705.31777990000001</v>
      </c>
      <c r="R14" s="16">
        <v>1.2057320900726671</v>
      </c>
      <c r="S14" s="18">
        <v>83.786091261713139</v>
      </c>
      <c r="T14" s="3">
        <v>4</v>
      </c>
      <c r="U14" s="3">
        <v>2</v>
      </c>
      <c r="V14" s="21">
        <v>7.9720182739999998</v>
      </c>
      <c r="W14" s="20">
        <v>5.0319237880000003</v>
      </c>
      <c r="X14" s="64">
        <v>1</v>
      </c>
      <c r="Y14" s="12">
        <v>0</v>
      </c>
      <c r="Z14" s="12">
        <v>0</v>
      </c>
      <c r="AB14" s="23" t="s">
        <v>67</v>
      </c>
    </row>
    <row r="15" spans="1:28" x14ac:dyDescent="0.2">
      <c r="A15" s="2">
        <v>42</v>
      </c>
      <c r="B15" s="2">
        <v>0</v>
      </c>
      <c r="C15" s="18">
        <v>129.69999999999999</v>
      </c>
      <c r="D15" s="18">
        <v>34.4</v>
      </c>
      <c r="E15" s="2"/>
      <c r="F15" s="12">
        <v>15</v>
      </c>
      <c r="G15" s="12">
        <v>1</v>
      </c>
      <c r="H15" s="12">
        <v>1</v>
      </c>
      <c r="I15" s="12">
        <v>13.2</v>
      </c>
      <c r="J15" s="12">
        <v>1.5</v>
      </c>
      <c r="K15" s="12">
        <v>85</v>
      </c>
      <c r="L15" s="12">
        <v>43</v>
      </c>
      <c r="M15" s="12">
        <v>50</v>
      </c>
      <c r="N15" s="27">
        <v>35.94</v>
      </c>
      <c r="O15" s="17">
        <v>502.3</v>
      </c>
      <c r="P15" s="20">
        <v>40.511708400000003</v>
      </c>
      <c r="Q15" s="20">
        <v>607.37434299999995</v>
      </c>
      <c r="R15" s="16">
        <v>5.7867578625906795</v>
      </c>
      <c r="S15" s="18">
        <v>67.832070931376222</v>
      </c>
      <c r="T15" s="3">
        <v>0.5</v>
      </c>
      <c r="U15" s="3">
        <v>2</v>
      </c>
      <c r="V15" s="21">
        <v>4.0880573719999997</v>
      </c>
      <c r="W15" s="20">
        <v>4.3007944199999999</v>
      </c>
      <c r="X15" s="64">
        <v>1</v>
      </c>
      <c r="Y15" s="12">
        <v>1</v>
      </c>
      <c r="Z15" s="12">
        <v>0</v>
      </c>
      <c r="AB15" s="23" t="s">
        <v>68</v>
      </c>
    </row>
    <row r="16" spans="1:28" x14ac:dyDescent="0.2">
      <c r="A16" s="2">
        <v>39</v>
      </c>
      <c r="B16" s="2">
        <v>0</v>
      </c>
      <c r="C16" s="18">
        <v>135.80000000000001</v>
      </c>
      <c r="D16" s="18">
        <v>42.3</v>
      </c>
      <c r="E16" s="2"/>
      <c r="F16" s="12">
        <v>16</v>
      </c>
      <c r="G16" s="12">
        <v>1</v>
      </c>
      <c r="H16" s="12">
        <v>1</v>
      </c>
      <c r="I16" s="12">
        <v>8.4</v>
      </c>
      <c r="J16" s="12">
        <v>1.56</v>
      </c>
      <c r="K16" s="12">
        <v>67</v>
      </c>
      <c r="L16" s="12">
        <v>29</v>
      </c>
      <c r="M16" s="12">
        <v>77</v>
      </c>
      <c r="N16" s="27">
        <v>3.294</v>
      </c>
      <c r="O16" s="17">
        <v>212.6</v>
      </c>
      <c r="P16" s="20">
        <v>3.6287556589999999</v>
      </c>
      <c r="Q16" s="20">
        <v>235.22503570000001</v>
      </c>
      <c r="R16" s="16">
        <v>0.45788551827669827</v>
      </c>
      <c r="S16" s="18">
        <v>35.36323609665498</v>
      </c>
      <c r="T16" s="3">
        <v>4</v>
      </c>
      <c r="U16" s="3">
        <v>1</v>
      </c>
      <c r="V16" s="21">
        <v>3.4122785480000002</v>
      </c>
      <c r="W16" s="20">
        <v>3.34751368</v>
      </c>
      <c r="X16" s="64">
        <v>1</v>
      </c>
      <c r="Y16" s="12">
        <v>0</v>
      </c>
      <c r="Z16" s="12">
        <v>0</v>
      </c>
      <c r="AB16" s="23" t="s">
        <v>69</v>
      </c>
    </row>
    <row r="17" spans="1:28" x14ac:dyDescent="0.2">
      <c r="A17" s="2">
        <v>52</v>
      </c>
      <c r="B17" s="2">
        <v>1</v>
      </c>
      <c r="C17" s="18">
        <v>105.1</v>
      </c>
      <c r="D17" s="18">
        <v>36.200000000000003</v>
      </c>
      <c r="E17" s="2"/>
      <c r="F17" s="12">
        <v>17</v>
      </c>
      <c r="G17" s="12">
        <v>1</v>
      </c>
      <c r="H17" s="12">
        <v>0</v>
      </c>
      <c r="I17" s="12">
        <v>2.5</v>
      </c>
      <c r="J17" s="12">
        <v>1.56</v>
      </c>
      <c r="K17" s="12"/>
      <c r="L17" s="12">
        <v>8</v>
      </c>
      <c r="M17" s="12">
        <v>70</v>
      </c>
      <c r="N17" s="27">
        <v>11.23</v>
      </c>
      <c r="O17" s="17">
        <v>546</v>
      </c>
      <c r="P17" s="20">
        <v>15.18300292</v>
      </c>
      <c r="Q17" s="20">
        <v>692.73920069999997</v>
      </c>
      <c r="R17" s="16">
        <v>1.3456959106597743</v>
      </c>
      <c r="S17" s="18">
        <v>78.11304150565158</v>
      </c>
      <c r="T17" s="3">
        <v>4</v>
      </c>
      <c r="U17" s="3">
        <v>2</v>
      </c>
      <c r="V17" s="21">
        <v>5.8073147230000002</v>
      </c>
      <c r="W17" s="20">
        <v>5.1778849600000001</v>
      </c>
      <c r="X17" s="64">
        <v>1</v>
      </c>
      <c r="Y17" s="12">
        <v>0</v>
      </c>
      <c r="Z17" s="12">
        <v>0</v>
      </c>
      <c r="AB17" s="23" t="s">
        <v>70</v>
      </c>
    </row>
    <row r="18" spans="1:28" x14ac:dyDescent="0.2">
      <c r="A18" s="2">
        <v>38</v>
      </c>
      <c r="B18" s="2">
        <v>1</v>
      </c>
      <c r="C18" s="18">
        <v>55</v>
      </c>
      <c r="D18" s="18">
        <v>21.6</v>
      </c>
      <c r="E18" s="2"/>
      <c r="F18" s="12">
        <v>18</v>
      </c>
      <c r="G18" s="12">
        <v>0</v>
      </c>
      <c r="H18" s="12">
        <v>0</v>
      </c>
      <c r="I18" s="12">
        <v>6.3</v>
      </c>
      <c r="J18" s="12">
        <v>1.65</v>
      </c>
      <c r="K18" s="12">
        <v>9</v>
      </c>
      <c r="L18" s="12">
        <v>16</v>
      </c>
      <c r="M18" s="12">
        <v>62</v>
      </c>
      <c r="N18" s="27">
        <v>33.56</v>
      </c>
      <c r="O18" s="17">
        <v>751.1</v>
      </c>
      <c r="P18" s="20">
        <v>43.138566019999999</v>
      </c>
      <c r="Q18" s="20">
        <v>860.06841589999999</v>
      </c>
      <c r="R18" s="16">
        <v>6.0159113874434924</v>
      </c>
      <c r="S18" s="18">
        <v>126.54411471924084</v>
      </c>
      <c r="T18" s="3">
        <v>2</v>
      </c>
      <c r="U18" s="3">
        <v>2</v>
      </c>
      <c r="V18" s="21">
        <v>7.5687530799999996</v>
      </c>
      <c r="W18" s="20">
        <v>4.015261862</v>
      </c>
      <c r="X18" s="64">
        <v>1</v>
      </c>
      <c r="Y18" s="12">
        <v>1</v>
      </c>
      <c r="Z18" s="12">
        <v>0</v>
      </c>
      <c r="AB18" s="23" t="s">
        <v>71</v>
      </c>
    </row>
    <row r="19" spans="1:28" x14ac:dyDescent="0.2">
      <c r="A19" s="2">
        <v>63</v>
      </c>
      <c r="B19" s="2">
        <v>1</v>
      </c>
      <c r="C19" s="18">
        <v>97.3</v>
      </c>
      <c r="D19" s="18">
        <v>34.799999999999997</v>
      </c>
      <c r="E19" s="2"/>
      <c r="F19" s="12">
        <v>19</v>
      </c>
      <c r="G19" s="12">
        <v>1</v>
      </c>
      <c r="H19" s="12">
        <v>1</v>
      </c>
      <c r="I19" s="12">
        <v>2.35</v>
      </c>
      <c r="J19" s="12">
        <v>1.72</v>
      </c>
      <c r="K19" s="12">
        <v>45</v>
      </c>
      <c r="L19" s="12">
        <v>33</v>
      </c>
      <c r="M19" s="12">
        <v>77</v>
      </c>
      <c r="N19" s="27">
        <v>21.08</v>
      </c>
      <c r="O19" s="17">
        <v>515.4</v>
      </c>
      <c r="P19" s="20">
        <v>29.261649909999999</v>
      </c>
      <c r="Q19" s="20">
        <v>659.72474590000002</v>
      </c>
      <c r="R19" s="16">
        <v>2.2909993091529253</v>
      </c>
      <c r="S19" s="18">
        <v>66.072317942898678</v>
      </c>
      <c r="T19" s="3">
        <v>4</v>
      </c>
      <c r="U19" s="3">
        <v>4</v>
      </c>
      <c r="V19" s="21">
        <v>6.6408206740000004</v>
      </c>
      <c r="W19" s="20">
        <v>4.1150408660000002</v>
      </c>
      <c r="X19" s="64">
        <v>0</v>
      </c>
      <c r="Y19" s="12">
        <v>0</v>
      </c>
      <c r="Z19" s="12">
        <v>0</v>
      </c>
      <c r="AB19" s="23" t="s">
        <v>72</v>
      </c>
    </row>
    <row r="20" spans="1:28" x14ac:dyDescent="0.2">
      <c r="A20" s="2">
        <v>42</v>
      </c>
      <c r="B20" s="2">
        <v>1</v>
      </c>
      <c r="C20" s="18">
        <v>95.3</v>
      </c>
      <c r="D20" s="18">
        <v>34.700000000000003</v>
      </c>
      <c r="E20" s="2"/>
      <c r="F20" s="12">
        <v>20</v>
      </c>
      <c r="G20" s="12">
        <v>1</v>
      </c>
      <c r="H20" s="12">
        <v>2</v>
      </c>
      <c r="I20" s="12">
        <v>7.8</v>
      </c>
      <c r="J20" s="12">
        <v>1.64</v>
      </c>
      <c r="K20" s="12">
        <v>45</v>
      </c>
      <c r="L20" s="12">
        <v>51</v>
      </c>
      <c r="M20" s="12">
        <v>52</v>
      </c>
      <c r="N20" s="27">
        <v>54.98</v>
      </c>
      <c r="O20" s="17">
        <v>498.8</v>
      </c>
      <c r="P20" s="20">
        <v>60.543251730000001</v>
      </c>
      <c r="Q20" s="20">
        <v>719.41935009999997</v>
      </c>
      <c r="R20" s="16">
        <v>8.9012216521024161</v>
      </c>
      <c r="S20" s="18">
        <v>82.334491704614805</v>
      </c>
      <c r="T20" s="3">
        <v>0.5</v>
      </c>
      <c r="U20" s="3">
        <v>1</v>
      </c>
      <c r="V20" s="21">
        <v>3.6826762390000001</v>
      </c>
      <c r="W20" s="20">
        <v>7.9217638700000004</v>
      </c>
      <c r="X20" s="64">
        <v>0</v>
      </c>
      <c r="Y20" s="12">
        <v>0</v>
      </c>
      <c r="Z20" s="12">
        <v>0</v>
      </c>
      <c r="AB20" s="23" t="s">
        <v>73</v>
      </c>
    </row>
    <row r="21" spans="1:28" x14ac:dyDescent="0.2">
      <c r="A21" s="2">
        <v>49</v>
      </c>
      <c r="B21" s="2">
        <v>0</v>
      </c>
      <c r="C21" s="18">
        <v>109.4</v>
      </c>
      <c r="D21" s="18">
        <v>35.4</v>
      </c>
      <c r="E21" s="2"/>
      <c r="F21" s="12">
        <v>21</v>
      </c>
      <c r="G21" s="12">
        <v>1</v>
      </c>
      <c r="H21" s="12">
        <v>0</v>
      </c>
      <c r="I21" s="12">
        <v>10.5</v>
      </c>
      <c r="J21" s="12">
        <v>1.48</v>
      </c>
      <c r="K21" s="12">
        <v>116</v>
      </c>
      <c r="L21" s="12">
        <v>74</v>
      </c>
      <c r="M21" s="12">
        <v>76</v>
      </c>
      <c r="N21" s="27">
        <v>22.73</v>
      </c>
      <c r="O21" s="17">
        <v>509.3</v>
      </c>
      <c r="P21" s="20">
        <v>25.674993619999999</v>
      </c>
      <c r="Q21" s="20">
        <v>655.21044440000003</v>
      </c>
      <c r="R21" s="16">
        <v>3.8158309532715275</v>
      </c>
      <c r="S21" s="18">
        <v>66.077465934082824</v>
      </c>
      <c r="T21" s="3">
        <v>4</v>
      </c>
      <c r="U21" s="3">
        <v>1</v>
      </c>
      <c r="V21" s="21">
        <v>3.1107025620000002</v>
      </c>
      <c r="W21" s="20">
        <v>5.1573124119999996</v>
      </c>
      <c r="X21" s="64">
        <v>1</v>
      </c>
      <c r="Y21" s="12">
        <v>1</v>
      </c>
      <c r="Z21" s="12">
        <v>1</v>
      </c>
      <c r="AB21" s="23" t="s">
        <v>74</v>
      </c>
    </row>
    <row r="22" spans="1:28" x14ac:dyDescent="0.2">
      <c r="A22" s="2">
        <v>44</v>
      </c>
      <c r="B22" s="2">
        <v>0</v>
      </c>
      <c r="C22" s="18">
        <v>87.2</v>
      </c>
      <c r="D22" s="18">
        <v>24.4</v>
      </c>
      <c r="E22" s="2"/>
      <c r="F22" s="12">
        <v>22</v>
      </c>
      <c r="G22" s="12">
        <v>0</v>
      </c>
      <c r="H22" s="12">
        <v>0</v>
      </c>
      <c r="I22" s="12">
        <v>6.2</v>
      </c>
      <c r="J22" s="12">
        <v>1.58</v>
      </c>
      <c r="K22" s="12">
        <v>35</v>
      </c>
      <c r="L22" s="12">
        <v>45</v>
      </c>
      <c r="M22" s="12">
        <v>95</v>
      </c>
      <c r="N22" s="27">
        <v>9.2050000000000001</v>
      </c>
      <c r="O22" s="17">
        <v>357.2</v>
      </c>
      <c r="P22" s="20">
        <v>11.80148007</v>
      </c>
      <c r="Q22" s="20">
        <v>425.50414269999999</v>
      </c>
      <c r="R22" s="16">
        <v>1.094197254359504</v>
      </c>
      <c r="S22" s="18">
        <v>49.902719391303457</v>
      </c>
      <c r="T22" s="3">
        <v>6</v>
      </c>
      <c r="U22" s="3">
        <v>1</v>
      </c>
      <c r="V22" s="21">
        <v>4.5329207909999996</v>
      </c>
      <c r="W22" s="20">
        <v>4.2161498630000001</v>
      </c>
      <c r="X22" s="64">
        <v>0</v>
      </c>
      <c r="Y22" s="12">
        <v>1</v>
      </c>
      <c r="Z22" s="12">
        <v>1</v>
      </c>
      <c r="AB22" s="23" t="s">
        <v>75</v>
      </c>
    </row>
    <row r="23" spans="1:28" x14ac:dyDescent="0.2">
      <c r="A23" s="2">
        <v>46</v>
      </c>
      <c r="B23" s="2">
        <v>1</v>
      </c>
      <c r="C23" s="18">
        <v>60.3</v>
      </c>
      <c r="D23" s="18">
        <v>22.1</v>
      </c>
      <c r="E23" s="2"/>
      <c r="F23" s="12">
        <v>23</v>
      </c>
      <c r="G23" s="12">
        <v>0</v>
      </c>
      <c r="H23" s="12">
        <v>0</v>
      </c>
      <c r="I23" s="12">
        <v>2</v>
      </c>
      <c r="J23" s="12">
        <v>1.64</v>
      </c>
      <c r="K23" s="12">
        <v>21</v>
      </c>
      <c r="L23" s="12">
        <v>23</v>
      </c>
      <c r="M23" s="12">
        <v>65</v>
      </c>
      <c r="N23" s="27">
        <v>48.43</v>
      </c>
      <c r="O23" s="17">
        <v>698.5</v>
      </c>
      <c r="P23" s="20">
        <v>54.842405059999997</v>
      </c>
      <c r="Q23" s="20">
        <v>756.35988759999998</v>
      </c>
      <c r="R23" s="16">
        <v>7.7625676690830119</v>
      </c>
      <c r="S23" s="18">
        <v>123.04715589337081</v>
      </c>
      <c r="T23" s="3">
        <v>2</v>
      </c>
      <c r="U23" s="3">
        <v>2</v>
      </c>
      <c r="V23" s="21">
        <v>3.6643971739999999</v>
      </c>
      <c r="W23" s="20">
        <v>2.9146472320000001</v>
      </c>
      <c r="X23" s="64">
        <v>0</v>
      </c>
      <c r="Y23" s="12">
        <v>0</v>
      </c>
      <c r="Z23" s="12">
        <v>0</v>
      </c>
      <c r="AB23" s="23" t="s">
        <v>76</v>
      </c>
    </row>
    <row r="24" spans="1:28" x14ac:dyDescent="0.2">
      <c r="A24" s="2">
        <v>50</v>
      </c>
      <c r="B24" s="2">
        <v>0</v>
      </c>
      <c r="C24" s="18">
        <v>107.9</v>
      </c>
      <c r="D24" s="18">
        <v>35.1</v>
      </c>
      <c r="E24" s="2"/>
      <c r="F24" s="12">
        <v>24</v>
      </c>
      <c r="G24" s="12">
        <v>1</v>
      </c>
      <c r="H24" s="12">
        <v>2</v>
      </c>
      <c r="I24" s="12">
        <v>8.6</v>
      </c>
      <c r="J24" s="12">
        <v>1.82</v>
      </c>
      <c r="K24" s="12">
        <v>28</v>
      </c>
      <c r="L24" s="12">
        <v>20</v>
      </c>
      <c r="M24" s="12">
        <v>78</v>
      </c>
      <c r="N24" s="27">
        <v>9.2370000000000001</v>
      </c>
      <c r="O24" s="17">
        <v>329.3</v>
      </c>
      <c r="P24" s="20">
        <v>10.49590729</v>
      </c>
      <c r="Q24" s="20">
        <v>375.47215749999998</v>
      </c>
      <c r="R24" s="16">
        <v>1.2242743786289536</v>
      </c>
      <c r="S24" s="18">
        <v>42.137474162882157</v>
      </c>
      <c r="T24" s="3">
        <v>4</v>
      </c>
      <c r="U24" s="3">
        <v>4</v>
      </c>
      <c r="V24" s="21">
        <v>3.761988471</v>
      </c>
      <c r="W24" s="20">
        <v>3.68010517</v>
      </c>
      <c r="X24" s="64">
        <v>1</v>
      </c>
      <c r="Y24" s="12">
        <v>1</v>
      </c>
      <c r="Z24" s="12">
        <v>0</v>
      </c>
    </row>
    <row r="25" spans="1:28" x14ac:dyDescent="0.2">
      <c r="A25" s="2">
        <v>32</v>
      </c>
      <c r="B25" s="2">
        <v>1</v>
      </c>
      <c r="C25" s="18">
        <v>76.599999999999994</v>
      </c>
      <c r="D25" s="18">
        <v>31.8</v>
      </c>
      <c r="E25" s="2"/>
      <c r="F25" s="12">
        <v>25</v>
      </c>
      <c r="G25" s="12">
        <v>1</v>
      </c>
      <c r="H25" s="12">
        <v>1</v>
      </c>
      <c r="I25" s="12">
        <v>2.4</v>
      </c>
      <c r="J25" s="13">
        <v>2.35</v>
      </c>
      <c r="K25" s="12">
        <v>28</v>
      </c>
      <c r="L25" s="12">
        <v>26</v>
      </c>
      <c r="M25" s="12">
        <v>50</v>
      </c>
      <c r="N25" s="27">
        <v>16.14</v>
      </c>
      <c r="O25" s="17">
        <v>581</v>
      </c>
      <c r="P25" s="20">
        <v>21.507396029999999</v>
      </c>
      <c r="Q25" s="20">
        <v>678.20838860000003</v>
      </c>
      <c r="R25" s="16">
        <v>1.7716277489106169</v>
      </c>
      <c r="S25" s="18">
        <v>82.170436804617339</v>
      </c>
      <c r="T25" s="3">
        <v>4</v>
      </c>
      <c r="U25" s="3">
        <v>2</v>
      </c>
      <c r="V25" s="21">
        <v>5.1943888510000003</v>
      </c>
      <c r="W25" s="20">
        <v>3.7479820340000001</v>
      </c>
      <c r="X25" s="64">
        <v>0</v>
      </c>
      <c r="Y25" s="12">
        <v>0</v>
      </c>
      <c r="Z25" s="12">
        <v>0</v>
      </c>
    </row>
    <row r="26" spans="1:28" x14ac:dyDescent="0.2">
      <c r="A26" s="2">
        <v>70</v>
      </c>
      <c r="B26" s="2">
        <v>1</v>
      </c>
      <c r="C26" s="18">
        <v>62</v>
      </c>
      <c r="D26" s="18">
        <v>24.6</v>
      </c>
      <c r="E26" s="2"/>
      <c r="F26" s="12">
        <v>26</v>
      </c>
      <c r="G26" s="12">
        <v>1</v>
      </c>
      <c r="H26" s="12">
        <v>2</v>
      </c>
      <c r="I26" s="12">
        <v>3.1</v>
      </c>
      <c r="J26" s="12">
        <v>1.63</v>
      </c>
      <c r="K26" s="12">
        <v>24</v>
      </c>
      <c r="L26" s="12">
        <v>29</v>
      </c>
      <c r="M26" s="12">
        <v>78</v>
      </c>
      <c r="N26" s="27">
        <v>14.98</v>
      </c>
      <c r="O26" s="17">
        <v>786.2</v>
      </c>
      <c r="P26" s="20">
        <v>16.71616015</v>
      </c>
      <c r="Q26" s="20">
        <v>927.9049023</v>
      </c>
      <c r="R26" s="16">
        <v>2.401487107575516</v>
      </c>
      <c r="S26" s="18">
        <v>125.69401716517901</v>
      </c>
      <c r="T26" s="3">
        <v>2</v>
      </c>
      <c r="U26" s="3">
        <v>2</v>
      </c>
      <c r="V26" s="21">
        <v>4.1014983960000002</v>
      </c>
      <c r="W26" s="20">
        <v>4.3758513099999998</v>
      </c>
      <c r="X26" s="64">
        <v>1</v>
      </c>
      <c r="Y26" s="12">
        <v>1</v>
      </c>
      <c r="Z26" s="12">
        <v>0</v>
      </c>
    </row>
    <row r="27" spans="1:28" x14ac:dyDescent="0.2">
      <c r="A27" s="2">
        <v>63</v>
      </c>
      <c r="B27" s="2">
        <v>0</v>
      </c>
      <c r="C27" s="18">
        <v>121.5</v>
      </c>
      <c r="D27" s="18">
        <v>37.4</v>
      </c>
      <c r="E27" s="2"/>
      <c r="F27" s="12">
        <v>27</v>
      </c>
      <c r="G27" s="12">
        <v>1</v>
      </c>
      <c r="H27" s="12">
        <v>2</v>
      </c>
      <c r="I27" s="12">
        <v>10</v>
      </c>
      <c r="J27" s="12">
        <v>1.67</v>
      </c>
      <c r="K27" s="12">
        <v>21</v>
      </c>
      <c r="L27" s="12">
        <v>24</v>
      </c>
      <c r="M27" s="12">
        <v>64</v>
      </c>
      <c r="N27" s="27">
        <v>4.319</v>
      </c>
      <c r="O27" s="17">
        <v>234</v>
      </c>
      <c r="P27" s="20">
        <v>6.815067312</v>
      </c>
      <c r="Q27" s="20">
        <v>325.51329870000001</v>
      </c>
      <c r="R27" s="16">
        <v>0.51533809788062002</v>
      </c>
      <c r="S27" s="18">
        <v>29.743024351893119</v>
      </c>
      <c r="T27" s="3">
        <v>4</v>
      </c>
      <c r="U27" s="3">
        <v>4</v>
      </c>
      <c r="V27" s="21">
        <v>7.4262459500000002</v>
      </c>
      <c r="W27" s="20">
        <v>5.8499659609999997</v>
      </c>
      <c r="X27" s="64">
        <v>1</v>
      </c>
      <c r="Y27" s="12">
        <v>0</v>
      </c>
      <c r="Z27" s="12">
        <v>0</v>
      </c>
    </row>
    <row r="28" spans="1:28" x14ac:dyDescent="0.2">
      <c r="A28" s="2">
        <v>58</v>
      </c>
      <c r="B28" s="2">
        <v>1</v>
      </c>
      <c r="C28" s="18">
        <v>59.9</v>
      </c>
      <c r="D28" s="18">
        <v>22.5</v>
      </c>
      <c r="E28" s="2"/>
      <c r="F28" s="12">
        <v>28</v>
      </c>
      <c r="G28" s="12">
        <v>0</v>
      </c>
      <c r="H28" s="12">
        <v>0</v>
      </c>
      <c r="I28" s="12"/>
      <c r="J28" s="12">
        <v>1.59</v>
      </c>
      <c r="K28" s="12">
        <v>20</v>
      </c>
      <c r="L28" s="12">
        <v>23</v>
      </c>
      <c r="M28" s="12">
        <v>65</v>
      </c>
      <c r="N28" s="27">
        <v>13.53</v>
      </c>
      <c r="O28" s="17">
        <v>478.41230207846831</v>
      </c>
      <c r="P28" s="20">
        <v>15.34769612</v>
      </c>
      <c r="Q28" s="20">
        <v>535.27734740000005</v>
      </c>
      <c r="R28" s="16">
        <v>1.904544912713851</v>
      </c>
      <c r="S28" s="18">
        <v>68.580121618792177</v>
      </c>
      <c r="T28" s="3">
        <v>4</v>
      </c>
      <c r="U28" s="3">
        <v>4</v>
      </c>
      <c r="V28" s="21">
        <v>3.4406090790000001</v>
      </c>
      <c r="W28" s="20">
        <v>3.1935960190000001</v>
      </c>
      <c r="X28" s="64">
        <v>0</v>
      </c>
      <c r="Y28" s="12">
        <v>0</v>
      </c>
      <c r="Z28" s="12">
        <v>0</v>
      </c>
    </row>
    <row r="29" spans="1:28" x14ac:dyDescent="0.2">
      <c r="A29" s="2">
        <v>49</v>
      </c>
      <c r="B29" s="2">
        <v>1</v>
      </c>
      <c r="C29" s="18">
        <v>69.900000000000006</v>
      </c>
      <c r="D29" s="18">
        <v>26.2</v>
      </c>
      <c r="E29" s="2"/>
      <c r="F29" s="12">
        <v>29</v>
      </c>
      <c r="G29" s="12">
        <v>0</v>
      </c>
      <c r="H29" s="12">
        <v>0</v>
      </c>
      <c r="I29" s="12">
        <v>2</v>
      </c>
      <c r="J29" s="12">
        <v>1.69</v>
      </c>
      <c r="K29" s="12">
        <v>13</v>
      </c>
      <c r="L29" s="12">
        <v>19</v>
      </c>
      <c r="M29" s="12">
        <v>65</v>
      </c>
      <c r="N29" s="27">
        <v>20.16</v>
      </c>
      <c r="O29" s="17">
        <v>650</v>
      </c>
      <c r="P29" s="20">
        <v>24.192147039999998</v>
      </c>
      <c r="Q29" s="20">
        <v>761.25360209999997</v>
      </c>
      <c r="R29" s="16">
        <v>2.6496176476709841</v>
      </c>
      <c r="S29" s="18">
        <v>91.376187160086232</v>
      </c>
      <c r="T29" s="3">
        <v>4</v>
      </c>
      <c r="U29" s="3">
        <v>4</v>
      </c>
      <c r="V29" s="21">
        <v>3.6989827200000001</v>
      </c>
      <c r="W29" s="20">
        <v>3.8514512399999998</v>
      </c>
      <c r="X29" s="64">
        <v>1</v>
      </c>
      <c r="Y29" s="12">
        <v>0</v>
      </c>
      <c r="Z29" s="12">
        <v>0</v>
      </c>
    </row>
    <row r="30" spans="1:28" x14ac:dyDescent="0.2">
      <c r="A30" s="2">
        <v>55</v>
      </c>
      <c r="B30" s="2">
        <v>1</v>
      </c>
      <c r="C30" s="18">
        <v>80</v>
      </c>
      <c r="D30" s="18">
        <v>27.8</v>
      </c>
      <c r="E30" s="2"/>
      <c r="F30" s="12">
        <v>30</v>
      </c>
      <c r="G30" s="12">
        <v>0</v>
      </c>
      <c r="H30" s="12">
        <v>0</v>
      </c>
      <c r="I30" s="12">
        <v>2.1</v>
      </c>
      <c r="J30" s="12">
        <v>1.51</v>
      </c>
      <c r="K30" s="12">
        <v>12</v>
      </c>
      <c r="L30" s="12">
        <v>19</v>
      </c>
      <c r="M30" s="12">
        <v>61</v>
      </c>
      <c r="N30" s="27">
        <v>23.12</v>
      </c>
      <c r="O30" s="17">
        <v>564.9</v>
      </c>
      <c r="P30" s="20">
        <v>28.85022683</v>
      </c>
      <c r="Q30" s="20">
        <v>744.82513359999996</v>
      </c>
      <c r="R30" s="16">
        <v>3.0145647230706816</v>
      </c>
      <c r="S30" s="18">
        <v>71.310942456593381</v>
      </c>
      <c r="T30" s="3">
        <v>4</v>
      </c>
      <c r="U30" s="3">
        <v>4</v>
      </c>
      <c r="V30" s="21">
        <v>4.5409283829999998</v>
      </c>
      <c r="W30" s="20">
        <v>5.2377273930000001</v>
      </c>
      <c r="X30" s="64">
        <v>0</v>
      </c>
      <c r="Y30" s="12">
        <v>0</v>
      </c>
      <c r="Z30" s="12">
        <v>0</v>
      </c>
    </row>
    <row r="31" spans="1:28" x14ac:dyDescent="0.2">
      <c r="A31" s="2">
        <v>43</v>
      </c>
      <c r="B31" s="2">
        <v>1</v>
      </c>
      <c r="C31" s="18">
        <v>54.7</v>
      </c>
      <c r="D31" s="18">
        <v>18.3</v>
      </c>
      <c r="E31" s="2"/>
      <c r="F31" s="12">
        <v>31</v>
      </c>
      <c r="G31" s="12">
        <v>0</v>
      </c>
      <c r="H31" s="12">
        <v>0</v>
      </c>
      <c r="I31" s="12">
        <v>5</v>
      </c>
      <c r="J31" s="12"/>
      <c r="K31" s="12">
        <v>6</v>
      </c>
      <c r="L31" s="12">
        <v>23</v>
      </c>
      <c r="M31" s="12">
        <v>58</v>
      </c>
      <c r="N31" s="27">
        <v>26.47</v>
      </c>
      <c r="O31" s="17">
        <v>661.6</v>
      </c>
      <c r="P31" s="20">
        <v>31.293099779999999</v>
      </c>
      <c r="Q31" s="20">
        <v>777.35998710000001</v>
      </c>
      <c r="R31" s="16">
        <v>4.3198521355688637</v>
      </c>
      <c r="S31" s="18">
        <v>90.2800035247041</v>
      </c>
      <c r="T31" s="3">
        <v>1</v>
      </c>
      <c r="U31" s="3">
        <v>4</v>
      </c>
      <c r="V31" s="21">
        <v>4.3951913520000003</v>
      </c>
      <c r="W31" s="20">
        <v>3.8221062300000002</v>
      </c>
      <c r="X31" s="64">
        <v>1</v>
      </c>
      <c r="Y31" s="12">
        <v>0</v>
      </c>
      <c r="Z31" s="12">
        <v>1</v>
      </c>
    </row>
    <row r="32" spans="1:28" x14ac:dyDescent="0.2">
      <c r="A32" s="2">
        <v>35</v>
      </c>
      <c r="B32" s="2">
        <v>0</v>
      </c>
      <c r="C32" s="18">
        <v>90.4</v>
      </c>
      <c r="D32" s="18">
        <v>31.1</v>
      </c>
      <c r="E32" s="2"/>
      <c r="F32" s="12">
        <v>32</v>
      </c>
      <c r="G32" s="12">
        <v>1</v>
      </c>
      <c r="H32" s="12">
        <v>2</v>
      </c>
      <c r="I32" s="12">
        <v>2.2000000000000002</v>
      </c>
      <c r="J32" s="12">
        <v>2.19</v>
      </c>
      <c r="K32" s="12">
        <v>113</v>
      </c>
      <c r="L32" s="12">
        <v>50</v>
      </c>
      <c r="M32" s="12">
        <v>74</v>
      </c>
      <c r="N32" s="27">
        <v>46.97</v>
      </c>
      <c r="O32" s="17">
        <v>433.3</v>
      </c>
      <c r="P32" s="20">
        <v>51.374542310000002</v>
      </c>
      <c r="Q32" s="20">
        <v>521.26446350000003</v>
      </c>
      <c r="R32" s="16">
        <v>8.7713924465533903</v>
      </c>
      <c r="S32" s="18">
        <v>60.866193174447858</v>
      </c>
      <c r="T32" s="3">
        <v>0.5</v>
      </c>
      <c r="U32" s="3">
        <v>2</v>
      </c>
      <c r="V32" s="21">
        <v>3.1905356920000001</v>
      </c>
      <c r="W32" s="20">
        <v>4.2342485099999996</v>
      </c>
      <c r="X32" s="64">
        <v>1</v>
      </c>
      <c r="Y32" s="12">
        <v>1</v>
      </c>
      <c r="Z32" s="12">
        <v>0</v>
      </c>
    </row>
    <row r="33" spans="1:26" x14ac:dyDescent="0.2">
      <c r="A33" s="2">
        <v>57</v>
      </c>
      <c r="B33" s="2">
        <v>0</v>
      </c>
      <c r="C33" s="18">
        <v>113.6</v>
      </c>
      <c r="D33" s="18">
        <v>34.9</v>
      </c>
      <c r="E33" s="2"/>
      <c r="F33" s="12">
        <v>33</v>
      </c>
      <c r="G33" s="12">
        <v>1</v>
      </c>
      <c r="H33" s="12">
        <v>2</v>
      </c>
      <c r="I33" s="12">
        <v>7.5</v>
      </c>
      <c r="J33" s="12">
        <v>1.42</v>
      </c>
      <c r="K33" s="12">
        <v>40</v>
      </c>
      <c r="L33" s="12">
        <v>25</v>
      </c>
      <c r="M33" s="12">
        <v>57</v>
      </c>
      <c r="N33" s="27">
        <v>12.24</v>
      </c>
      <c r="O33" s="17">
        <v>356.4</v>
      </c>
      <c r="P33" s="20">
        <v>16.917644289999998</v>
      </c>
      <c r="Q33" s="20">
        <v>458.37390219999997</v>
      </c>
      <c r="R33" s="16">
        <v>1.3563171932072811</v>
      </c>
      <c r="S33" s="18">
        <v>55.752598543039305</v>
      </c>
      <c r="T33" s="3">
        <v>2</v>
      </c>
      <c r="U33" s="3">
        <v>2</v>
      </c>
      <c r="V33" s="21">
        <v>5.4811337990000002</v>
      </c>
      <c r="W33" s="20">
        <v>5.1500478120000004</v>
      </c>
      <c r="X33" s="64">
        <v>1</v>
      </c>
      <c r="Y33" s="12">
        <v>0</v>
      </c>
      <c r="Z33" s="12">
        <v>0</v>
      </c>
    </row>
    <row r="34" spans="1:26" x14ac:dyDescent="0.2">
      <c r="A34" s="2">
        <v>60</v>
      </c>
      <c r="B34" s="2">
        <v>0</v>
      </c>
      <c r="C34" s="18">
        <v>108</v>
      </c>
      <c r="D34" s="18">
        <v>34.1</v>
      </c>
      <c r="E34" s="2"/>
      <c r="F34" s="12">
        <v>34</v>
      </c>
      <c r="G34" s="12">
        <v>1</v>
      </c>
      <c r="H34" s="12">
        <v>1</v>
      </c>
      <c r="I34" s="12">
        <v>3.3</v>
      </c>
      <c r="J34" s="12">
        <v>1.62</v>
      </c>
      <c r="K34" s="12">
        <v>43</v>
      </c>
      <c r="L34" s="12">
        <v>30</v>
      </c>
      <c r="M34" s="12">
        <v>74</v>
      </c>
      <c r="N34" s="27">
        <v>5.2489999999999997</v>
      </c>
      <c r="O34" s="17">
        <v>307.39999999999998</v>
      </c>
      <c r="P34" s="20">
        <v>10.217950719999999</v>
      </c>
      <c r="Q34" s="20">
        <v>433.73918570000001</v>
      </c>
      <c r="R34" s="16">
        <v>0.52566871773006907</v>
      </c>
      <c r="S34" s="18">
        <v>32.313766393170781</v>
      </c>
      <c r="T34" s="3">
        <v>6</v>
      </c>
      <c r="U34" s="3">
        <v>4</v>
      </c>
      <c r="V34" s="21">
        <v>10.217950719999999</v>
      </c>
      <c r="W34" s="20">
        <v>4.9935077100000003</v>
      </c>
      <c r="X34" s="64">
        <v>1</v>
      </c>
      <c r="Y34" s="12">
        <v>0</v>
      </c>
      <c r="Z34" s="12">
        <v>0</v>
      </c>
    </row>
    <row r="35" spans="1:26" x14ac:dyDescent="0.2">
      <c r="A35" s="2">
        <v>67</v>
      </c>
      <c r="B35" s="2">
        <v>1</v>
      </c>
      <c r="C35" s="18">
        <v>106.7</v>
      </c>
      <c r="D35" s="18">
        <v>40.6</v>
      </c>
      <c r="E35" s="2"/>
      <c r="F35" s="12">
        <v>35</v>
      </c>
      <c r="G35" s="12">
        <v>1</v>
      </c>
      <c r="H35" s="12">
        <v>2</v>
      </c>
      <c r="I35" s="12">
        <v>3.1</v>
      </c>
      <c r="J35" s="12">
        <v>1.56</v>
      </c>
      <c r="K35" s="12">
        <v>19</v>
      </c>
      <c r="L35" s="12">
        <v>24</v>
      </c>
      <c r="M35" s="12">
        <v>76</v>
      </c>
      <c r="N35" s="27">
        <v>19.37</v>
      </c>
      <c r="O35" s="17">
        <v>640.4</v>
      </c>
      <c r="P35" s="20">
        <v>44.987063849999998</v>
      </c>
      <c r="Q35" s="20">
        <v>1088.1607980000001</v>
      </c>
      <c r="R35" s="16">
        <v>2.2618743664739043</v>
      </c>
      <c r="S35" s="18">
        <v>79.568321654576152</v>
      </c>
      <c r="T35" s="3">
        <v>6</v>
      </c>
      <c r="U35" s="3">
        <v>4</v>
      </c>
      <c r="V35" s="21">
        <v>15.415342900000001</v>
      </c>
      <c r="W35" s="20">
        <v>7.4010615</v>
      </c>
      <c r="X35" s="64">
        <v>0</v>
      </c>
      <c r="Y35" s="12">
        <v>1</v>
      </c>
      <c r="Z35" s="12">
        <v>0</v>
      </c>
    </row>
    <row r="36" spans="1:26" x14ac:dyDescent="0.2">
      <c r="A36" s="2">
        <v>61</v>
      </c>
      <c r="B36" s="2">
        <v>1</v>
      </c>
      <c r="C36" s="18">
        <v>78</v>
      </c>
      <c r="D36" s="18">
        <v>31.5</v>
      </c>
      <c r="E36" s="2"/>
      <c r="F36" s="12">
        <v>36</v>
      </c>
      <c r="G36" s="12">
        <v>1</v>
      </c>
      <c r="H36" s="12">
        <v>2</v>
      </c>
      <c r="I36" s="12">
        <v>2.4</v>
      </c>
      <c r="J36" s="12">
        <v>1.45</v>
      </c>
      <c r="K36" s="12">
        <v>20</v>
      </c>
      <c r="L36" s="12">
        <v>22</v>
      </c>
      <c r="M36" s="12">
        <v>50</v>
      </c>
      <c r="N36" s="27">
        <v>11.22</v>
      </c>
      <c r="O36" s="17">
        <v>482.7</v>
      </c>
      <c r="P36" s="20">
        <v>16.869637959999999</v>
      </c>
      <c r="Q36" s="20">
        <v>813.19552439999995</v>
      </c>
      <c r="R36" s="16">
        <v>1.2663148510839797</v>
      </c>
      <c r="S36" s="18">
        <v>57.032838833494345</v>
      </c>
      <c r="T36" s="3">
        <v>2</v>
      </c>
      <c r="U36" s="3">
        <v>4</v>
      </c>
      <c r="V36" s="21">
        <v>7.9530720739999996</v>
      </c>
      <c r="W36" s="20">
        <v>8.5003323319999993</v>
      </c>
      <c r="X36" s="64">
        <v>1</v>
      </c>
      <c r="Y36" s="12">
        <v>0</v>
      </c>
      <c r="Z36" s="12">
        <v>0</v>
      </c>
    </row>
    <row r="37" spans="1:26" x14ac:dyDescent="0.2">
      <c r="A37" s="2">
        <v>50</v>
      </c>
      <c r="B37" s="2">
        <v>0</v>
      </c>
      <c r="C37" s="18">
        <v>109.4</v>
      </c>
      <c r="D37" s="18">
        <v>33</v>
      </c>
      <c r="E37" s="2"/>
      <c r="F37" s="12">
        <v>37</v>
      </c>
      <c r="G37" s="12">
        <v>1</v>
      </c>
      <c r="H37" s="12">
        <v>2</v>
      </c>
      <c r="I37" s="12"/>
      <c r="J37" s="13">
        <v>1.42</v>
      </c>
      <c r="K37" s="12">
        <v>25</v>
      </c>
      <c r="L37" s="12">
        <v>23</v>
      </c>
      <c r="M37" s="12">
        <v>65</v>
      </c>
      <c r="N37" s="27">
        <v>7.3040000000000003</v>
      </c>
      <c r="O37" s="17">
        <v>324.39999999999998</v>
      </c>
      <c r="P37" s="20">
        <v>9.7224878750000006</v>
      </c>
      <c r="Q37" s="20">
        <v>421.03060190000002</v>
      </c>
      <c r="R37" s="16">
        <v>0.82348061845087484</v>
      </c>
      <c r="S37" s="18">
        <v>43.931128500588059</v>
      </c>
      <c r="T37" s="3">
        <v>6</v>
      </c>
      <c r="U37" s="3">
        <v>4</v>
      </c>
      <c r="V37" s="21">
        <v>5.0493013600000003</v>
      </c>
      <c r="W37" s="20">
        <v>4.5788425479999999</v>
      </c>
      <c r="X37" s="64">
        <v>1</v>
      </c>
      <c r="Y37" s="12">
        <v>0</v>
      </c>
      <c r="Z37" s="12">
        <v>0</v>
      </c>
    </row>
    <row r="39" spans="1:26" x14ac:dyDescent="0.2">
      <c r="B39" s="29" t="s">
        <v>77</v>
      </c>
      <c r="E39" t="s">
        <v>59</v>
      </c>
      <c r="G39" s="28" t="s">
        <v>59</v>
      </c>
      <c r="H39" s="28" t="s">
        <v>59</v>
      </c>
      <c r="X39" t="s">
        <v>135</v>
      </c>
    </row>
    <row r="40" spans="1:26" x14ac:dyDescent="0.2">
      <c r="B40" s="29" t="s">
        <v>78</v>
      </c>
      <c r="G40" s="28" t="s">
        <v>60</v>
      </c>
      <c r="H40" s="28" t="s">
        <v>62</v>
      </c>
      <c r="X40" t="s">
        <v>136</v>
      </c>
    </row>
    <row r="41" spans="1:26" x14ac:dyDescent="0.2">
      <c r="H41" s="28" t="s">
        <v>61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New SPSS</vt:lpstr>
      <vt:lpstr>Subject Grouping Melanie</vt:lpstr>
      <vt:lpstr>LBM Calc</vt:lpstr>
      <vt:lpstr>For SPSS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Rommel Tirona</dc:creator>
  <cp:lastModifiedBy>Rommel Tirona</cp:lastModifiedBy>
  <dcterms:created xsi:type="dcterms:W3CDTF">2017-01-27T18:50:14Z</dcterms:created>
  <dcterms:modified xsi:type="dcterms:W3CDTF">2018-09-28T19:01:29Z</dcterms:modified>
</cp:coreProperties>
</file>