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8800" windowHeight="11980"/>
  </bookViews>
  <sheets>
    <sheet name="Model" sheetId="1" r:id="rId1"/>
    <sheet name="Log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1" l="1"/>
  <c r="B15" i="1"/>
  <c r="B7" i="1"/>
  <c r="B6" i="1"/>
  <c r="B41" i="1"/>
  <c r="B42" i="1"/>
  <c r="B43" i="1"/>
  <c r="B44" i="1"/>
  <c r="B45" i="1"/>
  <c r="B46" i="1"/>
  <c r="B47" i="1"/>
  <c r="B48" i="1"/>
  <c r="B49" i="1"/>
  <c r="C25" i="1"/>
  <c r="C26" i="1"/>
  <c r="B17" i="1"/>
  <c r="B19" i="1"/>
  <c r="C24" i="1"/>
  <c r="B33" i="1"/>
  <c r="B34" i="1"/>
  <c r="B25" i="1"/>
  <c r="B26" i="1"/>
  <c r="B27" i="1"/>
  <c r="D25" i="1"/>
  <c r="D26" i="1"/>
  <c r="C39" i="1"/>
  <c r="B30" i="1"/>
  <c r="D39" i="1"/>
  <c r="B35" i="1"/>
  <c r="E39" i="1"/>
  <c r="B5" i="1"/>
</calcChain>
</file>

<file path=xl/sharedStrings.xml><?xml version="1.0" encoding="utf-8"?>
<sst xmlns="http://schemas.openxmlformats.org/spreadsheetml/2006/main" count="46" uniqueCount="43">
  <si>
    <t>Initial investment</t>
  </si>
  <si>
    <t>CGT discount</t>
  </si>
  <si>
    <t>Initial equity stake (%)</t>
  </si>
  <si>
    <t>Marginal tax rate (assuming minimisation exists already)</t>
  </si>
  <si>
    <t xml:space="preserve"> </t>
  </si>
  <si>
    <t>Dilution at exit</t>
  </si>
  <si>
    <t>Initial startup value (pre-money)</t>
  </si>
  <si>
    <t>Investment's equity stake at exit ($)</t>
  </si>
  <si>
    <t>Investment's equity stake at exit (%)</t>
  </si>
  <si>
    <t>Eligible for CGT discount?</t>
  </si>
  <si>
    <t>Hits</t>
  </si>
  <si>
    <t>Misses</t>
  </si>
  <si>
    <t>Wipe-outs</t>
  </si>
  <si>
    <t>Tax rate assumptions</t>
  </si>
  <si>
    <t>Term assumptions</t>
  </si>
  <si>
    <t>Investment's total return</t>
  </si>
  <si>
    <t>Average return per investment</t>
  </si>
  <si>
    <t>Average exit value of hits</t>
  </si>
  <si>
    <t>Average exit value</t>
  </si>
  <si>
    <t>Proportion of investments made</t>
  </si>
  <si>
    <t>Average CGT owing per investment</t>
  </si>
  <si>
    <t>Sensitivity to the average exit value of hits</t>
  </si>
  <si>
    <t>Early stage investment per $1B of exits</t>
  </si>
  <si>
    <t>CGT on early stage investments per $1B of exits</t>
  </si>
  <si>
    <r>
      <t xml:space="preserve">Cells like this are hard-coded </t>
    </r>
    <r>
      <rPr>
        <i/>
        <sz val="9"/>
        <color theme="1"/>
        <rFont val="Arial"/>
        <family val="2"/>
      </rPr>
      <t>assumptions</t>
    </r>
    <r>
      <rPr>
        <sz val="9"/>
        <color theme="1"/>
        <rFont val="Arial"/>
        <family val="2"/>
      </rPr>
      <t xml:space="preserve">; </t>
    </r>
    <r>
      <rPr>
        <b/>
        <sz val="9"/>
        <color theme="1"/>
        <rFont val="Arial"/>
        <family val="2"/>
      </rPr>
      <t>change at will</t>
    </r>
  </si>
  <si>
    <r>
      <rPr>
        <sz val="9"/>
        <color theme="0"/>
        <rFont val="Arial"/>
        <family val="2"/>
      </rPr>
      <t xml:space="preserve">Cells formatted like this use </t>
    </r>
    <r>
      <rPr>
        <i/>
        <sz val="9"/>
        <color theme="0"/>
        <rFont val="Arial"/>
        <family val="2"/>
      </rPr>
      <t>calculations</t>
    </r>
    <r>
      <rPr>
        <sz val="9"/>
        <color theme="0"/>
        <rFont val="Arial"/>
        <family val="2"/>
      </rPr>
      <t xml:space="preserve">; </t>
    </r>
    <r>
      <rPr>
        <b/>
        <sz val="9"/>
        <color theme="0"/>
        <rFont val="Arial"/>
        <family val="2"/>
      </rPr>
      <t>don't change</t>
    </r>
  </si>
  <si>
    <t>$ of successful exits (hits) per year</t>
  </si>
  <si>
    <t>Number of successful exits (hits) per year</t>
  </si>
  <si>
    <t>Number of investments required</t>
  </si>
  <si>
    <t xml:space="preserve">Investment 'hit rate' assumptions </t>
  </si>
  <si>
    <t>Calculations for cost of policy</t>
  </si>
  <si>
    <t>Expected cost of policy</t>
  </si>
  <si>
    <t>Or, if we see poor returns</t>
  </si>
  <si>
    <t>Or, if we see great returns</t>
  </si>
  <si>
    <t>Author</t>
  </si>
  <si>
    <t>Date</t>
  </si>
  <si>
    <t>Prior version</t>
  </si>
  <si>
    <t>Description of changes</t>
  </si>
  <si>
    <t>Peter Park</t>
  </si>
  <si>
    <t>Tax rate assumption = max marginal rate (46.5%), initial value (1m rev * 2x earnings multiple), hit ratio (forget the 90% capital loss as only profits matter), assuming # of exits rather than the total exit value</t>
  </si>
  <si>
    <t>James Peterson</t>
  </si>
  <si>
    <t>PeterPark_141015</t>
  </si>
  <si>
    <r>
      <rPr>
        <b/>
        <sz val="9"/>
        <rFont val="Arial"/>
        <family val="2"/>
      </rPr>
      <t xml:space="preserve">
Instructions</t>
    </r>
    <r>
      <rPr>
        <sz val="9"/>
        <rFont val="Arial"/>
        <family val="2"/>
      </rPr>
      <t xml:space="preserve">
• This model is in response to the discussion at</t>
    </r>
    <r>
      <rPr>
        <b/>
        <sz val="9"/>
        <color theme="1"/>
        <rFont val="Arial"/>
        <family val="2"/>
      </rPr>
      <t xml:space="preserve"> https://www.facebook.com/RiverCityLabs/posts/1099337146751124</t>
    </r>
    <r>
      <rPr>
        <sz val="9"/>
        <rFont val="Arial"/>
        <family val="2"/>
      </rPr>
      <t xml:space="preserve">
• The best way to read through it is to open the groups (+ on the LHS) in order.
• It is a crowd effort to come up with the best model available. </t>
    </r>
    <r>
      <rPr>
        <b/>
        <i/>
        <sz val="9"/>
        <rFont val="Arial"/>
        <family val="2"/>
      </rPr>
      <t>If you find the model to be rubbish, fix it!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>Results 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</si>
</sst>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164" formatCode="0.0%"/>
    <numFmt numFmtId="165" formatCode="#,##0_ ;[Red]\-#,##0\ 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i/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i/>
      <sz val="9"/>
      <color theme="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6" fontId="4" fillId="0" borderId="1" xfId="0" applyNumberFormat="1" applyFont="1" applyBorder="1" applyAlignment="1">
      <alignment vertical="center"/>
    </xf>
    <xf numFmtId="9" fontId="5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6" fontId="5" fillId="2" borderId="1" xfId="0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9" fontId="9" fillId="6" borderId="1" xfId="0" applyNumberFormat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6" fontId="4" fillId="6" borderId="1" xfId="0" applyNumberFormat="1" applyFont="1" applyFill="1" applyBorder="1" applyAlignment="1">
      <alignment vertical="center"/>
    </xf>
    <xf numFmtId="9" fontId="4" fillId="6" borderId="1" xfId="0" applyNumberFormat="1" applyFont="1" applyFill="1" applyBorder="1" applyAlignment="1">
      <alignment vertical="center"/>
    </xf>
    <xf numFmtId="164" fontId="4" fillId="6" borderId="1" xfId="0" applyNumberFormat="1" applyFont="1" applyFill="1" applyBorder="1" applyAlignment="1">
      <alignment vertical="center"/>
    </xf>
    <xf numFmtId="6" fontId="8" fillId="2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6" fontId="5" fillId="4" borderId="1" xfId="0" applyNumberFormat="1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9" fontId="5" fillId="5" borderId="10" xfId="0" applyNumberFormat="1" applyFont="1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6" fontId="5" fillId="4" borderId="3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9" fontId="9" fillId="5" borderId="8" xfId="0" applyNumberFormat="1" applyFont="1" applyFill="1" applyBorder="1" applyAlignment="1">
      <alignment horizontal="right" vertical="center" indent="1"/>
    </xf>
    <xf numFmtId="6" fontId="7" fillId="0" borderId="1" xfId="0" applyNumberFormat="1" applyFont="1" applyBorder="1" applyAlignment="1">
      <alignment vertical="center"/>
    </xf>
    <xf numFmtId="9" fontId="15" fillId="5" borderId="8" xfId="0" applyNumberFormat="1" applyFont="1" applyFill="1" applyBorder="1" applyAlignment="1">
      <alignment horizontal="right" vertical="center" indent="1"/>
    </xf>
    <xf numFmtId="6" fontId="2" fillId="2" borderId="1" xfId="0" applyNumberFormat="1" applyFont="1" applyFill="1" applyBorder="1" applyAlignment="1">
      <alignment vertical="center"/>
    </xf>
    <xf numFmtId="0" fontId="0" fillId="4" borderId="0" xfId="0" applyFill="1"/>
    <xf numFmtId="0" fontId="1" fillId="7" borderId="13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7" fillId="3" borderId="13" xfId="0" applyFont="1" applyFill="1" applyBorder="1"/>
    <xf numFmtId="0" fontId="17" fillId="3" borderId="14" xfId="0" applyFont="1" applyFill="1" applyBorder="1"/>
    <xf numFmtId="0" fontId="17" fillId="3" borderId="15" xfId="0" applyFont="1" applyFill="1" applyBorder="1"/>
    <xf numFmtId="2" fontId="17" fillId="3" borderId="14" xfId="0" applyNumberFormat="1" applyFont="1" applyFill="1" applyBorder="1"/>
    <xf numFmtId="165" fontId="14" fillId="0" borderId="1" xfId="0" applyNumberFormat="1" applyFont="1" applyFill="1" applyBorder="1" applyAlignment="1">
      <alignment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0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6" fontId="4" fillId="6" borderId="2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9" fontId="5" fillId="2" borderId="2" xfId="0" applyNumberFormat="1" applyFont="1" applyFill="1" applyBorder="1" applyAlignment="1">
      <alignment vertical="center"/>
    </xf>
    <xf numFmtId="0" fontId="9" fillId="5" borderId="5" xfId="0" applyNumberFormat="1" applyFont="1" applyFill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50"/>
  <sheetViews>
    <sheetView showRowColHeaders="0" tabSelected="1" workbookViewId="0">
      <pane ySplit="8" topLeftCell="A16" activePane="bottomLeft" state="frozen"/>
      <selection pane="bottomLeft" activeCell="A3" sqref="A3:E4"/>
    </sheetView>
  </sheetViews>
  <sheetFormatPr baseColWidth="10" defaultColWidth="8.83203125" defaultRowHeight="15" customHeight="1" outlineLevelRow="1" x14ac:dyDescent="0"/>
  <cols>
    <col min="1" max="1" width="46" style="1" customWidth="1"/>
    <col min="2" max="7" width="13" style="1" customWidth="1"/>
    <col min="8" max="16384" width="8.83203125" style="1"/>
  </cols>
  <sheetData>
    <row r="1" spans="1:7" ht="15" customHeight="1">
      <c r="A1" s="56" t="s">
        <v>24</v>
      </c>
      <c r="B1" s="57"/>
      <c r="C1" s="57"/>
      <c r="D1" s="57"/>
      <c r="E1" s="57"/>
      <c r="F1" s="57"/>
      <c r="G1" s="58"/>
    </row>
    <row r="2" spans="1:7" ht="15" customHeight="1">
      <c r="A2" s="59" t="s">
        <v>25</v>
      </c>
      <c r="B2" s="57"/>
      <c r="C2" s="57"/>
      <c r="D2" s="57"/>
      <c r="E2" s="57"/>
      <c r="F2" s="57"/>
      <c r="G2" s="58"/>
    </row>
    <row r="3" spans="1:7" s="2" customFormat="1" ht="26.5" customHeight="1">
      <c r="A3" s="60" t="s">
        <v>42</v>
      </c>
      <c r="B3" s="61"/>
      <c r="C3" s="61"/>
      <c r="D3" s="61"/>
      <c r="E3" s="61"/>
      <c r="F3" s="19"/>
      <c r="G3" s="20"/>
    </row>
    <row r="4" spans="1:7" s="2" customFormat="1" ht="93.5" customHeight="1">
      <c r="A4" s="62"/>
      <c r="B4" s="63"/>
      <c r="C4" s="63"/>
      <c r="D4" s="63"/>
      <c r="E4" s="63"/>
      <c r="F4" s="21"/>
      <c r="G4" s="22"/>
    </row>
    <row r="5" spans="1:7" s="2" customFormat="1" ht="15" customHeight="1">
      <c r="A5" s="32" t="s">
        <v>31</v>
      </c>
      <c r="B5" s="33">
        <f>B35</f>
        <v>27125000</v>
      </c>
      <c r="C5" s="21"/>
      <c r="D5" s="21"/>
      <c r="E5" s="21"/>
      <c r="F5" s="21"/>
      <c r="G5" s="22"/>
    </row>
    <row r="6" spans="1:7" s="2" customFormat="1" ht="15" customHeight="1">
      <c r="A6" s="30" t="s">
        <v>32</v>
      </c>
      <c r="B6" s="14">
        <f>E40</f>
        <v>7749999.9999999991</v>
      </c>
      <c r="C6" s="21"/>
      <c r="D6" s="21"/>
      <c r="E6" s="21"/>
      <c r="F6" s="21"/>
      <c r="G6" s="22"/>
    </row>
    <row r="7" spans="1:7" s="2" customFormat="1" ht="15" customHeight="1">
      <c r="A7" s="30" t="s">
        <v>33</v>
      </c>
      <c r="B7" s="14">
        <f>E49</f>
        <v>182125000.00000003</v>
      </c>
      <c r="C7" s="21"/>
      <c r="D7" s="21"/>
      <c r="E7" s="21"/>
      <c r="F7" s="21"/>
      <c r="G7" s="22"/>
    </row>
    <row r="8" spans="1:7" s="2" customFormat="1" ht="15" customHeight="1">
      <c r="A8" s="23"/>
      <c r="B8" s="24"/>
      <c r="C8" s="24"/>
      <c r="D8" s="24"/>
      <c r="E8" s="24"/>
      <c r="F8" s="24"/>
      <c r="G8" s="25"/>
    </row>
    <row r="9" spans="1:7" ht="20.5" customHeight="1">
      <c r="A9" s="46" t="s">
        <v>13</v>
      </c>
      <c r="B9" s="47"/>
      <c r="C9" s="48"/>
      <c r="D9" s="48"/>
      <c r="E9" s="49"/>
      <c r="F9" s="49"/>
      <c r="G9" s="50"/>
    </row>
    <row r="10" spans="1:7" ht="15" customHeight="1" outlineLevel="1">
      <c r="A10" s="1" t="s">
        <v>1</v>
      </c>
      <c r="B10" s="9">
        <v>0.5</v>
      </c>
    </row>
    <row r="11" spans="1:7" ht="15" customHeight="1" outlineLevel="1">
      <c r="A11" s="1" t="s">
        <v>9</v>
      </c>
      <c r="B11" s="10" t="b">
        <v>1</v>
      </c>
    </row>
    <row r="12" spans="1:7" ht="15" customHeight="1" outlineLevel="1">
      <c r="A12" s="1" t="s">
        <v>3</v>
      </c>
      <c r="B12" s="9">
        <v>0.46500000000000002</v>
      </c>
    </row>
    <row r="13" spans="1:7" ht="15" customHeight="1" outlineLevel="1">
      <c r="B13" s="3"/>
    </row>
    <row r="14" spans="1:7" ht="20.5" customHeight="1">
      <c r="A14" s="46" t="s">
        <v>14</v>
      </c>
      <c r="B14" s="47"/>
      <c r="C14" s="48"/>
      <c r="D14" s="48"/>
      <c r="E14" s="49"/>
      <c r="F14" s="49"/>
      <c r="G14" s="50"/>
    </row>
    <row r="15" spans="1:7" ht="15" customHeight="1" outlineLevel="1">
      <c r="A15" s="1" t="s">
        <v>6</v>
      </c>
      <c r="B15" s="11">
        <f>1000000*2</f>
        <v>2000000</v>
      </c>
      <c r="C15" s="4"/>
      <c r="D15" s="4"/>
    </row>
    <row r="16" spans="1:7" ht="15" customHeight="1" outlineLevel="1">
      <c r="A16" s="1" t="s">
        <v>0</v>
      </c>
      <c r="B16" s="11">
        <v>1000000</v>
      </c>
      <c r="C16" s="4"/>
      <c r="D16" s="4"/>
    </row>
    <row r="17" spans="1:7" ht="15" customHeight="1" outlineLevel="1">
      <c r="A17" s="1" t="s">
        <v>2</v>
      </c>
      <c r="B17" s="5">
        <f>B16/(B15+B16)</f>
        <v>0.33333333333333331</v>
      </c>
    </row>
    <row r="18" spans="1:7" ht="15" customHeight="1" outlineLevel="1">
      <c r="A18" s="1" t="s">
        <v>5</v>
      </c>
      <c r="B18" s="12">
        <v>0.5</v>
      </c>
    </row>
    <row r="19" spans="1:7" ht="15" customHeight="1" outlineLevel="1">
      <c r="A19" s="1" t="s">
        <v>8</v>
      </c>
      <c r="B19" s="5">
        <f>B17*(1-B18)</f>
        <v>0.16666666666666666</v>
      </c>
    </row>
    <row r="20" spans="1:7" ht="15" customHeight="1" outlineLevel="1">
      <c r="B20" s="3"/>
    </row>
    <row r="21" spans="1:7" ht="20.5" customHeight="1">
      <c r="A21" s="46" t="s">
        <v>29</v>
      </c>
      <c r="B21" s="47"/>
      <c r="C21" s="48"/>
      <c r="D21" s="48"/>
      <c r="E21" s="49"/>
      <c r="F21" s="49"/>
      <c r="G21" s="50"/>
    </row>
    <row r="22" spans="1:7" ht="15" customHeight="1" outlineLevel="1">
      <c r="B22" s="6" t="s">
        <v>10</v>
      </c>
      <c r="C22" s="6" t="s">
        <v>11</v>
      </c>
      <c r="D22" s="6" t="s">
        <v>12</v>
      </c>
    </row>
    <row r="23" spans="1:7" ht="15" customHeight="1" outlineLevel="1">
      <c r="A23" s="1" t="s">
        <v>19</v>
      </c>
      <c r="B23" s="13">
        <v>0.1</v>
      </c>
      <c r="C23" s="13">
        <v>0</v>
      </c>
      <c r="D23" s="13">
        <v>0.9</v>
      </c>
    </row>
    <row r="24" spans="1:7" ht="15" customHeight="1" outlineLevel="1">
      <c r="A24" s="1" t="s">
        <v>18</v>
      </c>
      <c r="B24" s="11">
        <v>20000000</v>
      </c>
      <c r="C24" s="7">
        <f>C25/$B$19</f>
        <v>6000000</v>
      </c>
      <c r="D24" s="11">
        <v>0</v>
      </c>
    </row>
    <row r="25" spans="1:7" ht="15" customHeight="1" outlineLevel="1">
      <c r="A25" s="1" t="s">
        <v>7</v>
      </c>
      <c r="B25" s="7">
        <f>$B$19*B24</f>
        <v>3333333.333333333</v>
      </c>
      <c r="C25" s="7">
        <f>B16</f>
        <v>1000000</v>
      </c>
      <c r="D25" s="7">
        <f t="shared" ref="D25" si="0">$B$19*D24</f>
        <v>0</v>
      </c>
    </row>
    <row r="26" spans="1:7" ht="15" customHeight="1" outlineLevel="1">
      <c r="A26" s="1" t="s">
        <v>15</v>
      </c>
      <c r="B26" s="7">
        <f>B25-$B$16</f>
        <v>2333333.333333333</v>
      </c>
      <c r="C26" s="7">
        <f t="shared" ref="C26:D26" si="1">C25-$B$16</f>
        <v>0</v>
      </c>
      <c r="D26" s="7">
        <f t="shared" si="1"/>
        <v>-1000000</v>
      </c>
    </row>
    <row r="27" spans="1:7" ht="15" customHeight="1" outlineLevel="1">
      <c r="A27" s="1" t="s">
        <v>16</v>
      </c>
      <c r="B27" s="7">
        <f>(B23*B26)</f>
        <v>233333.33333333331</v>
      </c>
    </row>
    <row r="28" spans="1:7" s="8" customFormat="1" ht="15" customHeight="1" outlineLevel="1">
      <c r="A28" s="26"/>
      <c r="B28" s="27"/>
      <c r="C28" s="28"/>
      <c r="D28" s="28"/>
      <c r="E28" s="28"/>
      <c r="F28" s="28"/>
      <c r="G28" s="29"/>
    </row>
    <row r="29" spans="1:7" s="2" customFormat="1" ht="20.5" customHeight="1">
      <c r="A29" s="51" t="s">
        <v>30</v>
      </c>
      <c r="B29" s="52"/>
      <c r="C29" s="53"/>
      <c r="D29" s="53"/>
      <c r="E29" s="54"/>
      <c r="F29" s="54"/>
      <c r="G29" s="55"/>
    </row>
    <row r="30" spans="1:7" ht="15" customHeight="1" outlineLevel="1">
      <c r="A30" s="1" t="s">
        <v>20</v>
      </c>
      <c r="B30" s="7">
        <f>B10*B12*B27</f>
        <v>54250</v>
      </c>
    </row>
    <row r="31" spans="1:7" s="2" customFormat="1" ht="15" customHeight="1" outlineLevel="1">
      <c r="A31" s="2" t="s">
        <v>26</v>
      </c>
      <c r="B31" s="14">
        <f>B24*B32</f>
        <v>1000000000</v>
      </c>
    </row>
    <row r="32" spans="1:7" ht="15" customHeight="1" outlineLevel="1">
      <c r="A32" s="1" t="s">
        <v>27</v>
      </c>
      <c r="B32" s="45">
        <v>50</v>
      </c>
      <c r="C32" s="1" t="s">
        <v>4</v>
      </c>
    </row>
    <row r="33" spans="1:7" ht="15" customHeight="1" outlineLevel="1">
      <c r="A33" s="1" t="s">
        <v>28</v>
      </c>
      <c r="B33" s="18">
        <f>B32/B23</f>
        <v>500</v>
      </c>
    </row>
    <row r="34" spans="1:7" ht="15" customHeight="1" outlineLevel="1">
      <c r="A34" s="1" t="s">
        <v>22</v>
      </c>
      <c r="B34" s="7">
        <f>B33*B16</f>
        <v>500000000</v>
      </c>
    </row>
    <row r="35" spans="1:7" ht="15" customHeight="1" outlineLevel="1">
      <c r="A35" s="1" t="s">
        <v>23</v>
      </c>
      <c r="B35" s="7">
        <f>(B30*B33)</f>
        <v>27125000</v>
      </c>
    </row>
    <row r="36" spans="1:7" ht="15" customHeight="1" outlineLevel="1">
      <c r="B36" s="17"/>
    </row>
    <row r="37" spans="1:7" ht="20.5" customHeight="1">
      <c r="A37" s="51" t="s">
        <v>21</v>
      </c>
      <c r="B37" s="52"/>
      <c r="C37" s="53"/>
      <c r="D37" s="53"/>
      <c r="E37" s="54"/>
      <c r="F37" s="54"/>
      <c r="G37" s="55"/>
    </row>
    <row r="38" spans="1:7" ht="58.25" customHeight="1" outlineLevel="1">
      <c r="A38" s="6"/>
      <c r="B38" s="15" t="s">
        <v>17</v>
      </c>
      <c r="C38" s="15" t="s">
        <v>16</v>
      </c>
      <c r="D38" s="16" t="s">
        <v>20</v>
      </c>
      <c r="E38" s="16" t="s">
        <v>23</v>
      </c>
    </row>
    <row r="39" spans="1:7" ht="15" customHeight="1" outlineLevel="1">
      <c r="C39" s="4">
        <f>B27</f>
        <v>233333.33333333331</v>
      </c>
      <c r="D39" s="4">
        <f>B30</f>
        <v>54250</v>
      </c>
      <c r="E39" s="31">
        <f>B35</f>
        <v>27125000</v>
      </c>
    </row>
    <row r="40" spans="1:7" ht="15" customHeight="1" outlineLevel="1">
      <c r="B40" s="11">
        <v>10000000</v>
      </c>
      <c r="C40" s="14">
        <f t="dataTable" ref="C40:E49" dt2D="0" dtr="0" r1="B24"/>
        <v>66666.666666666657</v>
      </c>
      <c r="D40" s="14">
        <v>15499.999999999998</v>
      </c>
      <c r="E40" s="7">
        <v>7749999.9999999991</v>
      </c>
    </row>
    <row r="41" spans="1:7" ht="15" customHeight="1" outlineLevel="1">
      <c r="B41" s="11">
        <f>B40+10000000</f>
        <v>20000000</v>
      </c>
      <c r="C41" s="14">
        <v>233333.33333333331</v>
      </c>
      <c r="D41" s="14">
        <v>54250</v>
      </c>
      <c r="E41" s="7">
        <v>27125000</v>
      </c>
    </row>
    <row r="42" spans="1:7" ht="15" customHeight="1" outlineLevel="1">
      <c r="B42" s="11">
        <f t="shared" ref="B42:B49" si="2">B41+10000000</f>
        <v>30000000</v>
      </c>
      <c r="C42" s="14">
        <v>400000</v>
      </c>
      <c r="D42" s="14">
        <v>93000</v>
      </c>
      <c r="E42" s="7">
        <v>46500000</v>
      </c>
    </row>
    <row r="43" spans="1:7" ht="15" customHeight="1" outlineLevel="1">
      <c r="B43" s="11">
        <f t="shared" si="2"/>
        <v>40000000</v>
      </c>
      <c r="C43" s="14">
        <v>566666.66666666663</v>
      </c>
      <c r="D43" s="14">
        <v>131750</v>
      </c>
      <c r="E43" s="7">
        <v>65875000</v>
      </c>
    </row>
    <row r="44" spans="1:7" ht="15" customHeight="1" outlineLevel="1">
      <c r="B44" s="11">
        <f t="shared" si="2"/>
        <v>50000000</v>
      </c>
      <c r="C44" s="14">
        <v>733333.33333333337</v>
      </c>
      <c r="D44" s="14">
        <v>170500.00000000003</v>
      </c>
      <c r="E44" s="7">
        <v>85250000.000000015</v>
      </c>
    </row>
    <row r="45" spans="1:7" ht="15" customHeight="1" outlineLevel="1">
      <c r="B45" s="11">
        <f t="shared" si="2"/>
        <v>60000000</v>
      </c>
      <c r="C45" s="14">
        <v>900000</v>
      </c>
      <c r="D45" s="14">
        <v>209250</v>
      </c>
      <c r="E45" s="7">
        <v>104625000</v>
      </c>
    </row>
    <row r="46" spans="1:7" ht="15" customHeight="1" outlineLevel="1">
      <c r="B46" s="11">
        <f t="shared" si="2"/>
        <v>70000000</v>
      </c>
      <c r="C46" s="14">
        <v>1066666.6666666667</v>
      </c>
      <c r="D46" s="14">
        <v>248000.00000000003</v>
      </c>
      <c r="E46" s="7">
        <v>124000000.00000001</v>
      </c>
    </row>
    <row r="47" spans="1:7" ht="15" customHeight="1" outlineLevel="1">
      <c r="B47" s="11">
        <f t="shared" si="2"/>
        <v>80000000</v>
      </c>
      <c r="C47" s="14">
        <v>1233333.3333333333</v>
      </c>
      <c r="D47" s="14">
        <v>286750</v>
      </c>
      <c r="E47" s="7">
        <v>143375000</v>
      </c>
    </row>
    <row r="48" spans="1:7" ht="15" customHeight="1" outlineLevel="1">
      <c r="B48" s="11">
        <f t="shared" si="2"/>
        <v>90000000</v>
      </c>
      <c r="C48" s="14">
        <v>1400000</v>
      </c>
      <c r="D48" s="14">
        <v>325500</v>
      </c>
      <c r="E48" s="7">
        <v>162750000</v>
      </c>
    </row>
    <row r="49" spans="2:5" ht="15" customHeight="1" outlineLevel="1">
      <c r="B49" s="11">
        <f t="shared" si="2"/>
        <v>100000000</v>
      </c>
      <c r="C49" s="14">
        <v>1566666.6666666667</v>
      </c>
      <c r="D49" s="14">
        <v>364250.00000000006</v>
      </c>
      <c r="E49" s="7">
        <v>182125000.00000003</v>
      </c>
    </row>
    <row r="50" spans="2:5" ht="15" customHeight="1" outlineLevel="1"/>
  </sheetData>
  <mergeCells count="8">
    <mergeCell ref="A9:G9"/>
    <mergeCell ref="A14:G14"/>
    <mergeCell ref="A21:G21"/>
    <mergeCell ref="A37:G37"/>
    <mergeCell ref="A1:G1"/>
    <mergeCell ref="A2:G2"/>
    <mergeCell ref="A29:G29"/>
    <mergeCell ref="A3:E4"/>
  </mergeCells>
  <pageMargins left="0.7" right="0.7" top="0.75" bottom="0.75" header="0.3" footer="0.3"/>
  <ignoredErrors>
    <ignoredError sqref="C2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workbookViewId="0">
      <selection activeCell="D16" sqref="D16"/>
    </sheetView>
  </sheetViews>
  <sheetFormatPr baseColWidth="10" defaultColWidth="8.83203125" defaultRowHeight="16" thickTop="1" thickBottom="1" x14ac:dyDescent="0"/>
  <cols>
    <col min="1" max="1" width="2.6640625" style="34" customWidth="1"/>
    <col min="2" max="2" width="22.33203125" style="38" customWidth="1"/>
    <col min="3" max="3" width="8.83203125" style="39"/>
    <col min="4" max="4" width="15.83203125" style="39" customWidth="1"/>
    <col min="5" max="5" width="155" style="40" customWidth="1"/>
    <col min="6" max="16384" width="8.83203125" style="34"/>
  </cols>
  <sheetData>
    <row r="1" spans="2:5" thickTop="1" thickBot="1">
      <c r="B1" s="35" t="s">
        <v>34</v>
      </c>
      <c r="C1" s="36" t="s">
        <v>35</v>
      </c>
      <c r="D1" s="36" t="s">
        <v>36</v>
      </c>
      <c r="E1" s="37" t="s">
        <v>37</v>
      </c>
    </row>
    <row r="2" spans="2:5" thickTop="1" thickBot="1">
      <c r="B2" s="41" t="s">
        <v>38</v>
      </c>
      <c r="C2" s="42">
        <v>141015</v>
      </c>
      <c r="D2" s="44">
        <v>1</v>
      </c>
      <c r="E2" s="43" t="s">
        <v>39</v>
      </c>
    </row>
    <row r="3" spans="2:5" thickTop="1" thickBot="1">
      <c r="B3" s="41" t="s">
        <v>40</v>
      </c>
      <c r="C3" s="42">
        <v>141015</v>
      </c>
      <c r="D3" s="44" t="s">
        <v>41</v>
      </c>
      <c r="E3" s="43"/>
    </row>
    <row r="4" spans="2:5" thickTop="1" thickBot="1">
      <c r="B4" s="41"/>
      <c r="C4" s="42"/>
      <c r="D4" s="44"/>
      <c r="E4" s="43"/>
    </row>
    <row r="5" spans="2:5" thickTop="1" thickBot="1">
      <c r="B5" s="41"/>
      <c r="C5" s="42"/>
      <c r="D5" s="44"/>
      <c r="E5" s="43"/>
    </row>
    <row r="6" spans="2:5" thickTop="1" thickBot="1">
      <c r="B6" s="41"/>
      <c r="C6" s="42"/>
      <c r="D6" s="44"/>
      <c r="E6" s="43"/>
    </row>
    <row r="7" spans="2:5" thickTop="1" thickBot="1">
      <c r="B7" s="41"/>
      <c r="C7" s="42"/>
      <c r="D7" s="44"/>
      <c r="E7" s="43"/>
    </row>
    <row r="8" spans="2:5" thickTop="1" thickBot="1">
      <c r="B8" s="41"/>
      <c r="C8" s="42"/>
      <c r="D8" s="44"/>
      <c r="E8" s="43"/>
    </row>
    <row r="9" spans="2:5" thickTop="1" thickBot="1">
      <c r="B9" s="41"/>
      <c r="C9" s="42"/>
      <c r="D9" s="44"/>
      <c r="E9" s="43"/>
    </row>
    <row r="10" spans="2:5" thickTop="1" thickBot="1">
      <c r="B10" s="41"/>
      <c r="C10" s="42"/>
      <c r="D10" s="44"/>
      <c r="E10" s="43"/>
    </row>
    <row r="11" spans="2:5" thickTop="1" thickBot="1">
      <c r="B11" s="41"/>
      <c r="C11" s="42"/>
      <c r="D11" s="44"/>
      <c r="E11" s="43"/>
    </row>
    <row r="12" spans="2:5" thickTop="1" thickBot="1">
      <c r="B12" s="41"/>
      <c r="C12" s="42"/>
      <c r="D12" s="44"/>
      <c r="E12" s="43"/>
    </row>
    <row r="13" spans="2:5" thickTop="1" thickBot="1">
      <c r="B13" s="41"/>
      <c r="C13" s="42"/>
      <c r="D13" s="44"/>
      <c r="E13" s="43"/>
    </row>
    <row r="14" spans="2:5" thickTop="1" thickBot="1">
      <c r="B14" s="41"/>
      <c r="C14" s="42"/>
      <c r="D14" s="44"/>
      <c r="E14" s="43"/>
    </row>
    <row r="15" spans="2:5" thickTop="1" thickBot="1">
      <c r="B15" s="41"/>
      <c r="C15" s="42"/>
      <c r="D15" s="44"/>
      <c r="E15" s="43"/>
    </row>
    <row r="16" spans="2:5" thickTop="1" thickBot="1">
      <c r="B16" s="41"/>
      <c r="C16" s="42"/>
      <c r="D16" s="44"/>
      <c r="E16" s="43"/>
    </row>
    <row r="17" spans="2:5" thickTop="1" thickBot="1">
      <c r="B17" s="41"/>
      <c r="C17" s="42"/>
      <c r="D17" s="44"/>
      <c r="E17" s="43"/>
    </row>
    <row r="18" spans="2:5" thickTop="1" thickBot="1">
      <c r="B18" s="41"/>
      <c r="C18" s="42"/>
      <c r="D18" s="44"/>
      <c r="E18" s="43"/>
    </row>
    <row r="19" spans="2:5" thickTop="1" thickBot="1">
      <c r="B19" s="41"/>
      <c r="C19" s="42"/>
      <c r="D19" s="44"/>
      <c r="E19" s="43"/>
    </row>
    <row r="20" spans="2:5" thickTop="1" thickBot="1">
      <c r="B20" s="41"/>
      <c r="C20" s="42"/>
      <c r="D20" s="44"/>
      <c r="E20" s="43"/>
    </row>
    <row r="21" spans="2:5" thickTop="1" thickBot="1">
      <c r="B21" s="41"/>
      <c r="C21" s="42"/>
      <c r="D21" s="44"/>
      <c r="E21" s="43"/>
    </row>
    <row r="22" spans="2:5" thickTop="1" thickBot="1">
      <c r="B22" s="41"/>
      <c r="C22" s="42"/>
      <c r="D22" s="44"/>
      <c r="E22" s="43"/>
    </row>
    <row r="23" spans="2:5" thickTop="1" thickBot="1">
      <c r="B23" s="41"/>
      <c r="C23" s="42"/>
      <c r="D23" s="44"/>
      <c r="E23" s="43"/>
    </row>
    <row r="24" spans="2:5" thickTop="1" thickBot="1">
      <c r="B24" s="41"/>
      <c r="C24" s="42"/>
      <c r="D24" s="44"/>
      <c r="E24" s="43"/>
    </row>
    <row r="25" spans="2:5" thickTop="1" thickBot="1">
      <c r="B25" s="41"/>
      <c r="C25" s="42"/>
      <c r="D25" s="44"/>
      <c r="E25" s="43"/>
    </row>
    <row r="26" spans="2:5" thickTop="1" thickBot="1">
      <c r="B26" s="41"/>
      <c r="C26" s="42"/>
      <c r="D26" s="44"/>
      <c r="E26" s="43"/>
    </row>
    <row r="27" spans="2:5" thickTop="1" thickBot="1">
      <c r="B27" s="41"/>
      <c r="C27" s="42"/>
      <c r="D27" s="44"/>
      <c r="E27" s="43"/>
    </row>
    <row r="28" spans="2:5" thickTop="1" thickBot="1">
      <c r="B28" s="41"/>
      <c r="C28" s="42"/>
      <c r="D28" s="44"/>
      <c r="E28" s="43"/>
    </row>
    <row r="29" spans="2:5" thickTop="1" thickBot="1">
      <c r="B29" s="41"/>
      <c r="C29" s="42"/>
      <c r="D29" s="44"/>
      <c r="E29" s="43"/>
    </row>
    <row r="30" spans="2:5" thickTop="1" thickBot="1">
      <c r="B30" s="41"/>
      <c r="C30" s="42"/>
      <c r="D30" s="44"/>
      <c r="E30" s="43"/>
    </row>
    <row r="31" spans="2:5" thickTop="1" thickBot="1">
      <c r="B31" s="41"/>
      <c r="C31" s="42"/>
      <c r="D31" s="44"/>
      <c r="E31" s="43"/>
    </row>
    <row r="32" spans="2:5" thickTop="1" thickBot="1">
      <c r="B32" s="41"/>
      <c r="C32" s="42"/>
      <c r="D32" s="44"/>
      <c r="E32" s="43"/>
    </row>
    <row r="33" spans="2:5" thickTop="1" thickBot="1">
      <c r="B33" s="41"/>
      <c r="C33" s="42"/>
      <c r="D33" s="44"/>
      <c r="E33" s="43"/>
    </row>
    <row r="34" spans="2:5" thickTop="1" thickBot="1">
      <c r="B34" s="41"/>
      <c r="C34" s="42"/>
      <c r="D34" s="44"/>
      <c r="E34" s="43"/>
    </row>
    <row r="35" spans="2:5" thickTop="1" thickBot="1">
      <c r="B35" s="41"/>
      <c r="C35" s="42"/>
      <c r="D35" s="44"/>
      <c r="E35" s="43"/>
    </row>
    <row r="36" spans="2:5" thickTop="1" thickBot="1">
      <c r="B36" s="41"/>
      <c r="C36" s="42"/>
      <c r="D36" s="44"/>
      <c r="E36" s="43"/>
    </row>
    <row r="37" spans="2:5" thickTop="1" thickBot="1">
      <c r="B37" s="41"/>
      <c r="C37" s="42"/>
      <c r="D37" s="44"/>
      <c r="E37" s="4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Log</vt:lpstr>
    </vt:vector>
  </TitlesOfParts>
  <Company>Queensland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Peterson</dc:creator>
  <cp:lastModifiedBy>James Peterson</cp:lastModifiedBy>
  <dcterms:created xsi:type="dcterms:W3CDTF">2015-10-13T07:23:17Z</dcterms:created>
  <dcterms:modified xsi:type="dcterms:W3CDTF">2015-10-14T11:25:30Z</dcterms:modified>
</cp:coreProperties>
</file>