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0lVgZTqYoGvzJfFMamYU7HQ7tZQ=="/>
    </ext>
  </extLst>
</workbook>
</file>

<file path=xl/comments1.xml><?xml version="1.0" encoding="utf-8"?>
<comments xmlns:r="http://schemas.openxmlformats.org/officeDocument/2006/relationships" xmlns="http://schemas.openxmlformats.org/spreadsheetml/2006/main">
  <authors>
    <author/>
  </authors>
  <commentList>
    <comment authorId="0" ref="B17">
      <text>
        <t xml:space="preserve">======
ID#AAAAtMWqGfw
turnen    (2023-03-20 15:46:45)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5">
      <text>
        <t xml:space="preserve">======
ID#AAAAtMWqGfs
turnen    (2023-03-20 15:46:45)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1">
      <text>
        <t xml:space="preserve">======
ID#AAAAtMWqGfo
turnen    (2023-03-20 15:46:45)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3">
      <text>
        <t xml:space="preserve">======
ID#AAAAtMWqGfk
turnen    (2023-03-20 15:46:45)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63">
      <text>
        <t xml:space="preserve">======
ID#AAAAtMWqGfg
turnen    (2023-03-20 15:46:45)
Users can easily give feedback (Very low importance)
For example, via email or an online feedback / contact us form. There should be an indication of how long users can expect to wait for a response if a query has been made.</t>
      </text>
    </comment>
    <comment authorId="0" ref="B81">
      <text>
        <t xml:space="preserve">======
ID#AAAAtMWqGfc
turnen    (2023-03-20 15:46:45)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1">
      <text>
        <t xml:space="preserve">======
ID#AAAAtMWqGfY
turnen    (2023-03-20 15:46:45)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3">
      <text>
        <t xml:space="preserve">======
ID#AAAAtMWqGfU
turnen    (2023-03-20 15:46:45)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5">
      <text>
        <t xml:space="preserve">======
ID#AAAAtMWqGfQ
turnen    (2023-03-20 15:46:45)
Users are able to easily recover (i.e. not have to start again) from errors (Medium importance)
For example, users might be able to re-edit and resubmit a form or enter a different value.</t>
      </text>
    </comment>
    <comment authorId="0" ref="B15">
      <text>
        <t xml:space="preserve">======
ID#AAAAtMWqGfM
turnen    (2023-03-20 15:46:45)
Users are adequately supported according to their level of expertise (Medium importance)
For example, novice users are given help and instructions and features are progressively disclosed (e.g. advanced features not being shown by default).</t>
      </text>
    </comment>
    <comment authorId="0" ref="B113">
      <text>
        <t xml:space="preserve">======
ID#AAAAtMWqGfI
turnen    (2023-03-20 15:46:45)
Errors and reliability issues don't inhibit the user experience (High importance)
Sites and applications should be free of bugs and shouldn't have any broken links.</t>
      </text>
    </comment>
    <comment authorId="0" ref="B45">
      <text>
        <t xml:space="preserve">======
ID#AAAAtMWqGfE
turnen    (2023-03-20 15:46:45)
A clear and well structure site map or index is provided (where necessary) (Low importance)
The sitemap might be part of the header or footer and should ideally be available from every page on the site.</t>
      </text>
    </comment>
    <comment authorId="0" ref="B35">
      <text>
        <t xml:space="preserve">======
ID#AAAAtMWqGfA
turnen    (2023-03-20 15:46:45)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93">
      <text>
        <t xml:space="preserve">======
ID#AAAAtMWqGe8
turnen    (2023-03-20 15:46:45)
Language, terminology and tone used is appropriate and readily understood by the target audience (High importance)
Jargon should be kept to a minimum and plain language should be used where ever possible.</t>
      </text>
    </comment>
    <comment authorId="0" ref="B79">
      <text>
        <t xml:space="preserve">======
ID#AAAAtMWqGe4
turnen    (2023-03-20 15:46:45)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11">
      <text>
        <t xml:space="preserve">======
ID#AAAAtMWqGe0
turnen    (2023-03-20 15:46:45)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1">
      <text>
        <t xml:space="preserve">======
ID#AAAAtMWqGew
turnen    (2023-03-20 15:46:45)
Required and optional form fields are clearly indicated (e.g. using text or '*') (Low importance)
Where most fields are required the optional fields should be identified and when most fields are optional the required fields should be identified.</t>
      </text>
    </comment>
    <comment authorId="0" ref="B33">
      <text>
        <t xml:space="preserve">======
ID#AAAAtMWqGes
turnen    (2023-03-20 15:46:45)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89">
      <text>
        <t xml:space="preserve">======
ID#AAAAtMWqGeo
turnen    (2023-03-20 15:46:45)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9">
      <text>
        <t xml:space="preserve">======
ID#AAAAtMWqGek
turnen    (2023-03-20 15:46:45)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49">
      <text>
        <t xml:space="preserve">======
ID#AAAAtMWqGeg
turnen    (2023-03-20 15:46:45)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07">
      <text>
        <t xml:space="preserve">======
ID#AAAAtMWqGec
turnen    (2023-03-20 15:46:45)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37">
      <text>
        <t xml:space="preserve">======
ID#AAAAtMWqGeY
turnen    (2023-03-20 15:46:45)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1">
      <text>
        <t xml:space="preserve">======
ID#AAAAtMWqGeU
turnen    (2023-03-20 15:46:45)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5">
      <text>
        <t xml:space="preserve">======
ID#AAAAtMWqGeQ
turnen    (2023-03-20 15:46:45)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41">
      <text>
        <t xml:space="preserve">======
ID#AAAAtMWqGeM
turnen    (2023-03-20 15:46:45)
The current location is clearly indicated (e.g. breadcrumb, highlighted menu item) (Low importance)
Users should always know where they are in the site or application.</t>
      </text>
    </comment>
    <comment authorId="0" ref="B103">
      <text>
        <t xml:space="preserve">======
ID#AAAAtMWqGeI
turnen    (2023-03-20 15:46:45)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5">
      <text>
        <t xml:space="preserve">======
ID#AAAAtMWqGeE
turnen    (2023-03-20 15:46:45)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7">
      <text>
        <t xml:space="preserve">======
ID#AAAAtMWqGeA
turnen    (2023-03-20 15:46:45)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
      <text>
        <t xml:space="preserve">======
ID#AAAAtMWqGd8
turnen    (2023-03-20 15:46:45)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59">
      <text>
        <t xml:space="preserve">======
ID#AAAAtMWqGd4
turnen    (2023-03-20 15:46:45)
Prompt and  appropriate feedback is given (High importance)
For example, a confirmation message is shown following a successful transaction, input errors are promptly highlighted and it's made clear to users when a page has been updated.</t>
      </text>
    </comment>
    <comment authorId="0" ref="B25">
      <text>
        <t xml:space="preserve">======
ID#AAAAtMWqGd0
turnen    (2023-03-20 15:46:45)
The homepage / starting page layout is clear and uncluttered with sufficient 'white space' (Medium importance)
Users should be able to quickly scan the homepage and make sense of both the content available and of how the site is structured.</t>
      </text>
    </comment>
    <comment authorId="0" ref="B75">
      <text>
        <t xml:space="preserve">======
ID#AAAAtMWqGdw
turnen    (2023-03-20 15:46:45)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61">
      <text>
        <t xml:space="preserve">======
ID#AAAAtMWqGds
turnen    (2023-03-20 15:46:45)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31">
      <text>
        <t xml:space="preserve">======
ID#AAAAtMWqGdo
turnen    (2023-03-20 15:46:45)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9">
      <text>
        <t xml:space="preserve">======
ID#AAAAtMWqGdk
turnen    (2023-03-20 15:46:45)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1">
      <text>
        <t xml:space="preserve">======
ID#AAAAtMWqGdg
turnen    (2023-03-20 15:46:45)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91">
      <text>
        <t xml:space="preserve">======
ID#AAAAtMWqGdc
turnen    (2023-03-20 15:46:45)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73">
      <text>
        <t xml:space="preserve">======
ID#AAAAtMWqGdY
turnen    (2023-03-20 15:46:45)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55">
      <text>
        <t xml:space="preserve">======
ID#AAAAtMWqGdU
turnen    (2023-03-20 15:46:45)
Search results are relevant, comprehensive, precise, and well displayed (High importance)
It should be easy for users to see what has been returned, to work out why something has been returned and to determine how many results there are.</t>
      </text>
    </comment>
    <comment authorId="0" ref="B43">
      <text>
        <t xml:space="preserve">======
ID#AAAAtMWqGdQ
turnen    (2023-03-20 15:46:45)
Users can easily get back to the homepage or a relevant start point (Low importance)
For example, a homepage link might be part of the breadcrumb or a home link might be available as part of the header.</t>
      </text>
    </comment>
    <comment authorId="0" ref="B39">
      <text>
        <t xml:space="preserve">======
ID#AAAAtMWqGdM
turnen    (2023-03-20 15:46:45)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7">
      <text>
        <t xml:space="preserve">======
ID#AAAAtMWqGdI
turnen    (2023-03-20 15:46:45)
Text and content is legible and scanable, with good typography and visual contrast (Medium importance)
Users should be able to quickly scan headers and body text, in order to get an overview of what's available.</t>
      </text>
    </comment>
    <comment authorId="0" ref="B23">
      <text>
        <t xml:space="preserve">======
ID#AAAAtMWqGdE
turnen    (2023-03-20 15:46:45)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53">
      <text>
        <t xml:space="preserve">======
ID#AAAAtMWqGdA
turnen    (2023-03-20 15:46:45)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List>
  <extLst>
    <ext uri="GoogleSheetsCustomDataVersion1">
      <go:sheetsCustomData xmlns:go="http://customooxmlschemas.google.com/" r:id="rId1" roundtripDataSignature="AMtx7mjYi3hM3N1vHUFj0YQX1m7HdRugZw=="/>
    </ext>
  </extLst>
</comments>
</file>

<file path=xl/sharedStrings.xml><?xml version="1.0" encoding="utf-8"?>
<sst xmlns="http://schemas.openxmlformats.org/spreadsheetml/2006/main" count="254" uniqueCount="150">
  <si>
    <t>Usability review</t>
  </si>
  <si>
    <t>Enter score</t>
  </si>
  <si>
    <t>Very poor</t>
  </si>
  <si>
    <t>Tablao Flamenco Granada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</si>
  <si>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</si>
  <si>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</si>
  <si>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</si>
  <si>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</si>
  <si>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</si>
  <si>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</si>
  <si>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</si>
  <si>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</si>
  <si>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</si>
  <si>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</si>
  <si>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</si>
  <si>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</si>
  <si>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</si>
  <si>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</si>
  <si>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</si>
  <si>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</si>
  <si>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 xml:space="preserve">The information was clear, the prices were easy to read and easy to buy. Problem : Videos are so intrusive and makes the web page pretty disturbing </t>
  </si>
  <si>
    <t>Features and functionality support users desired workflows.</t>
  </si>
  <si>
    <t>The funtionality is pretty good, cause is easy. But the colors and the information is displayed all together so it makes the user get confuse</t>
  </si>
  <si>
    <t>Frequently-used tasks are readily available (e.g. easily accessible from the homepage) and well supported (e.g. short cuts are available).</t>
  </si>
  <si>
    <t>With videos and pictures the information is not really good to read</t>
  </si>
  <si>
    <t>Users are adequately supported according to their level of expertise (e.g. short cuts for expert users, help and instructions for novice users).</t>
  </si>
  <si>
    <t xml:space="preserve">For old users, it can be complicated. When you are buying the ticket and you are loking for a date at the calendar they can have some problems </t>
  </si>
  <si>
    <t>Call to actions (e.g. register, add to basket, submit) are clear, well labelled and appear clickable.</t>
  </si>
  <si>
    <t>Payment and prices are clear and the process for puting the personal information.</t>
  </si>
  <si>
    <t>Homepage / starting page</t>
  </si>
  <si>
    <t>The Homepage / starting page provides a clear snapshot and overview of the content, features and functionality available.</t>
  </si>
  <si>
    <t>The information is not clear, even knowing that reading it the most important data can be known, is difficult to see at the first view</t>
  </si>
  <si>
    <t>The home page / starting page is effective in orienting and directing users to their desired information and tasks.</t>
  </si>
  <si>
    <t xml:space="preserve">The information is at the web page, it's a mess but it's objectively there </t>
  </si>
  <si>
    <t>The homepage / starting page layout is clear and uncluttered with sufficient 'white space'.</t>
  </si>
  <si>
    <t>The information could be not enought, and there are some many other things in the middle  of it</t>
  </si>
  <si>
    <t>Navigation</t>
  </si>
  <si>
    <t>Users can easily access the site or application (e.g. the URL is predictable and is returned by search engines).</t>
  </si>
  <si>
    <t>When you are looking for  "Tablaos", its really easy to end at out web page.</t>
  </si>
  <si>
    <t>The navigational scheme (e.g. menu) is easy to find, intuitive and consistent.</t>
  </si>
  <si>
    <t>The main manu is good placed.</t>
  </si>
  <si>
    <t xml:space="preserve">The navigation has sufficient flexibility to allow users to navigate by their desired means (e.g. searching, browse by type, browse by name, most recent etc…). </t>
  </si>
  <si>
    <t>Even knowing the navigation, is good placed the information and the diferents zones at the web page is not really well done.</t>
  </si>
  <si>
    <t>The site or application structure is clear, easily understood and addresses common user goals.</t>
  </si>
  <si>
    <t>The information is not well placed.</t>
  </si>
  <si>
    <t>Links are clear, descriptive and and well labelled.</t>
  </si>
  <si>
    <t>Labels are clear.</t>
  </si>
  <si>
    <t>Browser standard functions (e.g. 'back', 'forward', 'bookmark') are supported.</t>
  </si>
  <si>
    <t>everything works.</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</si>
  <si>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</si>
  <si>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</si>
  <si>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</si>
  <si>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</si>
  <si>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</si>
  <si>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</si>
  <si>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</si>
  <si>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At the payment area is well descripted.</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</si>
  <si>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</si>
  <si>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</si>
  <si>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</si>
  <si>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</si>
  <si>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</si>
  <si>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You can recieve all the purchase information at you personal Email</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</si>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</sst>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87.13"/>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7</v>
      </c>
      <c r="E13" s="4"/>
      <c r="F13" s="4" t="str">
        <f>#REF!*#REF!</f>
        <v>#REF!</v>
      </c>
      <c r="G13" s="4" t="str">
        <f>IF(#REF!&gt;=0,10*#REF!,0)</f>
        <v>#REF!</v>
      </c>
      <c r="H13" s="4"/>
      <c r="I13" s="39" t="s">
        <v>24</v>
      </c>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7</v>
      </c>
      <c r="E15" s="4"/>
      <c r="F15" s="4" t="str">
        <f>#REF!*#REF!</f>
        <v>#REF!</v>
      </c>
      <c r="G15" s="4" t="str">
        <f>IF(#REF!&gt;=0,10*#REF!,0)</f>
        <v>#REF!</v>
      </c>
      <c r="H15" s="4"/>
      <c r="I15" s="39" t="s">
        <v>26</v>
      </c>
      <c r="J15" s="4"/>
      <c r="K15" s="46">
        <v>3.0</v>
      </c>
      <c r="L15" s="47">
        <f>K15/K117</f>
        <v>0.6</v>
      </c>
      <c r="M15" s="42">
        <f>VLOOKUP(D15,Q1:R9,2,FALSE)</f>
        <v>3</v>
      </c>
      <c r="N15" s="42">
        <f>M15*L15</f>
        <v>1.8</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11</v>
      </c>
      <c r="E17" s="4"/>
      <c r="F17" s="4" t="str">
        <f>#REF!*#REF!</f>
        <v>#REF!</v>
      </c>
      <c r="G17" s="4" t="str">
        <f>IF(#REF!&gt;=0,10*#REF!,0)</f>
        <v>#REF!</v>
      </c>
      <c r="H17" s="4"/>
      <c r="I17" s="39" t="s">
        <v>28</v>
      </c>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7</v>
      </c>
      <c r="E21" s="4"/>
      <c r="F21" s="4" t="str">
        <f>#REF!*#REF!</f>
        <v>#REF!</v>
      </c>
      <c r="G21" s="4" t="str">
        <f>IF(#REF!&gt;=0,10*#REF!,0)</f>
        <v>#REF!</v>
      </c>
      <c r="H21" s="4"/>
      <c r="I21" s="39" t="s">
        <v>31</v>
      </c>
      <c r="J21" s="4"/>
      <c r="K21" s="40">
        <v>3.0</v>
      </c>
      <c r="L21" s="41">
        <f>K21/K117</f>
        <v>0.6</v>
      </c>
      <c r="M21" s="42">
        <f>VLOOKUP(D21,Q1:R9,2,FALSE)</f>
        <v>3</v>
      </c>
      <c r="N21" s="42">
        <f>M21*L21</f>
        <v>1.8</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7</v>
      </c>
      <c r="E25" s="4"/>
      <c r="F25" s="4"/>
      <c r="G25" s="4"/>
      <c r="H25" s="4"/>
      <c r="I25" s="39" t="s">
        <v>35</v>
      </c>
      <c r="J25" s="4"/>
      <c r="K25" s="40">
        <v>3.0</v>
      </c>
      <c r="L25" s="41">
        <f>K25/K117</f>
        <v>0.6</v>
      </c>
      <c r="M25" s="42">
        <f>VLOOKUP(D25,Q1:R9,2,FALSE)</f>
        <v>3</v>
      </c>
      <c r="N25" s="42">
        <f>M25*L25</f>
        <v>1.8</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11</v>
      </c>
      <c r="E33" s="4"/>
      <c r="F33" s="4"/>
      <c r="G33" s="4"/>
      <c r="H33" s="4"/>
      <c r="I33" s="39" t="s">
        <v>42</v>
      </c>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7</v>
      </c>
      <c r="E35" s="4"/>
      <c r="F35" s="4" t="str">
        <f>#REF!*#REF!</f>
        <v>#REF!</v>
      </c>
      <c r="G35" s="4" t="str">
        <f>IF(#REF!&gt;=0,10*#REF!,0)</f>
        <v>#REF!</v>
      </c>
      <c r="H35" s="4"/>
      <c r="I35" s="39" t="s">
        <v>44</v>
      </c>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12</v>
      </c>
      <c r="E37" s="4"/>
      <c r="F37" s="4" t="str">
        <f>#REF!*#REF!</f>
        <v>#REF!</v>
      </c>
      <c r="G37" s="4" t="str">
        <f>IF(#REF!&gt;=0,10*#REF!,0)</f>
        <v>#REF!</v>
      </c>
      <c r="H37" s="4"/>
      <c r="I37" s="39" t="s">
        <v>46</v>
      </c>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12</v>
      </c>
      <c r="E39" s="4"/>
      <c r="F39" s="4" t="str">
        <f>#REF!*#REF!</f>
        <v>#REF!</v>
      </c>
      <c r="G39" s="4" t="str">
        <f>IF(#REF!&gt;=0,10*#REF!,0)</f>
        <v>#REF!</v>
      </c>
      <c r="H39" s="4"/>
      <c r="I39" s="39" t="s">
        <v>48</v>
      </c>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12</v>
      </c>
      <c r="E41" s="4"/>
      <c r="F41" s="4" t="str">
        <f>#REF!*#REF!</f>
        <v>#REF!</v>
      </c>
      <c r="G41" s="4" t="str">
        <f>IF(#REF!&gt;=0,10*#REF!,0)</f>
        <v>#REF!</v>
      </c>
      <c r="H41" s="4"/>
      <c r="I41" s="54"/>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50</v>
      </c>
      <c r="C43" s="4"/>
      <c r="D43" s="38" t="s">
        <v>12</v>
      </c>
      <c r="E43" s="4"/>
      <c r="F43" s="4" t="str">
        <f>#REF!*#REF!</f>
        <v>#REF!</v>
      </c>
      <c r="G43" s="4" t="str">
        <f>IF(#REF!&gt;=0,10*#REF!,0)</f>
        <v>#REF!</v>
      </c>
      <c r="H43" s="4"/>
      <c r="I43" s="54"/>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51</v>
      </c>
      <c r="C45" s="4"/>
      <c r="D45" s="38" t="s">
        <v>7</v>
      </c>
      <c r="E45" s="4"/>
      <c r="F45" s="4" t="str">
        <f>#REF!*#REF!</f>
        <v>#REF!</v>
      </c>
      <c r="G45" s="4" t="str">
        <f>IF(#REF!&gt;=0,10*#REF!,0)</f>
        <v>#REF!</v>
      </c>
      <c r="H45" s="4"/>
      <c r="I45" s="54"/>
      <c r="J45" s="4"/>
      <c r="K45" s="40">
        <v>1.0</v>
      </c>
      <c r="L45" s="41">
        <f>K45/K117</f>
        <v>0.2</v>
      </c>
      <c r="M45" s="42">
        <f>VLOOKUP(D45,Q1:R9,2,FALSE)</f>
        <v>3</v>
      </c>
      <c r="N45" s="42">
        <f>M45*L45</f>
        <v>0.6</v>
      </c>
      <c r="O45" s="42">
        <f>IF(M45=0,0,L45*MAX(R2:R8))</f>
        <v>1</v>
      </c>
    </row>
    <row r="46" ht="12.0" customHeight="1">
      <c r="B46" s="49"/>
      <c r="C46" s="4"/>
      <c r="D46" s="43"/>
      <c r="E46" s="4"/>
      <c r="F46" s="4"/>
      <c r="G46" s="4"/>
      <c r="H46" s="4"/>
      <c r="I46" s="4"/>
      <c r="J46" s="4"/>
      <c r="K46" s="40"/>
      <c r="L46" s="41"/>
      <c r="M46" s="42"/>
      <c r="N46" s="42"/>
      <c r="O46" s="42"/>
    </row>
    <row r="47" ht="15.75" customHeight="1">
      <c r="A47" s="32" t="s">
        <v>52</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53</v>
      </c>
      <c r="C49" s="4"/>
      <c r="D49" s="38" t="s">
        <v>11</v>
      </c>
      <c r="E49" s="4"/>
      <c r="F49" s="4" t="str">
        <f>#REF!*#REF!</f>
        <v>#REF!</v>
      </c>
      <c r="G49" s="4" t="str">
        <f>IF(#REF!&gt;=0,10*#REF!,0)</f>
        <v>#REF!</v>
      </c>
      <c r="H49" s="4"/>
      <c r="I49" s="54"/>
      <c r="J49" s="4"/>
      <c r="K49" s="40">
        <v>4.0</v>
      </c>
      <c r="L49" s="41">
        <f>K49/K117</f>
        <v>0.8</v>
      </c>
      <c r="M49" s="42">
        <f>VLOOKUP(D49,Q1:R9,2,FALSE)</f>
        <v>4</v>
      </c>
      <c r="N49" s="42">
        <f>M49*L49</f>
        <v>3.2</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54</v>
      </c>
      <c r="C51" s="4"/>
      <c r="D51" s="38" t="s">
        <v>12</v>
      </c>
      <c r="E51" s="4"/>
      <c r="F51" s="4" t="str">
        <f>#REF!*#REF!</f>
        <v>#REF!</v>
      </c>
      <c r="G51" s="4" t="str">
        <f>IF(#REF!&gt;=0,10*#REF!,0)</f>
        <v>#REF!</v>
      </c>
      <c r="H51" s="4"/>
      <c r="I51" s="54"/>
      <c r="J51" s="4"/>
      <c r="K51" s="40">
        <v>4.0</v>
      </c>
      <c r="L51" s="41">
        <f>K51/K117</f>
        <v>0.8</v>
      </c>
      <c r="M51" s="42">
        <f>VLOOKUP(D51,Q1:R9,2,FALSE)</f>
        <v>5</v>
      </c>
      <c r="N51" s="42">
        <f>M51*L51</f>
        <v>4</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55</v>
      </c>
      <c r="C53" s="4"/>
      <c r="D53" s="38" t="s">
        <v>12</v>
      </c>
      <c r="E53" s="4"/>
      <c r="F53" s="4" t="str">
        <f>#REF!*#REF!</f>
        <v>#REF!</v>
      </c>
      <c r="G53" s="4" t="str">
        <f>IF(#REF!&gt;=0,10*#REF!,0)</f>
        <v>#REF!</v>
      </c>
      <c r="H53" s="4"/>
      <c r="I53" s="39" t="s">
        <v>56</v>
      </c>
      <c r="J53" s="4"/>
      <c r="K53" s="40">
        <v>2.0</v>
      </c>
      <c r="L53" s="41">
        <f>K53/K117</f>
        <v>0.4</v>
      </c>
      <c r="M53" s="42">
        <f>VLOOKUP(D53,Q1:R9,2,FALSE)</f>
        <v>5</v>
      </c>
      <c r="N53" s="42">
        <f>M53*L53</f>
        <v>2</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57</v>
      </c>
      <c r="C55" s="4"/>
      <c r="D55" s="38" t="s">
        <v>6</v>
      </c>
      <c r="E55" s="4"/>
      <c r="F55" s="4" t="str">
        <f>#REF!*#REF!</f>
        <v>#REF!</v>
      </c>
      <c r="G55" s="4" t="str">
        <f>IF(#REF!&gt;=0,10*#REF!,0)</f>
        <v>#REF!</v>
      </c>
      <c r="H55" s="4"/>
      <c r="I55" s="54"/>
      <c r="J55" s="4"/>
      <c r="K55" s="40">
        <v>4.0</v>
      </c>
      <c r="L55" s="41">
        <f>K55/K117</f>
        <v>0.8</v>
      </c>
      <c r="M55" s="42">
        <f>VLOOKUP(D55,Q1:R9,2,FALSE)</f>
        <v>2</v>
      </c>
      <c r="N55" s="42">
        <f>M55*L55</f>
        <v>1.6</v>
      </c>
      <c r="O55" s="42">
        <f>IF(M55=0,0,L55*MAX(R2:R8))</f>
        <v>4</v>
      </c>
    </row>
    <row r="56" ht="12.0" customHeight="1">
      <c r="B56" s="49"/>
      <c r="C56" s="4"/>
      <c r="D56" s="43"/>
      <c r="E56" s="4"/>
      <c r="F56" s="4"/>
      <c r="G56" s="4"/>
      <c r="H56" s="4"/>
      <c r="I56" s="4"/>
      <c r="J56" s="4"/>
      <c r="K56" s="40"/>
      <c r="L56" s="41"/>
      <c r="M56" s="42"/>
      <c r="N56" s="42"/>
      <c r="O56" s="42"/>
    </row>
    <row r="57" ht="15.75" customHeight="1">
      <c r="A57" s="32" t="s">
        <v>58</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59</v>
      </c>
      <c r="C59" s="4"/>
      <c r="D59" s="38" t="s">
        <v>7</v>
      </c>
      <c r="E59" s="4"/>
      <c r="F59" s="4" t="str">
        <f>#REF!*#REF!</f>
        <v>#REF!</v>
      </c>
      <c r="G59" s="4" t="str">
        <f>IF(#REF!&gt;=0,10*#REF!,0)</f>
        <v>#REF!</v>
      </c>
      <c r="H59" s="4"/>
      <c r="I59" s="54"/>
      <c r="J59" s="4"/>
      <c r="K59" s="40">
        <v>4.0</v>
      </c>
      <c r="L59" s="41">
        <f>K59/K117</f>
        <v>0.8</v>
      </c>
      <c r="M59" s="42">
        <f>VLOOKUP(D59,Q1:R9,2,FALSE)</f>
        <v>3</v>
      </c>
      <c r="N59" s="42">
        <f>M59*L59</f>
        <v>2.4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60</v>
      </c>
      <c r="C61" s="4"/>
      <c r="D61" s="38" t="s">
        <v>12</v>
      </c>
      <c r="E61" s="4"/>
      <c r="F61" s="4" t="str">
        <f>#REF!*#REF!</f>
        <v>#REF!</v>
      </c>
      <c r="G61" s="4" t="str">
        <f>IF(#REF!&gt;=0,10*#REF!,0)</f>
        <v>#REF!</v>
      </c>
      <c r="H61" s="4"/>
      <c r="I61" s="54"/>
      <c r="J61" s="4"/>
      <c r="K61" s="40">
        <v>3.0</v>
      </c>
      <c r="L61" s="41">
        <f>K61/K117</f>
        <v>0.6</v>
      </c>
      <c r="M61" s="42">
        <f>VLOOKUP(D61,Q1:R9,2,FALSE)</f>
        <v>5</v>
      </c>
      <c r="N61" s="42">
        <f>M61*L61</f>
        <v>3</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61</v>
      </c>
      <c r="C63" s="4"/>
      <c r="D63" s="38" t="s">
        <v>12</v>
      </c>
      <c r="E63" s="4"/>
      <c r="F63" s="4" t="str">
        <f>#REF!*#REF!</f>
        <v>#REF!</v>
      </c>
      <c r="G63" s="4" t="str">
        <f>IF(#REF!&gt;=0,10*#REF!,0)</f>
        <v>#REF!</v>
      </c>
      <c r="H63" s="4"/>
      <c r="I63" s="39" t="s">
        <v>62</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63</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64</v>
      </c>
      <c r="C67" s="4"/>
      <c r="D67" s="38" t="s">
        <v>11</v>
      </c>
      <c r="E67" s="4"/>
      <c r="F67" s="4" t="str">
        <f>#REF!*#REF!</f>
        <v>#REF!</v>
      </c>
      <c r="G67" s="4" t="str">
        <f>IF(#REF!&gt;=0,10*#REF!,0)</f>
        <v>#REF!</v>
      </c>
      <c r="H67" s="4"/>
      <c r="I67" s="54"/>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65</v>
      </c>
      <c r="C69" s="4"/>
      <c r="D69" s="38" t="s">
        <v>11</v>
      </c>
      <c r="E69" s="4"/>
      <c r="F69" s="4" t="str">
        <f>#REF!*#REF!</f>
        <v>#REF!</v>
      </c>
      <c r="G69" s="4" t="str">
        <f>IF(#REF!&gt;=0,10*#REF!,0)</f>
        <v>#REF!</v>
      </c>
      <c r="H69" s="4"/>
      <c r="I69" s="54"/>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66</v>
      </c>
      <c r="C71" s="4"/>
      <c r="D71" s="38" t="s">
        <v>11</v>
      </c>
      <c r="E71" s="4"/>
      <c r="F71" s="4" t="str">
        <f>#REF!*#REF!</f>
        <v>#REF!</v>
      </c>
      <c r="G71" s="4" t="str">
        <f>IF(#REF!&gt;=0,10*#REF!,0)</f>
        <v>#REF!</v>
      </c>
      <c r="H71" s="4"/>
      <c r="I71" s="54"/>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67</v>
      </c>
      <c r="C73" s="4"/>
      <c r="D73" s="38" t="s">
        <v>11</v>
      </c>
      <c r="E73" s="4"/>
      <c r="F73" s="4" t="str">
        <f>#REF!*#REF!</f>
        <v>#REF!</v>
      </c>
      <c r="G73" s="4" t="str">
        <f>IF(#REF!&gt;=0,10*#REF!,0)</f>
        <v>#REF!</v>
      </c>
      <c r="H73" s="4"/>
      <c r="I73" s="54"/>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68</v>
      </c>
      <c r="C75" s="4"/>
      <c r="D75" s="38" t="s">
        <v>6</v>
      </c>
      <c r="E75" s="4"/>
      <c r="F75" s="4" t="str">
        <f>#REF!*#REF!</f>
        <v>#REF!</v>
      </c>
      <c r="G75" s="4" t="str">
        <f>IF(#REF!&gt;=0,10*#REF!,0)</f>
        <v>#REF!</v>
      </c>
      <c r="H75" s="4"/>
      <c r="I75" s="54"/>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69</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70</v>
      </c>
      <c r="C79" s="4"/>
      <c r="D79" s="38" t="s">
        <v>11</v>
      </c>
      <c r="E79" s="4"/>
      <c r="F79" s="4" t="str">
        <f>#REF!*#REF!</f>
        <v>#REF!</v>
      </c>
      <c r="G79" s="4" t="str">
        <f>IF(#REF!&gt;=0,10*#REF!,0)</f>
        <v>#REF!</v>
      </c>
      <c r="H79" s="4"/>
      <c r="I79" s="54"/>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71</v>
      </c>
      <c r="C81" s="4"/>
      <c r="D81" s="38" t="s">
        <v>11</v>
      </c>
      <c r="E81" s="4"/>
      <c r="F81" s="4" t="str">
        <f>#REF!*#REF!</f>
        <v>#REF!</v>
      </c>
      <c r="G81" s="4" t="str">
        <f>IF(#REF!&gt;=0,10*#REF!,0)</f>
        <v>#REF!</v>
      </c>
      <c r="H81" s="4"/>
      <c r="I81" s="54"/>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72</v>
      </c>
      <c r="C83" s="4"/>
      <c r="D83" s="38" t="s">
        <v>11</v>
      </c>
      <c r="E83" s="4"/>
      <c r="F83" s="4" t="str">
        <f>#REF!*#REF!</f>
        <v>#REF!</v>
      </c>
      <c r="G83" s="4" t="str">
        <f>IF(#REF!&gt;=0,10*#REF!,0)</f>
        <v>#REF!</v>
      </c>
      <c r="H83" s="4"/>
      <c r="I83" s="54"/>
      <c r="J83" s="4"/>
      <c r="K83" s="40">
        <v>3.0</v>
      </c>
      <c r="L83" s="41">
        <f>K83/K117</f>
        <v>0.6</v>
      </c>
      <c r="M83" s="42">
        <f>VLOOKUP(D83,Q1:R9,2,FALSE)</f>
        <v>4</v>
      </c>
      <c r="N83" s="42">
        <f>M83*L83</f>
        <v>2.4</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73</v>
      </c>
      <c r="C85" s="4"/>
      <c r="D85" s="38" t="s">
        <v>12</v>
      </c>
      <c r="E85" s="4"/>
      <c r="F85" s="4" t="str">
        <f>#REF!*#REF!</f>
        <v>#REF!</v>
      </c>
      <c r="G85" s="4" t="str">
        <f>IF(#REF!&gt;=0,10*#REF!,0)</f>
        <v>#REF!</v>
      </c>
      <c r="H85" s="4"/>
      <c r="I85" s="54"/>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75" customHeight="1">
      <c r="A87" s="32" t="s">
        <v>74</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75</v>
      </c>
      <c r="C89" s="4"/>
      <c r="D89" s="38" t="s">
        <v>11</v>
      </c>
      <c r="E89" s="4"/>
      <c r="F89" s="4" t="str">
        <f>#REF!*#REF!</f>
        <v>#REF!</v>
      </c>
      <c r="G89" s="4" t="str">
        <f>IF(#REF!&gt;=0,10*#REF!,0)</f>
        <v>#REF!</v>
      </c>
      <c r="H89" s="4"/>
      <c r="I89" s="54"/>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76</v>
      </c>
      <c r="C91" s="4"/>
      <c r="D91" s="38" t="s">
        <v>7</v>
      </c>
      <c r="E91" s="4"/>
      <c r="F91" s="4" t="str">
        <f>#REF!*#REF!</f>
        <v>#REF!</v>
      </c>
      <c r="G91" s="4" t="str">
        <f>IF(#REF!&gt;=0,10*#REF!,0)</f>
        <v>#REF!</v>
      </c>
      <c r="H91" s="4"/>
      <c r="I91" s="54"/>
      <c r="J91" s="4"/>
      <c r="K91" s="40">
        <v>2.0</v>
      </c>
      <c r="L91" s="41">
        <f>K91/K117</f>
        <v>0.4</v>
      </c>
      <c r="M91" s="42">
        <f>VLOOKUP(D91,Q1:R9,2,FALSE)</f>
        <v>3</v>
      </c>
      <c r="N91" s="42">
        <f>M91*L91</f>
        <v>1.2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77</v>
      </c>
      <c r="C93" s="4"/>
      <c r="D93" s="38" t="s">
        <v>11</v>
      </c>
      <c r="E93" s="4"/>
      <c r="F93" s="4" t="str">
        <f>#REF!*#REF!</f>
        <v>#REF!</v>
      </c>
      <c r="G93" s="4" t="str">
        <f>IF(#REF!&gt;=0,10*#REF!,0)</f>
        <v>#REF!</v>
      </c>
      <c r="H93" s="4"/>
      <c r="I93" s="54"/>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78</v>
      </c>
      <c r="C95" s="4"/>
      <c r="D95" s="38" t="s">
        <v>7</v>
      </c>
      <c r="E95" s="4"/>
      <c r="F95" s="4" t="str">
        <f>#REF!*#REF!</f>
        <v>#REF!</v>
      </c>
      <c r="G95" s="4" t="str">
        <f>IF(#REF!&gt;=0,10*#REF!,0)</f>
        <v>#REF!</v>
      </c>
      <c r="H95" s="4"/>
      <c r="I95" s="54"/>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79</v>
      </c>
      <c r="C97" s="4"/>
      <c r="D97" s="38" t="s">
        <v>12</v>
      </c>
      <c r="E97" s="4"/>
      <c r="F97" s="4" t="str">
        <f>#REF!*#REF!</f>
        <v>#REF!</v>
      </c>
      <c r="G97" s="4" t="str">
        <f>IF(#REF!&gt;=0,10*#REF!,0)</f>
        <v>#REF!</v>
      </c>
      <c r="H97" s="4"/>
      <c r="I97" s="54"/>
      <c r="J97" s="4"/>
      <c r="K97" s="40">
        <v>3.0</v>
      </c>
      <c r="L97" s="41">
        <f>K97/K117</f>
        <v>0.6</v>
      </c>
      <c r="M97" s="42">
        <f>VLOOKUP(D97,Q1:R9,2,FALSE)</f>
        <v>5</v>
      </c>
      <c r="N97" s="42">
        <f>M97*L97</f>
        <v>3</v>
      </c>
      <c r="O97" s="42">
        <f>IF(M97=0,0,L97*MAX(R2:R8))</f>
        <v>3</v>
      </c>
    </row>
    <row r="98" ht="12.0" customHeight="1">
      <c r="B98" s="49"/>
      <c r="C98" s="4"/>
      <c r="D98" s="43"/>
      <c r="E98" s="4"/>
      <c r="F98" s="4"/>
      <c r="G98" s="4"/>
      <c r="H98" s="4"/>
      <c r="I98" s="4"/>
      <c r="J98" s="4"/>
      <c r="K98" s="40"/>
      <c r="L98" s="41"/>
      <c r="M98" s="42"/>
      <c r="N98" s="42"/>
      <c r="O98" s="42"/>
    </row>
    <row r="99" ht="15.75" customHeight="1">
      <c r="A99" s="32" t="s">
        <v>80</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81</v>
      </c>
      <c r="C101" s="4"/>
      <c r="D101" s="38" t="s">
        <v>12</v>
      </c>
      <c r="E101" s="4"/>
      <c r="F101" s="4" t="str">
        <f>#REF!*#REF!</f>
        <v>#REF!</v>
      </c>
      <c r="G101" s="4" t="str">
        <f>IF(#REF!&gt;=0,10*#REF!,0)</f>
        <v>#REF!</v>
      </c>
      <c r="H101" s="4"/>
      <c r="I101" s="54"/>
      <c r="J101" s="4"/>
      <c r="K101" s="40">
        <v>4.0</v>
      </c>
      <c r="L101" s="41">
        <f>K101/K117</f>
        <v>0.8</v>
      </c>
      <c r="M101" s="42">
        <f>VLOOKUP(D101,Q1:R9,2,FALSE)</f>
        <v>5</v>
      </c>
      <c r="N101" s="42">
        <f>M101*L101</f>
        <v>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82</v>
      </c>
      <c r="C103" s="4"/>
      <c r="D103" s="38" t="s">
        <v>11</v>
      </c>
      <c r="E103" s="4"/>
      <c r="F103" s="4" t="str">
        <f>#REF!*#REF!</f>
        <v>#REF!</v>
      </c>
      <c r="G103" s="4" t="str">
        <f>IF(#REF!&gt;=0,10*#REF!,0)</f>
        <v>#REF!</v>
      </c>
      <c r="H103" s="4"/>
      <c r="I103" s="54"/>
      <c r="J103" s="4"/>
      <c r="K103" s="40">
        <v>3.0</v>
      </c>
      <c r="L103" s="41">
        <f>K103/K117</f>
        <v>0.6</v>
      </c>
      <c r="M103" s="42">
        <f>VLOOKUP(D103,Q1:R9,2,FALSE)</f>
        <v>4</v>
      </c>
      <c r="N103" s="42">
        <f>M103*L103</f>
        <v>2.4</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83</v>
      </c>
      <c r="C105" s="4"/>
      <c r="D105" s="38" t="s">
        <v>11</v>
      </c>
      <c r="E105" s="4"/>
      <c r="F105" s="4" t="str">
        <f>#REF!*#REF!</f>
        <v>#REF!</v>
      </c>
      <c r="G105" s="4" t="str">
        <f>IF(#REF!&gt;=0,10*#REF!,0)</f>
        <v>#REF!</v>
      </c>
      <c r="H105" s="4"/>
      <c r="I105" s="54"/>
      <c r="J105" s="4"/>
      <c r="K105" s="40">
        <v>3.0</v>
      </c>
      <c r="L105" s="41">
        <f>K105/K117</f>
        <v>0.6</v>
      </c>
      <c r="M105" s="42">
        <f>VLOOKUP(D105,Q1:R9,2,FALSE)</f>
        <v>4</v>
      </c>
      <c r="N105" s="42">
        <f>M105*L105</f>
        <v>2.4</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84</v>
      </c>
      <c r="C107" s="4"/>
      <c r="D107" s="38" t="s">
        <v>12</v>
      </c>
      <c r="E107" s="4"/>
      <c r="F107" s="4" t="str">
        <f>#REF!*#REF!</f>
        <v>#REF!</v>
      </c>
      <c r="G107" s="4" t="str">
        <f>IF(#REF!&gt;=0,10*#REF!,0)</f>
        <v>#REF!</v>
      </c>
      <c r="H107" s="4"/>
      <c r="I107" s="54"/>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85</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86</v>
      </c>
      <c r="C111" s="20"/>
      <c r="D111" s="38" t="s">
        <v>7</v>
      </c>
      <c r="E111" s="20"/>
      <c r="F111" s="20" t="str">
        <f>#REF!*#REF!</f>
        <v>#REF!</v>
      </c>
      <c r="G111" s="20" t="str">
        <f>IF(#REF!&gt;=0,10*#REF!,0)</f>
        <v>#REF!</v>
      </c>
      <c r="H111" s="20"/>
      <c r="I111" s="54"/>
      <c r="J111" s="20"/>
      <c r="K111" s="29">
        <v>4.0</v>
      </c>
      <c r="L111" s="55">
        <f>K111/K117</f>
        <v>0.8</v>
      </c>
      <c r="M111" s="56">
        <f>VLOOKUP(D111,Q1:R9,2,FALSE)</f>
        <v>3</v>
      </c>
      <c r="N111" s="56">
        <f>M111*L111</f>
        <v>2.4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87</v>
      </c>
      <c r="C113" s="20"/>
      <c r="D113" s="38" t="s">
        <v>12</v>
      </c>
      <c r="E113" s="20"/>
      <c r="F113" s="20" t="str">
        <f>#REF!*#REF!</f>
        <v>#REF!</v>
      </c>
      <c r="G113" s="20" t="str">
        <f>IF(#REF!&gt;=0,10*#REF!,0)</f>
        <v>#REF!</v>
      </c>
      <c r="H113" s="20"/>
      <c r="I113" s="54"/>
      <c r="J113" s="20"/>
      <c r="K113" s="29">
        <v>4.0</v>
      </c>
      <c r="L113" s="55">
        <f>K113/K117</f>
        <v>0.8</v>
      </c>
      <c r="M113" s="56">
        <f>VLOOKUP(D113,Q1:R9,2,FALSE)</f>
        <v>5</v>
      </c>
      <c r="N113" s="56">
        <f>M113*L113</f>
        <v>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88</v>
      </c>
      <c r="C115" s="20"/>
      <c r="D115" s="38" t="s">
        <v>12</v>
      </c>
      <c r="E115" s="20"/>
      <c r="F115" s="20" t="str">
        <f>#REF!*#REF!</f>
        <v>#REF!</v>
      </c>
      <c r="G115" s="20" t="str">
        <f>IF(#REF!&gt;=0,10*#REF!,0)</f>
        <v>#REF!</v>
      </c>
      <c r="H115" s="20"/>
      <c r="I115" s="54"/>
      <c r="J115" s="20"/>
      <c r="K115" s="29">
        <v>3.0</v>
      </c>
      <c r="L115" s="55">
        <f>K115/K117</f>
        <v>0.6</v>
      </c>
      <c r="M115" s="56">
        <f>VLOOKUP(D115,Q1:R9,2,FALSE)</f>
        <v>5</v>
      </c>
      <c r="N115" s="56">
        <f>M115*L115</f>
        <v>3</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89</v>
      </c>
      <c r="B117" s="62"/>
      <c r="C117" s="63"/>
      <c r="D117" s="64">
        <f>IF(ISERR((N117/O117)*100),"",(N117/O117)*100)</f>
        <v>79.30555556</v>
      </c>
      <c r="E117" s="65"/>
      <c r="F117" s="65"/>
      <c r="G117" s="65"/>
      <c r="H117" s="66" t="str">
        <f>IF(D117="","","-")</f>
        <v>-</v>
      </c>
      <c r="I117" s="67" t="str">
        <f>VLOOKUP(J117,'Rating ranges'!A2:B7,2,TRUE)</f>
        <v>Good</v>
      </c>
      <c r="J117" s="68">
        <f>IF(D117="",0,D117)</f>
        <v>79.30555556</v>
      </c>
      <c r="K117" s="59">
        <f>MAX(K9:K115)</f>
        <v>5</v>
      </c>
      <c r="L117" s="59"/>
      <c r="M117" s="59"/>
      <c r="N117" s="60">
        <f t="shared" ref="N117:O117" si="1">SUM(N9:N115)</f>
        <v>114.2</v>
      </c>
      <c r="O117" s="60">
        <f t="shared" si="1"/>
        <v>144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90</v>
      </c>
      <c r="B1" s="2"/>
      <c r="C1" s="3"/>
    </row>
    <row r="2" ht="15.75" customHeight="1">
      <c r="B2" s="58"/>
      <c r="C2" s="32" t="s">
        <v>91</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92</v>
      </c>
      <c r="C4" s="85" t="s">
        <v>93</v>
      </c>
    </row>
    <row r="5" ht="38.25" customHeight="1">
      <c r="A5" s="83">
        <f t="shared" ref="A5:A8" si="1">A4+1</f>
        <v>2</v>
      </c>
      <c r="B5" s="84" t="s">
        <v>94</v>
      </c>
      <c r="C5" s="85" t="s">
        <v>93</v>
      </c>
    </row>
    <row r="6" ht="38.25" customHeight="1">
      <c r="A6" s="83">
        <f t="shared" si="1"/>
        <v>3</v>
      </c>
      <c r="B6" s="84" t="s">
        <v>95</v>
      </c>
      <c r="C6" s="85" t="s">
        <v>96</v>
      </c>
    </row>
    <row r="7" ht="38.25" customHeight="1">
      <c r="A7" s="83">
        <f t="shared" si="1"/>
        <v>4</v>
      </c>
      <c r="B7" s="84" t="s">
        <v>97</v>
      </c>
      <c r="C7" s="85" t="s">
        <v>98</v>
      </c>
    </row>
    <row r="8" ht="38.25" customHeight="1">
      <c r="A8" s="83">
        <f t="shared" si="1"/>
        <v>5</v>
      </c>
      <c r="B8" s="84" t="s">
        <v>99</v>
      </c>
      <c r="C8" s="85" t="s">
        <v>98</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100</v>
      </c>
      <c r="C11" s="85" t="s">
        <v>98</v>
      </c>
    </row>
    <row r="12" ht="51.0" customHeight="1">
      <c r="A12" s="83">
        <f t="shared" ref="A12:A13" si="2">A11+1</f>
        <v>7</v>
      </c>
      <c r="B12" s="84" t="s">
        <v>101</v>
      </c>
      <c r="C12" s="85" t="s">
        <v>96</v>
      </c>
    </row>
    <row r="13" ht="38.25" customHeight="1">
      <c r="A13" s="83">
        <f t="shared" si="2"/>
        <v>8</v>
      </c>
      <c r="B13" s="84" t="s">
        <v>102</v>
      </c>
      <c r="C13" s="85" t="s">
        <v>98</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103</v>
      </c>
      <c r="C16" s="85" t="s">
        <v>104</v>
      </c>
    </row>
    <row r="17" ht="51.0" customHeight="1">
      <c r="A17" s="83">
        <f t="shared" ref="A17:A24" si="3">A16+1</f>
        <v>10</v>
      </c>
      <c r="B17" s="84" t="s">
        <v>105</v>
      </c>
      <c r="C17" s="85" t="s">
        <v>96</v>
      </c>
    </row>
    <row r="18" ht="38.25" customHeight="1">
      <c r="A18" s="83">
        <f t="shared" si="3"/>
        <v>11</v>
      </c>
      <c r="B18" s="84" t="s">
        <v>106</v>
      </c>
      <c r="C18" s="85" t="s">
        <v>98</v>
      </c>
    </row>
    <row r="19" ht="51.0" customHeight="1">
      <c r="A19" s="83">
        <f t="shared" si="3"/>
        <v>12</v>
      </c>
      <c r="B19" s="84" t="s">
        <v>107</v>
      </c>
      <c r="C19" s="85" t="s">
        <v>93</v>
      </c>
    </row>
    <row r="20" ht="51.0" customHeight="1">
      <c r="A20" s="83">
        <f t="shared" si="3"/>
        <v>13</v>
      </c>
      <c r="B20" s="84" t="s">
        <v>108</v>
      </c>
      <c r="C20" s="85" t="s">
        <v>98</v>
      </c>
    </row>
    <row r="21" ht="38.25" customHeight="1">
      <c r="A21" s="83">
        <f t="shared" si="3"/>
        <v>14</v>
      </c>
      <c r="B21" s="84" t="s">
        <v>109</v>
      </c>
      <c r="C21" s="85" t="s">
        <v>96</v>
      </c>
    </row>
    <row r="22" ht="25.5" customHeight="1">
      <c r="A22" s="83">
        <f t="shared" si="3"/>
        <v>15</v>
      </c>
      <c r="B22" s="84" t="s">
        <v>110</v>
      </c>
      <c r="C22" s="85" t="s">
        <v>104</v>
      </c>
    </row>
    <row r="23" ht="25.5" customHeight="1">
      <c r="A23" s="83">
        <f t="shared" si="3"/>
        <v>16</v>
      </c>
      <c r="B23" s="84" t="s">
        <v>111</v>
      </c>
      <c r="C23" s="85" t="s">
        <v>104</v>
      </c>
    </row>
    <row r="24" ht="25.5" customHeight="1">
      <c r="A24" s="83">
        <f t="shared" si="3"/>
        <v>17</v>
      </c>
      <c r="B24" s="84" t="s">
        <v>112</v>
      </c>
      <c r="C24" s="85" t="s">
        <v>113</v>
      </c>
    </row>
    <row r="25" ht="12.75" customHeight="1">
      <c r="B25" s="49"/>
      <c r="C25" s="20"/>
    </row>
    <row r="26" ht="24.75" customHeight="1">
      <c r="A26" s="82" t="s">
        <v>52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114</v>
      </c>
      <c r="C27" s="85" t="s">
        <v>96</v>
      </c>
    </row>
    <row r="28" ht="38.25" customHeight="1">
      <c r="A28" s="83">
        <f t="shared" ref="A28:A30" si="4">A27+1</f>
        <v>19</v>
      </c>
      <c r="B28" s="84" t="s">
        <v>115</v>
      </c>
      <c r="C28" s="85" t="s">
        <v>96</v>
      </c>
    </row>
    <row r="29" ht="51.0" customHeight="1">
      <c r="A29" s="83">
        <f t="shared" si="4"/>
        <v>20</v>
      </c>
      <c r="B29" s="84" t="s">
        <v>116</v>
      </c>
      <c r="C29" s="85" t="s">
        <v>104</v>
      </c>
    </row>
    <row r="30" ht="38.25" customHeight="1">
      <c r="A30" s="83">
        <f t="shared" si="4"/>
        <v>21</v>
      </c>
      <c r="B30" s="84" t="s">
        <v>117</v>
      </c>
      <c r="C30" s="85" t="s">
        <v>96</v>
      </c>
    </row>
    <row r="31" ht="12.75" customHeight="1">
      <c r="B31" s="49"/>
      <c r="C31" s="20"/>
    </row>
    <row r="32" ht="24.75" customHeight="1">
      <c r="A32" s="82" t="s">
        <v>58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118</v>
      </c>
      <c r="C33" s="85" t="s">
        <v>96</v>
      </c>
    </row>
    <row r="34" ht="51.0" customHeight="1">
      <c r="A34" s="83">
        <f t="shared" ref="A34:A35" si="5">A33+1</f>
        <v>23</v>
      </c>
      <c r="B34" s="84" t="s">
        <v>119</v>
      </c>
      <c r="C34" s="85" t="s">
        <v>98</v>
      </c>
    </row>
    <row r="35" ht="38.25" customHeight="1">
      <c r="A35" s="83">
        <f t="shared" si="5"/>
        <v>24</v>
      </c>
      <c r="B35" s="84" t="s">
        <v>120</v>
      </c>
      <c r="C35" s="85" t="s">
        <v>113</v>
      </c>
    </row>
    <row r="36" ht="12.75" customHeight="1">
      <c r="B36" s="49"/>
      <c r="C36" s="20"/>
    </row>
    <row r="37" ht="24.75" customHeight="1">
      <c r="A37" s="82" t="s">
        <v>63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121</v>
      </c>
      <c r="C38" s="85" t="s">
        <v>98</v>
      </c>
    </row>
    <row r="39" ht="63.75" customHeight="1">
      <c r="A39" s="83">
        <f t="shared" ref="A39:A42" si="6">A38+1</f>
        <v>26</v>
      </c>
      <c r="B39" s="84" t="s">
        <v>122</v>
      </c>
      <c r="C39" s="85" t="s">
        <v>104</v>
      </c>
    </row>
    <row r="40" ht="38.25" customHeight="1">
      <c r="A40" s="83">
        <f t="shared" si="6"/>
        <v>27</v>
      </c>
      <c r="B40" s="84" t="s">
        <v>123</v>
      </c>
      <c r="C40" s="85" t="s">
        <v>104</v>
      </c>
    </row>
    <row r="41" ht="63.75" customHeight="1">
      <c r="A41" s="83">
        <f t="shared" si="6"/>
        <v>28</v>
      </c>
      <c r="B41" s="84" t="s">
        <v>124</v>
      </c>
      <c r="C41" s="85" t="s">
        <v>98</v>
      </c>
    </row>
    <row r="42" ht="38.25" customHeight="1">
      <c r="A42" s="83">
        <f t="shared" si="6"/>
        <v>29</v>
      </c>
      <c r="B42" s="84" t="s">
        <v>125</v>
      </c>
      <c r="C42" s="85" t="s">
        <v>98</v>
      </c>
    </row>
    <row r="43" ht="12.75" customHeight="1">
      <c r="B43" s="49"/>
      <c r="C43" s="20"/>
    </row>
    <row r="44" ht="24.75" customHeight="1">
      <c r="A44" s="82" t="s">
        <v>69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126</v>
      </c>
      <c r="C45" s="85" t="s">
        <v>96</v>
      </c>
    </row>
    <row r="46" ht="38.25" customHeight="1">
      <c r="A46" s="83">
        <f t="shared" ref="A46:A48" si="7">A45+1</f>
        <v>31</v>
      </c>
      <c r="B46" s="84" t="s">
        <v>127</v>
      </c>
      <c r="C46" s="85" t="s">
        <v>98</v>
      </c>
    </row>
    <row r="47" ht="51.0" customHeight="1">
      <c r="A47" s="83">
        <f t="shared" si="7"/>
        <v>32</v>
      </c>
      <c r="B47" s="84" t="s">
        <v>128</v>
      </c>
      <c r="C47" s="85" t="s">
        <v>98</v>
      </c>
    </row>
    <row r="48" ht="25.5" customHeight="1">
      <c r="A48" s="83">
        <f t="shared" si="7"/>
        <v>33</v>
      </c>
      <c r="B48" s="84" t="s">
        <v>129</v>
      </c>
      <c r="C48" s="85" t="s">
        <v>98</v>
      </c>
    </row>
    <row r="49" ht="12.75" customHeight="1">
      <c r="B49" s="49"/>
      <c r="C49" s="20"/>
    </row>
    <row r="50" ht="24.75" customHeight="1">
      <c r="A50" s="82" t="s">
        <v>74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130</v>
      </c>
      <c r="C51" s="85" t="s">
        <v>93</v>
      </c>
    </row>
    <row r="52" ht="38.25" customHeight="1">
      <c r="A52" s="83">
        <f t="shared" ref="A52:A55" si="8">A51+1</f>
        <v>35</v>
      </c>
      <c r="B52" s="84" t="s">
        <v>131</v>
      </c>
      <c r="C52" s="85" t="s">
        <v>104</v>
      </c>
    </row>
    <row r="53" ht="25.5" customHeight="1">
      <c r="A53" s="83">
        <f t="shared" si="8"/>
        <v>36</v>
      </c>
      <c r="B53" s="84" t="s">
        <v>132</v>
      </c>
      <c r="C53" s="85" t="s">
        <v>96</v>
      </c>
    </row>
    <row r="54" ht="38.25" customHeight="1">
      <c r="A54" s="83">
        <f t="shared" si="8"/>
        <v>37</v>
      </c>
      <c r="B54" s="84" t="s">
        <v>133</v>
      </c>
      <c r="C54" s="85" t="s">
        <v>98</v>
      </c>
    </row>
    <row r="55" ht="25.5" customHeight="1">
      <c r="A55" s="83">
        <f t="shared" si="8"/>
        <v>38</v>
      </c>
      <c r="B55" s="84" t="s">
        <v>134</v>
      </c>
      <c r="C55" s="85" t="s">
        <v>98</v>
      </c>
    </row>
    <row r="56" ht="12.75" customHeight="1">
      <c r="B56" s="49"/>
      <c r="C56" s="20"/>
    </row>
    <row r="57" ht="24.75" customHeight="1">
      <c r="A57" s="82" t="s">
        <v>80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135</v>
      </c>
      <c r="C58" s="85" t="s">
        <v>96</v>
      </c>
    </row>
    <row r="59" ht="38.25" customHeight="1">
      <c r="A59" s="83">
        <f t="shared" ref="A59:A61" si="9">A58+1</f>
        <v>40</v>
      </c>
      <c r="B59" s="84" t="s">
        <v>136</v>
      </c>
      <c r="C59" s="85" t="s">
        <v>98</v>
      </c>
    </row>
    <row r="60" ht="51.0" customHeight="1">
      <c r="A60" s="83">
        <f t="shared" si="9"/>
        <v>41</v>
      </c>
      <c r="B60" s="84" t="s">
        <v>137</v>
      </c>
      <c r="C60" s="85" t="s">
        <v>98</v>
      </c>
    </row>
    <row r="61" ht="38.25" customHeight="1">
      <c r="A61" s="83">
        <f t="shared" si="9"/>
        <v>42</v>
      </c>
      <c r="B61" s="84" t="s">
        <v>138</v>
      </c>
      <c r="C61" s="85" t="s">
        <v>104</v>
      </c>
    </row>
    <row r="62" ht="12.75" customHeight="1">
      <c r="B62" s="49"/>
      <c r="C62" s="20"/>
    </row>
    <row r="63" ht="24.75" customHeight="1">
      <c r="A63" s="82" t="s">
        <v>85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139</v>
      </c>
      <c r="C64" s="85" t="s">
        <v>96</v>
      </c>
    </row>
    <row r="65" ht="25.5" customHeight="1">
      <c r="A65" s="83">
        <f t="shared" ref="A65:A66" si="10">A64+1</f>
        <v>44</v>
      </c>
      <c r="B65" s="84" t="s">
        <v>140</v>
      </c>
      <c r="C65" s="85" t="s">
        <v>98</v>
      </c>
    </row>
    <row r="66" ht="51.0" customHeight="1">
      <c r="A66" s="83">
        <f t="shared" si="10"/>
        <v>45</v>
      </c>
      <c r="B66" s="84" t="s">
        <v>141</v>
      </c>
      <c r="C66" s="85" t="s">
        <v>98</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142</v>
      </c>
      <c r="B1" s="86" t="s">
        <v>143</v>
      </c>
      <c r="C1" s="86" t="s">
        <v>144</v>
      </c>
    </row>
    <row r="2" ht="12.75" customHeight="1">
      <c r="A2" s="87">
        <v>0.0</v>
      </c>
      <c r="B2" s="88" t="str">
        <f>""</f>
        <v/>
      </c>
    </row>
    <row r="3" ht="12.75" customHeight="1">
      <c r="A3" s="87">
        <v>1.0</v>
      </c>
      <c r="B3" s="88" t="s">
        <v>145</v>
      </c>
      <c r="C3" s="89" t="s">
        <v>146</v>
      </c>
      <c r="D3" s="90">
        <f>A4</f>
        <v>29</v>
      </c>
    </row>
    <row r="4" ht="12.75" customHeight="1">
      <c r="A4" s="87">
        <v>29.0</v>
      </c>
      <c r="B4" s="11" t="s">
        <v>6</v>
      </c>
      <c r="C4" s="11" t="s">
        <v>147</v>
      </c>
      <c r="D4" s="90">
        <f t="shared" ref="D4:D7" si="1">A4</f>
        <v>29</v>
      </c>
      <c r="E4" s="91" t="s">
        <v>148</v>
      </c>
      <c r="F4" s="90">
        <f t="shared" ref="F4:F6" si="2">A5</f>
        <v>49</v>
      </c>
    </row>
    <row r="5" ht="12.75" customHeight="1">
      <c r="A5" s="87">
        <v>49.0</v>
      </c>
      <c r="B5" s="11" t="s">
        <v>7</v>
      </c>
      <c r="C5" s="11" t="s">
        <v>147</v>
      </c>
      <c r="D5" s="90">
        <f t="shared" si="1"/>
        <v>49</v>
      </c>
      <c r="E5" s="91" t="s">
        <v>148</v>
      </c>
      <c r="F5" s="90">
        <f t="shared" si="2"/>
        <v>69</v>
      </c>
    </row>
    <row r="6" ht="12.75" customHeight="1">
      <c r="A6" s="87">
        <v>69.0</v>
      </c>
      <c r="B6" s="11" t="s">
        <v>11</v>
      </c>
      <c r="C6" s="11" t="s">
        <v>147</v>
      </c>
      <c r="D6" s="90">
        <f t="shared" si="1"/>
        <v>69</v>
      </c>
      <c r="E6" s="91" t="s">
        <v>148</v>
      </c>
      <c r="F6" s="90">
        <f t="shared" si="2"/>
        <v>89</v>
      </c>
    </row>
    <row r="7" ht="12.75" customHeight="1">
      <c r="A7" s="87">
        <v>89.0</v>
      </c>
      <c r="B7" s="11" t="s">
        <v>12</v>
      </c>
      <c r="C7" s="89" t="s">
        <v>149</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