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i_Tinh\GIAO_TRINH\AIO\Ho_tro_Code\AIO_VN\Module_2\Tuan_3\"/>
    </mc:Choice>
  </mc:AlternateContent>
  <xr:revisionPtr revIDLastSave="0" documentId="13_ncr:1_{B8CA6F90-088B-4F86-B6E6-52ED65719DD4}" xr6:coauthVersionLast="47" xr6:coauthVersionMax="47" xr10:uidLastSave="{00000000-0000-0000-0000-000000000000}"/>
  <bookViews>
    <workbookView xWindow="-120" yWindow="-120" windowWidth="20730" windowHeight="11040" activeTab="2" xr2:uid="{D286387E-554F-457F-973C-EAC262EB51C5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'1'!$A$1:$F$11</definedName>
    <definedName name="_xlnm._FilterDatabase" localSheetId="1" hidden="1">'2'!$B$1:$F$21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5" i="3"/>
  <c r="H6" i="3"/>
  <c r="G6" i="3"/>
  <c r="F6" i="3"/>
  <c r="E6" i="3"/>
  <c r="D6" i="3"/>
  <c r="C6" i="3"/>
  <c r="G5" i="3"/>
  <c r="F5" i="3"/>
  <c r="E5" i="3"/>
  <c r="D5" i="3"/>
  <c r="H5" i="3"/>
  <c r="C5" i="3"/>
  <c r="B6" i="3"/>
  <c r="B5" i="3"/>
  <c r="K14" i="2"/>
  <c r="K13" i="2"/>
  <c r="K10" i="2"/>
  <c r="K9" i="2"/>
  <c r="K6" i="2"/>
  <c r="K5" i="2" s="1"/>
  <c r="K11" i="2"/>
  <c r="K1" i="2"/>
  <c r="K2" i="2"/>
  <c r="K15" i="2"/>
  <c r="K7" i="2"/>
  <c r="K3" i="2"/>
  <c r="G27" i="2"/>
  <c r="G28" i="2"/>
  <c r="G29" i="2"/>
  <c r="G26" i="2"/>
  <c r="E27" i="2"/>
  <c r="A26" i="2"/>
  <c r="C26" i="2"/>
  <c r="B29" i="2"/>
  <c r="A29" i="2" s="1"/>
  <c r="B27" i="2"/>
  <c r="C27" i="2"/>
  <c r="D27" i="2"/>
  <c r="B28" i="2"/>
  <c r="A28" i="2" s="1"/>
  <c r="C28" i="2"/>
  <c r="D28" i="2"/>
  <c r="E28" i="2"/>
  <c r="C29" i="2"/>
  <c r="D29" i="2"/>
  <c r="E29" i="2"/>
  <c r="E26" i="2"/>
  <c r="D26" i="2"/>
  <c r="B26" i="2"/>
  <c r="K13" i="1"/>
  <c r="J15" i="1"/>
  <c r="F18" i="1"/>
  <c r="F17" i="1"/>
  <c r="F16" i="1"/>
  <c r="F15" i="1"/>
  <c r="F19" i="1" s="1"/>
  <c r="E15" i="1"/>
  <c r="J14" i="1"/>
  <c r="K9" i="1"/>
  <c r="J7" i="1"/>
  <c r="J10" i="1"/>
  <c r="J11" i="1"/>
  <c r="E18" i="1"/>
  <c r="E17" i="1"/>
  <c r="E16" i="1"/>
  <c r="C18" i="1"/>
  <c r="C17" i="1"/>
  <c r="C16" i="1"/>
  <c r="C15" i="1"/>
  <c r="G25" i="2" l="1"/>
  <c r="A27" i="2"/>
  <c r="E19" i="1"/>
  <c r="C19" i="1"/>
</calcChain>
</file>

<file path=xl/sharedStrings.xml><?xml version="1.0" encoding="utf-8"?>
<sst xmlns="http://schemas.openxmlformats.org/spreadsheetml/2006/main" count="229" uniqueCount="86">
  <si>
    <t xml:space="preserve">Day </t>
  </si>
  <si>
    <t xml:space="preserve">Outlook </t>
  </si>
  <si>
    <t xml:space="preserve">Temperature </t>
  </si>
  <si>
    <t xml:space="preserve">Humidity </t>
  </si>
  <si>
    <t xml:space="preserve">Wind </t>
  </si>
  <si>
    <t>PlayTennis</t>
  </si>
  <si>
    <t xml:space="preserve">D1 </t>
  </si>
  <si>
    <t xml:space="preserve">Sunny </t>
  </si>
  <si>
    <t xml:space="preserve">Hot </t>
  </si>
  <si>
    <t xml:space="preserve">High </t>
  </si>
  <si>
    <t xml:space="preserve">Weak </t>
  </si>
  <si>
    <t>No</t>
  </si>
  <si>
    <t xml:space="preserve">D2 </t>
  </si>
  <si>
    <t xml:space="preserve">Strong </t>
  </si>
  <si>
    <t xml:space="preserve">D3 </t>
  </si>
  <si>
    <t xml:space="preserve">Overcast </t>
  </si>
  <si>
    <t>Yes</t>
  </si>
  <si>
    <t xml:space="preserve">D4 </t>
  </si>
  <si>
    <t xml:space="preserve">Rain </t>
  </si>
  <si>
    <t xml:space="preserve">Mild </t>
  </si>
  <si>
    <t xml:space="preserve">D5 </t>
  </si>
  <si>
    <t xml:space="preserve">Cool </t>
  </si>
  <si>
    <t xml:space="preserve">Normal </t>
  </si>
  <si>
    <t xml:space="preserve">D6 </t>
  </si>
  <si>
    <t xml:space="preserve">D7 </t>
  </si>
  <si>
    <t xml:space="preserve">D8 </t>
  </si>
  <si>
    <t xml:space="preserve">D9 </t>
  </si>
  <si>
    <t xml:space="preserve">D10 </t>
  </si>
  <si>
    <t>X = (Outlook=Sunny, Temperature=Cool, Humidity=High, Wind=Strong)</t>
  </si>
  <si>
    <t xml:space="preserve">P(Outlook=Sunny) = 3/10 </t>
  </si>
  <si>
    <t>P(Temperature=Cool) = 4/10</t>
  </si>
  <si>
    <t>P(Humidity=High) = 7/10</t>
  </si>
  <si>
    <t>P(Wind=Strong) = 3/10</t>
  </si>
  <si>
    <t>P(Play Tennis=Yes) = 6/10</t>
  </si>
  <si>
    <t>P(Play Tennis=No) = 4/10</t>
  </si>
  <si>
    <t>P(Yes/X) =</t>
  </si>
  <si>
    <t>P(Yes).P(X/Yes) / P(X)</t>
  </si>
  <si>
    <t xml:space="preserve">-P(X|"Yes") = P(Sunny|"Yes") * P(Cool|"Yes") * P(High|"Yes") * P(Strong|"Yes") = 1/6 * 3/6 * 2/6 * 1/6 = 6/1296 = </t>
  </si>
  <si>
    <t>-P(Yes) = 6/10 =</t>
  </si>
  <si>
    <t>P(No/X) =</t>
  </si>
  <si>
    <t>P(No).P(X/No) / P(X)</t>
  </si>
  <si>
    <t>-P(No) = 4/10 =</t>
  </si>
  <si>
    <t>D</t>
  </si>
  <si>
    <t xml:space="preserve">Trong phương pháp Naive Bayes, khi so sánh hai khả năng để xác định nhãn (như "Yes" hoặc "No"), </t>
  </si>
  <si>
    <t>ta thường không cần tính trực tiếp giá trị của P(X)vì nó được triệt tiêu trong quá trình so sánh.</t>
  </si>
  <si>
    <t xml:space="preserve">-P(X|"No") = P(Sunny|"No") * P(Cool|"No") * P(High|"No") * P(Strong|"No") = 2/4 * 1/4 * 3/4 * 2/4 = </t>
  </si>
  <si>
    <t xml:space="preserve">Season </t>
  </si>
  <si>
    <t xml:space="preserve">Fog </t>
  </si>
  <si>
    <t>Class</t>
  </si>
  <si>
    <t xml:space="preserve">Weekday </t>
  </si>
  <si>
    <t xml:space="preserve">Spring </t>
  </si>
  <si>
    <t xml:space="preserve">None </t>
  </si>
  <si>
    <t>On Time</t>
  </si>
  <si>
    <t xml:space="preserve">Winter </t>
  </si>
  <si>
    <t xml:space="preserve">Slight </t>
  </si>
  <si>
    <t xml:space="preserve">Holiday </t>
  </si>
  <si>
    <t>Late</t>
  </si>
  <si>
    <t xml:space="preserve">Saturday </t>
  </si>
  <si>
    <t xml:space="preserve">Summer </t>
  </si>
  <si>
    <t xml:space="preserve">Autumn </t>
  </si>
  <si>
    <t>Very Late</t>
  </si>
  <si>
    <t xml:space="preserve">Sunday </t>
  </si>
  <si>
    <t xml:space="preserve">Heavy </t>
  </si>
  <si>
    <t>Cancelled</t>
  </si>
  <si>
    <t>X = (Day=Weekday, Season=Winter, Fog=High, Rain=Heavy)</t>
  </si>
  <si>
    <t>P(On Time)</t>
  </si>
  <si>
    <t>P(Late)</t>
  </si>
  <si>
    <t>P(Very Late)</t>
  </si>
  <si>
    <t>P(Cancelled)</t>
  </si>
  <si>
    <t>P(On Time/X) =</t>
  </si>
  <si>
    <t>P(X/On Time) =</t>
  </si>
  <si>
    <t>P(On Time) . P(X/On Time) =</t>
  </si>
  <si>
    <t>P(Weekday/On Time) * P(Winter/On Time) * P(High/On Time) * P(Heavy/On Time) =</t>
  </si>
  <si>
    <t>P(Late/X) =</t>
  </si>
  <si>
    <t>P(Late) . P(X/Late) =</t>
  </si>
  <si>
    <t>P(X/Late) =</t>
  </si>
  <si>
    <t>P(Weekday/Late) * P(Winter/Late) * P(High/Late) * P(Heavy/Late) =</t>
  </si>
  <si>
    <t>P(Very Late/X) =</t>
  </si>
  <si>
    <t>P(Very Late) . P(X/Very Late) =</t>
  </si>
  <si>
    <t>P(X/Very Late) =</t>
  </si>
  <si>
    <t>P(Weekday/Very Late) * P(Winter/Very Late) * P(High/Very Late) * P(Heavy/Very Late) =</t>
  </si>
  <si>
    <t xml:space="preserve">P(X) = (3/10) * (4/10) * (5/10) * (3/10) = 180/10000 = </t>
  </si>
  <si>
    <t xml:space="preserve">Length </t>
  </si>
  <si>
    <t xml:space="preserve">Class 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</si>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</sst>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74" formatCode="0.0000"/>
  </numFmts>
  <fonts count="7">
    <font>
      <sz val="11"/>
      <color theme="1"/>
      <name val="Aptos Narrow"/>
      <family val="2"/>
      <scheme val="minor"/>
    </font>
    <font>
      <sz val="11"/>
      <color rgb="FF000000"/>
      <name val="VNR10"/>
    </font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1" xfId="0" applyFont="1" applyBorder="1" applyAlignment="1">
      <alignment vertical="center"/>
    </xf>
    <xf numFmtId="0" fontId="6" fillId="0" borderId="0" xfId="0" quotePrefix="1" applyFont="1"/>
    <xf numFmtId="167" fontId="6" fillId="2" borderId="0" xfId="1" applyNumberFormat="1" applyFont="1" applyFill="1"/>
    <xf numFmtId="167" fontId="6" fillId="0" borderId="0" xfId="1" applyNumberFormat="1" applyFont="1"/>
    <xf numFmtId="0" fontId="6" fillId="0" borderId="0" xfId="0" quotePrefix="1" applyFont="1" applyAlignment="1">
      <alignment horizontal="left" wrapText="1"/>
    </xf>
    <xf numFmtId="174" fontId="6" fillId="0" borderId="0" xfId="0" applyNumberFormat="1" applyFont="1"/>
    <xf numFmtId="0" fontId="3" fillId="0" borderId="0" xfId="0" applyFont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0" borderId="0" xfId="1" applyNumberFormat="1" applyFont="1"/>
    <xf numFmtId="165" fontId="6" fillId="0" borderId="0" xfId="0" applyNumberFormat="1" applyFont="1"/>
    <xf numFmtId="0" fontId="0" fillId="2" borderId="0" xfId="0" applyFill="1"/>
    <xf numFmtId="0" fontId="5" fillId="0" borderId="0" xfId="0" applyFont="1" applyFill="1" applyBorder="1" applyAlignment="1">
      <alignment vertical="center"/>
    </xf>
    <xf numFmtId="0" fontId="6" fillId="2" borderId="0" xfId="0" applyFont="1" applyFill="1"/>
    <xf numFmtId="0" fontId="6" fillId="0" borderId="0" xfId="0" applyFont="1" applyAlignment="1">
      <alignment wrapText="1"/>
    </xf>
    <xf numFmtId="174" fontId="6" fillId="2" borderId="0" xfId="0" applyNumberFormat="1" applyFont="1" applyFill="1"/>
    <xf numFmtId="0" fontId="5" fillId="0" borderId="0" xfId="0" quotePrefix="1" applyFont="1" applyFill="1" applyBorder="1" applyAlignment="1">
      <alignment vertical="center"/>
    </xf>
    <xf numFmtId="43" fontId="0" fillId="0" borderId="0" xfId="0" applyNumberFormat="1"/>
    <xf numFmtId="166" fontId="0" fillId="2" borderId="0" xfId="1" applyNumberFormat="1" applyFont="1" applyFill="1"/>
    <xf numFmtId="167" fontId="0" fillId="2" borderId="0" xfId="0" applyNumberFormat="1" applyFill="1"/>
    <xf numFmtId="0" fontId="0" fillId="2" borderId="0" xfId="0" applyFill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2BD5-D40F-4148-8E4C-667E8052B6F4}">
  <dimension ref="A1:K19"/>
  <sheetViews>
    <sheetView workbookViewId="0">
      <selection activeCell="I3" sqref="I3"/>
    </sheetView>
  </sheetViews>
  <sheetFormatPr defaultRowHeight="15.75"/>
  <cols>
    <col min="1" max="1" width="5.42578125" style="5" bestFit="1" customWidth="1"/>
    <col min="2" max="2" width="10.140625" style="5" bestFit="1" customWidth="1"/>
    <col min="3" max="3" width="10.28515625" style="5" customWidth="1"/>
    <col min="4" max="4" width="12" style="5" bestFit="1" customWidth="1"/>
    <col min="5" max="5" width="10.85546875" style="5" customWidth="1"/>
    <col min="6" max="6" width="12.140625" style="5" bestFit="1" customWidth="1"/>
    <col min="7" max="8" width="9.140625" style="5"/>
    <col min="9" max="9" width="56.7109375" style="5" customWidth="1"/>
    <col min="10" max="10" width="22.42578125" style="5" customWidth="1"/>
    <col min="11" max="11" width="11.5703125" style="5" customWidth="1"/>
    <col min="12" max="16384" width="9.140625" style="5"/>
  </cols>
  <sheetData>
    <row r="1" spans="1:11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4" t="s">
        <v>33</v>
      </c>
      <c r="J1" s="5"/>
    </row>
    <row r="2" spans="1:11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I2" s="4" t="s">
        <v>34</v>
      </c>
    </row>
    <row r="3" spans="1:11">
      <c r="A3" s="6" t="s">
        <v>12</v>
      </c>
      <c r="B3" s="6" t="s">
        <v>7</v>
      </c>
      <c r="C3" s="6" t="s">
        <v>8</v>
      </c>
      <c r="D3" s="6" t="s">
        <v>9</v>
      </c>
      <c r="E3" s="6" t="s">
        <v>13</v>
      </c>
      <c r="F3" s="6" t="s">
        <v>11</v>
      </c>
      <c r="I3" s="5" t="s">
        <v>29</v>
      </c>
    </row>
    <row r="4" spans="1:11">
      <c r="A4" s="6" t="s">
        <v>14</v>
      </c>
      <c r="B4" s="6" t="s">
        <v>15</v>
      </c>
      <c r="C4" s="6" t="s">
        <v>8</v>
      </c>
      <c r="D4" s="6" t="s">
        <v>9</v>
      </c>
      <c r="E4" s="6" t="s">
        <v>10</v>
      </c>
      <c r="F4" s="6" t="s">
        <v>16</v>
      </c>
      <c r="I4" s="5" t="s">
        <v>30</v>
      </c>
    </row>
    <row r="5" spans="1:11">
      <c r="A5" s="6" t="s">
        <v>17</v>
      </c>
      <c r="B5" s="6" t="s">
        <v>18</v>
      </c>
      <c r="C5" s="6" t="s">
        <v>19</v>
      </c>
      <c r="D5" s="6" t="s">
        <v>9</v>
      </c>
      <c r="E5" s="6" t="s">
        <v>10</v>
      </c>
      <c r="F5" s="6" t="s">
        <v>16</v>
      </c>
      <c r="I5" s="5" t="s">
        <v>31</v>
      </c>
    </row>
    <row r="6" spans="1:11">
      <c r="A6" s="6" t="s">
        <v>20</v>
      </c>
      <c r="B6" s="6" t="s">
        <v>18</v>
      </c>
      <c r="C6" s="6" t="s">
        <v>21</v>
      </c>
      <c r="D6" s="6" t="s">
        <v>22</v>
      </c>
      <c r="E6" s="6" t="s">
        <v>10</v>
      </c>
      <c r="F6" s="6" t="s">
        <v>16</v>
      </c>
      <c r="I6" s="5" t="s">
        <v>32</v>
      </c>
    </row>
    <row r="7" spans="1:11">
      <c r="A7" s="6" t="s">
        <v>23</v>
      </c>
      <c r="B7" s="6" t="s">
        <v>18</v>
      </c>
      <c r="C7" s="6" t="s">
        <v>21</v>
      </c>
      <c r="D7" s="6" t="s">
        <v>22</v>
      </c>
      <c r="E7" s="6" t="s">
        <v>13</v>
      </c>
      <c r="F7" s="6" t="s">
        <v>11</v>
      </c>
      <c r="I7" s="7" t="s">
        <v>81</v>
      </c>
      <c r="J7" s="5">
        <f>180/10000</f>
        <v>1.7999999999999999E-2</v>
      </c>
    </row>
    <row r="8" spans="1:11">
      <c r="A8" s="6" t="s">
        <v>24</v>
      </c>
      <c r="B8" s="6" t="s">
        <v>15</v>
      </c>
      <c r="C8" s="6" t="s">
        <v>21</v>
      </c>
      <c r="D8" s="6" t="s">
        <v>22</v>
      </c>
      <c r="E8" s="6" t="s">
        <v>13</v>
      </c>
      <c r="F8" s="6" t="s">
        <v>16</v>
      </c>
    </row>
    <row r="9" spans="1:11">
      <c r="A9" s="6" t="s">
        <v>25</v>
      </c>
      <c r="B9" s="6" t="s">
        <v>15</v>
      </c>
      <c r="C9" s="6" t="s">
        <v>19</v>
      </c>
      <c r="D9" s="6" t="s">
        <v>9</v>
      </c>
      <c r="E9" s="6" t="s">
        <v>10</v>
      </c>
      <c r="F9" s="6" t="s">
        <v>11</v>
      </c>
      <c r="I9" s="4" t="s">
        <v>35</v>
      </c>
      <c r="J9" s="4" t="s">
        <v>36</v>
      </c>
      <c r="K9" s="8">
        <f>J10*J11</f>
        <v>2.7777777777777775E-3</v>
      </c>
    </row>
    <row r="10" spans="1:11">
      <c r="A10" s="6" t="s">
        <v>26</v>
      </c>
      <c r="B10" s="6" t="s">
        <v>7</v>
      </c>
      <c r="C10" s="6" t="s">
        <v>21</v>
      </c>
      <c r="D10" s="6" t="s">
        <v>22</v>
      </c>
      <c r="E10" s="6" t="s">
        <v>10</v>
      </c>
      <c r="F10" s="6" t="s">
        <v>16</v>
      </c>
      <c r="I10" s="7" t="s">
        <v>38</v>
      </c>
      <c r="J10" s="5">
        <f>6/10</f>
        <v>0.6</v>
      </c>
      <c r="K10" s="9"/>
    </row>
    <row r="11" spans="1:11" ht="47.25">
      <c r="A11" s="6" t="s">
        <v>27</v>
      </c>
      <c r="B11" s="6" t="s">
        <v>18</v>
      </c>
      <c r="C11" s="6" t="s">
        <v>19</v>
      </c>
      <c r="D11" s="6" t="s">
        <v>22</v>
      </c>
      <c r="E11" s="6" t="s">
        <v>10</v>
      </c>
      <c r="F11" s="6" t="s">
        <v>16</v>
      </c>
      <c r="I11" s="10" t="s">
        <v>37</v>
      </c>
      <c r="J11" s="11">
        <f>6/1296</f>
        <v>4.6296296296296294E-3</v>
      </c>
      <c r="K11" s="9"/>
    </row>
    <row r="12" spans="1:11">
      <c r="K12" s="9"/>
    </row>
    <row r="13" spans="1:11">
      <c r="A13" s="12" t="s">
        <v>28</v>
      </c>
      <c r="I13" s="4" t="s">
        <v>39</v>
      </c>
      <c r="J13" s="4" t="s">
        <v>40</v>
      </c>
      <c r="K13" s="8">
        <f>J14*J15</f>
        <v>1.8750000000000003E-2</v>
      </c>
    </row>
    <row r="14" spans="1:11">
      <c r="B14" s="12"/>
      <c r="C14" s="13" t="s">
        <v>42</v>
      </c>
      <c r="D14" s="14"/>
      <c r="E14" s="13" t="s">
        <v>16</v>
      </c>
      <c r="F14" s="13" t="s">
        <v>11</v>
      </c>
      <c r="I14" s="7" t="s">
        <v>41</v>
      </c>
      <c r="J14" s="5">
        <f>4/10</f>
        <v>0.4</v>
      </c>
    </row>
    <row r="15" spans="1:11" ht="31.5">
      <c r="B15" s="5" t="s">
        <v>7</v>
      </c>
      <c r="C15" s="15">
        <f>COUNTIF(B2:B11,B15)</f>
        <v>3</v>
      </c>
      <c r="D15" s="16"/>
      <c r="E15" s="15">
        <f>COUNTIFS(B2:B11,B15,F2:F11,"Yes")</f>
        <v>1</v>
      </c>
      <c r="F15" s="15">
        <f>COUNTIFS(B2:B11,B15,F2:F11,"No")</f>
        <v>2</v>
      </c>
      <c r="I15" s="10" t="s">
        <v>45</v>
      </c>
      <c r="J15" s="11">
        <f>(2*1*3*2)/(4*4*4*4)</f>
        <v>4.6875E-2</v>
      </c>
    </row>
    <row r="16" spans="1:11">
      <c r="B16" s="5" t="s">
        <v>21</v>
      </c>
      <c r="C16" s="15">
        <f>COUNTIF(C2:C11,B16)</f>
        <v>4</v>
      </c>
      <c r="D16" s="16"/>
      <c r="E16" s="15">
        <f>COUNTIFS(C2:C11,B16,F2:F11,"Yes")</f>
        <v>3</v>
      </c>
      <c r="F16" s="15">
        <f>COUNTIFS(C2:C11,B16,F2:F11,"No")</f>
        <v>1</v>
      </c>
      <c r="I16" s="7"/>
    </row>
    <row r="17" spans="2:9">
      <c r="B17" s="5" t="s">
        <v>9</v>
      </c>
      <c r="C17" s="15">
        <f>COUNTIF(D2:D11,B17)</f>
        <v>5</v>
      </c>
      <c r="D17" s="16"/>
      <c r="E17" s="15">
        <f>COUNTIFS(D2:D11,B17,F2:F11,"Yes")</f>
        <v>2</v>
      </c>
      <c r="F17" s="15">
        <f>COUNTIFS(D2:D11,B17,F2:F11,"No")</f>
        <v>3</v>
      </c>
      <c r="I17" s="5" t="s">
        <v>43</v>
      </c>
    </row>
    <row r="18" spans="2:9">
      <c r="B18" s="5" t="s">
        <v>13</v>
      </c>
      <c r="C18" s="15">
        <f>COUNTIF(E2:E11,B18)</f>
        <v>3</v>
      </c>
      <c r="D18" s="16"/>
      <c r="E18" s="15">
        <f>COUNTIFS(E2:E11,B18,F2:F11,"Yes")</f>
        <v>1</v>
      </c>
      <c r="F18" s="15">
        <f>COUNTIFS(E2:E11,B18,F2:F11,"No")</f>
        <v>2</v>
      </c>
      <c r="I18" s="5" t="s">
        <v>44</v>
      </c>
    </row>
    <row r="19" spans="2:9">
      <c r="C19" s="5">
        <f>C15*C16*C17*C18</f>
        <v>180</v>
      </c>
      <c r="E19" s="5">
        <f>E15*E16*E17*E18</f>
        <v>6</v>
      </c>
      <c r="F19" s="5">
        <f>F15*F16*F17*F18</f>
        <v>12</v>
      </c>
    </row>
  </sheetData>
  <autoFilter ref="A1:F11" xr:uid="{A5172BD5-D40F-4148-8E4C-667E8052B6F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E8C9-0D4E-4FD4-823A-7DC8BC702A08}">
  <dimension ref="A1:K29"/>
  <sheetViews>
    <sheetView workbookViewId="0">
      <selection activeCell="H6" sqref="H6"/>
    </sheetView>
  </sheetViews>
  <sheetFormatPr defaultRowHeight="15.75"/>
  <cols>
    <col min="1" max="1" width="9.140625" style="5"/>
    <col min="2" max="2" width="10.28515625" style="5" bestFit="1" customWidth="1"/>
    <col min="3" max="3" width="9.7109375" style="5" bestFit="1" customWidth="1"/>
    <col min="4" max="4" width="8.28515625" style="5" bestFit="1" customWidth="1"/>
    <col min="5" max="5" width="7.28515625" style="5" bestFit="1" customWidth="1"/>
    <col min="6" max="6" width="10.28515625" style="5" bestFit="1" customWidth="1"/>
    <col min="7" max="8" width="9.140625" style="5"/>
    <col min="9" max="9" width="15.7109375" style="5" customWidth="1"/>
    <col min="10" max="10" width="51.5703125" style="5" customWidth="1"/>
    <col min="11" max="16384" width="9.140625" style="5"/>
  </cols>
  <sheetData>
    <row r="1" spans="2:11">
      <c r="B1" s="2" t="s">
        <v>0</v>
      </c>
      <c r="C1" s="2" t="s">
        <v>46</v>
      </c>
      <c r="D1" s="2" t="s">
        <v>47</v>
      </c>
      <c r="E1" s="2" t="s">
        <v>18</v>
      </c>
      <c r="F1" s="2" t="s">
        <v>48</v>
      </c>
      <c r="I1" s="18" t="s">
        <v>69</v>
      </c>
      <c r="J1" s="18" t="s">
        <v>71</v>
      </c>
      <c r="K1" s="19">
        <f>K2*K3</f>
        <v>2.6239067055393583E-3</v>
      </c>
    </row>
    <row r="2" spans="2:11" ht="31.5">
      <c r="B2" s="6" t="s">
        <v>49</v>
      </c>
      <c r="C2" s="6" t="s">
        <v>50</v>
      </c>
      <c r="D2" s="6" t="s">
        <v>51</v>
      </c>
      <c r="E2" s="6" t="s">
        <v>51</v>
      </c>
      <c r="F2" s="6" t="s">
        <v>52</v>
      </c>
      <c r="I2" s="5" t="s">
        <v>70</v>
      </c>
      <c r="J2" s="20" t="s">
        <v>72</v>
      </c>
      <c r="K2" s="5">
        <f>A26/(14*14*14*14)</f>
        <v>3.7484381507705122E-3</v>
      </c>
    </row>
    <row r="3" spans="2:11">
      <c r="B3" s="6" t="s">
        <v>49</v>
      </c>
      <c r="C3" s="6" t="s">
        <v>53</v>
      </c>
      <c r="D3" s="6" t="s">
        <v>51</v>
      </c>
      <c r="E3" s="6" t="s">
        <v>54</v>
      </c>
      <c r="F3" s="6" t="s">
        <v>52</v>
      </c>
      <c r="I3" s="18" t="s">
        <v>65</v>
      </c>
      <c r="K3" s="7">
        <f>14/20</f>
        <v>0.7</v>
      </c>
    </row>
    <row r="4" spans="2:11">
      <c r="B4" s="6" t="s">
        <v>49</v>
      </c>
      <c r="C4" s="6" t="s">
        <v>53</v>
      </c>
      <c r="D4" s="6" t="s">
        <v>51</v>
      </c>
      <c r="E4" s="6" t="s">
        <v>51</v>
      </c>
      <c r="F4" s="6" t="s">
        <v>52</v>
      </c>
    </row>
    <row r="5" spans="2:11">
      <c r="B5" s="6" t="s">
        <v>55</v>
      </c>
      <c r="C5" s="6" t="s">
        <v>53</v>
      </c>
      <c r="D5" s="6" t="s">
        <v>9</v>
      </c>
      <c r="E5" s="6" t="s">
        <v>54</v>
      </c>
      <c r="F5" s="6" t="s">
        <v>56</v>
      </c>
      <c r="I5" s="18" t="s">
        <v>73</v>
      </c>
      <c r="J5" s="18" t="s">
        <v>74</v>
      </c>
      <c r="K5" s="21">
        <f>K6*K7</f>
        <v>0</v>
      </c>
    </row>
    <row r="6" spans="2:11" ht="31.5">
      <c r="B6" s="6" t="s">
        <v>57</v>
      </c>
      <c r="C6" s="6" t="s">
        <v>58</v>
      </c>
      <c r="D6" s="6" t="s">
        <v>22</v>
      </c>
      <c r="E6" s="6" t="s">
        <v>51</v>
      </c>
      <c r="F6" s="6" t="s">
        <v>52</v>
      </c>
      <c r="I6" s="5" t="s">
        <v>75</v>
      </c>
      <c r="J6" s="20" t="s">
        <v>76</v>
      </c>
      <c r="K6" s="5">
        <f>A27/(2*2*2*2)</f>
        <v>0</v>
      </c>
    </row>
    <row r="7" spans="2:11">
      <c r="B7" s="6" t="s">
        <v>49</v>
      </c>
      <c r="C7" s="6" t="s">
        <v>59</v>
      </c>
      <c r="D7" s="6" t="s">
        <v>22</v>
      </c>
      <c r="E7" s="6" t="s">
        <v>51</v>
      </c>
      <c r="F7" s="6" t="s">
        <v>60</v>
      </c>
      <c r="I7" s="18" t="s">
        <v>66</v>
      </c>
      <c r="K7" s="22">
        <f>2/20</f>
        <v>0.1</v>
      </c>
    </row>
    <row r="8" spans="2:11">
      <c r="B8" s="6" t="s">
        <v>55</v>
      </c>
      <c r="C8" s="6" t="s">
        <v>58</v>
      </c>
      <c r="D8" s="6" t="s">
        <v>9</v>
      </c>
      <c r="E8" s="6" t="s">
        <v>54</v>
      </c>
      <c r="F8" s="6" t="s">
        <v>52</v>
      </c>
    </row>
    <row r="9" spans="2:11">
      <c r="B9" s="6" t="s">
        <v>61</v>
      </c>
      <c r="C9" s="6" t="s">
        <v>58</v>
      </c>
      <c r="D9" s="6" t="s">
        <v>22</v>
      </c>
      <c r="E9" s="6" t="s">
        <v>51</v>
      </c>
      <c r="F9" s="6" t="s">
        <v>52</v>
      </c>
      <c r="I9" s="18" t="s">
        <v>77</v>
      </c>
      <c r="J9" s="18" t="s">
        <v>78</v>
      </c>
      <c r="K9" s="19">
        <f>K10*K11</f>
        <v>2.222222222222222E-2</v>
      </c>
    </row>
    <row r="10" spans="2:11" ht="31.5">
      <c r="B10" s="6" t="s">
        <v>49</v>
      </c>
      <c r="C10" s="6" t="s">
        <v>53</v>
      </c>
      <c r="D10" s="6" t="s">
        <v>9</v>
      </c>
      <c r="E10" s="6" t="s">
        <v>62</v>
      </c>
      <c r="F10" s="6" t="s">
        <v>60</v>
      </c>
      <c r="I10" s="5" t="s">
        <v>79</v>
      </c>
      <c r="J10" s="20" t="s">
        <v>80</v>
      </c>
      <c r="K10" s="5">
        <f>A28/(3*3*3*3)</f>
        <v>0.14814814814814814</v>
      </c>
    </row>
    <row r="11" spans="2:11">
      <c r="B11" s="6" t="s">
        <v>49</v>
      </c>
      <c r="C11" s="6" t="s">
        <v>58</v>
      </c>
      <c r="D11" s="6" t="s">
        <v>51</v>
      </c>
      <c r="E11" s="6" t="s">
        <v>54</v>
      </c>
      <c r="F11" s="6" t="s">
        <v>52</v>
      </c>
      <c r="I11" s="18" t="s">
        <v>67</v>
      </c>
      <c r="K11" s="22">
        <f>3/20</f>
        <v>0.15</v>
      </c>
    </row>
    <row r="12" spans="2:11">
      <c r="B12" s="6" t="s">
        <v>57</v>
      </c>
      <c r="C12" s="6" t="s">
        <v>50</v>
      </c>
      <c r="D12" s="6" t="s">
        <v>9</v>
      </c>
      <c r="E12" s="6" t="s">
        <v>62</v>
      </c>
      <c r="F12" s="6" t="s">
        <v>63</v>
      </c>
    </row>
    <row r="13" spans="2:11">
      <c r="B13" s="6" t="s">
        <v>49</v>
      </c>
      <c r="C13" s="6" t="s">
        <v>58</v>
      </c>
      <c r="D13" s="6" t="s">
        <v>9</v>
      </c>
      <c r="E13" s="6" t="s">
        <v>54</v>
      </c>
      <c r="F13" s="6" t="s">
        <v>52</v>
      </c>
      <c r="I13" s="18" t="s">
        <v>77</v>
      </c>
      <c r="J13" s="18" t="s">
        <v>78</v>
      </c>
      <c r="K13" s="21">
        <f>K14*K15</f>
        <v>0</v>
      </c>
    </row>
    <row r="14" spans="2:11" ht="31.5">
      <c r="B14" s="6" t="s">
        <v>49</v>
      </c>
      <c r="C14" s="6" t="s">
        <v>53</v>
      </c>
      <c r="D14" s="6" t="s">
        <v>22</v>
      </c>
      <c r="E14" s="6" t="s">
        <v>51</v>
      </c>
      <c r="F14" s="6" t="s">
        <v>56</v>
      </c>
      <c r="I14" s="5" t="s">
        <v>79</v>
      </c>
      <c r="J14" s="20" t="s">
        <v>80</v>
      </c>
      <c r="K14" s="5">
        <f>A29/(1*1*1*1)</f>
        <v>0</v>
      </c>
    </row>
    <row r="15" spans="2:11">
      <c r="B15" s="6" t="s">
        <v>49</v>
      </c>
      <c r="C15" s="6" t="s">
        <v>58</v>
      </c>
      <c r="D15" s="6" t="s">
        <v>9</v>
      </c>
      <c r="E15" s="6" t="s">
        <v>51</v>
      </c>
      <c r="F15" s="6" t="s">
        <v>52</v>
      </c>
      <c r="I15" s="18" t="s">
        <v>68</v>
      </c>
      <c r="K15" s="22">
        <f>1/20</f>
        <v>0.05</v>
      </c>
    </row>
    <row r="16" spans="2:11">
      <c r="B16" s="6" t="s">
        <v>49</v>
      </c>
      <c r="C16" s="6" t="s">
        <v>53</v>
      </c>
      <c r="D16" s="6" t="s">
        <v>22</v>
      </c>
      <c r="E16" s="6" t="s">
        <v>62</v>
      </c>
      <c r="F16" s="6" t="s">
        <v>60</v>
      </c>
    </row>
    <row r="17" spans="1:7">
      <c r="B17" s="6" t="s">
        <v>57</v>
      </c>
      <c r="C17" s="6" t="s">
        <v>59</v>
      </c>
      <c r="D17" s="6" t="s">
        <v>9</v>
      </c>
      <c r="E17" s="6" t="s">
        <v>54</v>
      </c>
      <c r="F17" s="6" t="s">
        <v>52</v>
      </c>
    </row>
    <row r="18" spans="1:7">
      <c r="B18" s="6" t="s">
        <v>49</v>
      </c>
      <c r="C18" s="6" t="s">
        <v>59</v>
      </c>
      <c r="D18" s="6" t="s">
        <v>51</v>
      </c>
      <c r="E18" s="6" t="s">
        <v>62</v>
      </c>
      <c r="F18" s="6" t="s">
        <v>52</v>
      </c>
    </row>
    <row r="19" spans="1:7">
      <c r="B19" s="6" t="s">
        <v>55</v>
      </c>
      <c r="C19" s="6" t="s">
        <v>50</v>
      </c>
      <c r="D19" s="6" t="s">
        <v>22</v>
      </c>
      <c r="E19" s="6" t="s">
        <v>54</v>
      </c>
      <c r="F19" s="6" t="s">
        <v>52</v>
      </c>
    </row>
    <row r="20" spans="1:7">
      <c r="B20" s="6" t="s">
        <v>49</v>
      </c>
      <c r="C20" s="6" t="s">
        <v>50</v>
      </c>
      <c r="D20" s="6" t="s">
        <v>22</v>
      </c>
      <c r="E20" s="6" t="s">
        <v>51</v>
      </c>
      <c r="F20" s="6" t="s">
        <v>52</v>
      </c>
    </row>
    <row r="21" spans="1:7">
      <c r="B21" s="6" t="s">
        <v>49</v>
      </c>
      <c r="C21" s="6" t="s">
        <v>50</v>
      </c>
      <c r="D21" s="6" t="s">
        <v>22</v>
      </c>
      <c r="E21" s="6" t="s">
        <v>62</v>
      </c>
      <c r="F21" s="6" t="s">
        <v>52</v>
      </c>
    </row>
    <row r="23" spans="1:7">
      <c r="A23" s="12" t="s">
        <v>64</v>
      </c>
    </row>
    <row r="25" spans="1:7">
      <c r="B25" s="5" t="s">
        <v>49</v>
      </c>
      <c r="C25" s="5" t="s">
        <v>53</v>
      </c>
      <c r="D25" s="5" t="s">
        <v>9</v>
      </c>
      <c r="E25" s="5" t="s">
        <v>62</v>
      </c>
      <c r="G25" s="5">
        <f>SUM(G26:G29)</f>
        <v>20</v>
      </c>
    </row>
    <row r="26" spans="1:7">
      <c r="A26" s="5">
        <f>B26*C26*D26*E26</f>
        <v>144</v>
      </c>
      <c r="B26" s="5">
        <f>COUNTIFS(B$2:B$21,B$25,$F$2:$F$21,$F26)</f>
        <v>9</v>
      </c>
      <c r="C26" s="5">
        <f>COUNTIFS(C$2:C$21,C$25,$F$2:$F$21,$F26)</f>
        <v>2</v>
      </c>
      <c r="D26" s="5">
        <f>COUNTIFS(D$2:D$21,D$25,$F$2:$F$21,$F26)</f>
        <v>4</v>
      </c>
      <c r="E26" s="5">
        <f>COUNTIFS(E$2:E$21,E$25,$F$2:$F$21,$F26)</f>
        <v>2</v>
      </c>
      <c r="F26" s="5" t="s">
        <v>52</v>
      </c>
      <c r="G26" s="5">
        <f>COUNTIF($F$2:$F$21,F26)</f>
        <v>14</v>
      </c>
    </row>
    <row r="27" spans="1:7">
      <c r="A27" s="5">
        <f t="shared" ref="A27:A29" si="0">B27*C27*D27*E27</f>
        <v>0</v>
      </c>
      <c r="B27" s="5">
        <f>COUNTIFS(B$2:B$21,B$25,$F$2:$F$21,$F27)</f>
        <v>1</v>
      </c>
      <c r="C27" s="5">
        <f t="shared" ref="B27:E29" si="1">COUNTIFS(C$2:C$21,C$25,$F$2:$F$21,$F27)</f>
        <v>2</v>
      </c>
      <c r="D27" s="5">
        <f t="shared" si="1"/>
        <v>1</v>
      </c>
      <c r="E27" s="5">
        <f>COUNTIFS(E$2:E$21,E$25,$F$2:$F$21,$F27)</f>
        <v>0</v>
      </c>
      <c r="F27" s="5" t="s">
        <v>56</v>
      </c>
      <c r="G27" s="5">
        <f t="shared" ref="G27:G29" si="2">COUNTIF($F$2:$F$21,F27)</f>
        <v>2</v>
      </c>
    </row>
    <row r="28" spans="1:7">
      <c r="A28" s="5">
        <f t="shared" si="0"/>
        <v>12</v>
      </c>
      <c r="B28" s="5">
        <f t="shared" si="1"/>
        <v>3</v>
      </c>
      <c r="C28" s="5">
        <f t="shared" si="1"/>
        <v>2</v>
      </c>
      <c r="D28" s="5">
        <f t="shared" si="1"/>
        <v>1</v>
      </c>
      <c r="E28" s="5">
        <f t="shared" si="1"/>
        <v>2</v>
      </c>
      <c r="F28" s="5" t="s">
        <v>60</v>
      </c>
      <c r="G28" s="5">
        <f t="shared" si="2"/>
        <v>3</v>
      </c>
    </row>
    <row r="29" spans="1:7">
      <c r="A29" s="5">
        <f t="shared" si="0"/>
        <v>0</v>
      </c>
      <c r="B29" s="5">
        <f>COUNTIFS(B$2:B$21,B$25,$F$2:$F$21,$F29)</f>
        <v>0</v>
      </c>
      <c r="C29" s="5">
        <f t="shared" si="1"/>
        <v>0</v>
      </c>
      <c r="D29" s="5">
        <f t="shared" si="1"/>
        <v>1</v>
      </c>
      <c r="E29" s="5">
        <f t="shared" si="1"/>
        <v>1</v>
      </c>
      <c r="F29" s="5" t="s">
        <v>63</v>
      </c>
      <c r="G29" s="5">
        <f t="shared" si="2"/>
        <v>1</v>
      </c>
    </row>
  </sheetData>
  <autoFilter ref="B1:F21" xr:uid="{4B39E8C9-0D4E-4FD4-823A-7DC8BC702A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EB88-2BE5-4236-A036-8A7529D72121}">
  <dimension ref="A1:N6"/>
  <sheetViews>
    <sheetView tabSelected="1" workbookViewId="0">
      <selection activeCell="I13" sqref="I13"/>
    </sheetView>
  </sheetViews>
  <sheetFormatPr defaultRowHeight="15"/>
  <sheetData>
    <row r="1" spans="1:14">
      <c r="B1" s="1" t="s">
        <v>82</v>
      </c>
      <c r="C1" s="1">
        <v>1.4</v>
      </c>
      <c r="D1" s="1">
        <v>1</v>
      </c>
      <c r="E1" s="1">
        <v>1.3</v>
      </c>
      <c r="F1" s="1">
        <v>1.9</v>
      </c>
      <c r="G1" s="1">
        <v>2</v>
      </c>
      <c r="H1" s="1">
        <v>1.8</v>
      </c>
      <c r="I1" s="1">
        <v>3</v>
      </c>
      <c r="J1" s="1">
        <v>3.8</v>
      </c>
      <c r="K1" s="1">
        <v>4.0999999999999996</v>
      </c>
      <c r="L1" s="1">
        <v>3.9</v>
      </c>
      <c r="M1" s="1">
        <v>4.2</v>
      </c>
      <c r="N1" s="1">
        <v>3.4</v>
      </c>
    </row>
    <row r="2" spans="1:14">
      <c r="B2" s="1" t="s">
        <v>83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4" spans="1:14">
      <c r="B4" s="17" t="s">
        <v>84</v>
      </c>
      <c r="C4" s="26" t="s">
        <v>85</v>
      </c>
      <c r="D4" s="26"/>
      <c r="E4" s="26"/>
      <c r="F4" s="26"/>
      <c r="G4" s="26"/>
      <c r="H4" s="26"/>
      <c r="I4" s="26"/>
    </row>
    <row r="5" spans="1:14">
      <c r="A5">
        <v>0</v>
      </c>
      <c r="B5" s="24">
        <f>SUM(C1:H1)/COUNTA(C1:H1)</f>
        <v>1.5666666666666667</v>
      </c>
      <c r="C5" s="23">
        <f>(C1-$B5)*(C1-$B5)</f>
        <v>2.7777777777777804E-2</v>
      </c>
      <c r="D5" s="23">
        <f>(D1-$B5)*(D1-$B5)</f>
        <v>0.32111111111111107</v>
      </c>
      <c r="E5" s="23">
        <f>(E1-$B5)*(E1-$B5)</f>
        <v>7.1111111111111083E-2</v>
      </c>
      <c r="F5" s="23">
        <f>(F1-$B5)*(F1-$B5)</f>
        <v>0.11111111111111106</v>
      </c>
      <c r="G5" s="23">
        <f>(G1-$B5)*(G1-$B5)</f>
        <v>0.18777777777777779</v>
      </c>
      <c r="H5" s="23">
        <f t="shared" ref="D5:H5" si="0">(H1-$B5)*(H1-$B5)</f>
        <v>5.4444444444444469E-2</v>
      </c>
      <c r="I5" s="25">
        <f>SUM(C5:H5)/COUNTA(C5:H5)</f>
        <v>0.12888888888888889</v>
      </c>
    </row>
    <row r="6" spans="1:14">
      <c r="A6">
        <v>1</v>
      </c>
      <c r="B6" s="24">
        <f>SUM(I1:N1)/COUNTA(I1:N1)</f>
        <v>3.7333333333333329</v>
      </c>
      <c r="C6" s="23">
        <f>(I1-$B6)*(I1-$B6)</f>
        <v>0.53777777777777724</v>
      </c>
      <c r="D6" s="23">
        <f>(J1-$B6)*(J1-$B6)</f>
        <v>4.4444444444444722E-3</v>
      </c>
      <c r="E6" s="23">
        <f>(K1-$B6)*(K1-$B6)</f>
        <v>0.13444444444444448</v>
      </c>
      <c r="F6" s="23">
        <f>(L1-$B6)*(L1-$B6)</f>
        <v>2.7777777777777877E-2</v>
      </c>
      <c r="G6" s="23">
        <f>(M1-$B6)*(M1-$B6)</f>
        <v>0.21777777777777829</v>
      </c>
      <c r="H6" s="23">
        <f>(N1-$B6)*(N1-$B6)</f>
        <v>0.11111111111111091</v>
      </c>
      <c r="I6" s="25">
        <f>SUM(C6:H6)/COUNTA(C6:H6)</f>
        <v>0.17222222222222219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Hồ Linh Phương</dc:creator>
  <cp:lastModifiedBy>Nguyễn Hồ Linh Phương</cp:lastModifiedBy>
  <dcterms:created xsi:type="dcterms:W3CDTF">2024-07-28T15:42:37Z</dcterms:created>
  <dcterms:modified xsi:type="dcterms:W3CDTF">2024-07-29T13:29:06Z</dcterms:modified>
</cp:coreProperties>
</file>