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naire" sheetId="1" r:id="rId4"/>
    <sheet state="visible" name="Comments" sheetId="2" r:id="rId5"/>
    <sheet state="visible" name="FGD Ranking Sheet - Weighted" sheetId="3" r:id="rId6"/>
  </sheets>
  <definedNames/>
  <calcPr/>
  <extLst>
    <ext uri="GoogleSheetsCustomDataVersion2">
      <go:sheetsCustomData xmlns:go="http://customooxmlschemas.google.com/" r:id="rId7" roundtripDataChecksum="ueDG2gtcK1rG0KbCa7QSopYrgkaRgQ1Gh1zz+KhU26w="/>
    </ext>
  </extLst>
</workbook>
</file>

<file path=xl/sharedStrings.xml><?xml version="1.0" encoding="utf-8"?>
<sst xmlns="http://schemas.openxmlformats.org/spreadsheetml/2006/main" count="281" uniqueCount="263">
  <si>
    <t>SUCCESS FACTOR</t>
  </si>
  <si>
    <t>Likert Scale</t>
  </si>
  <si>
    <t>STRONGLY DISAGREE</t>
  </si>
  <si>
    <t>DISAGREE</t>
  </si>
  <si>
    <t>FAIR</t>
  </si>
  <si>
    <t>AGREE</t>
  </si>
  <si>
    <t>STRONGLY AGREE</t>
  </si>
  <si>
    <t>Entrepreneurial Competency</t>
  </si>
  <si>
    <t>EC1 - Resolve Issues</t>
  </si>
  <si>
    <t>EC2 - Recognize external trend</t>
  </si>
  <si>
    <t>EC3 - Building Relationship</t>
  </si>
  <si>
    <t>EC4 - Management Skills</t>
  </si>
  <si>
    <t>EC5 -  Entrepreurial Skills</t>
  </si>
  <si>
    <t>EC6 - Technological Skills</t>
  </si>
  <si>
    <t>Government Support</t>
  </si>
  <si>
    <t>GS1 - Get the permission</t>
  </si>
  <si>
    <t>GS2 - Satisfactory Assistance</t>
  </si>
  <si>
    <t>GS3 - Problems to contact</t>
  </si>
  <si>
    <t>GS4 - Training Facility</t>
  </si>
  <si>
    <t>GS5 - Government Policies</t>
  </si>
  <si>
    <t>Adoption of New Technologies</t>
  </si>
  <si>
    <t>AT1 - Achieve customer satisfaction</t>
  </si>
  <si>
    <t>AT2 - Improve quality of products</t>
  </si>
  <si>
    <t xml:space="preserve">AT3 - Popularity of Online Marketing </t>
  </si>
  <si>
    <t>AT4 -  Improve information</t>
  </si>
  <si>
    <t>AT5 - Reduce communication cost</t>
  </si>
  <si>
    <t>Favorable External Environment</t>
  </si>
  <si>
    <t>EE1 - Customer Demand</t>
  </si>
  <si>
    <t>EE2 -  Proper channel of distribution</t>
  </si>
  <si>
    <t>EE3 -  Morally right product</t>
  </si>
  <si>
    <t>EE4 - Government Rules and Policies</t>
  </si>
  <si>
    <t xml:space="preserve">Marketing Capability </t>
  </si>
  <si>
    <t>MC1 - Current brand name</t>
  </si>
  <si>
    <t>MC2 - Market awareness</t>
  </si>
  <si>
    <t>MC3 - Communication channel</t>
  </si>
  <si>
    <t>MC4 - Pricing of the product</t>
  </si>
  <si>
    <t xml:space="preserve">Managerial and leadership capacities </t>
  </si>
  <si>
    <t>MK1 - New product development process</t>
  </si>
  <si>
    <t>MK2- Leads to profitability</t>
  </si>
  <si>
    <t>MK3 - Production ways</t>
  </si>
  <si>
    <t>Standardization of products and services</t>
  </si>
  <si>
    <t>SP1 - Quality guarantees</t>
  </si>
  <si>
    <t>SP2 - Clarity of products</t>
  </si>
  <si>
    <t>SP3 - Promotes the productivity</t>
  </si>
  <si>
    <t>Business plan</t>
  </si>
  <si>
    <t>BP1 - Best fit for markets</t>
  </si>
  <si>
    <t>BP2 - Satisfied your distribution channel</t>
  </si>
  <si>
    <t>BP3 - Satisfied your current supplier</t>
  </si>
  <si>
    <t>Entrepreneur success</t>
  </si>
  <si>
    <t>ES1 -  Training for confident skills</t>
  </si>
  <si>
    <t>ES2 - Build trust and cooperation</t>
  </si>
  <si>
    <t>ES3 - Specialized knowledge and skills</t>
  </si>
  <si>
    <t>ES4 - Establishing the right connections</t>
  </si>
  <si>
    <t>ES5 - Satisfied tax systems</t>
  </si>
  <si>
    <t>ES6 - Fair for SME market</t>
  </si>
  <si>
    <t>PART III</t>
  </si>
  <si>
    <t>Hardwork and perseverance</t>
  </si>
  <si>
    <t>Unrealistic production plan</t>
  </si>
  <si>
    <t>Support by NGAs (financial</t>
  </si>
  <si>
    <t>PART IV</t>
  </si>
  <si>
    <t>COMPETITOR-FEATURE COMPARISON CARD</t>
  </si>
  <si>
    <t>MY COMPANY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</si>
  <si>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</si>
  <si>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</si>
  <si>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</si>
  <si>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</si>
  <si>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</si>
  <si>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</si>
  <si>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</si>
  <si>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</si>
  <si>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</si>
  <si>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</si>
  <si>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</si>
  <si>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</si>
  <si>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Marketing Strategies</t>
  </si>
  <si>
    <t>Utilize Tiktok Live Selling</t>
  </si>
  <si>
    <t>Utilize Facebook Page</t>
  </si>
  <si>
    <t>Do Facebook Live Selling</t>
  </si>
  <si>
    <t>Post in instagram</t>
  </si>
  <si>
    <t>Sell in marketplace</t>
  </si>
  <si>
    <t>Sell in Shopee</t>
  </si>
  <si>
    <t>Sell in Lazada</t>
  </si>
  <si>
    <t>Sell in Go lokal and other applications</t>
  </si>
  <si>
    <t>Hiring of designer or consultant</t>
  </si>
  <si>
    <t>Attend marketing training</t>
  </si>
  <si>
    <t>Conduct product photoshoot</t>
  </si>
  <si>
    <t>Existence of promotions</t>
  </si>
  <si>
    <t>Put ads in Facebook</t>
  </si>
  <si>
    <t>Put ads in Instagram</t>
  </si>
  <si>
    <t>Put ads in youtube</t>
  </si>
  <si>
    <t>Utilize websites</t>
  </si>
  <si>
    <t>Products and Services</t>
  </si>
  <si>
    <t>High quality products</t>
  </si>
  <si>
    <t>Good and Best review/feedback</t>
  </si>
  <si>
    <t>competitive price</t>
  </si>
  <si>
    <t>innovations</t>
  </si>
  <si>
    <t>Pricing and Costing</t>
  </si>
  <si>
    <t>Profit</t>
  </si>
  <si>
    <t>Affordable price from suppliers</t>
  </si>
  <si>
    <t>Good relationship with suppliers</t>
  </si>
  <si>
    <t>Available raw supplies</t>
  </si>
  <si>
    <t>Distribution Channels</t>
  </si>
  <si>
    <t>Large Scale Reach</t>
  </si>
  <si>
    <t>Loyal customers</t>
  </si>
  <si>
    <t>Legend:</t>
  </si>
  <si>
    <t>Existing</t>
  </si>
  <si>
    <t>Not practiced</t>
  </si>
  <si>
    <t>https://www.aha.io/roadmapping/guide/templates/competitor-analysis#:~:text=%E2%80%8BCompetitor%20scorecard,their%20relative%20strengths%20and%20weaknesses.</t>
  </si>
  <si>
    <t>Module</t>
  </si>
  <si>
    <t>Comments / Activity</t>
  </si>
  <si>
    <t>MSME Profile</t>
  </si>
  <si>
    <t>Improve Form UI</t>
  </si>
  <si>
    <t>First Name</t>
  </si>
  <si>
    <t>Middle Name</t>
  </si>
  <si>
    <t>last Name</t>
  </si>
  <si>
    <t>Suffix</t>
  </si>
  <si>
    <t>Sex</t>
  </si>
  <si>
    <t>Age</t>
  </si>
  <si>
    <t>Contact No.</t>
  </si>
  <si>
    <t>Email</t>
  </si>
  <si>
    <t>Province</t>
  </si>
  <si>
    <t>Business Name</t>
  </si>
  <si>
    <t>Product Line</t>
  </si>
  <si>
    <t>Industry Cluster</t>
  </si>
  <si>
    <t>Major Business Activity</t>
  </si>
  <si>
    <t>Success Factor</t>
  </si>
  <si>
    <t>Put Accomplished per success factor in percentage</t>
  </si>
  <si>
    <t>Self-confidence - PEC1</t>
  </si>
  <si>
    <t>Goal Setting - PEC2</t>
  </si>
  <si>
    <t>Persistence - PEC3</t>
  </si>
  <si>
    <t>Opportunity Seeking / Creativity and Innovation - PEC4</t>
  </si>
  <si>
    <t>Risk taker - PEC5</t>
  </si>
  <si>
    <t>Persuasion and Networking (building new relationship and strengthening existing ones) - PEC6</t>
  </si>
  <si>
    <t xml:space="preserve">Demand for quality &amp; efficiancy - PEC7        </t>
  </si>
  <si>
    <t>Agility (Persuasive skills, influence in problem solving and resolves issues) - PEC8</t>
  </si>
  <si>
    <t>Leadership (resolves issues and management skills) - PEC9</t>
  </si>
  <si>
    <t>Commitment to Work Contract - PEC10</t>
  </si>
  <si>
    <t>Specialized Entrpreneurial knowledge and expertise - PEC11</t>
  </si>
  <si>
    <t>Systematic Planning - PEC12</t>
  </si>
  <si>
    <t>Technological skills - PEC13</t>
  </si>
  <si>
    <t>Business Plan</t>
  </si>
  <si>
    <t>Functional Business Plan with regular performance review - BP1</t>
  </si>
  <si>
    <t>Managerial and Leadership Capacities</t>
  </si>
  <si>
    <t>established personnel and staff policies, rules and regulations - MLC1</t>
  </si>
  <si>
    <t xml:space="preserve">Set direction of the company - MLC2        </t>
  </si>
  <si>
    <t>Troubleshooting skills/systems - MLC3</t>
  </si>
  <si>
    <t>Presence of a CSR Program - MLC4</t>
  </si>
  <si>
    <t>Open to accepting idea of new technology - ANT1</t>
  </si>
  <si>
    <t>Improve the quality of products - ANT2</t>
  </si>
  <si>
    <t>Integrating new technology into system and process - ANT3</t>
  </si>
  <si>
    <t>New technologies in place - ANT4</t>
  </si>
  <si>
    <t xml:space="preserve">Reduce communication cost - ANT5        </t>
  </si>
  <si>
    <t>Marketing Capability</t>
  </si>
  <si>
    <t>Awareness of market trends - MC1</t>
  </si>
  <si>
    <t>Put premium on marketing products - MC2</t>
  </si>
  <si>
    <t>Employ strategies to capture target market - MC3</t>
  </si>
  <si>
    <t xml:space="preserve">E-commerce / Digitalization - MC4        </t>
  </si>
  <si>
    <t>Information Seeking - MC5</t>
  </si>
  <si>
    <t>Establish proper channel of distribution - MC6</t>
  </si>
  <si>
    <t>Communication channel - MC7</t>
  </si>
  <si>
    <t>Standardization of Products and Services</t>
  </si>
  <si>
    <t>Manual of operations - SPS1</t>
  </si>
  <si>
    <t xml:space="preserve">Services and product quality - SPS2        </t>
  </si>
  <si>
    <t>Branding - SPS3</t>
  </si>
  <si>
    <t xml:space="preserve">Promotes productivity - SPS4        </t>
  </si>
  <si>
    <t>Available government support and incentives - FE1</t>
  </si>
  <si>
    <t>Empowered human capital - FE2</t>
  </si>
  <si>
    <t>Government rules &amp; policies - FE3</t>
  </si>
  <si>
    <t>Strategic geographical location - FE4</t>
  </si>
  <si>
    <t>Satisfied tax systems - FE5</t>
  </si>
  <si>
    <t>SWOT</t>
  </si>
  <si>
    <t>Maximize Page</t>
  </si>
  <si>
    <t>Competitors Feature</t>
  </si>
  <si>
    <t>Tab per category</t>
  </si>
  <si>
    <t>Result</t>
  </si>
  <si>
    <t>Radar Chart - Rating for Success Factors</t>
  </si>
  <si>
    <t>RANK'</t>
  </si>
  <si>
    <t>Assigned Weight</t>
  </si>
  <si>
    <t>Code</t>
  </si>
  <si>
    <t>PEC1</t>
  </si>
  <si>
    <t>Self-confidence</t>
  </si>
  <si>
    <t>PEC2</t>
  </si>
  <si>
    <t>Goal Setting</t>
  </si>
  <si>
    <t>PEC3</t>
  </si>
  <si>
    <t>Persistence</t>
  </si>
  <si>
    <t>PEC4</t>
  </si>
  <si>
    <t>Opportunity Seeking / Creativity and Innovation</t>
  </si>
  <si>
    <t>PEC5</t>
  </si>
  <si>
    <t>Risk taker</t>
  </si>
  <si>
    <t>PEC6</t>
  </si>
  <si>
    <t>Persuasion and Networking (building new relationship and strengthening existing ones)</t>
  </si>
  <si>
    <t>PEC7</t>
  </si>
  <si>
    <t>Demand for quality &amp; efficiancy</t>
  </si>
  <si>
    <t>PEC8</t>
  </si>
  <si>
    <t>Agility (Persuasive skills, influence in problem solving and resolves issues)</t>
  </si>
  <si>
    <t>PEC9</t>
  </si>
  <si>
    <t>Leadership (resolves issues and management skills)</t>
  </si>
  <si>
    <t>PEC10</t>
  </si>
  <si>
    <t>Commitment to Work Contract</t>
  </si>
  <si>
    <t>PEC11</t>
  </si>
  <si>
    <t>Specialized Entrpreneurial knowledge and expertise</t>
  </si>
  <si>
    <t>PEC12</t>
  </si>
  <si>
    <t>Systematic Planning</t>
  </si>
  <si>
    <t>PEC13</t>
  </si>
  <si>
    <t>Technological skills</t>
  </si>
  <si>
    <t>BP</t>
  </si>
  <si>
    <t>BP1</t>
  </si>
  <si>
    <t>Functional Business Plan with regular performance review</t>
  </si>
  <si>
    <t>MLC</t>
  </si>
  <si>
    <t>MLC1</t>
  </si>
  <si>
    <t>established personnel and staff policies, rules and regulations</t>
  </si>
  <si>
    <t>MLC2</t>
  </si>
  <si>
    <t>set direction of the company</t>
  </si>
  <si>
    <t>MLC3</t>
  </si>
  <si>
    <t>Troubleshooting skills/systems</t>
  </si>
  <si>
    <t>MLC4</t>
  </si>
  <si>
    <t>Presence of a CSR Program</t>
  </si>
  <si>
    <t>ANT</t>
  </si>
  <si>
    <t>ANT1</t>
  </si>
  <si>
    <t>Open to accepting idea of new technology</t>
  </si>
  <si>
    <t>ANT2</t>
  </si>
  <si>
    <t>Improve the quality of products</t>
  </si>
  <si>
    <t>ANT3</t>
  </si>
  <si>
    <t>Integrating new technology into system and process</t>
  </si>
  <si>
    <t>ANT4</t>
  </si>
  <si>
    <t>New technologies in place</t>
  </si>
  <si>
    <t>ANT5</t>
  </si>
  <si>
    <t>Reduce communication cost</t>
  </si>
  <si>
    <t>MC</t>
  </si>
  <si>
    <t>MC1</t>
  </si>
  <si>
    <t>awareness of market trends</t>
  </si>
  <si>
    <t>MC2</t>
  </si>
  <si>
    <t>Put premium on marketing products</t>
  </si>
  <si>
    <t>MC3</t>
  </si>
  <si>
    <t>Employ strategies to capture target market</t>
  </si>
  <si>
    <t>MC4</t>
  </si>
  <si>
    <t>E-commerce / Digitalization</t>
  </si>
  <si>
    <t>MC5</t>
  </si>
  <si>
    <t>Information Seeking</t>
  </si>
  <si>
    <t>MC6</t>
  </si>
  <si>
    <t>Establish proper channel of distribution</t>
  </si>
  <si>
    <t>MC7</t>
  </si>
  <si>
    <t>communication channel</t>
  </si>
  <si>
    <t>SPS</t>
  </si>
  <si>
    <t>SPS1</t>
  </si>
  <si>
    <t>Manual of operations</t>
  </si>
  <si>
    <t>SPS2</t>
  </si>
  <si>
    <t>Services and product quality</t>
  </si>
  <si>
    <t>SPS3</t>
  </si>
  <si>
    <t>Branding</t>
  </si>
  <si>
    <t>SPS4</t>
  </si>
  <si>
    <t>Promotes productivity</t>
  </si>
  <si>
    <t>FEE</t>
  </si>
  <si>
    <t>FE1</t>
  </si>
  <si>
    <t>Available government support and incentives</t>
  </si>
  <si>
    <t>FE2</t>
  </si>
  <si>
    <t>Empowered human capital</t>
  </si>
  <si>
    <t>FE3</t>
  </si>
  <si>
    <t>Government rules &amp; policies</t>
  </si>
  <si>
    <t>FE4</t>
  </si>
  <si>
    <t>Strategic geographical location</t>
  </si>
  <si>
    <t>FE5</t>
  </si>
  <si>
    <t>Satisfied tax systems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</si>
</sst>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/>
    <font>
      <b/>
      <sz val="20.0"/>
      <color theme="1"/>
      <name val="Calibri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rgb="FFC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FBE4D5"/>
        <bgColor rgb="FFFBE4D5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shrinkToFit="0" wrapText="1"/>
    </xf>
    <xf borderId="10" fillId="0" fontId="1" numFmtId="0" xfId="0" applyBorder="1" applyFont="1"/>
    <xf borderId="10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readingOrder="0" vertical="top"/>
    </xf>
    <xf borderId="1" fillId="2" fontId="1" numFmtId="0" xfId="0" applyAlignment="1" applyBorder="1" applyFill="1" applyFont="1">
      <alignment horizontal="center"/>
    </xf>
    <xf borderId="10" fillId="0" fontId="4" numFmtId="0" xfId="0" applyAlignment="1" applyBorder="1" applyFont="1">
      <alignment horizontal="center" vertical="center"/>
    </xf>
    <xf borderId="10" fillId="2" fontId="1" numFmtId="0" xfId="0" applyBorder="1" applyFont="1"/>
    <xf borderId="10" fillId="3" fontId="1" numFmtId="0" xfId="0" applyBorder="1" applyFill="1" applyFont="1"/>
    <xf borderId="10" fillId="4" fontId="1" numFmtId="0" xfId="0" applyBorder="1" applyFill="1" applyFont="1"/>
    <xf borderId="10" fillId="0" fontId="4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10" fillId="0" fontId="5" numFmtId="0" xfId="0" applyAlignment="1" applyBorder="1" applyFont="1">
      <alignment horizontal="center" readingOrder="0"/>
    </xf>
    <xf borderId="10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 vertical="top"/>
    </xf>
    <xf borderId="10" fillId="0" fontId="6" numFmtId="0" xfId="0" applyAlignment="1" applyBorder="1" applyFont="1">
      <alignment readingOrder="0"/>
    </xf>
    <xf borderId="10" fillId="0" fontId="6" numFmtId="0" xfId="0" applyBorder="1" applyFont="1"/>
    <xf borderId="7" fillId="0" fontId="1" numFmtId="0" xfId="0" applyBorder="1" applyFont="1"/>
    <xf borderId="7" fillId="0" fontId="4" numFmtId="0" xfId="0" applyAlignment="1" applyBorder="1" applyFont="1">
      <alignment horizontal="center"/>
    </xf>
    <xf borderId="11" fillId="5" fontId="7" numFmtId="0" xfId="0" applyBorder="1" applyFill="1" applyFont="1"/>
    <xf borderId="12" fillId="5" fontId="7" numFmtId="0" xfId="0" applyBorder="1" applyFont="1"/>
    <xf borderId="12" fillId="5" fontId="7" numFmtId="0" xfId="0" applyAlignment="1" applyBorder="1" applyFont="1">
      <alignment horizontal="right"/>
    </xf>
    <xf borderId="13" fillId="5" fontId="1" numFmtId="0" xfId="0" applyBorder="1" applyFont="1"/>
    <xf borderId="9" fillId="0" fontId="1" numFmtId="0" xfId="0" applyBorder="1" applyFont="1"/>
    <xf borderId="8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right"/>
    </xf>
    <xf borderId="13" fillId="5" fontId="7" numFmtId="0" xfId="0" applyBorder="1" applyFont="1"/>
    <xf borderId="13" fillId="5" fontId="7" numFmtId="0" xfId="0" applyAlignment="1" applyBorder="1" applyFont="1">
      <alignment horizontal="right"/>
    </xf>
    <xf borderId="8" fillId="0" fontId="1" numFmtId="0" xfId="0" applyBorder="1" applyFont="1"/>
    <xf borderId="8" fillId="0" fontId="4" numFmtId="0" xfId="0" applyAlignment="1" applyBorder="1" applyFont="1">
      <alignment horizontal="right"/>
    </xf>
    <xf borderId="8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105</xdr:row>
      <xdr:rowOff>0</xdr:rowOff>
    </xdr:from>
    <xdr:ext cx="8286750" cy="38290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127</xdr:row>
      <xdr:rowOff>0</xdr:rowOff>
    </xdr:from>
    <xdr:ext cx="7067550" cy="55721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14" width="15.71"/>
  </cols>
  <sheetData>
    <row r="1" ht="14.25" customHeight="1">
      <c r="A1" s="1" t="s">
        <v>0</v>
      </c>
      <c r="B1" s="2" t="s">
        <v>1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/>
      <c r="B2" s="7"/>
      <c r="C2" s="8"/>
      <c r="D2" s="8"/>
      <c r="E2" s="8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0"/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2" t="s">
        <v>7</v>
      </c>
      <c r="B4" s="13">
        <v>1.0</v>
      </c>
      <c r="C4" s="13">
        <v>2.0</v>
      </c>
      <c r="D4" s="13">
        <v>3.0</v>
      </c>
      <c r="E4" s="13">
        <v>4.0</v>
      </c>
      <c r="F4" s="13">
        <v>5.0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2" t="s">
        <v>8</v>
      </c>
      <c r="B5" s="12"/>
      <c r="C5" s="12"/>
      <c r="D5" s="12"/>
      <c r="E5" s="12"/>
      <c r="F5" s="1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2" t="s">
        <v>9</v>
      </c>
      <c r="B6" s="12"/>
      <c r="C6" s="12"/>
      <c r="D6" s="12"/>
      <c r="E6" s="12"/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2" t="s">
        <v>10</v>
      </c>
      <c r="B7" s="12"/>
      <c r="C7" s="12"/>
      <c r="D7" s="12"/>
      <c r="E7" s="12"/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2" t="s">
        <v>11</v>
      </c>
      <c r="B8" s="12"/>
      <c r="C8" s="12"/>
      <c r="D8" s="12"/>
      <c r="E8" s="12"/>
      <c r="F8" s="1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2" t="s">
        <v>12</v>
      </c>
      <c r="B9" s="12"/>
      <c r="C9" s="12"/>
      <c r="D9" s="12"/>
      <c r="E9" s="12"/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2" t="s">
        <v>13</v>
      </c>
      <c r="B10" s="12"/>
      <c r="C10" s="12"/>
      <c r="D10" s="12"/>
      <c r="E10" s="12"/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2"/>
      <c r="B11" s="12"/>
      <c r="C11" s="12"/>
      <c r="D11" s="12"/>
      <c r="E11" s="12"/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2" t="s">
        <v>14</v>
      </c>
      <c r="B12" s="12"/>
      <c r="C12" s="12"/>
      <c r="D12" s="12"/>
      <c r="E12" s="12"/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2" t="s">
        <v>15</v>
      </c>
      <c r="B13" s="12"/>
      <c r="C13" s="12"/>
      <c r="D13" s="12"/>
      <c r="E13" s="12"/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2" t="s">
        <v>16</v>
      </c>
      <c r="B14" s="12"/>
      <c r="C14" s="12"/>
      <c r="D14" s="12"/>
      <c r="E14" s="12"/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2" t="s">
        <v>17</v>
      </c>
      <c r="B15" s="12"/>
      <c r="C15" s="12"/>
      <c r="D15" s="12"/>
      <c r="E15" s="12"/>
      <c r="F15" s="1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2" t="s">
        <v>18</v>
      </c>
      <c r="B16" s="12"/>
      <c r="C16" s="12"/>
      <c r="D16" s="12"/>
      <c r="E16" s="12"/>
      <c r="F16" s="1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2" t="s">
        <v>19</v>
      </c>
      <c r="B17" s="12"/>
      <c r="C17" s="12"/>
      <c r="D17" s="12"/>
      <c r="E17" s="12"/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2"/>
      <c r="B18" s="12"/>
      <c r="C18" s="12"/>
      <c r="D18" s="12"/>
      <c r="E18" s="12"/>
      <c r="F18" s="1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2" t="s">
        <v>20</v>
      </c>
      <c r="B19" s="12"/>
      <c r="C19" s="12"/>
      <c r="D19" s="12"/>
      <c r="E19" s="12"/>
      <c r="F19" s="1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2" t="s">
        <v>21</v>
      </c>
      <c r="B20" s="12"/>
      <c r="C20" s="12"/>
      <c r="D20" s="12"/>
      <c r="E20" s="12"/>
      <c r="F20" s="1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2" t="s">
        <v>22</v>
      </c>
      <c r="B21" s="12"/>
      <c r="C21" s="12"/>
      <c r="D21" s="12"/>
      <c r="E21" s="12"/>
      <c r="F21" s="1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2" t="s">
        <v>23</v>
      </c>
      <c r="B22" s="12"/>
      <c r="C22" s="12"/>
      <c r="D22" s="12"/>
      <c r="E22" s="12"/>
      <c r="F22" s="1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2" t="s">
        <v>24</v>
      </c>
      <c r="B23" s="12"/>
      <c r="C23" s="12"/>
      <c r="D23" s="12"/>
      <c r="E23" s="12"/>
      <c r="F23" s="1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2" t="s">
        <v>25</v>
      </c>
      <c r="B24" s="12"/>
      <c r="C24" s="12"/>
      <c r="D24" s="12"/>
      <c r="E24" s="12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2"/>
      <c r="B25" s="12"/>
      <c r="C25" s="12"/>
      <c r="D25" s="12"/>
      <c r="E25" s="12"/>
      <c r="F25" s="1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2" t="s">
        <v>26</v>
      </c>
      <c r="B26" s="12"/>
      <c r="C26" s="12"/>
      <c r="D26" s="12"/>
      <c r="E26" s="12"/>
      <c r="F26" s="1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2" t="s">
        <v>27</v>
      </c>
      <c r="B27" s="12"/>
      <c r="C27" s="12"/>
      <c r="D27" s="12"/>
      <c r="E27" s="12"/>
      <c r="F27" s="1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2" t="s">
        <v>28</v>
      </c>
      <c r="B28" s="12"/>
      <c r="C28" s="12"/>
      <c r="D28" s="12"/>
      <c r="E28" s="12"/>
      <c r="F28" s="1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2" t="s">
        <v>29</v>
      </c>
      <c r="B29" s="12"/>
      <c r="C29" s="12"/>
      <c r="D29" s="12"/>
      <c r="E29" s="12"/>
      <c r="F29" s="1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2" t="s">
        <v>30</v>
      </c>
      <c r="B30" s="12"/>
      <c r="C30" s="12"/>
      <c r="D30" s="12"/>
      <c r="E30" s="12"/>
      <c r="F30" s="1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2"/>
      <c r="B31" s="12"/>
      <c r="C31" s="12"/>
      <c r="D31" s="12"/>
      <c r="E31" s="12"/>
      <c r="F31" s="1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2" t="s">
        <v>31</v>
      </c>
      <c r="B32" s="12"/>
      <c r="C32" s="12"/>
      <c r="D32" s="12"/>
      <c r="E32" s="12"/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2" t="s">
        <v>32</v>
      </c>
      <c r="B33" s="12"/>
      <c r="C33" s="12"/>
      <c r="D33" s="12"/>
      <c r="E33" s="12"/>
      <c r="F33" s="1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2" t="s">
        <v>33</v>
      </c>
      <c r="B34" s="12"/>
      <c r="C34" s="12"/>
      <c r="D34" s="12"/>
      <c r="E34" s="12"/>
      <c r="F34" s="1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2" t="s">
        <v>34</v>
      </c>
      <c r="B35" s="12"/>
      <c r="C35" s="12"/>
      <c r="D35" s="12"/>
      <c r="E35" s="12"/>
      <c r="F35" s="1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2" t="s">
        <v>35</v>
      </c>
      <c r="B36" s="12"/>
      <c r="C36" s="12"/>
      <c r="D36" s="12"/>
      <c r="E36" s="12"/>
      <c r="F36" s="1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2"/>
      <c r="B37" s="12"/>
      <c r="C37" s="12"/>
      <c r="D37" s="12"/>
      <c r="E37" s="12"/>
      <c r="F37" s="1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2" t="s">
        <v>36</v>
      </c>
      <c r="B38" s="12"/>
      <c r="C38" s="12"/>
      <c r="D38" s="12"/>
      <c r="E38" s="12"/>
      <c r="F38" s="1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2" t="s">
        <v>37</v>
      </c>
      <c r="B39" s="12"/>
      <c r="C39" s="12"/>
      <c r="D39" s="12"/>
      <c r="E39" s="12"/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2" t="s">
        <v>38</v>
      </c>
      <c r="B40" s="12"/>
      <c r="C40" s="12"/>
      <c r="D40" s="12"/>
      <c r="E40" s="12"/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2" t="s">
        <v>39</v>
      </c>
      <c r="B41" s="12"/>
      <c r="C41" s="12"/>
      <c r="D41" s="12"/>
      <c r="E41" s="12"/>
      <c r="F41" s="1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2"/>
      <c r="B42" s="12"/>
      <c r="C42" s="12"/>
      <c r="D42" s="12"/>
      <c r="E42" s="12"/>
      <c r="F42" s="1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2" t="s">
        <v>40</v>
      </c>
      <c r="B43" s="12"/>
      <c r="C43" s="12"/>
      <c r="D43" s="12"/>
      <c r="E43" s="12"/>
      <c r="F43" s="1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2" t="s">
        <v>41</v>
      </c>
      <c r="B44" s="12"/>
      <c r="C44" s="12"/>
      <c r="D44" s="12"/>
      <c r="E44" s="12"/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2" t="s">
        <v>42</v>
      </c>
      <c r="B45" s="12"/>
      <c r="C45" s="12"/>
      <c r="D45" s="12"/>
      <c r="E45" s="12"/>
      <c r="F45" s="1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2" t="s">
        <v>43</v>
      </c>
      <c r="B46" s="12"/>
      <c r="C46" s="12"/>
      <c r="D46" s="12"/>
      <c r="E46" s="12"/>
      <c r="F46" s="1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2"/>
      <c r="B47" s="12"/>
      <c r="C47" s="12"/>
      <c r="D47" s="12"/>
      <c r="E47" s="12"/>
      <c r="F47" s="1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2" t="s">
        <v>44</v>
      </c>
      <c r="B48" s="12"/>
      <c r="C48" s="12"/>
      <c r="D48" s="12"/>
      <c r="E48" s="12"/>
      <c r="F48" s="1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2" t="s">
        <v>45</v>
      </c>
      <c r="B49" s="12"/>
      <c r="C49" s="12"/>
      <c r="D49" s="12"/>
      <c r="E49" s="12"/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2" t="s">
        <v>46</v>
      </c>
      <c r="B50" s="12"/>
      <c r="C50" s="12"/>
      <c r="D50" s="12"/>
      <c r="E50" s="12"/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2" t="s">
        <v>47</v>
      </c>
      <c r="B51" s="12"/>
      <c r="C51" s="12"/>
      <c r="D51" s="12"/>
      <c r="E51" s="12"/>
      <c r="F51" s="12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2"/>
      <c r="B52" s="12"/>
      <c r="C52" s="12"/>
      <c r="D52" s="12"/>
      <c r="E52" s="12"/>
      <c r="F52" s="12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2" t="s">
        <v>48</v>
      </c>
      <c r="B53" s="12"/>
      <c r="C53" s="12"/>
      <c r="D53" s="12"/>
      <c r="E53" s="12"/>
      <c r="F53" s="1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2" t="s">
        <v>49</v>
      </c>
      <c r="B54" s="12"/>
      <c r="C54" s="12"/>
      <c r="D54" s="12"/>
      <c r="E54" s="12"/>
      <c r="F54" s="12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2" t="s">
        <v>50</v>
      </c>
      <c r="B55" s="12"/>
      <c r="C55" s="12"/>
      <c r="D55" s="12"/>
      <c r="E55" s="12"/>
      <c r="F55" s="1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12" t="s">
        <v>51</v>
      </c>
      <c r="B56" s="12"/>
      <c r="C56" s="12"/>
      <c r="D56" s="12"/>
      <c r="E56" s="12"/>
      <c r="F56" s="1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12" t="s">
        <v>52</v>
      </c>
      <c r="B57" s="12"/>
      <c r="C57" s="12"/>
      <c r="D57" s="12"/>
      <c r="E57" s="12"/>
      <c r="F57" s="1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12" t="s">
        <v>53</v>
      </c>
      <c r="B58" s="12"/>
      <c r="C58" s="12"/>
      <c r="D58" s="12"/>
      <c r="E58" s="12"/>
      <c r="F58" s="1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12" t="s">
        <v>54</v>
      </c>
      <c r="B59" s="12"/>
      <c r="C59" s="12"/>
      <c r="D59" s="12"/>
      <c r="E59" s="12"/>
      <c r="F59" s="1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 t="s">
        <v>55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17.0" customHeight="1">
      <c r="A63" s="14" t="s">
        <v>56</v>
      </c>
      <c r="B63" s="15" t="s">
        <v>57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6.5" customHeight="1">
      <c r="A64" s="14"/>
      <c r="B64" s="15"/>
      <c r="C64" s="15"/>
      <c r="D64" s="15"/>
      <c r="E64" s="15"/>
      <c r="F64" s="1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6.5" customHeight="1">
      <c r="A65" s="14"/>
      <c r="B65" s="15"/>
      <c r="C65" s="15"/>
      <c r="D65" s="15"/>
      <c r="E65" s="15"/>
      <c r="F65" s="1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6.5" customHeight="1">
      <c r="A66" s="14"/>
      <c r="B66" s="15"/>
      <c r="C66" s="15"/>
      <c r="D66" s="15"/>
      <c r="E66" s="15"/>
      <c r="F66" s="1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6.5" customHeight="1">
      <c r="A67" s="14"/>
      <c r="B67" s="15"/>
      <c r="C67" s="15"/>
      <c r="D67" s="15"/>
      <c r="E67" s="15"/>
      <c r="F67" s="1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6.5" customHeight="1">
      <c r="A68" s="14"/>
      <c r="B68" s="15"/>
      <c r="C68" s="15"/>
      <c r="D68" s="15"/>
      <c r="E68" s="15"/>
      <c r="F68" s="16">
        <v>4.304466275E9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6.5" customHeight="1">
      <c r="A69" s="14"/>
      <c r="B69" s="15"/>
      <c r="C69" s="15"/>
      <c r="D69" s="15"/>
      <c r="E69" s="15"/>
      <c r="F69" s="1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20.0" customHeight="1">
      <c r="A70" s="17" t="s">
        <v>58</v>
      </c>
      <c r="B70" s="1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 t="s">
        <v>59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1" t="s">
        <v>60</v>
      </c>
      <c r="B73" s="18" t="s">
        <v>61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10"/>
      <c r="B74" s="10"/>
      <c r="C74" s="12" t="s">
        <v>62</v>
      </c>
      <c r="D74" s="12" t="s">
        <v>63</v>
      </c>
      <c r="E74" s="12" t="s">
        <v>64</v>
      </c>
      <c r="F74" s="12" t="s">
        <v>65</v>
      </c>
      <c r="G74" s="12" t="s">
        <v>66</v>
      </c>
      <c r="H74" s="12" t="s">
        <v>67</v>
      </c>
      <c r="I74" s="12" t="s">
        <v>68</v>
      </c>
      <c r="J74" s="12" t="s">
        <v>69</v>
      </c>
      <c r="K74" s="12" t="s">
        <v>70</v>
      </c>
      <c r="L74" s="12" t="s">
        <v>71</v>
      </c>
      <c r="M74" s="12" t="s">
        <v>72</v>
      </c>
      <c r="N74" s="12" t="s">
        <v>73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19" t="s">
        <v>74</v>
      </c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12" t="s">
        <v>75</v>
      </c>
      <c r="B76" s="21"/>
      <c r="C76" s="21"/>
      <c r="D76" s="21"/>
      <c r="E76" s="22"/>
      <c r="F76" s="21"/>
      <c r="G76" s="21"/>
      <c r="H76" s="12"/>
      <c r="I76" s="12"/>
      <c r="J76" s="12"/>
      <c r="K76" s="12"/>
      <c r="L76" s="12"/>
      <c r="M76" s="12"/>
      <c r="N76" s="12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12" t="s">
        <v>76</v>
      </c>
      <c r="B77" s="22"/>
      <c r="C77" s="21"/>
      <c r="D77" s="21"/>
      <c r="E77" s="22"/>
      <c r="F77" s="21"/>
      <c r="G77" s="22"/>
      <c r="H77" s="12"/>
      <c r="I77" s="12"/>
      <c r="J77" s="12"/>
      <c r="K77" s="12"/>
      <c r="L77" s="12"/>
      <c r="M77" s="12"/>
      <c r="N77" s="12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12" t="s">
        <v>77</v>
      </c>
      <c r="B78" s="21"/>
      <c r="C78" s="21"/>
      <c r="D78" s="21"/>
      <c r="E78" s="22"/>
      <c r="F78" s="21"/>
      <c r="G78" s="21"/>
      <c r="H78" s="12"/>
      <c r="I78" s="12"/>
      <c r="J78" s="12"/>
      <c r="K78" s="12"/>
      <c r="L78" s="12"/>
      <c r="M78" s="12"/>
      <c r="N78" s="12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12" t="s">
        <v>78</v>
      </c>
      <c r="B79" s="21"/>
      <c r="C79" s="21"/>
      <c r="D79" s="21"/>
      <c r="E79" s="22"/>
      <c r="F79" s="21"/>
      <c r="G79" s="21"/>
      <c r="H79" s="12"/>
      <c r="I79" s="12"/>
      <c r="J79" s="12"/>
      <c r="K79" s="12"/>
      <c r="L79" s="12"/>
      <c r="M79" s="12"/>
      <c r="N79" s="12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12" t="s">
        <v>79</v>
      </c>
      <c r="B80" s="22"/>
      <c r="C80" s="21"/>
      <c r="D80" s="21"/>
      <c r="E80" s="22"/>
      <c r="F80" s="21"/>
      <c r="G80" s="21"/>
      <c r="H80" s="12"/>
      <c r="I80" s="12"/>
      <c r="J80" s="12"/>
      <c r="K80" s="12"/>
      <c r="L80" s="12"/>
      <c r="M80" s="12"/>
      <c r="N80" s="12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12" t="s">
        <v>80</v>
      </c>
      <c r="B81" s="22"/>
      <c r="C81" s="21"/>
      <c r="D81" s="21"/>
      <c r="E81" s="22"/>
      <c r="F81" s="21"/>
      <c r="G81" s="21"/>
      <c r="H81" s="12"/>
      <c r="I81" s="12"/>
      <c r="J81" s="12"/>
      <c r="K81" s="12"/>
      <c r="L81" s="12"/>
      <c r="M81" s="12"/>
      <c r="N81" s="12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12" t="s">
        <v>81</v>
      </c>
      <c r="B82" s="21"/>
      <c r="C82" s="22"/>
      <c r="D82" s="21"/>
      <c r="E82" s="22"/>
      <c r="F82" s="22"/>
      <c r="G82" s="21"/>
      <c r="H82" s="12"/>
      <c r="I82" s="12"/>
      <c r="J82" s="12"/>
      <c r="K82" s="12"/>
      <c r="L82" s="12"/>
      <c r="M82" s="12"/>
      <c r="N82" s="12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12" t="s">
        <v>82</v>
      </c>
      <c r="B83" s="21"/>
      <c r="C83" s="22"/>
      <c r="D83" s="21"/>
      <c r="E83" s="21"/>
      <c r="F83" s="22"/>
      <c r="G83" s="21"/>
      <c r="H83" s="12"/>
      <c r="I83" s="12"/>
      <c r="J83" s="12"/>
      <c r="K83" s="12"/>
      <c r="L83" s="12"/>
      <c r="M83" s="12"/>
      <c r="N83" s="12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12" t="s">
        <v>83</v>
      </c>
      <c r="B84" s="21"/>
      <c r="C84" s="22"/>
      <c r="D84" s="21"/>
      <c r="E84" s="21"/>
      <c r="F84" s="22"/>
      <c r="G84" s="21"/>
      <c r="H84" s="12"/>
      <c r="I84" s="12"/>
      <c r="J84" s="12"/>
      <c r="K84" s="12"/>
      <c r="L84" s="12"/>
      <c r="M84" s="12"/>
      <c r="N84" s="12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12" t="s">
        <v>84</v>
      </c>
      <c r="B85" s="22"/>
      <c r="C85" s="22"/>
      <c r="D85" s="21"/>
      <c r="E85" s="21"/>
      <c r="F85" s="21"/>
      <c r="G85" s="21"/>
      <c r="H85" s="12"/>
      <c r="I85" s="12"/>
      <c r="J85" s="12"/>
      <c r="K85" s="12"/>
      <c r="L85" s="12"/>
      <c r="M85" s="12"/>
      <c r="N85" s="12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12" t="s">
        <v>85</v>
      </c>
      <c r="B86" s="22"/>
      <c r="C86" s="22"/>
      <c r="D86" s="21"/>
      <c r="E86" s="22"/>
      <c r="F86" s="21"/>
      <c r="G86" s="21"/>
      <c r="H86" s="12"/>
      <c r="I86" s="12"/>
      <c r="J86" s="12"/>
      <c r="K86" s="12"/>
      <c r="L86" s="12"/>
      <c r="M86" s="12"/>
      <c r="N86" s="12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12" t="s">
        <v>86</v>
      </c>
      <c r="B87" s="22"/>
      <c r="C87" s="22"/>
      <c r="D87" s="21"/>
      <c r="E87" s="22"/>
      <c r="F87" s="21"/>
      <c r="G87" s="21"/>
      <c r="H87" s="12"/>
      <c r="I87" s="12"/>
      <c r="J87" s="12"/>
      <c r="K87" s="12"/>
      <c r="L87" s="12"/>
      <c r="M87" s="12"/>
      <c r="N87" s="12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12" t="s">
        <v>87</v>
      </c>
      <c r="B88" s="22"/>
      <c r="C88" s="22"/>
      <c r="D88" s="21"/>
      <c r="E88" s="22"/>
      <c r="F88" s="21"/>
      <c r="G88" s="21"/>
      <c r="H88" s="12"/>
      <c r="I88" s="12"/>
      <c r="J88" s="12"/>
      <c r="K88" s="12"/>
      <c r="L88" s="12"/>
      <c r="M88" s="12"/>
      <c r="N88" s="12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12" t="s">
        <v>88</v>
      </c>
      <c r="B89" s="21"/>
      <c r="C89" s="22"/>
      <c r="D89" s="21"/>
      <c r="E89" s="22"/>
      <c r="F89" s="21"/>
      <c r="G89" s="21"/>
      <c r="H89" s="12"/>
      <c r="I89" s="12"/>
      <c r="J89" s="12"/>
      <c r="K89" s="12"/>
      <c r="L89" s="12"/>
      <c r="M89" s="12"/>
      <c r="N89" s="12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12" t="s">
        <v>89</v>
      </c>
      <c r="B90" s="21"/>
      <c r="C90" s="22"/>
      <c r="D90" s="21"/>
      <c r="E90" s="22"/>
      <c r="F90" s="21"/>
      <c r="G90" s="21"/>
      <c r="H90" s="12"/>
      <c r="I90" s="12"/>
      <c r="J90" s="12"/>
      <c r="K90" s="12"/>
      <c r="L90" s="12"/>
      <c r="M90" s="12"/>
      <c r="N90" s="12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12" t="s">
        <v>90</v>
      </c>
      <c r="B91" s="22"/>
      <c r="C91" s="22"/>
      <c r="D91" s="21"/>
      <c r="E91" s="22"/>
      <c r="F91" s="22"/>
      <c r="G91" s="21"/>
      <c r="H91" s="12"/>
      <c r="I91" s="12"/>
      <c r="J91" s="12"/>
      <c r="K91" s="12"/>
      <c r="L91" s="12"/>
      <c r="M91" s="12"/>
      <c r="N91" s="12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23" t="s">
        <v>91</v>
      </c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12" t="s">
        <v>92</v>
      </c>
      <c r="B93" s="22"/>
      <c r="C93" s="21"/>
      <c r="D93" s="22"/>
      <c r="E93" s="22"/>
      <c r="F93" s="21"/>
      <c r="G93" s="22"/>
      <c r="H93" s="12"/>
      <c r="I93" s="12"/>
      <c r="J93" s="12"/>
      <c r="K93" s="12"/>
      <c r="L93" s="12"/>
      <c r="M93" s="12"/>
      <c r="N93" s="12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12" t="s">
        <v>93</v>
      </c>
      <c r="B94" s="22"/>
      <c r="C94" s="21"/>
      <c r="D94" s="22"/>
      <c r="E94" s="22"/>
      <c r="F94" s="21"/>
      <c r="G94" s="21"/>
      <c r="H94" s="12"/>
      <c r="I94" s="12"/>
      <c r="J94" s="12"/>
      <c r="K94" s="12"/>
      <c r="L94" s="12"/>
      <c r="M94" s="12"/>
      <c r="N94" s="12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12" t="s">
        <v>94</v>
      </c>
      <c r="B95" s="22"/>
      <c r="C95" s="21"/>
      <c r="D95" s="22"/>
      <c r="E95" s="22"/>
      <c r="F95" s="22"/>
      <c r="G95" s="22"/>
      <c r="H95" s="12"/>
      <c r="I95" s="12"/>
      <c r="J95" s="12"/>
      <c r="K95" s="12"/>
      <c r="L95" s="12"/>
      <c r="M95" s="12"/>
      <c r="N95" s="12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12" t="s">
        <v>95</v>
      </c>
      <c r="B96" s="22"/>
      <c r="C96" s="21"/>
      <c r="D96" s="22"/>
      <c r="E96" s="22"/>
      <c r="F96" s="22"/>
      <c r="G96" s="22"/>
      <c r="H96" s="12"/>
      <c r="I96" s="12"/>
      <c r="J96" s="12"/>
      <c r="K96" s="12"/>
      <c r="L96" s="12"/>
      <c r="M96" s="12"/>
      <c r="N96" s="12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23" t="s">
        <v>96</v>
      </c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12" t="s">
        <v>97</v>
      </c>
      <c r="B98" s="22"/>
      <c r="C98" s="22"/>
      <c r="D98" s="22"/>
      <c r="E98" s="22"/>
      <c r="F98" s="21"/>
      <c r="G98" s="21"/>
      <c r="H98" s="12"/>
      <c r="I98" s="12"/>
      <c r="J98" s="12"/>
      <c r="K98" s="12"/>
      <c r="L98" s="12"/>
      <c r="M98" s="12"/>
      <c r="N98" s="12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12" t="s">
        <v>98</v>
      </c>
      <c r="B99" s="21"/>
      <c r="C99" s="22"/>
      <c r="D99" s="22"/>
      <c r="E99" s="22"/>
      <c r="F99" s="21"/>
      <c r="G99" s="21"/>
      <c r="H99" s="12"/>
      <c r="I99" s="12"/>
      <c r="J99" s="12"/>
      <c r="K99" s="12"/>
      <c r="L99" s="12"/>
      <c r="M99" s="12"/>
      <c r="N99" s="12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12" t="s">
        <v>99</v>
      </c>
      <c r="B100" s="21"/>
      <c r="C100" s="22"/>
      <c r="D100" s="22"/>
      <c r="E100" s="22"/>
      <c r="F100" s="21"/>
      <c r="G100" s="21"/>
      <c r="H100" s="12"/>
      <c r="I100" s="12"/>
      <c r="J100" s="12"/>
      <c r="K100" s="12"/>
      <c r="L100" s="12"/>
      <c r="M100" s="12"/>
      <c r="N100" s="12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12" t="s">
        <v>100</v>
      </c>
      <c r="B101" s="21"/>
      <c r="C101" s="22"/>
      <c r="D101" s="22"/>
      <c r="E101" s="22"/>
      <c r="F101" s="21"/>
      <c r="G101" s="21"/>
      <c r="H101" s="12"/>
      <c r="I101" s="12"/>
      <c r="J101" s="12"/>
      <c r="K101" s="12"/>
      <c r="L101" s="12"/>
      <c r="M101" s="12"/>
      <c r="N101" s="12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23" t="s">
        <v>101</v>
      </c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12" t="s">
        <v>102</v>
      </c>
      <c r="B103" s="21"/>
      <c r="C103" s="22"/>
      <c r="D103" s="21"/>
      <c r="E103" s="21"/>
      <c r="F103" s="21"/>
      <c r="G103" s="21"/>
      <c r="H103" s="12"/>
      <c r="I103" s="12"/>
      <c r="J103" s="12"/>
      <c r="K103" s="12"/>
      <c r="L103" s="12"/>
      <c r="M103" s="12"/>
      <c r="N103" s="12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12" t="s">
        <v>103</v>
      </c>
      <c r="B104" s="21"/>
      <c r="C104" s="22"/>
      <c r="D104" s="21"/>
      <c r="E104" s="22"/>
      <c r="F104" s="21"/>
      <c r="G104" s="21"/>
      <c r="H104" s="12"/>
      <c r="I104" s="12"/>
      <c r="J104" s="12"/>
      <c r="K104" s="12"/>
      <c r="L104" s="12"/>
      <c r="M104" s="12"/>
      <c r="N104" s="12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24" t="s">
        <v>104</v>
      </c>
      <c r="B105" s="22"/>
      <c r="C105" s="5" t="s">
        <v>105</v>
      </c>
      <c r="D105" s="21"/>
      <c r="E105" s="5" t="s">
        <v>106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 t="s">
        <v>107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6">
    <mergeCell ref="A1:A3"/>
    <mergeCell ref="B1:F2"/>
    <mergeCell ref="B63:F63"/>
    <mergeCell ref="B70:F70"/>
    <mergeCell ref="A73:A74"/>
    <mergeCell ref="B73:B74"/>
  </mergeCells>
  <dataValidations>
    <dataValidation type="list" allowBlank="1" showErrorMessage="1" sqref="B70">
      <formula1>"More competitors in type of busines,Advance technologies acquired by competitors,Loyalty of customers,Low economic condition,Negative feedback of customers,Unavailability of raw materials,High taxes or unfavorable business environment,Weak access to finan"&amp;"ce,Increase  in price inputs"</formula1>
    </dataValidation>
    <dataValidation type="list" allowBlank="1" showErrorMessage="1" sqref="B63">
      <formula1>"Unsecure food safety,Unrealistic production plan,Not well accepted by buyers,Delay delivery,Unavailable raw materials in locality,No cooperation between members of organized MSME groups,Low quality products,Competitors offers low price,Low supplies of pac"&amp;"kaging materials,Damaged machine,Weather condition,unfair trade or competition,High level of competition,High price of inputs,Limited number of suppliers,High labor cost,High cost of acquiring technology,Insufficient Capacity building,Lack of manpower com"&amp;"plement,Unpredictable behavioral pattern of exporters,Overwhelming requirements for exporters (Legal and Regulatory),High cost in participating to international trade,Lack infrastructure facilities,Others (please specify)"</formula1>
    </dataValidation>
    <dataValidation type="list" allowBlank="1" showErrorMessage="1" sqref="A70">
      <formula1>"Able to export,Support by NGAs (financial,trainings,Adoption of latest technology (machine,equipment),Acquire exposure to innovative practices,Collaborate with partners,Acquire investor,Able to pitch products and services,Advertise products to a wider ran"&amp;"ge of potential buyers,Gain international trainings related to product or services offered,Develop online marketing strategies,Media coverage or PR for your company,Learn risk management,Others"</formula1>
    </dataValidation>
    <dataValidation type="list" allowBlank="1" showErrorMessage="1" sqref="A63">
      <formula1>"Hardwork and perseverance,Passion and focus for business,Pursue continuous marketing,partnership with DTI and other NGAs,Dedicated manpower,Quality products or services,Connection with other cooperative members,Patronizing one's product,Proper strategic p"&amp;"lanning,Conduct of monthly meetings and reporting,Identification of community's need and,Available raw materials,Knowledge of the market,Empowered human capital,Financial literacy,Collaboration with other stakeholders,Excellent Leadership skills,Clear and"&amp;" well-defined goals and direction,Customer-focus,Innovative (in general),Value corporate social responsibility,With environmental responsibilities,Strong community relations,Ability to franchise or expand to branches"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0.86"/>
    <col customWidth="1" min="2" max="2" width="44.14"/>
  </cols>
  <sheetData>
    <row r="1">
      <c r="A1" s="25" t="s">
        <v>108</v>
      </c>
      <c r="B1" s="25" t="s">
        <v>109</v>
      </c>
    </row>
    <row r="2">
      <c r="A2" s="26" t="s">
        <v>110</v>
      </c>
      <c r="B2" s="27" t="s">
        <v>111</v>
      </c>
    </row>
    <row r="3">
      <c r="A3" s="28" t="s">
        <v>112</v>
      </c>
      <c r="B3" s="6"/>
    </row>
    <row r="4">
      <c r="A4" s="28" t="s">
        <v>113</v>
      </c>
      <c r="B4" s="6"/>
    </row>
    <row r="5">
      <c r="A5" s="28" t="s">
        <v>114</v>
      </c>
      <c r="B5" s="6"/>
    </row>
    <row r="6">
      <c r="A6" s="28" t="s">
        <v>115</v>
      </c>
      <c r="B6" s="6"/>
    </row>
    <row r="7">
      <c r="A7" s="28" t="s">
        <v>116</v>
      </c>
      <c r="B7" s="6"/>
    </row>
    <row r="8">
      <c r="A8" s="28" t="s">
        <v>117</v>
      </c>
      <c r="B8" s="6"/>
    </row>
    <row r="9">
      <c r="A9" s="28" t="s">
        <v>118</v>
      </c>
      <c r="B9" s="6"/>
    </row>
    <row r="10">
      <c r="A10" s="28" t="s">
        <v>119</v>
      </c>
      <c r="B10" s="6"/>
    </row>
    <row r="11">
      <c r="A11" s="28" t="s">
        <v>120</v>
      </c>
      <c r="B11" s="6"/>
    </row>
    <row r="12">
      <c r="A12" s="28" t="s">
        <v>121</v>
      </c>
      <c r="B12" s="6"/>
    </row>
    <row r="13">
      <c r="A13" s="28" t="s">
        <v>122</v>
      </c>
      <c r="B13" s="6"/>
    </row>
    <row r="14">
      <c r="A14" s="28" t="s">
        <v>123</v>
      </c>
      <c r="B14" s="6"/>
    </row>
    <row r="15">
      <c r="A15" s="28" t="s">
        <v>124</v>
      </c>
      <c r="B15" s="10"/>
    </row>
    <row r="16">
      <c r="A16" s="26" t="s">
        <v>125</v>
      </c>
      <c r="B16" s="27" t="s">
        <v>126</v>
      </c>
    </row>
    <row r="17">
      <c r="A17" s="26" t="s">
        <v>7</v>
      </c>
      <c r="B17" s="6"/>
    </row>
    <row r="18">
      <c r="A18" s="28" t="s">
        <v>127</v>
      </c>
      <c r="B18" s="6"/>
    </row>
    <row r="19">
      <c r="A19" s="28" t="s">
        <v>128</v>
      </c>
      <c r="B19" s="6"/>
    </row>
    <row r="20">
      <c r="A20" s="28" t="s">
        <v>129</v>
      </c>
      <c r="B20" s="6"/>
    </row>
    <row r="21">
      <c r="A21" s="28" t="s">
        <v>130</v>
      </c>
      <c r="B21" s="6"/>
    </row>
    <row r="22">
      <c r="A22" s="28" t="s">
        <v>131</v>
      </c>
      <c r="B22" s="6"/>
    </row>
    <row r="23">
      <c r="A23" s="28" t="s">
        <v>132</v>
      </c>
      <c r="B23" s="6"/>
    </row>
    <row r="24">
      <c r="A24" s="28" t="s">
        <v>133</v>
      </c>
      <c r="B24" s="6"/>
    </row>
    <row r="25">
      <c r="A25" s="28" t="s">
        <v>134</v>
      </c>
      <c r="B25" s="6"/>
    </row>
    <row r="26">
      <c r="A26" s="28" t="s">
        <v>135</v>
      </c>
      <c r="B26" s="6"/>
    </row>
    <row r="27">
      <c r="A27" s="28" t="s">
        <v>136</v>
      </c>
      <c r="B27" s="6"/>
    </row>
    <row r="28">
      <c r="A28" s="28" t="s">
        <v>137</v>
      </c>
      <c r="B28" s="6"/>
    </row>
    <row r="29">
      <c r="A29" s="28" t="s">
        <v>138</v>
      </c>
      <c r="B29" s="6"/>
    </row>
    <row r="30">
      <c r="A30" s="28" t="s">
        <v>139</v>
      </c>
      <c r="B30" s="6"/>
    </row>
    <row r="31">
      <c r="A31" s="26" t="s">
        <v>140</v>
      </c>
      <c r="B31" s="6"/>
    </row>
    <row r="32">
      <c r="A32" s="28" t="s">
        <v>141</v>
      </c>
      <c r="B32" s="6"/>
    </row>
    <row r="33">
      <c r="A33" s="26" t="s">
        <v>142</v>
      </c>
      <c r="B33" s="6"/>
    </row>
    <row r="34">
      <c r="A34" s="28" t="s">
        <v>143</v>
      </c>
      <c r="B34" s="6"/>
    </row>
    <row r="35">
      <c r="A35" s="28" t="s">
        <v>144</v>
      </c>
      <c r="B35" s="6"/>
    </row>
    <row r="36">
      <c r="A36" s="28" t="s">
        <v>145</v>
      </c>
      <c r="B36" s="6"/>
    </row>
    <row r="37">
      <c r="A37" s="28" t="s">
        <v>146</v>
      </c>
      <c r="B37" s="6"/>
    </row>
    <row r="38">
      <c r="A38" s="26" t="s">
        <v>20</v>
      </c>
      <c r="B38" s="6"/>
    </row>
    <row r="39">
      <c r="A39" s="28" t="s">
        <v>147</v>
      </c>
      <c r="B39" s="6"/>
    </row>
    <row r="40">
      <c r="A40" s="28" t="s">
        <v>148</v>
      </c>
      <c r="B40" s="6"/>
    </row>
    <row r="41">
      <c r="A41" s="28" t="s">
        <v>149</v>
      </c>
      <c r="B41" s="6"/>
    </row>
    <row r="42">
      <c r="A42" s="28" t="s">
        <v>150</v>
      </c>
      <c r="B42" s="6"/>
    </row>
    <row r="43">
      <c r="A43" s="28" t="s">
        <v>151</v>
      </c>
      <c r="B43" s="6"/>
    </row>
    <row r="44">
      <c r="A44" s="26" t="s">
        <v>152</v>
      </c>
      <c r="B44" s="6"/>
    </row>
    <row r="45">
      <c r="A45" s="28" t="s">
        <v>153</v>
      </c>
      <c r="B45" s="6"/>
    </row>
    <row r="46">
      <c r="A46" s="28" t="s">
        <v>154</v>
      </c>
      <c r="B46" s="6"/>
    </row>
    <row r="47">
      <c r="A47" s="28" t="s">
        <v>155</v>
      </c>
      <c r="B47" s="6"/>
    </row>
    <row r="48">
      <c r="A48" s="28" t="s">
        <v>156</v>
      </c>
      <c r="B48" s="6"/>
    </row>
    <row r="49">
      <c r="A49" s="28" t="s">
        <v>157</v>
      </c>
      <c r="B49" s="6"/>
    </row>
    <row r="50">
      <c r="A50" s="28" t="s">
        <v>158</v>
      </c>
      <c r="B50" s="6"/>
    </row>
    <row r="51">
      <c r="A51" s="28" t="s">
        <v>159</v>
      </c>
      <c r="B51" s="6"/>
    </row>
    <row r="52">
      <c r="A52" s="26" t="s">
        <v>160</v>
      </c>
      <c r="B52" s="6"/>
    </row>
    <row r="53">
      <c r="A53" s="28" t="s">
        <v>161</v>
      </c>
      <c r="B53" s="6"/>
    </row>
    <row r="54">
      <c r="A54" s="28" t="s">
        <v>162</v>
      </c>
      <c r="B54" s="6"/>
    </row>
    <row r="55">
      <c r="A55" s="28" t="s">
        <v>163</v>
      </c>
      <c r="B55" s="6"/>
    </row>
    <row r="56">
      <c r="A56" s="28" t="s">
        <v>164</v>
      </c>
      <c r="B56" s="6"/>
    </row>
    <row r="57">
      <c r="A57" s="26" t="s">
        <v>26</v>
      </c>
      <c r="B57" s="6"/>
    </row>
    <row r="58">
      <c r="A58" s="28" t="s">
        <v>165</v>
      </c>
      <c r="B58" s="6"/>
    </row>
    <row r="59">
      <c r="A59" s="28" t="s">
        <v>166</v>
      </c>
      <c r="B59" s="6"/>
    </row>
    <row r="60">
      <c r="A60" s="28" t="s">
        <v>167</v>
      </c>
      <c r="B60" s="6"/>
    </row>
    <row r="61">
      <c r="A61" s="28" t="s">
        <v>168</v>
      </c>
      <c r="B61" s="6"/>
    </row>
    <row r="62">
      <c r="A62" s="28" t="s">
        <v>169</v>
      </c>
      <c r="B62" s="10"/>
    </row>
    <row r="63">
      <c r="A63" s="26" t="s">
        <v>170</v>
      </c>
      <c r="B63" s="28" t="s">
        <v>171</v>
      </c>
    </row>
    <row r="64">
      <c r="A64" s="26" t="s">
        <v>172</v>
      </c>
      <c r="B64" s="28" t="s">
        <v>173</v>
      </c>
    </row>
    <row r="65">
      <c r="A65" s="28" t="s">
        <v>174</v>
      </c>
      <c r="B65" s="29"/>
    </row>
    <row r="66">
      <c r="B66" s="28" t="s">
        <v>175</v>
      </c>
    </row>
    <row r="67">
      <c r="A67" s="29"/>
      <c r="B67" s="29"/>
    </row>
    <row r="68">
      <c r="A68" s="29"/>
      <c r="B68" s="29"/>
    </row>
    <row r="69">
      <c r="A69" s="29"/>
      <c r="B69" s="29"/>
    </row>
    <row r="70">
      <c r="A70" s="29"/>
      <c r="B70" s="29"/>
    </row>
    <row r="71">
      <c r="A71" s="29"/>
      <c r="B71" s="29"/>
    </row>
    <row r="72">
      <c r="A72" s="29"/>
      <c r="B72" s="29"/>
    </row>
    <row r="73">
      <c r="A73" s="29"/>
      <c r="B73" s="29"/>
    </row>
    <row r="74">
      <c r="A74" s="29"/>
      <c r="B74" s="29"/>
    </row>
    <row r="75">
      <c r="A75" s="29"/>
      <c r="B75" s="29"/>
    </row>
    <row r="76">
      <c r="A76" s="29"/>
      <c r="B76" s="29"/>
    </row>
    <row r="77">
      <c r="A77" s="29"/>
      <c r="B77" s="29"/>
    </row>
    <row r="78">
      <c r="A78" s="29"/>
      <c r="B78" s="29"/>
    </row>
    <row r="79">
      <c r="A79" s="29"/>
      <c r="B79" s="29"/>
    </row>
    <row r="80">
      <c r="A80" s="29"/>
      <c r="B80" s="29"/>
    </row>
    <row r="81">
      <c r="A81" s="29"/>
      <c r="B81" s="29"/>
    </row>
    <row r="82">
      <c r="A82" s="29"/>
      <c r="B82" s="29"/>
    </row>
    <row r="83">
      <c r="A83" s="29"/>
      <c r="B83" s="29"/>
    </row>
    <row r="84">
      <c r="A84" s="29"/>
      <c r="B84" s="29"/>
    </row>
  </sheetData>
  <mergeCells count="2">
    <mergeCell ref="B16:B62"/>
    <mergeCell ref="B2:B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8.57"/>
    <col customWidth="1" hidden="1" min="2" max="2" width="10.29"/>
    <col customWidth="1" min="3" max="3" width="10.29"/>
    <col customWidth="1" min="4" max="4" width="24.0"/>
    <col customWidth="1" min="5" max="5" width="8.71"/>
    <col customWidth="1" min="6" max="6" width="27.14"/>
    <col customWidth="1" min="7" max="8" width="8.71"/>
    <col customWidth="1" min="9" max="9" width="44.29"/>
    <col customWidth="1" min="10" max="10" width="12.71"/>
    <col customWidth="1" min="11" max="26" width="8.71"/>
  </cols>
  <sheetData>
    <row r="1" ht="14.25" customHeight="1">
      <c r="A1" s="5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30"/>
      <c r="B2" s="30"/>
      <c r="C2" s="31" t="s">
        <v>176</v>
      </c>
      <c r="D2" s="31" t="s">
        <v>177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32" t="s">
        <v>178</v>
      </c>
      <c r="B3" s="33" t="s">
        <v>7</v>
      </c>
      <c r="C3" s="34">
        <v>1.0</v>
      </c>
      <c r="D3" s="34">
        <v>22.0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5"/>
      <c r="Y3" s="5"/>
      <c r="Z3" s="5"/>
    </row>
    <row r="4" ht="14.25" customHeight="1">
      <c r="A4" s="36" t="s">
        <v>179</v>
      </c>
      <c r="B4" s="37" t="s">
        <v>180</v>
      </c>
      <c r="C4" s="38">
        <v>1.0</v>
      </c>
      <c r="D4" s="38">
        <f>(14-1)/91*0.22</f>
        <v>0.03142857143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36" t="s">
        <v>181</v>
      </c>
      <c r="B5" s="37" t="s">
        <v>182</v>
      </c>
      <c r="C5" s="38">
        <v>2.0</v>
      </c>
      <c r="D5" s="38">
        <f>(14-2)/91*0.22</f>
        <v>0.02901098901</v>
      </c>
      <c r="E5" s="5"/>
      <c r="F5" s="39" t="s">
        <v>40</v>
      </c>
      <c r="G5" s="40">
        <v>0.13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36" t="s">
        <v>183</v>
      </c>
      <c r="B6" s="37" t="s">
        <v>184</v>
      </c>
      <c r="C6" s="38">
        <v>3.0</v>
      </c>
      <c r="D6" s="38">
        <f>(14-3)/91*0.22</f>
        <v>0.02659340659</v>
      </c>
      <c r="E6" s="5"/>
      <c r="F6" s="39" t="s">
        <v>31</v>
      </c>
      <c r="G6" s="40">
        <v>0.165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36" t="s">
        <v>185</v>
      </c>
      <c r="B7" s="37" t="s">
        <v>186</v>
      </c>
      <c r="C7" s="38">
        <v>4.0</v>
      </c>
      <c r="D7" s="38">
        <f>(14-4)/91*0.22</f>
        <v>0.02417582418</v>
      </c>
      <c r="E7" s="5"/>
      <c r="F7" s="39" t="s">
        <v>7</v>
      </c>
      <c r="G7" s="40">
        <v>0.22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36" t="s">
        <v>187</v>
      </c>
      <c r="B8" s="37" t="s">
        <v>188</v>
      </c>
      <c r="C8" s="38">
        <v>5.0</v>
      </c>
      <c r="D8" s="38">
        <f>(14-5)/91*0.22</f>
        <v>0.02175824176</v>
      </c>
      <c r="E8" s="5"/>
      <c r="F8" s="39" t="s">
        <v>36</v>
      </c>
      <c r="G8" s="40">
        <v>0.145</v>
      </c>
      <c r="H8" s="5"/>
      <c r="I8" s="5"/>
      <c r="J8" s="5"/>
      <c r="K8" s="24">
        <v>22.0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36" t="s">
        <v>189</v>
      </c>
      <c r="B9" s="37" t="s">
        <v>190</v>
      </c>
      <c r="C9" s="38">
        <v>6.0</v>
      </c>
      <c r="D9" s="38">
        <f>(14-6)/91*0.22</f>
        <v>0.01934065934</v>
      </c>
      <c r="E9" s="5"/>
      <c r="F9" s="5"/>
      <c r="G9" s="5"/>
      <c r="H9" s="5"/>
      <c r="I9" s="5"/>
      <c r="J9" s="5"/>
      <c r="K9" s="24">
        <v>18.0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36" t="s">
        <v>191</v>
      </c>
      <c r="B10" s="37" t="s">
        <v>192</v>
      </c>
      <c r="C10" s="38">
        <v>7.0</v>
      </c>
      <c r="D10" s="38">
        <f>(14-7)/91*0.22</f>
        <v>0.01692307692</v>
      </c>
      <c r="E10" s="5"/>
      <c r="F10" s="39" t="s">
        <v>20</v>
      </c>
      <c r="G10" s="40">
        <v>0.11</v>
      </c>
      <c r="H10" s="5"/>
      <c r="I10" s="5"/>
      <c r="J10" s="5"/>
      <c r="K10" s="24">
        <v>16.0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36" t="s">
        <v>193</v>
      </c>
      <c r="B11" s="37" t="s">
        <v>194</v>
      </c>
      <c r="C11" s="38">
        <v>8.0</v>
      </c>
      <c r="D11" s="38">
        <f>(14-8)/91*0.22</f>
        <v>0.01450549451</v>
      </c>
      <c r="E11" s="5"/>
      <c r="F11" s="5"/>
      <c r="G11" s="5"/>
      <c r="H11" s="5"/>
      <c r="I11" s="5"/>
      <c r="J11" s="5"/>
      <c r="K11" s="24">
        <v>14.0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36" t="s">
        <v>195</v>
      </c>
      <c r="B12" s="37" t="s">
        <v>196</v>
      </c>
      <c r="C12" s="38">
        <v>9.0</v>
      </c>
      <c r="D12" s="38">
        <f>(14-9)/91*0.22</f>
        <v>0.01208791209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36" t="s">
        <v>197</v>
      </c>
      <c r="B13" s="37" t="s">
        <v>198</v>
      </c>
      <c r="C13" s="38">
        <v>10.0</v>
      </c>
      <c r="D13" s="38">
        <f>(14-10)/91*0.22</f>
        <v>0.00967032967</v>
      </c>
      <c r="E13" s="5"/>
      <c r="F13" s="39" t="s">
        <v>26</v>
      </c>
      <c r="G13" s="40">
        <v>0.12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36" t="s">
        <v>199</v>
      </c>
      <c r="B14" s="37" t="s">
        <v>200</v>
      </c>
      <c r="C14" s="38">
        <v>11.0</v>
      </c>
      <c r="D14" s="38">
        <f>(14-11)/91*0.22</f>
        <v>0.007252747253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36" t="s">
        <v>201</v>
      </c>
      <c r="B15" s="37" t="s">
        <v>202</v>
      </c>
      <c r="C15" s="38">
        <v>12.0</v>
      </c>
      <c r="D15" s="38">
        <f>(14-12)/91*0.22</f>
        <v>0.004835164835</v>
      </c>
      <c r="E15" s="5"/>
      <c r="F15" s="39" t="s">
        <v>44</v>
      </c>
      <c r="G15" s="40">
        <v>0.155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36" t="s">
        <v>203</v>
      </c>
      <c r="B16" s="37" t="s">
        <v>204</v>
      </c>
      <c r="C16" s="38">
        <v>13.0</v>
      </c>
      <c r="D16" s="38">
        <f>(14-13)/91*0.22</f>
        <v>0.002417582418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36"/>
      <c r="B17" s="41"/>
      <c r="C17" s="41"/>
      <c r="D17" s="42">
        <f>SUM(D4:D16)</f>
        <v>0.22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32" t="s">
        <v>205</v>
      </c>
      <c r="B18" s="33" t="s">
        <v>44</v>
      </c>
      <c r="C18" s="34">
        <v>2.0</v>
      </c>
      <c r="D18" s="34">
        <v>18.0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36" t="s">
        <v>206</v>
      </c>
      <c r="B19" s="41" t="s">
        <v>207</v>
      </c>
      <c r="C19" s="38">
        <v>1.0</v>
      </c>
      <c r="D19" s="42">
        <v>0.18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36"/>
      <c r="B20" s="41"/>
      <c r="C20" s="41"/>
      <c r="D20" s="4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32" t="s">
        <v>208</v>
      </c>
      <c r="B21" s="33" t="s">
        <v>36</v>
      </c>
      <c r="C21" s="34">
        <v>3.0</v>
      </c>
      <c r="D21" s="34">
        <v>16.0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36" t="s">
        <v>209</v>
      </c>
      <c r="B22" s="37" t="s">
        <v>210</v>
      </c>
      <c r="C22" s="38">
        <v>1.0</v>
      </c>
      <c r="D22" s="38">
        <f>(5-1)/10*0.16</f>
        <v>0.064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36" t="s">
        <v>211</v>
      </c>
      <c r="B23" s="37" t="s">
        <v>212</v>
      </c>
      <c r="C23" s="38">
        <v>2.0</v>
      </c>
      <c r="D23" s="38">
        <f>(5-2)/10*0.16</f>
        <v>0.048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36" t="s">
        <v>213</v>
      </c>
      <c r="B24" s="37" t="s">
        <v>214</v>
      </c>
      <c r="C24" s="38">
        <v>3.0</v>
      </c>
      <c r="D24" s="38">
        <f>(5-3)/10*0.16</f>
        <v>0.032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36" t="s">
        <v>215</v>
      </c>
      <c r="B25" s="37" t="s">
        <v>216</v>
      </c>
      <c r="C25" s="38">
        <v>4.0</v>
      </c>
      <c r="D25" s="38">
        <f>(5-4)/10*0.16</f>
        <v>0.016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36"/>
      <c r="B26" s="41"/>
      <c r="C26" s="41"/>
      <c r="D26" s="42">
        <f>SUM(D22:D25)</f>
        <v>0.16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32" t="s">
        <v>217</v>
      </c>
      <c r="B27" s="33" t="s">
        <v>20</v>
      </c>
      <c r="C27" s="34">
        <v>4.0</v>
      </c>
      <c r="D27" s="34">
        <v>14.0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5"/>
      <c r="Y27" s="5"/>
      <c r="Z27" s="5"/>
    </row>
    <row r="28" ht="14.25" customHeight="1">
      <c r="A28" s="36" t="s">
        <v>218</v>
      </c>
      <c r="B28" s="37" t="s">
        <v>219</v>
      </c>
      <c r="C28" s="38">
        <v>1.0</v>
      </c>
      <c r="D28" s="38">
        <f>(6-1)/15*0.14</f>
        <v>0.04666666667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36" t="s">
        <v>220</v>
      </c>
      <c r="B29" s="37" t="s">
        <v>221</v>
      </c>
      <c r="C29" s="38">
        <v>2.0</v>
      </c>
      <c r="D29" s="38">
        <f>(6-2)/15*0.14</f>
        <v>0.03733333333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36" t="s">
        <v>222</v>
      </c>
      <c r="B30" s="37" t="s">
        <v>223</v>
      </c>
      <c r="C30" s="38">
        <v>3.0</v>
      </c>
      <c r="D30" s="38">
        <f>(6-3)/15*0.14</f>
        <v>0.028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36" t="s">
        <v>224</v>
      </c>
      <c r="B31" s="37" t="s">
        <v>225</v>
      </c>
      <c r="C31" s="38">
        <v>4.0</v>
      </c>
      <c r="D31" s="38">
        <f>(6-4)/15*0.14</f>
        <v>0.01866666667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36" t="s">
        <v>226</v>
      </c>
      <c r="B32" s="37" t="s">
        <v>227</v>
      </c>
      <c r="C32" s="38">
        <v>5.0</v>
      </c>
      <c r="D32" s="38">
        <f>(6-5)/15*0.14</f>
        <v>0.009333333333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36"/>
      <c r="B33" s="41"/>
      <c r="C33" s="41"/>
      <c r="D33" s="42">
        <f>SUM(D28:D32)</f>
        <v>0.14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32" t="s">
        <v>228</v>
      </c>
      <c r="B34" s="33" t="s">
        <v>31</v>
      </c>
      <c r="C34" s="34">
        <v>5.0</v>
      </c>
      <c r="D34" s="34">
        <v>12.0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36" t="s">
        <v>229</v>
      </c>
      <c r="B35" s="37" t="s">
        <v>230</v>
      </c>
      <c r="C35" s="38">
        <v>1.0</v>
      </c>
      <c r="D35" s="38">
        <f>(8-1)/28*0.12</f>
        <v>0.03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36" t="s">
        <v>231</v>
      </c>
      <c r="B36" s="37" t="s">
        <v>232</v>
      </c>
      <c r="C36" s="38">
        <v>2.0</v>
      </c>
      <c r="D36" s="38">
        <f>(8-2)/28*0.12</f>
        <v>0.02571428571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36" t="s">
        <v>233</v>
      </c>
      <c r="B37" s="37" t="s">
        <v>234</v>
      </c>
      <c r="C37" s="38">
        <v>3.0</v>
      </c>
      <c r="D37" s="38">
        <f>(8-3)/28*0.12</f>
        <v>0.02142857143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36" t="s">
        <v>235</v>
      </c>
      <c r="B38" s="37" t="s">
        <v>236</v>
      </c>
      <c r="C38" s="38">
        <v>4.0</v>
      </c>
      <c r="D38" s="38">
        <f>(8-4)/28*0.12</f>
        <v>0.01714285714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36" t="s">
        <v>237</v>
      </c>
      <c r="B39" s="37" t="s">
        <v>238</v>
      </c>
      <c r="C39" s="38">
        <v>5.0</v>
      </c>
      <c r="D39" s="38">
        <f>(8-5)/28*0.12</f>
        <v>0.01285714286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36" t="s">
        <v>239</v>
      </c>
      <c r="B40" s="37" t="s">
        <v>240</v>
      </c>
      <c r="C40" s="38">
        <v>6.0</v>
      </c>
      <c r="D40" s="38">
        <f>(8-6)/28*0.12</f>
        <v>0.008571428571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5"/>
      <c r="Y40" s="5"/>
      <c r="Z40" s="5"/>
    </row>
    <row r="41" ht="14.25" customHeight="1">
      <c r="A41" s="36" t="s">
        <v>241</v>
      </c>
      <c r="B41" s="37" t="s">
        <v>242</v>
      </c>
      <c r="C41" s="38">
        <v>7.0</v>
      </c>
      <c r="D41" s="38">
        <f>(8-7)/28*0.12</f>
        <v>0.004285714286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36"/>
      <c r="B42" s="41"/>
      <c r="C42" s="41"/>
      <c r="D42" s="42">
        <f>SUM(D35:D41)</f>
        <v>0.12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5"/>
      <c r="Y42" s="5"/>
      <c r="Z42" s="5"/>
    </row>
    <row r="43" ht="14.25" customHeight="1">
      <c r="A43" s="32" t="s">
        <v>243</v>
      </c>
      <c r="B43" s="33" t="s">
        <v>40</v>
      </c>
      <c r="C43" s="34">
        <v>6.0</v>
      </c>
      <c r="D43" s="34">
        <v>10.0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36" t="s">
        <v>244</v>
      </c>
      <c r="B44" s="37" t="s">
        <v>245</v>
      </c>
      <c r="C44" s="38">
        <v>1.0</v>
      </c>
      <c r="D44" s="38">
        <f>(5-1)/10*0.1</f>
        <v>0.04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36" t="s">
        <v>246</v>
      </c>
      <c r="B45" s="37" t="s">
        <v>247</v>
      </c>
      <c r="C45" s="38">
        <v>2.0</v>
      </c>
      <c r="D45" s="38">
        <f>(5-2)/10*0.1</f>
        <v>0.03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36" t="s">
        <v>248</v>
      </c>
      <c r="B46" s="37" t="s">
        <v>249</v>
      </c>
      <c r="C46" s="38">
        <v>3.0</v>
      </c>
      <c r="D46" s="38">
        <f>(5-3)/10*0.1</f>
        <v>0.02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36" t="s">
        <v>250</v>
      </c>
      <c r="B47" s="37" t="s">
        <v>251</v>
      </c>
      <c r="C47" s="38">
        <v>4.0</v>
      </c>
      <c r="D47" s="38">
        <f>(5-4)/10*0.1</f>
        <v>0.01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36"/>
      <c r="B48" s="41"/>
      <c r="C48" s="41"/>
      <c r="D48" s="38">
        <f>SUM(D44:D47)</f>
        <v>0.1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32" t="s">
        <v>252</v>
      </c>
      <c r="B49" s="33" t="s">
        <v>26</v>
      </c>
      <c r="C49" s="34">
        <v>7.0</v>
      </c>
      <c r="D49" s="34">
        <v>8.0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36" t="s">
        <v>253</v>
      </c>
      <c r="B50" s="37" t="s">
        <v>254</v>
      </c>
      <c r="C50" s="38">
        <v>1.0</v>
      </c>
      <c r="D50" s="38">
        <f>(6-1)/15*0.08</f>
        <v>0.02666666667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36" t="s">
        <v>255</v>
      </c>
      <c r="B51" s="37" t="s">
        <v>256</v>
      </c>
      <c r="C51" s="38">
        <v>2.0</v>
      </c>
      <c r="D51" s="38">
        <f>(6-2)/15*0.08</f>
        <v>0.02133333333</v>
      </c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5"/>
      <c r="Y51" s="5"/>
      <c r="Z51" s="5"/>
    </row>
    <row r="52" ht="14.25" customHeight="1">
      <c r="A52" s="36" t="s">
        <v>257</v>
      </c>
      <c r="B52" s="37" t="s">
        <v>258</v>
      </c>
      <c r="C52" s="38">
        <v>3.0</v>
      </c>
      <c r="D52" s="38">
        <f>(6-3)/15*0.08</f>
        <v>0.016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36" t="s">
        <v>259</v>
      </c>
      <c r="B53" s="37" t="s">
        <v>260</v>
      </c>
      <c r="C53" s="38">
        <v>4.0</v>
      </c>
      <c r="D53" s="38">
        <f>(6-4)/15*0.08</f>
        <v>0.01066666667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36" t="s">
        <v>261</v>
      </c>
      <c r="B54" s="37" t="s">
        <v>262</v>
      </c>
      <c r="C54" s="38">
        <v>5.0</v>
      </c>
      <c r="D54" s="38">
        <f>(6-5)/15*0.08</f>
        <v>0.005333333333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36"/>
      <c r="B55" s="41"/>
      <c r="C55" s="41"/>
      <c r="D55" s="42">
        <f>SUM(D50:D54)</f>
        <v>0.08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2023-10-03T05:32:02Z</dcterms:created>
  <dc:creator>DTI</dc:creator>
</cp:coreProperties>
</file>