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SCGLP\improx-broker\"/>
    </mc:Choice>
  </mc:AlternateContent>
  <xr:revisionPtr revIDLastSave="0" documentId="13_ncr:1_{77A1B5D3-4673-4F99-98E2-A61DC059EEE3}" xr6:coauthVersionLast="47" xr6:coauthVersionMax="47" xr10:uidLastSave="{00000000-0000-0000-0000-000000000000}"/>
  <bookViews>
    <workbookView xWindow="-120" yWindow="-120" windowWidth="29040" windowHeight="17520" tabRatio="941" activeTab="2" xr2:uid="{00000000-000D-0000-FFFF-FFFF00000000}"/>
  </bookViews>
  <sheets>
    <sheet name="RawData" sheetId="1" r:id="rId1"/>
    <sheet name="RawFeeder" sheetId="26" r:id="rId2"/>
    <sheet name="Energy Distribution" sheetId="18" r:id="rId3"/>
    <sheet name="Meter All" sheetId="20" r:id="rId4"/>
    <sheet name="key-in" sheetId="19" r:id="rId5"/>
    <sheet name="Holiday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\M" localSheetId="2">#REF!</definedName>
    <definedName name="\M" localSheetId="1">#REF!</definedName>
    <definedName name="\M">#REF!</definedName>
    <definedName name="\p" localSheetId="2">[1]EMR!#REF!</definedName>
    <definedName name="\p" localSheetId="1">[1]EMR!#REF!</definedName>
    <definedName name="\p">[1]EMR!#REF!</definedName>
    <definedName name="\q" localSheetId="2">[1]EMR!#REF!</definedName>
    <definedName name="\q" localSheetId="1">[1]EMR!#REF!</definedName>
    <definedName name="\q">[1]EMR!#REF!</definedName>
    <definedName name="_" localSheetId="1" hidden="1">[2]DETAIL!#REF!</definedName>
    <definedName name="_" hidden="1">[2]DETAIL!#REF!</definedName>
    <definedName name="__" hidden="1">[2]DETAIL!#REF!</definedName>
    <definedName name="___" hidden="1">[2]DETAIL!#REF!</definedName>
    <definedName name="___________FOH2006" localSheetId="1" hidden="1">{#N/A,#N/A,FALSE,"TL";#N/A,#N/A,FALSE,"KK";#N/A,#N/A,FALSE,"TS";#N/A,#N/A,FALSE,"KW";#N/A,#N/A,FALSE,"LP";#N/A,#N/A,FALSE,"DC"}</definedName>
    <definedName name="___________FOH2006" hidden="1">{#N/A,#N/A,FALSE,"TL";#N/A,#N/A,FALSE,"KK";#N/A,#N/A,FALSE,"TS";#N/A,#N/A,FALSE,"KW";#N/A,#N/A,FALSE,"LP";#N/A,#N/A,FALSE,"DC"}</definedName>
    <definedName name="__________a1" localSheetId="1" hidden="1">{"cashflow",#N/A,FALSE,"CASHFLOW "}</definedName>
    <definedName name="__________a1" hidden="1">{"cashflow",#N/A,FALSE,"CASHFLOW "}</definedName>
    <definedName name="__________a10" localSheetId="1" hidden="1">{"sales",#N/A,FALSE,"SALES"}</definedName>
    <definedName name="__________a10" hidden="1">{"sales",#N/A,FALSE,"SALES"}</definedName>
    <definedName name="__________a2" localSheetId="1" hidden="1">{"hilight1",#N/A,FALSE,"HILIGHT1"}</definedName>
    <definedName name="__________a2" hidden="1">{"hilight1",#N/A,FALSE,"HILIGHT1"}</definedName>
    <definedName name="__________a3" localSheetId="1" hidden="1">{"hilight2",#N/A,FALSE,"HILIGHT2"}</definedName>
    <definedName name="__________a3" hidden="1">{"hilight2",#N/A,FALSE,"HILIGHT2"}</definedName>
    <definedName name="__________a4" localSheetId="1" hidden="1">{"hilight3",#N/A,FALSE,"HILIGHT3"}</definedName>
    <definedName name="__________a4" hidden="1">{"hilight3",#N/A,FALSE,"HILIGHT3"}</definedName>
    <definedName name="__________a5" localSheetId="1" hidden="1">{"income",#N/A,FALSE,"INCOME"}</definedName>
    <definedName name="__________a5" hidden="1">{"income",#N/A,FALSE,"INCOME"}</definedName>
    <definedName name="__________a6" localSheetId="1" hidden="1">{"index",#N/A,FALSE,"INDEX"}</definedName>
    <definedName name="__________a6" hidden="1">{"index",#N/A,FALSE,"INDEX"}</definedName>
    <definedName name="__________a7" localSheetId="1" hidden="1">{"PRINT_EST",#N/A,FALSE,"ESTMON"}</definedName>
    <definedName name="__________a7" hidden="1">{"PRINT_EST",#N/A,FALSE,"ESTMON"}</definedName>
    <definedName name="__________a8" localSheetId="1" hidden="1">{"revsale",#N/A,FALSE,"REV-ยุพดี"}</definedName>
    <definedName name="__________a8" hidden="1">{"revsale",#N/A,FALSE,"REV-ยุพดี"}</definedName>
    <definedName name="__________a9" localSheetId="1" hidden="1">{"revable",#N/A,FALSE,"REVABLE"}</definedName>
    <definedName name="__________a9" hidden="1">{"revable",#N/A,FALSE,"REVABLE"}</definedName>
    <definedName name="__________FOH2006" localSheetId="1" hidden="1">{#N/A,#N/A,FALSE,"TL";#N/A,#N/A,FALSE,"KK";#N/A,#N/A,FALSE,"TS";#N/A,#N/A,FALSE,"KW";#N/A,#N/A,FALSE,"LP";#N/A,#N/A,FALSE,"DC"}</definedName>
    <definedName name="__________FOH2006" hidden="1">{#N/A,#N/A,FALSE,"TL";#N/A,#N/A,FALSE,"KK";#N/A,#N/A,FALSE,"TS";#N/A,#N/A,FALSE,"KW";#N/A,#N/A,FALSE,"LP";#N/A,#N/A,FALSE,"DC"}</definedName>
    <definedName name="_________a1" localSheetId="1" hidden="1">{"cashflow",#N/A,FALSE,"CASHFLOW "}</definedName>
    <definedName name="_________a1" hidden="1">{"cashflow",#N/A,FALSE,"CASHFLOW "}</definedName>
    <definedName name="_________a10" localSheetId="1" hidden="1">{"sales",#N/A,FALSE,"SALES"}</definedName>
    <definedName name="_________a10" hidden="1">{"sales",#N/A,FALSE,"SALES"}</definedName>
    <definedName name="_________a2" localSheetId="1" hidden="1">{"hilight1",#N/A,FALSE,"HILIGHT1"}</definedName>
    <definedName name="_________a2" hidden="1">{"hilight1",#N/A,FALSE,"HILIGHT1"}</definedName>
    <definedName name="_________a3" localSheetId="1" hidden="1">{"hilight2",#N/A,FALSE,"HILIGHT2"}</definedName>
    <definedName name="_________a3" hidden="1">{"hilight2",#N/A,FALSE,"HILIGHT2"}</definedName>
    <definedName name="_________a4" localSheetId="1" hidden="1">{"hilight3",#N/A,FALSE,"HILIGHT3"}</definedName>
    <definedName name="_________a4" hidden="1">{"hilight3",#N/A,FALSE,"HILIGHT3"}</definedName>
    <definedName name="_________a5" localSheetId="1" hidden="1">{"income",#N/A,FALSE,"INCOME"}</definedName>
    <definedName name="_________a5" hidden="1">{"income",#N/A,FALSE,"INCOME"}</definedName>
    <definedName name="_________a6" localSheetId="1" hidden="1">{"index",#N/A,FALSE,"INDEX"}</definedName>
    <definedName name="_________a6" hidden="1">{"index",#N/A,FALSE,"INDEX"}</definedName>
    <definedName name="_________a7" localSheetId="1" hidden="1">{"PRINT_EST",#N/A,FALSE,"ESTMON"}</definedName>
    <definedName name="_________a7" hidden="1">{"PRINT_EST",#N/A,FALSE,"ESTMON"}</definedName>
    <definedName name="_________a8" localSheetId="1" hidden="1">{"revsale",#N/A,FALSE,"REV-ยุพดี"}</definedName>
    <definedName name="_________a8" hidden="1">{"revsale",#N/A,FALSE,"REV-ยุพดี"}</definedName>
    <definedName name="_________a9" localSheetId="1" hidden="1">{"revable",#N/A,FALSE,"REVABLE"}</definedName>
    <definedName name="_________a9" hidden="1">{"revable",#N/A,FALSE,"REVABLE"}</definedName>
    <definedName name="_________FOH2006" localSheetId="1" hidden="1">{#N/A,#N/A,FALSE,"TL";#N/A,#N/A,FALSE,"KK";#N/A,#N/A,FALSE,"TS";#N/A,#N/A,FALSE,"KW";#N/A,#N/A,FALSE,"LP";#N/A,#N/A,FALSE,"DC"}</definedName>
    <definedName name="_________FOH2006" hidden="1">{#N/A,#N/A,FALSE,"TL";#N/A,#N/A,FALSE,"KK";#N/A,#N/A,FALSE,"TS";#N/A,#N/A,FALSE,"KW";#N/A,#N/A,FALSE,"LP";#N/A,#N/A,FALSE,"DC"}</definedName>
    <definedName name="________a1" localSheetId="1" hidden="1">{"cashflow",#N/A,FALSE,"CASHFLOW "}</definedName>
    <definedName name="________a1" hidden="1">{"cashflow",#N/A,FALSE,"CASHFLOW "}</definedName>
    <definedName name="________a10" localSheetId="1" hidden="1">{"sales",#N/A,FALSE,"SALES"}</definedName>
    <definedName name="________a10" hidden="1">{"sales",#N/A,FALSE,"SALES"}</definedName>
    <definedName name="________a2" localSheetId="1" hidden="1">{"hilight1",#N/A,FALSE,"HILIGHT1"}</definedName>
    <definedName name="________a2" hidden="1">{"hilight1",#N/A,FALSE,"HILIGHT1"}</definedName>
    <definedName name="________a3" localSheetId="1" hidden="1">{"hilight2",#N/A,FALSE,"HILIGHT2"}</definedName>
    <definedName name="________a3" hidden="1">{"hilight2",#N/A,FALSE,"HILIGHT2"}</definedName>
    <definedName name="________a4" localSheetId="1" hidden="1">{"hilight3",#N/A,FALSE,"HILIGHT3"}</definedName>
    <definedName name="________a4" hidden="1">{"hilight3",#N/A,FALSE,"HILIGHT3"}</definedName>
    <definedName name="________a5" localSheetId="1" hidden="1">{"income",#N/A,FALSE,"INCOME"}</definedName>
    <definedName name="________a5" hidden="1">{"income",#N/A,FALSE,"INCOME"}</definedName>
    <definedName name="________a6" localSheetId="1" hidden="1">{"index",#N/A,FALSE,"INDEX"}</definedName>
    <definedName name="________a6" hidden="1">{"index",#N/A,FALSE,"INDEX"}</definedName>
    <definedName name="________a7" localSheetId="1" hidden="1">{"PRINT_EST",#N/A,FALSE,"ESTMON"}</definedName>
    <definedName name="________a7" hidden="1">{"PRINT_EST",#N/A,FALSE,"ESTMON"}</definedName>
    <definedName name="________a8" localSheetId="1" hidden="1">{"revsale",#N/A,FALSE,"REV-ยุพดี"}</definedName>
    <definedName name="________a8" hidden="1">{"revsale",#N/A,FALSE,"REV-ยุพดี"}</definedName>
    <definedName name="________a9" localSheetId="1" hidden="1">{"revable",#N/A,FALSE,"REVABLE"}</definedName>
    <definedName name="________a9" hidden="1">{"revable",#N/A,FALSE,"REVABLE"}</definedName>
    <definedName name="________FOH2006" localSheetId="1" hidden="1">{#N/A,#N/A,FALSE,"TL";#N/A,#N/A,FALSE,"KK";#N/A,#N/A,FALSE,"TS";#N/A,#N/A,FALSE,"KW";#N/A,#N/A,FALSE,"LP";#N/A,#N/A,FALSE,"DC"}</definedName>
    <definedName name="________FOH2006" hidden="1">{#N/A,#N/A,FALSE,"TL";#N/A,#N/A,FALSE,"KK";#N/A,#N/A,FALSE,"TS";#N/A,#N/A,FALSE,"KW";#N/A,#N/A,FALSE,"LP";#N/A,#N/A,FALSE,"DC"}</definedName>
    <definedName name="_______a1" localSheetId="1" hidden="1">{"cashflow",#N/A,FALSE,"CASHFLOW "}</definedName>
    <definedName name="_______a1" hidden="1">{"cashflow",#N/A,FALSE,"CASHFLOW "}</definedName>
    <definedName name="_______a10" localSheetId="1" hidden="1">{"sales",#N/A,FALSE,"SALES"}</definedName>
    <definedName name="_______a10" hidden="1">{"sales",#N/A,FALSE,"SALES"}</definedName>
    <definedName name="_______a2" localSheetId="1" hidden="1">{"hilight1",#N/A,FALSE,"HILIGHT1"}</definedName>
    <definedName name="_______a2" hidden="1">{"hilight1",#N/A,FALSE,"HILIGHT1"}</definedName>
    <definedName name="_______a3" localSheetId="1" hidden="1">{"hilight2",#N/A,FALSE,"HILIGHT2"}</definedName>
    <definedName name="_______a3" hidden="1">{"hilight2",#N/A,FALSE,"HILIGHT2"}</definedName>
    <definedName name="_______a4" localSheetId="1" hidden="1">{"hilight3",#N/A,FALSE,"HILIGHT3"}</definedName>
    <definedName name="_______a4" hidden="1">{"hilight3",#N/A,FALSE,"HILIGHT3"}</definedName>
    <definedName name="_______a5" localSheetId="1" hidden="1">{"income",#N/A,FALSE,"INCOME"}</definedName>
    <definedName name="_______a5" hidden="1">{"income",#N/A,FALSE,"INCOME"}</definedName>
    <definedName name="_______a6" localSheetId="1" hidden="1">{"index",#N/A,FALSE,"INDEX"}</definedName>
    <definedName name="_______a6" hidden="1">{"index",#N/A,FALSE,"INDEX"}</definedName>
    <definedName name="_______a7" localSheetId="1" hidden="1">{"PRINT_EST",#N/A,FALSE,"ESTMON"}</definedName>
    <definedName name="_______a7" hidden="1">{"PRINT_EST",#N/A,FALSE,"ESTMON"}</definedName>
    <definedName name="_______a8" localSheetId="1" hidden="1">{"revsale",#N/A,FALSE,"REV-ยุพดี"}</definedName>
    <definedName name="_______a8" hidden="1">{"revsale",#N/A,FALSE,"REV-ยุพดี"}</definedName>
    <definedName name="_______a9" localSheetId="1" hidden="1">{"revable",#N/A,FALSE,"REVABLE"}</definedName>
    <definedName name="_______a9" hidden="1">{"revable",#N/A,FALSE,"REVABLE"}</definedName>
    <definedName name="_______FOH2006" localSheetId="1" hidden="1">{#N/A,#N/A,FALSE,"TL";#N/A,#N/A,FALSE,"KK";#N/A,#N/A,FALSE,"TS";#N/A,#N/A,FALSE,"KW";#N/A,#N/A,FALSE,"LP";#N/A,#N/A,FALSE,"DC"}</definedName>
    <definedName name="_______FOH2006" hidden="1">{#N/A,#N/A,FALSE,"TL";#N/A,#N/A,FALSE,"KK";#N/A,#N/A,FALSE,"TS";#N/A,#N/A,FALSE,"KW";#N/A,#N/A,FALSE,"LP";#N/A,#N/A,FALSE,"DC"}</definedName>
    <definedName name="_______Z1" localSheetId="1" hidden="1">{"'ตัวอย่าง'!$A$1:$O$21"}</definedName>
    <definedName name="_______Z1" hidden="1">{"'ตัวอย่าง'!$A$1:$O$21"}</definedName>
    <definedName name="______a1" localSheetId="1" hidden="1">{"cashflow",#N/A,FALSE,"CASHFLOW "}</definedName>
    <definedName name="______a1" hidden="1">{"cashflow",#N/A,FALSE,"CASHFLOW "}</definedName>
    <definedName name="______a10" localSheetId="1" hidden="1">{"sales",#N/A,FALSE,"SALES"}</definedName>
    <definedName name="______a10" hidden="1">{"sales",#N/A,FALSE,"SALES"}</definedName>
    <definedName name="______a2" localSheetId="1" hidden="1">{"hilight1",#N/A,FALSE,"HILIGHT1"}</definedName>
    <definedName name="______a2" hidden="1">{"hilight1",#N/A,FALSE,"HILIGHT1"}</definedName>
    <definedName name="______a3" localSheetId="1" hidden="1">{"hilight2",#N/A,FALSE,"HILIGHT2"}</definedName>
    <definedName name="______a3" hidden="1">{"hilight2",#N/A,FALSE,"HILIGHT2"}</definedName>
    <definedName name="______a4" localSheetId="1" hidden="1">{"hilight3",#N/A,FALSE,"HILIGHT3"}</definedName>
    <definedName name="______a4" hidden="1">{"hilight3",#N/A,FALSE,"HILIGHT3"}</definedName>
    <definedName name="______a5" localSheetId="1" hidden="1">{"income",#N/A,FALSE,"INCOME"}</definedName>
    <definedName name="______a5" hidden="1">{"income",#N/A,FALSE,"INCOME"}</definedName>
    <definedName name="______a6" localSheetId="1" hidden="1">{"index",#N/A,FALSE,"INDEX"}</definedName>
    <definedName name="______a6" hidden="1">{"index",#N/A,FALSE,"INDEX"}</definedName>
    <definedName name="______a7" localSheetId="1" hidden="1">{"PRINT_EST",#N/A,FALSE,"ESTMON"}</definedName>
    <definedName name="______a7" hidden="1">{"PRINT_EST",#N/A,FALSE,"ESTMON"}</definedName>
    <definedName name="______a8" localSheetId="1" hidden="1">{"revsale",#N/A,FALSE,"REV-ยุพดี"}</definedName>
    <definedName name="______a8" hidden="1">{"revsale",#N/A,FALSE,"REV-ยุพดี"}</definedName>
    <definedName name="______a9" localSheetId="1" hidden="1">{"revable",#N/A,FALSE,"REVABLE"}</definedName>
    <definedName name="______a9" hidden="1">{"revable",#N/A,FALSE,"REVABLE"}</definedName>
    <definedName name="______FOH2006" localSheetId="1" hidden="1">{#N/A,#N/A,FALSE,"TL";#N/A,#N/A,FALSE,"KK";#N/A,#N/A,FALSE,"TS";#N/A,#N/A,FALSE,"KW";#N/A,#N/A,FALSE,"LP";#N/A,#N/A,FALSE,"DC"}</definedName>
    <definedName name="______FOH2006" hidden="1">{#N/A,#N/A,FALSE,"TL";#N/A,#N/A,FALSE,"KK";#N/A,#N/A,FALSE,"TS";#N/A,#N/A,FALSE,"KW";#N/A,#N/A,FALSE,"LP";#N/A,#N/A,FALSE,"DC"}</definedName>
    <definedName name="______Z1" localSheetId="1" hidden="1">{"'ตัวอย่าง'!$A$1:$O$21"}</definedName>
    <definedName name="______Z1" hidden="1">{"'ตัวอย่าง'!$A$1:$O$21"}</definedName>
    <definedName name="_____a1" localSheetId="1" hidden="1">{"cashflow",#N/A,FALSE,"CASHFLOW "}</definedName>
    <definedName name="_____a1" hidden="1">{"cashflow",#N/A,FALSE,"CASHFLOW "}</definedName>
    <definedName name="_____a10" localSheetId="1" hidden="1">{"sales",#N/A,FALSE,"SALES"}</definedName>
    <definedName name="_____a10" hidden="1">{"sales",#N/A,FALSE,"SALES"}</definedName>
    <definedName name="_____a2" localSheetId="1" hidden="1">{"hilight1",#N/A,FALSE,"HILIGHT1"}</definedName>
    <definedName name="_____a2" hidden="1">{"hilight1",#N/A,FALSE,"HILIGHT1"}</definedName>
    <definedName name="_____a3" localSheetId="1" hidden="1">{"hilight2",#N/A,FALSE,"HILIGHT2"}</definedName>
    <definedName name="_____a3" hidden="1">{"hilight2",#N/A,FALSE,"HILIGHT2"}</definedName>
    <definedName name="_____a4" localSheetId="1" hidden="1">{"hilight3",#N/A,FALSE,"HILIGHT3"}</definedName>
    <definedName name="_____a4" hidden="1">{"hilight3",#N/A,FALSE,"HILIGHT3"}</definedName>
    <definedName name="_____a5" localSheetId="1" hidden="1">{"income",#N/A,FALSE,"INCOME"}</definedName>
    <definedName name="_____a5" hidden="1">{"income",#N/A,FALSE,"INCOME"}</definedName>
    <definedName name="_____a6" localSheetId="1" hidden="1">{"index",#N/A,FALSE,"INDEX"}</definedName>
    <definedName name="_____a6" hidden="1">{"index",#N/A,FALSE,"INDEX"}</definedName>
    <definedName name="_____a7" localSheetId="1" hidden="1">{"PRINT_EST",#N/A,FALSE,"ESTMON"}</definedName>
    <definedName name="_____a7" hidden="1">{"PRINT_EST",#N/A,FALSE,"ESTMON"}</definedName>
    <definedName name="_____a8" localSheetId="1" hidden="1">{"revsale",#N/A,FALSE,"REV-ยุพดี"}</definedName>
    <definedName name="_____a8" hidden="1">{"revsale",#N/A,FALSE,"REV-ยุพดี"}</definedName>
    <definedName name="_____a9" localSheetId="1" hidden="1">{"revable",#N/A,FALSE,"REVABLE"}</definedName>
    <definedName name="_____a9" hidden="1">{"revable",#N/A,FALSE,"REVABLE"}</definedName>
    <definedName name="_____FOH2006" localSheetId="1" hidden="1">{#N/A,#N/A,FALSE,"TL";#N/A,#N/A,FALSE,"KK";#N/A,#N/A,FALSE,"TS";#N/A,#N/A,FALSE,"KW";#N/A,#N/A,FALSE,"LP";#N/A,#N/A,FALSE,"DC"}</definedName>
    <definedName name="_____FOH2006" hidden="1">{#N/A,#N/A,FALSE,"TL";#N/A,#N/A,FALSE,"KK";#N/A,#N/A,FALSE,"TS";#N/A,#N/A,FALSE,"KW";#N/A,#N/A,FALSE,"LP";#N/A,#N/A,FALSE,"DC"}</definedName>
    <definedName name="_____Z1" localSheetId="1" hidden="1">{"'ตัวอย่าง'!$A$1:$O$21"}</definedName>
    <definedName name="_____Z1" hidden="1">{"'ตัวอย่าง'!$A$1:$O$21"}</definedName>
    <definedName name="____a1" localSheetId="1" hidden="1">{"cashflow",#N/A,FALSE,"CASHFLOW "}</definedName>
    <definedName name="____a1" hidden="1">{"cashflow",#N/A,FALSE,"CASHFLOW "}</definedName>
    <definedName name="____a10" localSheetId="1" hidden="1">{"sales",#N/A,FALSE,"SALES"}</definedName>
    <definedName name="____a10" hidden="1">{"sales",#N/A,FALSE,"SALES"}</definedName>
    <definedName name="____a2" localSheetId="1" hidden="1">{"hilight1",#N/A,FALSE,"HILIGHT1"}</definedName>
    <definedName name="____a2" hidden="1">{"hilight1",#N/A,FALSE,"HILIGHT1"}</definedName>
    <definedName name="____a3" localSheetId="1" hidden="1">{"hilight2",#N/A,FALSE,"HILIGHT2"}</definedName>
    <definedName name="____a3" hidden="1">{"hilight2",#N/A,FALSE,"HILIGHT2"}</definedName>
    <definedName name="____a4" localSheetId="1" hidden="1">{"hilight3",#N/A,FALSE,"HILIGHT3"}</definedName>
    <definedName name="____a4" hidden="1">{"hilight3",#N/A,FALSE,"HILIGHT3"}</definedName>
    <definedName name="____a5" localSheetId="1" hidden="1">{"income",#N/A,FALSE,"INCOME"}</definedName>
    <definedName name="____a5" hidden="1">{"income",#N/A,FALSE,"INCOME"}</definedName>
    <definedName name="____a6" localSheetId="1" hidden="1">{"index",#N/A,FALSE,"INDEX"}</definedName>
    <definedName name="____a6" hidden="1">{"index",#N/A,FALSE,"INDEX"}</definedName>
    <definedName name="____a7" localSheetId="1" hidden="1">{"PRINT_EST",#N/A,FALSE,"ESTMON"}</definedName>
    <definedName name="____a7" hidden="1">{"PRINT_EST",#N/A,FALSE,"ESTMON"}</definedName>
    <definedName name="____a8" localSheetId="1" hidden="1">{"revsale",#N/A,FALSE,"REV-ยุพดี"}</definedName>
    <definedName name="____a8" hidden="1">{"revsale",#N/A,FALSE,"REV-ยุพดี"}</definedName>
    <definedName name="____a9" localSheetId="1" hidden="1">{"revable",#N/A,FALSE,"REVABLE"}</definedName>
    <definedName name="____a9" hidden="1">{"revable",#N/A,FALSE,"REVABLE"}</definedName>
    <definedName name="____FOH2006" localSheetId="1" hidden="1">{#N/A,#N/A,FALSE,"TL";#N/A,#N/A,FALSE,"KK";#N/A,#N/A,FALSE,"TS";#N/A,#N/A,FALSE,"KW";#N/A,#N/A,FALSE,"LP";#N/A,#N/A,FALSE,"DC"}</definedName>
    <definedName name="____FOH2006" hidden="1">{#N/A,#N/A,FALSE,"TL";#N/A,#N/A,FALSE,"KK";#N/A,#N/A,FALSE,"TS";#N/A,#N/A,FALSE,"KW";#N/A,#N/A,FALSE,"LP";#N/A,#N/A,FALSE,"DC"}</definedName>
    <definedName name="____Z1" localSheetId="1" hidden="1">{"'ตัวอย่าง'!$A$1:$O$21"}</definedName>
    <definedName name="____Z1" hidden="1">{"'ตัวอย่าง'!$A$1:$O$21"}</definedName>
    <definedName name="___a1" localSheetId="1" hidden="1">{"cashflow",#N/A,FALSE,"CASHFLOW "}</definedName>
    <definedName name="___a1" hidden="1">{"cashflow",#N/A,FALSE,"CASHFLOW "}</definedName>
    <definedName name="___a10" localSheetId="1" hidden="1">{"sales",#N/A,FALSE,"SALES"}</definedName>
    <definedName name="___a10" hidden="1">{"sales",#N/A,FALSE,"SALES"}</definedName>
    <definedName name="___a2" localSheetId="1" hidden="1">{"hilight1",#N/A,FALSE,"HILIGHT1"}</definedName>
    <definedName name="___a2" hidden="1">{"hilight1",#N/A,FALSE,"HILIGHT1"}</definedName>
    <definedName name="___a3" localSheetId="1" hidden="1">{"hilight2",#N/A,FALSE,"HILIGHT2"}</definedName>
    <definedName name="___a3" hidden="1">{"hilight2",#N/A,FALSE,"HILIGHT2"}</definedName>
    <definedName name="___a4" localSheetId="1" hidden="1">{"hilight3",#N/A,FALSE,"HILIGHT3"}</definedName>
    <definedName name="___a4" hidden="1">{"hilight3",#N/A,FALSE,"HILIGHT3"}</definedName>
    <definedName name="___a5" localSheetId="1" hidden="1">{"income",#N/A,FALSE,"INCOME"}</definedName>
    <definedName name="___a5" hidden="1">{"income",#N/A,FALSE,"INCOME"}</definedName>
    <definedName name="___a6" localSheetId="1" hidden="1">{"index",#N/A,FALSE,"INDEX"}</definedName>
    <definedName name="___a6" hidden="1">{"index",#N/A,FALSE,"INDEX"}</definedName>
    <definedName name="___a7" localSheetId="1" hidden="1">{"PRINT_EST",#N/A,FALSE,"ESTMON"}</definedName>
    <definedName name="___a7" hidden="1">{"PRINT_EST",#N/A,FALSE,"ESTMON"}</definedName>
    <definedName name="___a8" localSheetId="1" hidden="1">{"revsale",#N/A,FALSE,"REV-ยุพดี"}</definedName>
    <definedName name="___a8" hidden="1">{"revsale",#N/A,FALSE,"REV-ยุพดี"}</definedName>
    <definedName name="___a9" localSheetId="1" hidden="1">{"revable",#N/A,FALSE,"REVABLE"}</definedName>
    <definedName name="___a9" hidden="1">{"revable",#N/A,FALSE,"REVABLE"}</definedName>
    <definedName name="___FOH2006" localSheetId="1" hidden="1">{#N/A,#N/A,FALSE,"TL";#N/A,#N/A,FALSE,"KK";#N/A,#N/A,FALSE,"TS";#N/A,#N/A,FALSE,"KW";#N/A,#N/A,FALSE,"LP";#N/A,#N/A,FALSE,"DC"}</definedName>
    <definedName name="___FOH2006" hidden="1">{#N/A,#N/A,FALSE,"TL";#N/A,#N/A,FALSE,"KK";#N/A,#N/A,FALSE,"TS";#N/A,#N/A,FALSE,"KW";#N/A,#N/A,FALSE,"LP";#N/A,#N/A,FALSE,"DC"}</definedName>
    <definedName name="___Z1" localSheetId="1" hidden="1">{"'ตัวอย่าง'!$A$1:$O$21"}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localSheetId="1" hidden="1">{"cashflow",#N/A,FALSE,"CASHFLOW "}</definedName>
    <definedName name="__a1" hidden="1">{"cashflow",#N/A,FALSE,"CASHFLOW "}</definedName>
    <definedName name="__a10" localSheetId="1" hidden="1">{"sales",#N/A,FALSE,"SALES"}</definedName>
    <definedName name="__a10" hidden="1">{"sales",#N/A,FALSE,"SALES"}</definedName>
    <definedName name="__a2" localSheetId="1" hidden="1">{"hilight1",#N/A,FALSE,"HILIGHT1"}</definedName>
    <definedName name="__a2" hidden="1">{"hilight1",#N/A,FALSE,"HILIGHT1"}</definedName>
    <definedName name="__a3" localSheetId="1" hidden="1">{"hilight2",#N/A,FALSE,"HILIGHT2"}</definedName>
    <definedName name="__a3" hidden="1">{"hilight2",#N/A,FALSE,"HILIGHT2"}</definedName>
    <definedName name="__a4" localSheetId="1" hidden="1">{"hilight3",#N/A,FALSE,"HILIGHT3"}</definedName>
    <definedName name="__a4" hidden="1">{"hilight3",#N/A,FALSE,"HILIGHT3"}</definedName>
    <definedName name="__a5" localSheetId="1" hidden="1">{"income",#N/A,FALSE,"INCOME"}</definedName>
    <definedName name="__a5" hidden="1">{"income",#N/A,FALSE,"INCOME"}</definedName>
    <definedName name="__a6" localSheetId="1" hidden="1">{"index",#N/A,FALSE,"INDEX"}</definedName>
    <definedName name="__a6" hidden="1">{"index",#N/A,FALSE,"INDEX"}</definedName>
    <definedName name="__a7" localSheetId="1" hidden="1">{"PRINT_EST",#N/A,FALSE,"ESTMON"}</definedName>
    <definedName name="__a7" hidden="1">{"PRINT_EST",#N/A,FALSE,"ESTMON"}</definedName>
    <definedName name="__a8" localSheetId="1" hidden="1">{"revsale",#N/A,FALSE,"REV-ยุพดี"}</definedName>
    <definedName name="__a8" hidden="1">{"revsale",#N/A,FALSE,"REV-ยุพดี"}</definedName>
    <definedName name="__a9" localSheetId="1" hidden="1">{"revable",#N/A,FALSE,"REVABLE"}</definedName>
    <definedName name="__a9" hidden="1">{"revable",#N/A,FALSE,"REVABLE"}</definedName>
    <definedName name="__FOH2006" localSheetId="1" hidden="1">{#N/A,#N/A,FALSE,"TL";#N/A,#N/A,FALSE,"KK";#N/A,#N/A,FALSE,"TS";#N/A,#N/A,FALSE,"KW";#N/A,#N/A,FALSE,"LP";#N/A,#N/A,FALSE,"DC"}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localSheetId="1" hidden="1">{"PAGE 1",#N/A,FALSE,"หน้า 1,2,3";"PAGE 2",#N/A,FALSE,"หน้า 1,2,3";"PAGE 3",#N/A,FALSE,"หน้า 1,2,3"}</definedName>
    <definedName name="__q2" hidden="1">{"PAGE 1",#N/A,FALSE,"หน้า 1,2,3";"PAGE 2",#N/A,FALSE,"หน้า 1,2,3";"PAGE 3",#N/A,FALSE,"หน้า 1,2,3"}</definedName>
    <definedName name="__q3" localSheetId="1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localSheetId="1" hidden="1">{"'ตัวอย่าง'!$A$1:$O$21"}</definedName>
    <definedName name="__Z1" hidden="1">{"'ตัวอย่าง'!$A$1:$O$21"}</definedName>
    <definedName name="_1_?" localSheetId="1" hidden="1">{#N/A,#N/A,FALSE,"BBPREP"}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localSheetId="1" hidden="1">{"cashflow",#N/A,FALSE,"CASHFLOW "}</definedName>
    <definedName name="_a1" hidden="1">{"cashflow",#N/A,FALSE,"CASHFLOW "}</definedName>
    <definedName name="_a10" localSheetId="1" hidden="1">{"sales",#N/A,FALSE,"SALES"}</definedName>
    <definedName name="_a10" hidden="1">{"sales",#N/A,FALSE,"SALES"}</definedName>
    <definedName name="_a11" localSheetId="1" hidden="1">{"sales",#N/A,FALSE,"SALES"}</definedName>
    <definedName name="_a11" hidden="1">{"sales",#N/A,FALSE,"SALES"}</definedName>
    <definedName name="_a2" localSheetId="1" hidden="1">{"hilight1",#N/A,FALSE,"HILIGHT1"}</definedName>
    <definedName name="_a2" hidden="1">{"hilight1",#N/A,FALSE,"HILIGHT1"}</definedName>
    <definedName name="_a3" localSheetId="1" hidden="1">{"hilight2",#N/A,FALSE,"HILIGHT2"}</definedName>
    <definedName name="_a3" hidden="1">{"hilight2",#N/A,FALSE,"HILIGHT2"}</definedName>
    <definedName name="_a4" localSheetId="1" hidden="1">{"hilight3",#N/A,FALSE,"HILIGHT3"}</definedName>
    <definedName name="_a4" hidden="1">{"hilight3",#N/A,FALSE,"HILIGHT3"}</definedName>
    <definedName name="_a5" localSheetId="1" hidden="1">{"income",#N/A,FALSE,"INCOME"}</definedName>
    <definedName name="_a5" hidden="1">{"income",#N/A,FALSE,"INCOME"}</definedName>
    <definedName name="_a6" localSheetId="1" hidden="1">{"index",#N/A,FALSE,"INDEX"}</definedName>
    <definedName name="_a6" hidden="1">{"index",#N/A,FALSE,"INDEX"}</definedName>
    <definedName name="_a7" localSheetId="1" hidden="1">{"PRINT_EST",#N/A,FALSE,"ESTMON"}</definedName>
    <definedName name="_a7" hidden="1">{"PRINT_EST",#N/A,FALSE,"ESTMON"}</definedName>
    <definedName name="_a8" localSheetId="1" hidden="1">{"revsale",#N/A,FALSE,"REV-ยุพดี"}</definedName>
    <definedName name="_a8" hidden="1">{"revsale",#N/A,FALSE,"REV-ยุพดี"}</definedName>
    <definedName name="_a9" localSheetId="1" hidden="1">{"revable",#N/A,FALSE,"REVABLE"}</definedName>
    <definedName name="_a9" hidden="1">{"revable",#N/A,FALSE,"REVABLE"}</definedName>
    <definedName name="_D1112" localSheetId="1" hidden="1">{"'照明目录'!$A$1:$H$31"}</definedName>
    <definedName name="_D1112" hidden="1">{"'照明目录'!$A$1:$H$31"}</definedName>
    <definedName name="_DAY1">RawData!$A$2:$A$97</definedName>
    <definedName name="_EA1116" localSheetId="1" hidden="1">{"'照明目录'!$A$1:$H$31"}</definedName>
    <definedName name="_EA1116" hidden="1">{"'照明目录'!$A$1:$H$31"}</definedName>
    <definedName name="_fg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xlnm._FilterDatabase" localSheetId="2" hidden="1">'Energy Distribution'!$A$1:$G$10</definedName>
    <definedName name="_FOH2006" localSheetId="1" hidden="1">{#N/A,#N/A,FALSE,"TL";#N/A,#N/A,FALSE,"KK";#N/A,#N/A,FALSE,"TS";#N/A,#N/A,FALSE,"KW";#N/A,#N/A,FALSE,"LP";#N/A,#N/A,FALSE,"DC"}</definedName>
    <definedName name="_FOH2006" hidden="1">{#N/A,#N/A,FALSE,"TL";#N/A,#N/A,FALSE,"KK";#N/A,#N/A,FALSE,"TS";#N/A,#N/A,FALSE,"KW";#N/A,#N/A,FALSE,"LP";#N/A,#N/A,FALSE,"DC"}</definedName>
    <definedName name="_gd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localSheetId="1" hidden="1">[6]PLANBS3!#REF!</definedName>
    <definedName name="_Key1" hidden="1">[7]PLANBS3!#REF!</definedName>
    <definedName name="_Key2" localSheetId="1" hidden="1">[6]PLANBS3!#REF!</definedName>
    <definedName name="_Key2" hidden="1">[7]PLANBS3!#REF!</definedName>
    <definedName name="_KP300" localSheetId="1" hidden="1">{"level1",#N/A,FALSE,"1_LEV";"LEVEL1",#N/A,FALSE,"1_LEV"}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[8]sales!#REF!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localSheetId="1" hidden="1">{"PAGE 1",#N/A,FALSE,"หน้า 1,2,3";"PAGE 2",#N/A,FALSE,"หน้า 1,2,3";"PAGE 3",#N/A,FALSE,"หน้า 1,2,3"}</definedName>
    <definedName name="_q2" hidden="1">{"PAGE 1",#N/A,FALSE,"หน้า 1,2,3";"PAGE 2",#N/A,FALSE,"หน้า 1,2,3";"PAGE 3",#N/A,FALSE,"หน้า 1,2,3"}</definedName>
    <definedName name="_q3" localSheetId="1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>RawData!$A$2</definedName>
    <definedName name="_Sort" localSheetId="1" hidden="1">[6]PLANBS3!#REF!</definedName>
    <definedName name="_Sort" hidden="1">[7]PLANBS3!#REF!</definedName>
    <definedName name="_Z1" localSheetId="1" hidden="1">{"'ตัวอย่าง'!$A$1:$O$21"}</definedName>
    <definedName name="_Z1" hidden="1">{"'ตัวอย่าง'!$A$1:$O$21"}</definedName>
    <definedName name="a" localSheetId="1" hidden="1">{"'Model'!$A$1:$N$53"}</definedName>
    <definedName name="a" hidden="1">{"'Model'!$A$1:$N$53"}</definedName>
    <definedName name="AA" localSheetId="1" hidden="1">{"hilight2",#N/A,FALSE,"HILIGHT2"}</definedName>
    <definedName name="AA" hidden="1">{"hilight2",#N/A,FALSE,"HILIGHT2"}</definedName>
    <definedName name="aaa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localSheetId="1" hidden="1">{"'ตัวอย่าง'!$A$1:$O$21"}</definedName>
    <definedName name="AAAA" hidden="1">{"'ตัวอย่าง'!$A$1:$O$21"}</definedName>
    <definedName name="aaaaaaaa" localSheetId="1" hidden="1">{"'ตัวอย่าง'!$A$1:$O$21"}</definedName>
    <definedName name="aaaaaaaa" hidden="1">{"'ตัวอย่าง'!$A$1:$O$21"}</definedName>
    <definedName name="ää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 localSheetId="2">#REF!</definedName>
    <definedName name="Actual_chrg_m3" localSheetId="1">#REF!</definedName>
    <definedName name="Actual_chrg_m3">#REF!</definedName>
    <definedName name="ad" localSheetId="1" hidden="1">{"income",#N/A,FALSE,"INCOME"}</definedName>
    <definedName name="ad" hidden="1">{"income",#N/A,FALSE,"INCOME"}</definedName>
    <definedName name="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localSheetId="1" hidden="1">{"'ตัวอย่าง'!$A$1:$O$21"}</definedName>
    <definedName name="aef" hidden="1">{"'ตัวอย่าง'!$A$1:$O$21"}</definedName>
    <definedName name="af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localSheetId="1" hidden="1">{"'ตัวอย่าง'!$A$1:$O$21"}</definedName>
    <definedName name="afd" hidden="1">{"'ตัวอย่าง'!$A$1:$O$21"}</definedName>
    <definedName name="afd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localSheetId="1" hidden="1">{"level1",#N/A,FALSE,"1_LEV";"LEVEL1",#N/A,FALSE,"1_LEV"}</definedName>
    <definedName name="ai" hidden="1">{"level1",#N/A,FALSE,"1_LEV";"LEVEL1",#N/A,FALSE,"1_LEV"}</definedName>
    <definedName name="ALL">RawData!$A$1:$T$2976</definedName>
    <definedName name="anscount" hidden="1">1</definedName>
    <definedName name="ar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localSheetId="1" hidden="1">{"'照明目录'!$A$1:$H$31"}</definedName>
    <definedName name="as" hidden="1">{"'照明目录'!$A$1:$H$31"}</definedName>
    <definedName name="AS2DocOpenMode" hidden="1">"AS2DocumentEdit"</definedName>
    <definedName name="as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localSheetId="1" hidden="1">{"'照明目录'!$A$1:$H$31"}</definedName>
    <definedName name="asas" hidden="1">{"'照明目录'!$A$1:$H$31"}</definedName>
    <definedName name="as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localSheetId="1" hidden="1">{"'ตัวอย่าง'!$A$1:$O$21"}</definedName>
    <definedName name="asew" hidden="1">{"'ตัวอย่าง'!$A$1:$O$21"}</definedName>
    <definedName name="asfe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localSheetId="1" hidden="1">{"revable",#N/A,FALSE,"REVABLE"}</definedName>
    <definedName name="ass" hidden="1">{"revable",#N/A,FALSE,"REVABLE"}</definedName>
    <definedName name="AUGFIX01" localSheetId="1" hidden="1">{"level1",#N/A,FALSE,"1_LEV";"LEVEL1",#N/A,FALSE,"1_LEV"}</definedName>
    <definedName name="AUGFIX01" hidden="1">{"level1",#N/A,FALSE,"1_LEV";"LEVEL1",#N/A,FALSE,"1_LEV"}</definedName>
    <definedName name="AUGFIX02" localSheetId="1" hidden="1">{"level1",#N/A,FALSE,"1_LEV";"LEVEL1",#N/A,FALSE,"1_LEV"}</definedName>
    <definedName name="AUGFIX02" hidden="1">{"level1",#N/A,FALSE,"1_LEV";"LEVEL1",#N/A,FALSE,"1_LEV"}</definedName>
    <definedName name="bbb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localSheetId="1" hidden="1">{"'ตัวอย่าง'!$A$1:$O$21"}</definedName>
    <definedName name="bbbbbbbbb" hidden="1">{"'ตัวอย่าง'!$A$1:$O$21"}</definedName>
    <definedName name="bh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 localSheetId="2">#REF!</definedName>
    <definedName name="BLSparM3" localSheetId="1">#REF!</definedName>
    <definedName name="BLSparM3">#REF!</definedName>
    <definedName name="boonthak" localSheetId="1" hidden="1">{"'ตัวอย่าง'!$A$1:$O$21"}</definedName>
    <definedName name="boonthak" hidden="1">{"'ตัวอย่าง'!$A$1:$O$21"}</definedName>
    <definedName name="bs" localSheetId="1" hidden="1">{#N/A,#N/A,FALSE,"BBPREP"}</definedName>
    <definedName name="bs" hidden="1">{#N/A,#N/A,FALSE,"BBPREP"}</definedName>
    <definedName name="BTUpaLB" localSheetId="1">#REF!</definedName>
    <definedName name="BTUpaLB">#REF!</definedName>
    <definedName name="BTUparKJ" localSheetId="2">#REF!</definedName>
    <definedName name="BTUparKJ" localSheetId="1">#REF!</definedName>
    <definedName name="BTUparKJ">#REF!</definedName>
    <definedName name="BTUparLB" localSheetId="2">#REF!</definedName>
    <definedName name="BTUparLB" localSheetId="1">#REF!</definedName>
    <definedName name="BTUparLB">#REF!</definedName>
    <definedName name="BURLINGTON" localSheetId="2">#REF!</definedName>
    <definedName name="BURLINGTON">#REF!</definedName>
    <definedName name="bv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 localSheetId="2">#REF!</definedName>
    <definedName name="CASHDISC" localSheetId="1">#REF!</definedName>
    <definedName name="CASHDISC">#REF!</definedName>
    <definedName name="ccc" localSheetId="1" hidden="1">{"PRINT_EST",#N/A,FALSE,"ESTMON"}</definedName>
    <definedName name="ccc" hidden="1">{"PRINT_EST",#N/A,FALSE,"ESTMON"}</definedName>
    <definedName name="ccgh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localSheetId="1" hidden="1">{"'ตัวอย่าง'!$A$1:$O$21"}</definedName>
    <definedName name="ccr" hidden="1">{"'ตัวอย่าง'!$A$1:$O$21"}</definedName>
    <definedName name="CH4_Density">[9]References!$B$59</definedName>
    <definedName name="CH4_GWP">[9]References!$B$28</definedName>
    <definedName name="ci" localSheetId="1" hidden="1">{"'照明目录'!$A$1:$H$31"}</definedName>
    <definedName name="ci" hidden="1">{"'照明目录'!$A$1:$H$31"}</definedName>
    <definedName name="cl" localSheetId="1" hidden="1">{"'照明目录'!$A$1:$H$31"}</definedName>
    <definedName name="cl" hidden="1">{"'照明目录'!$A$1:$H$31"}</definedName>
    <definedName name="CNR" localSheetId="2">#REF!</definedName>
    <definedName name="CNR">#REF!</definedName>
    <definedName name="CO2_Density">[9]References!$B$58</definedName>
    <definedName name="comm" localSheetId="1" hidden="1">{#N/A,#N/A,FALSE,"BBPREP"}</definedName>
    <definedName name="comm" hidden="1">{#N/A,#N/A,FALSE,"BBPREP"}</definedName>
    <definedName name="Commentary1" localSheetId="1" hidden="1">{#N/A,#N/A,FALSE,"BBPREP"}</definedName>
    <definedName name="Commentary1" hidden="1">{#N/A,#N/A,FALSE,"BBPREP"}</definedName>
    <definedName name="comments" localSheetId="1" hidden="1">{#N/A,#N/A,FALSE,"BBPREP"}</definedName>
    <definedName name="comments" hidden="1">{#N/A,#N/A,FALSE,"BBPREP"}</definedName>
    <definedName name="cๅจ" localSheetId="2">#REF!</definedName>
    <definedName name="cๅจ" localSheetId="1">#REF!</definedName>
    <definedName name="cๅจ">#REF!</definedName>
    <definedName name="da" localSheetId="1" hidden="1">{"'ตัวอย่าง'!$A$1:$O$21"}</definedName>
    <definedName name="da" hidden="1">{"'ตัวอย่าง'!$A$1:$O$21"}</definedName>
    <definedName name="dag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2">#REF!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data2" localSheetId="1">#REF!</definedName>
    <definedName name="data2">#REF!</definedName>
    <definedName name="date28" localSheetId="2">'[10]Monthly Data'!#REF!</definedName>
    <definedName name="date28" localSheetId="1">'[10]Monthly Data'!#REF!</definedName>
    <definedName name="date28">'[10]Monthly Data'!#REF!</definedName>
    <definedName name="date30" localSheetId="2">'[10]Monthly Data'!#REF!</definedName>
    <definedName name="date30" localSheetId="1">'[10]Monthly Data'!#REF!</definedName>
    <definedName name="date30">'[10]Monthly Data'!#REF!</definedName>
    <definedName name="date31" localSheetId="2">'[10]Monthly Data'!#REF!</definedName>
    <definedName name="date31">'[10]Monthly Data'!#REF!</definedName>
    <definedName name="DateTimeTag" localSheetId="2">#REF!</definedName>
    <definedName name="DateTimeTag" localSheetId="1">#REF!</definedName>
    <definedName name="DateTimeTag">#REF!</definedName>
    <definedName name="dd" localSheetId="1" hidden="1">{"'UNIT COST'!$C$7:$L$14"}</definedName>
    <definedName name="dd" hidden="1">{"'UNIT COST'!$C$7:$L$14"}</definedName>
    <definedName name="dd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localSheetId="1" hidden="1">{"index",#N/A,FALSE,"INDEX"}</definedName>
    <definedName name="ddd" hidden="1">{"index",#N/A,FALSE,"INDEX"}</definedName>
    <definedName name="dd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localSheetId="1" hidden="1">{"level1",#N/A,FALSE,"1_LEV";"LEVEL1",#N/A,FALSE,"1_LEV"}</definedName>
    <definedName name="del" hidden="1">{"level1",#N/A,FALSE,"1_LEV";"LEVEL1",#N/A,FALSE,"1_LEV"}</definedName>
    <definedName name="Delfzi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localSheetId="1" hidden="1">{"'TOTAL'!$A$1:$AG$20"}</definedName>
    <definedName name="den" hidden="1">{"'TOTAL'!$A$1:$AG$20"}</definedName>
    <definedName name="dfdf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 localSheetId="2">#REF!</definedName>
    <definedName name="dfsgsdrgf" localSheetId="1">#REF!</definedName>
    <definedName name="dfsgsdrgf">#REF!</definedName>
    <definedName name="d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 localSheetId="2">#REF!</definedName>
    <definedName name="Diesel" localSheetId="1">#REF!</definedName>
    <definedName name="Diesel">#REF!</definedName>
    <definedName name="d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'[11]Pipeline Balance'!$A$4:$AA$19</definedName>
    <definedName name="edew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localSheetId="1" hidden="1">{"revsale",#N/A,FALSE,"REV-ยุพดี"}</definedName>
    <definedName name="eee" hidden="1">{"revsale",#N/A,FALSE,"REV-ยุพดี"}</definedName>
    <definedName name="eou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localSheetId="1" hidden="1">{"'ตัวอย่าง'!$A$1:$O$21"}</definedName>
    <definedName name="ewe" hidden="1">{"'ตัวอย่าง'!$A$1:$O$21"}</definedName>
    <definedName name="EXPORT_รายหน่วยงาน" localSheetId="1" hidden="1">{"'ตัวอย่าง'!$A$1:$O$21"}</definedName>
    <definedName name="EXPORT_รายหน่วยงาน" hidden="1">{"'ตัวอย่าง'!$A$1:$O$21"}</definedName>
    <definedName name="f." localSheetId="1" hidden="1">{"'ตัวอย่าง'!$A$1:$O$21"}</definedName>
    <definedName name="f." hidden="1">{"'ตัวอย่าง'!$A$1:$O$21"}</definedName>
    <definedName name="F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 localSheetId="2">[11]Data!#REF!</definedName>
    <definedName name="FB_ATT_PRORATIO">[11]Data!#REF!</definedName>
    <definedName name="FB_DB_BIT_PA" localSheetId="2">[11]Data!#REF!</definedName>
    <definedName name="FB_DB_BIT_PA">[11]Data!#REF!</definedName>
    <definedName name="FB_DB_DIL_ATT_PA" localSheetId="2">[11]Data!#REF!</definedName>
    <definedName name="FB_DB_DIL_ATT_PA">[11]Data!#REF!</definedName>
    <definedName name="FB_IMP_DB_DIL_PCT_PA" localSheetId="2">[11]Data!#REF!</definedName>
    <definedName name="FB_IMP_DB_DIL_PCT_PA">[11]Data!#REF!</definedName>
    <definedName name="FB_PN_BBL_ATT" localSheetId="2">[11]Data!#REF!</definedName>
    <definedName name="FB_PN_BBL_ATT">[11]Data!#REF!</definedName>
    <definedName name="FERBRUT">[12]Feuil1!$R$8:$S$100</definedName>
    <definedName name="FERMETURE">[12]Feuil1!$D$8:$E$100</definedName>
    <definedName name="ff" localSheetId="1" hidden="1">{"'照明目录'!$A$1:$H$31"}</definedName>
    <definedName name="ff" hidden="1">{"'照明目录'!$A$1:$H$31"}</definedName>
    <definedName name="fggjdf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 localSheetId="2">#REF!</definedName>
    <definedName name="FT3parLB_M" localSheetId="1">#REF!</definedName>
    <definedName name="FT3parLB_M">#REF!</definedName>
    <definedName name="FT3parM3" localSheetId="2">#REF!</definedName>
    <definedName name="FT3parM3" localSheetId="1">#REF!</definedName>
    <definedName name="FT3parM3">#REF!</definedName>
    <definedName name="ftgh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 localSheetId="2">'[13]Fuel CO2 Factors'!#REF!</definedName>
    <definedName name="Fueltypes">'[13]Fuel CO2 Factors'!#REF!</definedName>
    <definedName name="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localSheetId="1" hidden="1">{"'ตัวอย่าง'!$A$1:$O$21"}</definedName>
    <definedName name="gg" hidden="1">{"'ตัวอย่าง'!$A$1:$O$21"}</definedName>
    <definedName name="ggl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localSheetId="1" hidden="1">{"revsale",#N/A,FALSE,"REV-ยุพดี"}</definedName>
    <definedName name="gh" hidden="1">{"revsale",#N/A,FALSE,"REV-ยุพดี"}</definedName>
    <definedName name="gh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'[11]Pipeline Balance'!$A$41:$D$43</definedName>
    <definedName name="gk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 localSheetId="2">#REF!</definedName>
    <definedName name="GL_Code" localSheetId="1">#REF!</definedName>
    <definedName name="GL_Code">#REF!</definedName>
    <definedName name="g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localSheetId="1" hidden="1">{"PAGE 1",#N/A,FALSE,"หน้า 1,2,3";"PAGE 2",#N/A,FALSE,"หน้า 1,2,3";"PAGE 3",#N/A,FALSE,"หน้า 1,2,3"}</definedName>
    <definedName name="H1_05" hidden="1">{"PAGE 1",#N/A,FALSE,"หน้า 1,2,3";"PAGE 2",#N/A,FALSE,"หน้า 1,2,3";"PAGE 3",#N/A,FALSE,"หน้า 1,2,3"}</definedName>
    <definedName name="H4ถ" localSheetId="2">#REF!</definedName>
    <definedName name="H4ถ" localSheetId="1">#REF!</definedName>
    <definedName name="H4ถ">#REF!</definedName>
    <definedName name="hedhfs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localSheetId="1" hidden="1">{"'TOTAL'!$A$1:$AG$20"}</definedName>
    <definedName name="hgh" hidden="1">{"'TOTAL'!$A$1:$AG$20"}</definedName>
    <definedName name="h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 localSheetId="1">[14]Holiday!$A$1:$A$29</definedName>
    <definedName name="HOLIDAY">Holiday!$A$1:$A$29</definedName>
    <definedName name="Holiday1">[15]Holiday!$A$1:$A$29</definedName>
    <definedName name="h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localSheetId="1" hidden="1">{"'照明目录'!$A$1:$H$31"}</definedName>
    <definedName name="HTML" hidden="1">{"'照明目录'!$A$1:$H$31"}</definedName>
    <definedName name="HTML_CodePage" hidden="1">874</definedName>
    <definedName name="HTML_Control" localSheetId="1" hidden="1">{"'connew '!$C$40:$C$60"}</definedName>
    <definedName name="HTML_Control" hidden="1">{"'connew '!$C$40:$C$60"}</definedName>
    <definedName name="HTML_Control1" localSheetId="1" hidden="1">{"'Model'!$A$1:$N$53"}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 localSheetId="2">#REF!</definedName>
    <definedName name="HUSKY" localSheetId="1">#REF!</definedName>
    <definedName name="HUSKY">#REF!</definedName>
    <definedName name="hxcv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localSheetId="1" hidden="1">{"'ตัวอย่าง'!$A$1:$O$21"}</definedName>
    <definedName name="ii" hidden="1">{"'ตัวอย่าง'!$A$1:$O$21"}</definedName>
    <definedName name="i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localSheetId="1" hidden="1">{"level1",#N/A,FALSE,"1_LEV";"LEVEL1",#N/A,FALSE,"1_LEV"}</definedName>
    <definedName name="info2" hidden="1">{"level1",#N/A,FALSE,"1_LEV";"LEVEL1",#N/A,FALSE,"1_LEV"}</definedName>
    <definedName name="Interplant">'[11]Interplant Tags &amp; Manual Entry'!$A$8:$M$50</definedName>
    <definedName name="INTEXTPG1" localSheetId="2">#REF!</definedName>
    <definedName name="INTEXTPG1" localSheetId="1">#REF!</definedName>
    <definedName name="INTEXTPG1">#REF!</definedName>
    <definedName name="INTEXTPG2" localSheetId="2">#REF!</definedName>
    <definedName name="INTEXTPG2" localSheetId="1">#REF!</definedName>
    <definedName name="INTEXTPG2">#REF!</definedName>
    <definedName name="INVREGPG1" localSheetId="2">#REF!</definedName>
    <definedName name="INVREGPG1" localSheetId="1">#REF!</definedName>
    <definedName name="INVREGPG1">#REF!</definedName>
    <definedName name="INVREGPG2" localSheetId="2">#REF!</definedName>
    <definedName name="INVREGPG2">#REF!</definedName>
    <definedName name="INVREGPG3" localSheetId="2">#REF!</definedName>
    <definedName name="INVREGPG3">#REF!</definedName>
    <definedName name="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'[11]Pipeline Balance'!$A$46:$E$48</definedName>
    <definedName name="kjhkj" localSheetId="1" hidden="1">{"'TOTAL'!$A$1:$AG$20"}</definedName>
    <definedName name="kjhkj" hidden="1">{"'TOTAL'!$A$1:$AG$20"}</definedName>
    <definedName name="kj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 localSheetId="2">#REF!</definedName>
    <definedName name="lbsCO2parLBC4" localSheetId="1">#REF!</definedName>
    <definedName name="lbsCO2parLBC4">#REF!</definedName>
    <definedName name="LBSCO2parLBCOKE" localSheetId="2">#REF!</definedName>
    <definedName name="LBSCO2parLBCOKE" localSheetId="1">#REF!</definedName>
    <definedName name="LBSCO2parLBCOKE">#REF!</definedName>
    <definedName name="LBSdeCO2parLBdeGAZNAT" localSheetId="2">#REF!</definedName>
    <definedName name="LBSdeCO2parLBdeGAZNAT" localSheetId="1">#REF!</definedName>
    <definedName name="LBSdeCO2parLBdeGAZNAT">#REF!</definedName>
    <definedName name="LBSparBLS" localSheetId="2">#REF!</definedName>
    <definedName name="LBSparBLS">#REF!</definedName>
    <definedName name="LBSparTONNE" localSheetId="2">#REF!</definedName>
    <definedName name="LBSparTONNE">#REF!</definedName>
    <definedName name="limcount" hidden="1">1</definedName>
    <definedName name="LINE4" localSheetId="2">'[11]Pipeline Balance'!#REF!</definedName>
    <definedName name="LINE4">'[11]Pipeline Balance'!#REF!</definedName>
    <definedName name="LINE4VOL" localSheetId="2">'[11]Pipeline Balance'!#REF!</definedName>
    <definedName name="LINE4VOL">'[11]Pipeline Balance'!#REF!</definedName>
    <definedName name="LIVRAISON">[12]Feuil1!$K$8:$M$100</definedName>
    <definedName name="liza" localSheetId="1" hidden="1">{"level1",#N/A,FALSE,"1_LEV";"LEVEL1",#N/A,FALSE,"1_LEV"}</definedName>
    <definedName name="liza" hidden="1">{"level1",#N/A,FALSE,"1_LEV";"LEVEL1",#N/A,FALSE,"1_LEV"}</definedName>
    <definedName name="ll" localSheetId="1" hidden="1">{"'ตัวอย่าง'!$A$1:$O$21"}</definedName>
    <definedName name="ll" hidden="1">{"'ตัวอย่าง'!$A$1:$O$21"}</definedName>
    <definedName name="lll" localSheetId="1" hidden="1">{"sales",#N/A,FALSE,"SALES"}</definedName>
    <definedName name="lll" hidden="1">{"sales",#N/A,FALSE,"SALES"}</definedName>
    <definedName name="llll" localSheetId="1" hidden="1">{"'ตัวอย่าง'!$A$1:$O$21"}</definedName>
    <definedName name="llll" hidden="1">{"'ตัวอย่าง'!$A$1:$O$21"}</definedName>
    <definedName name="lllzil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localSheetId="1" hidden="1">{"'照明目录'!$A$1:$H$31"}</definedName>
    <definedName name="M12aE" hidden="1">{"'照明目录'!$A$1:$H$31"}</definedName>
    <definedName name="mh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 localSheetId="2">#REF!</definedName>
    <definedName name="month" localSheetId="1">#REF!</definedName>
    <definedName name="month">#REF!</definedName>
    <definedName name="MWnat.Gas" localSheetId="2">#REF!</definedName>
    <definedName name="MWnat.Gas" localSheetId="1">#REF!</definedName>
    <definedName name="MWnat.Gas">#REF!</definedName>
    <definedName name="nbxn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localSheetId="1" hidden="1">{"'ตัวอย่าง'!$A$1:$O$21"}</definedName>
    <definedName name="NotUse" hidden="1">{"'ตัวอย่าง'!$A$1:$O$21"}</definedName>
    <definedName name="ntzh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[16]Summary!$E$1</definedName>
    <definedName name="ö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 localSheetId="2">#REF!</definedName>
    <definedName name="ooo" localSheetId="1">#REF!</definedName>
    <definedName name="ooo">#REF!</definedName>
    <definedName name="ö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localSheetId="1" hidden="1">{"'connew '!$C$40:$C$60"}</definedName>
    <definedName name="ooooo" hidden="1">{"'connew '!$C$40:$C$60"}</definedName>
    <definedName name="oöu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'[11]Pipeline Balance'!$A$23:$K$36</definedName>
    <definedName name="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[17]Feuil1!$O$8:$P$100</definedName>
    <definedName name="OUVERTURE">[17]Feuil1!$A$8:$B$100</definedName>
    <definedName name="öuz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localSheetId="1" hidden="1">{"'ตัวอย่าง'!$A$1:$O$21"}</definedName>
    <definedName name="p" hidden="1">{"'ตัวอย่าง'!$A$1:$O$21"}</definedName>
    <definedName name="P21_OSPL_LVGO_BBL" localSheetId="2">[11]Data!#REF!</definedName>
    <definedName name="P21_OSPL_LVGO_BBL">[11]Data!#REF!</definedName>
    <definedName name="Pei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 localSheetId="2">#REF!</definedName>
    <definedName name="Plant_ButtonComment" localSheetId="1">#REF!</definedName>
    <definedName name="Plant_ButtonComment">#REF!</definedName>
    <definedName name="Plant_Group1" localSheetId="2">#REF!</definedName>
    <definedName name="Plant_Group1" localSheetId="1">#REF!</definedName>
    <definedName name="Plant_Group1">#REF!</definedName>
    <definedName name="Plant_Group2" localSheetId="2">#REF!</definedName>
    <definedName name="Plant_Group2" localSheetId="1">#REF!</definedName>
    <definedName name="Plant_Group2">#REF!</definedName>
    <definedName name="Plant_Group3" localSheetId="2">#REF!</definedName>
    <definedName name="Plant_Group3">#REF!</definedName>
    <definedName name="Plant_Group4" localSheetId="2">#REF!</definedName>
    <definedName name="Plant_Group4">#REF!</definedName>
    <definedName name="Plant_Group5" localSheetId="2">#REF!</definedName>
    <definedName name="Plant_Group5">#REF!</definedName>
    <definedName name="PP" localSheetId="1" hidden="1">{"'Model'!$A$1:$N$53"}</definedName>
    <definedName name="PP" hidden="1">{"'Model'!$A$1:$N$53"}</definedName>
    <definedName name="PriceRange">'[18]Transfer &amp; PV Prices'!$B$6:$E$88</definedName>
    <definedName name="_xlnm.Print_Area" localSheetId="2">'Energy Distribution'!$A$1:$G$52</definedName>
    <definedName name="_xlnm.Print_Area" localSheetId="1">#REF!</definedName>
    <definedName name="_xlnm.Print_Area">#REF!</definedName>
    <definedName name="Print_Area_MI" localSheetId="2">#REF!</definedName>
    <definedName name="Print_Area_MI" localSheetId="1">#REF!</definedName>
    <definedName name="Print_Area_MI">#REF!</definedName>
    <definedName name="PRODANAL1" localSheetId="2">#REF!</definedName>
    <definedName name="PRODANAL1" localSheetId="1">#REF!</definedName>
    <definedName name="PRODANAL1">#REF!</definedName>
    <definedName name="PRODANAL2" localSheetId="2">#REF!</definedName>
    <definedName name="PRODANAL2" localSheetId="1">#REF!</definedName>
    <definedName name="PRODANAL2">#REF!</definedName>
    <definedName name="PUTA" localSheetId="1" hidden="1">{"revsale",#N/A,FALSE,"REV-ยุพดี"}</definedName>
    <definedName name="PUTA" hidden="1">{"revsale",#N/A,FALSE,"REV-ยุพดี"}</definedName>
    <definedName name="Q">[17]Feuil1!$K$8:$M$100</definedName>
    <definedName name="q1_05" localSheetId="1" hidden="1">{"PAGE 1",#N/A,FALSE,"หน้า 1,2,3";"PAGE 2",#N/A,FALSE,"หน้า 1,2,3";"PAGE 3",#N/A,FALSE,"หน้า 1,2,3"}</definedName>
    <definedName name="q1_05" hidden="1">{"PAGE 1",#N/A,FALSE,"หน้า 1,2,3";"PAGE 2",#N/A,FALSE,"หน้า 1,2,3";"PAGE 3",#N/A,FALSE,"หน้า 1,2,3"}</definedName>
    <definedName name="Q2_05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localSheetId="1" hidden="1">{"PAGE 1",#N/A,FALSE,"หน้า 1,2,3";"PAGE 2",#N/A,FALSE,"หน้า 1,2,3";"PAGE 3",#N/A,FALSE,"หน้า 1,2,3"}</definedName>
    <definedName name="Q3_05" hidden="1">{"PAGE 1",#N/A,FALSE,"หน้า 1,2,3";"PAGE 2",#N/A,FALSE,"หน้า 1,2,3";"PAGE 3",#N/A,FALSE,"หน้า 1,2,3"}</definedName>
    <definedName name="qq" localSheetId="1" hidden="1">{"'ตัวอย่าง'!$A$1:$O$21"}</definedName>
    <definedName name="qq" hidden="1">{"'ตัวอย่าง'!$A$1:$O$21"}</definedName>
    <definedName name="qrtq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localSheetId="1" hidden="1">{"'ตัวอย่าง'!$A$1:$O$21"}</definedName>
    <definedName name="rd" hidden="1">{"'ตัวอย่าง'!$A$1:$O$21"}</definedName>
    <definedName name="RECBRUT">[12]Feuil1!$X$8:$Z$100</definedName>
    <definedName name="RECEPTION">[12]Feuil1!$G$8:$I$100</definedName>
    <definedName name="r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localSheetId="1" hidden="1">{"'ตัวอย่าง'!$A$1:$O$21"}</definedName>
    <definedName name="rrer" hidden="1">{"'ตัวอย่าง'!$A$1:$O$21"}</definedName>
    <definedName name="rrrr" localSheetId="1" hidden="1">{"'ตัวอย่าง'!$A$1:$O$21"}</definedName>
    <definedName name="rrrr" hidden="1">{"'ตัวอย่าง'!$A$1:$O$21"}</definedName>
    <definedName name="rtir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 localSheetId="2">#REF!</definedName>
    <definedName name="SALESJE" localSheetId="1">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localSheetId="1" hidden="1">{"'ตัวอย่าง'!$A$1:$O$21"}</definedName>
    <definedName name="sas" hidden="1">{"'ตัวอย่าง'!$A$1:$O$21"}</definedName>
    <definedName name="s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localSheetId="1" hidden="1">{"income",#N/A,FALSE,"INCOME"}</definedName>
    <definedName name="SEPFIX01" hidden="1">{"income",#N/A,FALSE,"INCOME"}</definedName>
    <definedName name="sf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localSheetId="1" hidden="1">{"'ตัวอย่าง'!$A$1:$O$21"}</definedName>
    <definedName name="sfe" hidden="1">{"'ตัวอย่าง'!$A$1:$O$21"}</definedName>
    <definedName name="s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localSheetId="1" hidden="1">{"'ตัวอย่าง'!$A$1:$O$21"}</definedName>
    <definedName name="ss" hidden="1">{"'ตัวอย่าง'!$A$1:$O$21"}</definedName>
    <definedName name="sss" localSheetId="1" hidden="1">{"'ตัวอย่าง'!$A$1:$O$21"}</definedName>
    <definedName name="sss" hidden="1">{"'ตัวอย่าง'!$A$1:$O$21"}</definedName>
    <definedName name="ssss" localSheetId="1" hidden="1">{"'ตัวอย่าง'!$A$1:$O$21"}</definedName>
    <definedName name="ssss" hidden="1">{"'ตัวอย่าง'!$A$1:$O$21"}</definedName>
    <definedName name="sssss" localSheetId="1" hidden="1">{"'ตัวอย่าง'!$A$1:$O$21"}</definedName>
    <definedName name="sssss" hidden="1">{"'ตัวอย่าง'!$A$1:$O$21"}</definedName>
    <definedName name="STATION">'[11]Pipeline Balance'!$A$52:$B$56</definedName>
    <definedName name="STE_Chg_M3" localSheetId="2">#REF!</definedName>
    <definedName name="STE_Chg_M3" localSheetId="1">#REF!</definedName>
    <definedName name="STE_Chg_M3">#REF!</definedName>
    <definedName name="Subandit" localSheetId="1" hidden="1">{"'ตัวอย่าง'!$A$1:$O$21"}</definedName>
    <definedName name="Subandit" hidden="1">{"'ตัวอย่าง'!$A$1:$O$21"}</definedName>
    <definedName name="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localSheetId="1" hidden="1">{"'connew '!$C$40:$C$60"}</definedName>
    <definedName name="tast" hidden="1">{"'connew '!$C$40:$C$60"}</definedName>
    <definedName name="TdeCO2parTdeHFO" localSheetId="2">#REF!</definedName>
    <definedName name="TdeCO2parTdeHFO">#REF!</definedName>
    <definedName name="test" localSheetId="1" hidden="1">{"'ตัวอย่าง'!$A$1:$O$21"}</definedName>
    <definedName name="test" hidden="1">{"'ตัวอย่าง'!$A$1:$O$21"}</definedName>
    <definedName name="test77" localSheetId="1" hidden="1">{"'ตัวอย่าง'!$A$1:$O$21"}</definedName>
    <definedName name="test77" hidden="1">{"'ตัวอย่าง'!$A$1:$O$21"}</definedName>
    <definedName name="test8888" localSheetId="1" hidden="1">{"'ตัวอย่าง'!$A$1:$O$21"}</definedName>
    <definedName name="test8888" hidden="1">{"'ตัวอย่าง'!$A$1:$O$21"}</definedName>
    <definedName name="testa" localSheetId="1" hidden="1">{"'ตัวอย่าง'!$A$1:$O$21"}</definedName>
    <definedName name="testa" hidden="1">{"'ตัวอย่าง'!$A$1:$O$21"}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  <definedName name="t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 localSheetId="2">#REF!</definedName>
    <definedName name="Total_Charge_Vol" localSheetId="1">#REF!</definedName>
    <definedName name="Total_Charge_Vol">#REF!</definedName>
    <definedName name="trssfd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localSheetId="1" hidden="1">{"'ตัวอย่าง'!$A$1:$O$21"}</definedName>
    <definedName name="tt" hidden="1">{"'ตัวอย่าง'!$A$1:$O$21"}</definedName>
    <definedName name="TTE" localSheetId="1" hidden="1">{"'ตัวอย่าง'!$A$1:$O$21"}</definedName>
    <definedName name="TTE" hidden="1">{"'ตัวอย่าง'!$A$1:$O$21"}</definedName>
    <definedName name="tttt" localSheetId="1" hidden="1">{"'TOTAL'!$A$1:$AG$20"}</definedName>
    <definedName name="tttt" hidden="1">{"'TOTAL'!$A$1:$AG$20"}</definedName>
    <definedName name="tziuo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'[19]Natural Gas'!$A$5:$C$39</definedName>
    <definedName name="UNIFORMANCES4R1C2" hidden="1">'[20]Block Operation'!$B$1:$C$29</definedName>
    <definedName name="unsafe" localSheetId="1" hidden="1">{"'TOTAL'!$A$1:$AG$20"}</definedName>
    <definedName name="unsafe" hidden="1">{"'TOTAL'!$A$1:$AG$20"}</definedName>
    <definedName name="uö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localSheetId="1" hidden="1">{"'ตัวอย่าง'!$A$1:$O$21"}</definedName>
    <definedName name="vfrd" hidden="1">{"'ตัวอย่าง'!$A$1:$O$21"}</definedName>
    <definedName name="vm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 localSheetId="2">#REF!</definedName>
    <definedName name="WBOMITRatio" localSheetId="1">#REF!</definedName>
    <definedName name="WBOMITRatio">#REF!</definedName>
    <definedName name="WEE" localSheetId="1" hidden="1">{"'ตัวอย่าง'!$A$1:$O$21"}</definedName>
    <definedName name="WEE" hidden="1">{"'ตัวอย่าง'!$A$1:$O$21"}</definedName>
    <definedName name="werts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localSheetId="1" hidden="1">{"'ตัวอย่าง'!$A$1:$O$21"}</definedName>
    <definedName name="wqwqw" hidden="1">{"'ตัวอย่าง'!$A$1:$O$21"}</definedName>
    <definedName name="wrn.1_lev." localSheetId="1" hidden="1">{"level1",#N/A,FALSE,"1_LEV";"LEVEL1",#N/A,FALSE,"1_LEV"}</definedName>
    <definedName name="wrn.1_lev." hidden="1">{"level1",#N/A,FALSE,"1_LEV";"LEVEL1",#N/A,FALSE,"1_LEV"}</definedName>
    <definedName name="wrn.1_levbt." localSheetId="1" hidden="1">{"lev1bt",#N/A,FALSE,"1_LEVB-T"}</definedName>
    <definedName name="wrn.1_levbt." hidden="1">{"lev1bt",#N/A,FALSE,"1_LEVB-T"}</definedName>
    <definedName name="wrn.2_levmon." localSheetId="1" hidden="1">{"lev2mon",#N/A,FALSE,"2_levmon"}</definedName>
    <definedName name="wrn.2_levmon." hidden="1">{"lev2mon",#N/A,FALSE,"2_levmon"}</definedName>
    <definedName name="wrn.2_levmonbt." localSheetId="1" hidden="1">{"lev2monbt",#N/A,FALSE,"2_levmonB-T"}</definedName>
    <definedName name="wrn.2_levmonbt." hidden="1">{"lev2monbt",#N/A,FALSE,"2_levmonB-T"}</definedName>
    <definedName name="wrn.2_levytd." localSheetId="1" hidden="1">{"lev2ytd",#N/A,FALSE,"2_LEVYTD"}</definedName>
    <definedName name="wrn.2_levytd." hidden="1">{"lev2ytd",#N/A,FALSE,"2_LEVYTD"}</definedName>
    <definedName name="wrn.2_levytdbt." localSheetId="1" hidden="1">{"lev2tytbt",#N/A,FALSE,"2_LEVYTDB-T"}</definedName>
    <definedName name="wrn.2_levytdbt." hidden="1">{"lev2tytbt",#N/A,FALSE,"2_LEVYTDB-T"}</definedName>
    <definedName name="wrn.3LEVEL." localSheetId="1" hidden="1">{#N/A,#N/A,FALSE,"SALE1";#N/A,#N/A,FALSE,"DOMEST1";#N/A,#N/A,FALSE,"PD";#N/A,#N/A,FALSE,"PRODUCT";#N/A,#N/A,FALSE,"PDFAC1";#N/A,#N/A,FALSE,"3LEVEL1";#N/A,#N/A,FALSE,"3LVYTD09"}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localSheetId="1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localSheetId="1" hidden="1">{"balance",#N/A,FALSE,"BALANCE"}</definedName>
    <definedName name="wrn.BALANCE." hidden="1">{"balance",#N/A,FALSE,"BALANCE"}</definedName>
    <definedName name="wrn.cashflow." localSheetId="1" hidden="1">{"cashflow",#N/A,FALSE,"CASHFLOW "}</definedName>
    <definedName name="wrn.cashflow." hidden="1">{"cashflow",#N/A,FALSE,"CASHFLOW "}</definedName>
    <definedName name="wrn.CMGREY2.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localSheetId="1" hidden="1">{#N/A,#N/A,FALSE,"PM1";#N/A,#N/A,FALSE,"PM2";#N/A,#N/A,FALSE,"PM3";#N/A,#N/A,FALSE,"PM4";#N/A,#N/A,FALSE,"PM5";#N/A,#N/A,FALSE,"PM6";#N/A,#N/A,FALSE,"CM1"}</definedName>
    <definedName name="wrn.dep12." hidden="1">{#N/A,#N/A,FALSE,"PM1";#N/A,#N/A,FALSE,"PM2";#N/A,#N/A,FALSE,"PM3";#N/A,#N/A,FALSE,"PM4";#N/A,#N/A,FALSE,"PM5";#N/A,#N/A,FALSE,"PM6";#N/A,#N/A,FALSE,"CM1"}</definedName>
    <definedName name="wrn.FIX." localSheetId="1" hidden="1">{#N/A,#N/A,FALSE,"TL";#N/A,#N/A,FALSE,"KK";#N/A,#N/A,FALSE,"TS";#N/A,#N/A,FALSE,"KW";#N/A,#N/A,FALSE,"LP";#N/A,#N/A,FALSE,"DC"}</definedName>
    <definedName name="wrn.FIX." hidden="1">{#N/A,#N/A,FALSE,"TL";#N/A,#N/A,FALSE,"KK";#N/A,#N/A,FALSE,"TS";#N/A,#N/A,FALSE,"KW";#N/A,#N/A,FALSE,"LP";#N/A,#N/A,FALSE,"DC"}</definedName>
    <definedName name="wrn.FURDEPART2." localSheetId="1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localSheetId="1" hidden="1">{"hilight1",#N/A,FALSE,"HILIGHT1"}</definedName>
    <definedName name="wrn.hilight1." hidden="1">{"hilight1",#N/A,FALSE,"HILIGHT1"}</definedName>
    <definedName name="wrn.hilight2." localSheetId="1" hidden="1">{"hilight2",#N/A,FALSE,"HILIGHT2"}</definedName>
    <definedName name="wrn.hilight2." hidden="1">{"hilight2",#N/A,FALSE,"HILIGHT2"}</definedName>
    <definedName name="wrn.hilight3." localSheetId="1" hidden="1">{"hilight3",#N/A,FALSE,"HILIGHT3"}</definedName>
    <definedName name="wrn.hilight3." hidden="1">{"hilight3",#N/A,FALSE,"HILIGHT3"}</definedName>
    <definedName name="wrn.income." localSheetId="1" hidden="1">{"income",#N/A,FALSE,"INCOME"}</definedName>
    <definedName name="wrn.income." hidden="1">{"income",#N/A,FALSE,"INCOME"}</definedName>
    <definedName name="wrn.index." localSheetId="1" hidden="1">{"index",#N/A,FALSE,"INDEX"}</definedName>
    <definedName name="wrn.index." hidden="1">{"index",#N/A,FALSE,"INDEX"}</definedName>
    <definedName name="wrn.KWG._.Plant." localSheetId="1" hidden="1">{"KWG Current month TB. &amp; B / T",#N/A,FALSE,"DOMESTIC &amp; EXPORT_KWG";"KWG YTD TB. &amp; B / T",#N/A,FALSE,"DOMESTIC &amp; EXPORT_KWG"}</definedName>
    <definedName name="wrn.KWG._.Plant." hidden="1">{"KWG Current month TB. &amp; B / T",#N/A,FALSE,"DOMESTIC &amp; EXPORT_KWG";"KWG YTD TB. &amp; B / T",#N/A,FALSE,"DOMESTIC &amp; EXPORT_KWG"}</definedName>
    <definedName name="wrn.MONTHLY.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localSheetId="1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localSheetId="1" hidden="1">{"PRINT_EST",#N/A,FALSE,"ESTMON"}</definedName>
    <definedName name="wrn.REPORT_EST." hidden="1">{"PRINT_EST",#N/A,FALSE,"ESTMON"}</definedName>
    <definedName name="wrn.rev_sale._.report." localSheetId="1" hidden="1">{"revsale",#N/A,FALSE,"REV-ยุพดี"}</definedName>
    <definedName name="wrn.rev_sale._.report." hidden="1">{"revsale",#N/A,FALSE,"REV-ยุพดี"}</definedName>
    <definedName name="wrn.revable." localSheetId="1" hidden="1">{"revable",#N/A,FALSE,"REVABLE"}</definedName>
    <definedName name="wrn.revable." hidden="1">{"revable",#N/A,FALSE,"REVABLE"}</definedName>
    <definedName name="wrn.RLDEPART2.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localSheetId="1" hidden="1">{"PAGE 1",#N/A,FALSE,"หน้า 1,2,3";"PAGE 2",#N/A,FALSE,"หน้า 1,2,3";"PAGE 3",#N/A,FALSE,"หน้า 1,2,3"}</definedName>
    <definedName name="wrn.RUN1." hidden="1">{"PAGE 1",#N/A,FALSE,"หน้า 1,2,3";"PAGE 2",#N/A,FALSE,"หน้า 1,2,3";"PAGE 3",#N/A,FALSE,"หน้า 1,2,3"}</definedName>
    <definedName name="wrn.SACTG." localSheetId="1" hidden="1">{"Page 1",#N/A,FALSE,"หน้า 1";"PAGE 2",#N/A,FALSE,"หน้า 2";"PAGE 3",#N/A,FALSE,"หน้า 3";"PAGE4",#N/A,FALSE,"หน้า 4"}</definedName>
    <definedName name="wrn.SACTG." hidden="1">{"Page 1",#N/A,FALSE,"หน้า 1";"PAGE 2",#N/A,FALSE,"หน้า 2";"PAGE 3",#N/A,FALSE,"หน้า 3";"PAGE4",#N/A,FALSE,"หน้า 4"}</definedName>
    <definedName name="wrn.sales._.report." localSheetId="1" hidden="1">{"sales",#N/A,FALSE,"SALES"}</definedName>
    <definedName name="wrn.sales._.report." hidden="1">{"sales",#N/A,FALSE,"SALES"}</definedName>
    <definedName name="wrn.STL." localSheetId="1" hidden="1">{"STL Current month TB. &amp; B / T",#N/A,FALSE,"DOMESTIC &amp; EXPORT_TL&amp;KWG (SAP)";"STL YTD TB. &amp; B / T",#N/A,FALSE,"DOMESTIC &amp; EXPORT_TL&amp;KWG (SAP)"}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localSheetId="1" hidden="1">{"TL Current month TB. &amp; B / T",#N/A,FALSE,"DOMESTIC &amp; EXPORT_TL";"TL YTD TB. &amp; B / T",#N/A,FALSE,"DOMESTIC &amp; EXPORT_TL"}</definedName>
    <definedName name="wrn.TL._.Plant." hidden="1">{"TL Current month TB. &amp; B / T",#N/A,FALSE,"DOMESTIC &amp; EXPORT_TL";"TL YTD TB. &amp; B / T",#N/A,FALSE,"DOMESTIC &amp; EXPORT_TL"}</definedName>
    <definedName name="wuw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localSheetId="1" hidden="1">{"'ตัวอย่าง'!$A$1:$O$21"}</definedName>
    <definedName name="ww" hidden="1">{"'ตัวอย่าง'!$A$1:$O$21"}</definedName>
    <definedName name="www" localSheetId="1" hidden="1">{"'ตัวอย่าง'!$A$1:$O$21"}</definedName>
    <definedName name="www" hidden="1">{"'ตัวอย่าง'!$A$1:$O$21"}</definedName>
    <definedName name="wwwewe" localSheetId="1" hidden="1">{"'ตัวอย่าง'!$A$1:$O$21"}</definedName>
    <definedName name="wwwewe" hidden="1">{"'ตัวอย่าง'!$A$1:$O$21"}</definedName>
    <definedName name="x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localSheetId="1" hidden="1">{#N/A,#N/A,FALSE,"TL";#N/A,#N/A,FALSE,"KK";#N/A,#N/A,FALSE,"TS";#N/A,#N/A,FALSE,"KW";#N/A,#N/A,FALSE,"LP";#N/A,#N/A,FALSE,"DC"}</definedName>
    <definedName name="xx" hidden="1">{#N/A,#N/A,FALSE,"TL";#N/A,#N/A,FALSE,"KK";#N/A,#N/A,FALSE,"TS";#N/A,#N/A,FALSE,"KW";#N/A,#N/A,FALSE,"LP";#N/A,#N/A,FALSE,"DC"}</definedName>
    <definedName name="XXXX" localSheetId="1" hidden="1">{"'ตัวอย่าง'!$A$1:$O$21"}</definedName>
    <definedName name="XXXX" hidden="1">{"'ตัวอย่าง'!$A$1:$O$21"}</definedName>
    <definedName name="YTD" localSheetId="2">#REF!</definedName>
    <definedName name="YTD">#REF!</definedName>
    <definedName name="YTD_Charge_vol" localSheetId="2">#REF!</definedName>
    <definedName name="YTD_Charge_vol">#REF!</definedName>
    <definedName name="YTD_STE_Chg_Vol" localSheetId="2">#REF!</definedName>
    <definedName name="YTD_STE_Chg_Vol">#REF!</definedName>
    <definedName name="ytddata" localSheetId="2">#REF!</definedName>
    <definedName name="ytddata">#REF!</definedName>
    <definedName name="yvy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localSheetId="1" hidden="1">{#N/A,#N/A,FALSE,"BBPREP"}</definedName>
    <definedName name="yyyy" hidden="1">{#N/A,#N/A,FALSE,"BBPREP"}</definedName>
    <definedName name="z" localSheetId="1" hidden="1">{"'ตัวอย่าง'!$A$1:$O$21"}</definedName>
    <definedName name="z" hidden="1">{"'ตัวอย่าง'!$A$1:$O$21"}</definedName>
    <definedName name="zezuj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localSheetId="1" hidden="1">{"'ตัวอย่าง'!$A$1:$O$21"}</definedName>
    <definedName name="zzzzzzzz" hidden="1">{"'ตัวอย่าง'!$A$1:$O$21"}</definedName>
    <definedName name="แ" localSheetId="1" hidden="1">{"'ตัวอย่าง'!$A$1:$O$21"}</definedName>
    <definedName name="แ" hidden="1">{"'ตัวอย่าง'!$A$1:$O$21"}</definedName>
    <definedName name="แึถ" localSheetId="2">#REF!</definedName>
    <definedName name="แึถ">#REF!</definedName>
    <definedName name="แๅถ" localSheetId="2">#REF!</definedName>
    <definedName name="แๅถ">#REF!</definedName>
    <definedName name="ใ" localSheetId="1" hidden="1">{"'TOTAL'!$A$1:$AG$20"}</definedName>
    <definedName name="ใ" hidden="1">{"'TOTAL'!$A$1:$AG$20"}</definedName>
    <definedName name="ก" localSheetId="1" hidden="1">{"'ตัวอย่าง'!$A$1:$O$21"}</definedName>
    <definedName name="ก" hidden="1">{"'ตัวอย่าง'!$A$1:$O$21"}</definedName>
    <definedName name="กดฟหกด" localSheetId="1" hidden="1">{"'ตัวอย่าง'!$A$1:$O$21"}</definedName>
    <definedName name="กดฟหกด" hidden="1">{"'ตัวอย่าง'!$A$1:$O$21"}</definedName>
    <definedName name="กิจกรรม" localSheetId="1" hidden="1">{"'TOTAL'!$A$1:$AG$20"}</definedName>
    <definedName name="กิจกรรม" hidden="1">{"'TOTAL'!$A$1:$AG$20"}</definedName>
    <definedName name="กิจกรรมคปภ.ก.ย.51" localSheetId="1" hidden="1">{"'TOTAL'!$A$1:$AG$20"}</definedName>
    <definedName name="กิจกรรมคปภ.ก.ย.51" hidden="1">{"'TOTAL'!$A$1:$AG$20"}</definedName>
    <definedName name="เก่าSkK" localSheetId="1" hidden="1">{"'ตัวอย่าง'!$A$1:$O$21"}</definedName>
    <definedName name="เก่าSkK" hidden="1">{"'ตัวอย่าง'!$A$1:$O$21"}</definedName>
    <definedName name="คีรี" localSheetId="1" hidden="1">{"'TOTAL'!$A$1:$AG$20"}</definedName>
    <definedName name="คีรี" hidden="1">{"'TOTAL'!$A$1:$AG$20"}</definedName>
    <definedName name="้คึ" localSheetId="2">#REF!</definedName>
    <definedName name="้คึ">#REF!</definedName>
    <definedName name="คึรึ" localSheetId="1" hidden="1">{"'TOTAL'!$A$1:$AG$20"}</definedName>
    <definedName name="คึรึ" hidden="1">{"'TOTAL'!$A$1:$AG$20"}</definedName>
    <definedName name="งงงง" localSheetId="1" hidden="1">{"'ตัวอย่าง'!$A$1:$O$21"}</definedName>
    <definedName name="งงงง" hidden="1">{"'ตัวอย่าง'!$A$1:$O$21"}</definedName>
    <definedName name="ญๅตค" localSheetId="2">#REF!</definedName>
    <definedName name="ญๅตค">#REF!</definedName>
    <definedName name="ด" localSheetId="1" hidden="1">{"'ตัวอย่าง'!$A$1:$O$21"}</definedName>
    <definedName name="ด" hidden="1">{"'ตัวอย่าง'!$A$1:$O$21"}</definedName>
    <definedName name="ด49">#REF!</definedName>
    <definedName name="ดด" localSheetId="1" hidden="1">{"'ตัวอย่าง'!$A$1:$O$21"}</definedName>
    <definedName name="ดด" hidden="1">{"'ตัวอย่าง'!$A$1:$O$21"}</definedName>
    <definedName name="ดา" localSheetId="1" hidden="1">{"'ตัวอย่าง'!$A$1:$O$21"}</definedName>
    <definedName name="ดา" hidden="1">{"'ตัวอย่าง'!$A$1:$O$21"}</definedName>
    <definedName name="ดารา" localSheetId="1" hidden="1">{"'ตัวอย่าง'!$A$1:$O$21"}</definedName>
    <definedName name="ดารา" hidden="1">{"'ตัวอย่าง'!$A$1:$O$21"}</definedName>
    <definedName name="เด่น" localSheetId="1" hidden="1">{"'TOTAL'!$A$1:$AG$20"}</definedName>
    <definedName name="เด่น" hidden="1">{"'TOTAL'!$A$1:$AG$20"}</definedName>
    <definedName name="ปั๊มดูดน้ำมันเก่าเข้า" localSheetId="1" hidden="1">{"'ตัวอย่าง'!$A$1:$O$21"}</definedName>
    <definedName name="ปั๊มดูดน้ำมันเก่าเข้า" hidden="1">{"'ตัวอย่าง'!$A$1:$O$21"}</definedName>
    <definedName name="ปั๊มน้ำท้าย" localSheetId="1" hidden="1">{"'ตัวอย่าง'!$A$1:$O$21"}</definedName>
    <definedName name="ปั๊มน้ำท้าย" hidden="1">{"'ตัวอย่าง'!$A$1:$O$21"}</definedName>
    <definedName name="ปืน" localSheetId="1" hidden="1">{"'ตัวอย่าง'!$A$1:$O$21"}</definedName>
    <definedName name="ปืน" hidden="1">{"'ตัวอย่าง'!$A$1:$O$21"}</definedName>
    <definedName name="พ" localSheetId="1" hidden="1">{"'ตัวอย่าง'!$A$1:$O$21"}</definedName>
    <definedName name="พ" hidden="1">{"'ตัวอย่าง'!$A$1:$O$21"}</definedName>
    <definedName name="พ.ค." localSheetId="1" hidden="1">{"'ตัวอย่าง'!$A$1:$O$21"}</definedName>
    <definedName name="พ.ค." hidden="1">{"'ตัวอย่าง'!$A$1:$O$21"}</definedName>
    <definedName name="พด" localSheetId="1" hidden="1">{"'ตัวอย่าง'!$A$1:$O$21"}</definedName>
    <definedName name="พด" hidden="1">{"'ตัวอย่าง'!$A$1:$O$21"}</definedName>
    <definedName name="พฤษภาคม" localSheetId="1" hidden="1">{"'ตัวอย่าง'!$A$1:$O$21"}</definedName>
    <definedName name="พฤษภาคม" hidden="1">{"'ตัวอย่าง'!$A$1:$O$21"}</definedName>
    <definedName name="ฟ" localSheetId="1" hidden="1">{"'ตัวอย่าง'!$A$1:$O$21"}</definedName>
    <definedName name="ฟ" hidden="1">{"'ตัวอย่าง'!$A$1:$O$21"}</definedName>
    <definedName name="ฟ25">#REF!</definedName>
    <definedName name="ฟฟฟ" localSheetId="1" hidden="1">{"'TOTAL'!$A$1:$AG$20"}</definedName>
    <definedName name="ฟฟฟ" hidden="1">{"'TOTAL'!$A$1:$AG$20"}</definedName>
    <definedName name="ฟฟฟฟฟ" localSheetId="1" hidden="1">{"'ตัวอย่าง'!$A$1:$O$21"}</definedName>
    <definedName name="ฟฟฟฟฟ" hidden="1">{"'ตัวอย่าง'!$A$1:$O$21"}</definedName>
    <definedName name="ฟหด" localSheetId="1" hidden="1">{"'ตัวอย่าง'!$A$1:$O$21"}</definedName>
    <definedName name="ฟหด" hidden="1">{"'ตัวอย่าง'!$A$1:$O$21"}</definedName>
    <definedName name="ฟำ" localSheetId="1" hidden="1">{"'ตัวอย่าง'!$A$1:$O$21"}</definedName>
    <definedName name="ฟำ" hidden="1">{"'ตัวอย่าง'!$A$1:$O$21"}</definedName>
    <definedName name="ฟำดฟำ" localSheetId="1" hidden="1">{"'ตัวอย่าง'!$A$1:$O$21"}</definedName>
    <definedName name="ฟำดฟำ" hidden="1">{"'ตัวอย่าง'!$A$1:$O$21"}</definedName>
    <definedName name="เม.ย" localSheetId="1" hidden="1">{"'ตัวอย่าง'!$A$1:$O$21"}</definedName>
    <definedName name="เม.ย" hidden="1">{"'ตัวอย่าง'!$A$1:$O$21"}</definedName>
    <definedName name="เมษายน" localSheetId="1" hidden="1">{"'ตัวอย่าง'!$A$1:$O$21"}</definedName>
    <definedName name="เมษายน" hidden="1">{"'ตัวอย่าง'!$A$1:$O$21"}</definedName>
    <definedName name="เมษายน๑" localSheetId="1" hidden="1">{"'ตัวอย่าง'!$A$1:$O$21"}</definedName>
    <definedName name="เมษายน๑" hidden="1">{"'ตัวอย่าง'!$A$1:$O$21"}</definedName>
    <definedName name="ยยยยยยยยยยยย" localSheetId="1" hidden="1">{"'ตัวอย่าง'!$A$1:$O$21"}</definedName>
    <definedName name="ยยยยยยยยยยยย" hidden="1">{"'ตัวอย่าง'!$A$1:$O$21"}</definedName>
    <definedName name="รง." localSheetId="1" hidden="1">{"'TOTAL'!$A$1:$AG$20"}</definedName>
    <definedName name="รง." hidden="1">{"'TOTAL'!$A$1:$AG$20"}</definedName>
    <definedName name="รรีร" localSheetId="1" hidden="1">{"'TOTAL'!$A$1:$AG$20"}</definedName>
    <definedName name="รรีร" hidden="1">{"'TOTAL'!$A$1:$AG$20"}</definedName>
    <definedName name="ระบบโฟม" localSheetId="1" hidden="1">{"'ตัวอย่าง'!$A$1:$O$21"}</definedName>
    <definedName name="ระบบโฟม" hidden="1">{"'ตัวอย่าง'!$A$1:$O$21"}</definedName>
    <definedName name="รุ" localSheetId="2">#REF!</definedName>
    <definedName name="รุ">#REF!</definedName>
    <definedName name="ววว" localSheetId="1" hidden="1">{"'TOTAL'!$A$1:$AG$20"}</definedName>
    <definedName name="ววว" hidden="1">{"'TOTAL'!$A$1:$AG$20"}</definedName>
    <definedName name="ศูนย์พัฒนา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localSheetId="1" hidden="1">{"'ตัวอย่าง'!$A$1:$O$21"}</definedName>
    <definedName name="ห" hidden="1">{"'ตัวอย่าง'!$A$1:$O$21"}</definedName>
    <definedName name="หนองคาย" localSheetId="1" hidden="1">{"'TOTAL'!$A$1:$AG$20"}</definedName>
    <definedName name="หนองคาย" hidden="1">{"'TOTAL'!$A$1:$AG$20"}</definedName>
    <definedName name="เอกสารแนบ4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localSheetId="1" hidden="1">{"TL Current month TB. &amp; B / T",#N/A,FALSE,"DOMESTIC &amp; EXPORT_TL";"TL YTD TB. &amp; B / T",#N/A,FALSE,"DOMESTIC &amp; EXPORT_TL"}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localSheetId="1" hidden="1">{#N/A,#N/A,FALSE,"TL";#N/A,#N/A,FALSE,"KK";#N/A,#N/A,FALSE,"TS";#N/A,#N/A,FALSE,"KW";#N/A,#N/A,FALSE,"LP";#N/A,#N/A,FALSE,"DC"}</definedName>
    <definedName name="เอกสารแนบ8" hidden="1">{#N/A,#N/A,FALSE,"TL";#N/A,#N/A,FALSE,"KK";#N/A,#N/A,FALSE,"TS";#N/A,#N/A,FALSE,"KW";#N/A,#N/A,FALSE,"LP";#N/A,#N/A,FALSE,"DC"}</definedName>
    <definedName name="ำ้ึ" localSheetId="2">#REF!</definedName>
    <definedName name="ำ้ึ">#REF!</definedName>
    <definedName name="ๆ20">#REF!</definedName>
    <definedName name="ๆ58">#REF!</definedName>
    <definedName name="ๆๆๆๆๆ" localSheetId="1" hidden="1">{"'ตัวอย่าง'!$A$1:$O$21"}</definedName>
    <definedName name="ๆๆๆๆๆ" hidden="1">{"'ตัวอย่าง'!$A$1:$O$21"}</definedName>
    <definedName name="土建" localSheetId="1" hidden="1">{"'照明目录'!$A$1:$H$31"}</definedName>
    <definedName name="土建" hidden="1">{"'照明目录'!$A$1:$H$31"}</definedName>
    <definedName name="土建2" localSheetId="1" hidden="1">{"'照明目录'!$A$1:$H$31"}</definedName>
    <definedName name="土建2" hidden="1">{"'照明目录'!$A$1:$H$31"}</definedName>
    <definedName name="好听" localSheetId="1" hidden="1">{"'照明目录'!$A$1:$H$31"}</definedName>
    <definedName name="好听" hidden="1">{"'照明目录'!$A$1:$H$31"}</definedName>
    <definedName name="才了" localSheetId="1" hidden="1">{"'照明目录'!$A$1:$H$31"}</definedName>
    <definedName name="才了" hidden="1">{"'照明目录'!$A$1:$H$31"}</definedName>
    <definedName name="春" localSheetId="1" hidden="1">{"'照明目录'!$A$1:$H$31"}</definedName>
    <definedName name="春" hidden="1">{"'照明目录'!$A$1:$H$31"}</definedName>
    <definedName name="汇编" localSheetId="1" hidden="1">{"'照明目录'!$A$1:$H$31"}</definedName>
    <definedName name="汇编" hidden="1">{"'照明目录'!$A$1:$H$31"}</definedName>
    <definedName name="汇编1" localSheetId="1" hidden="1">{"'照明目录'!$A$1:$H$31"}</definedName>
    <definedName name="汇编1" hidden="1">{"'照明目录'!$A$1:$H$31"}</definedName>
    <definedName name="石膏破碎及输送" localSheetId="1" hidden="1">{"'照明目录'!$A$1:$H$31"}</definedName>
    <definedName name="石膏破碎及输送" hidden="1">{"'照明目录'!$A$1:$H$31"}</definedName>
    <definedName name="自动空气开关" localSheetId="1" hidden="1">{"'照明目录'!$A$1:$H$31"}</definedName>
    <definedName name="自动空气开关" hidden="1">{"'照明目录'!$A$1:$H$31"}</definedName>
    <definedName name="阿嫂" localSheetId="1" hidden="1">{"'照明目录'!$A$1:$H$31"}</definedName>
    <definedName name="阿嫂" hidden="1">{"'照明目录'!$A$1:$H$31"}</definedName>
    <definedName name="阿瑟" localSheetId="1" hidden="1">{"'照明目录'!$A$1:$H$31"}</definedName>
    <definedName name="阿瑟" hidden="1">{"'照明目录'!$A$1:$H$31"}</definedName>
    <definedName name="随机配套" localSheetId="1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9" l="1"/>
  <c r="D33" i="19"/>
  <c r="D32" i="19"/>
  <c r="D31" i="19"/>
  <c r="D30" i="19"/>
  <c r="D29" i="19"/>
  <c r="D28" i="19"/>
  <c r="D27" i="19"/>
  <c r="D25" i="19"/>
  <c r="D24" i="19"/>
  <c r="D23" i="19"/>
  <c r="D22" i="19"/>
  <c r="F109" i="18"/>
  <c r="C41" i="20" a="1"/>
  <c r="C224" i="20" a="1"/>
  <c r="C78" i="20" a="1"/>
  <c r="C19" i="20" a="1"/>
  <c r="C53" i="20" a="1"/>
  <c r="C99" i="20" a="1"/>
  <c r="C79" i="20" a="1"/>
  <c r="C209" i="20" a="1"/>
  <c r="C105" i="20" a="1"/>
  <c r="C170" i="20" a="1"/>
  <c r="C45" i="20" a="1"/>
  <c r="C22" i="20" a="1"/>
  <c r="C217" i="20" a="1"/>
  <c r="C17" i="20" a="1"/>
  <c r="C28" i="20" a="1"/>
  <c r="C94" i="20" a="1"/>
  <c r="C103" i="20" a="1"/>
  <c r="C104" i="20" a="1"/>
  <c r="C26" i="20" a="1"/>
  <c r="C191" i="20" a="1"/>
  <c r="C214" i="20" a="1"/>
  <c r="C75" i="20" a="1"/>
  <c r="C114" i="20" a="1"/>
  <c r="C106" i="20" a="1"/>
  <c r="C80" i="20" a="1"/>
  <c r="C185" i="20" a="1"/>
  <c r="C125" i="20" a="1"/>
  <c r="C84" i="20" a="1"/>
  <c r="C197" i="20" a="1"/>
  <c r="C198" i="20" a="1"/>
  <c r="C190" i="20" a="1"/>
  <c r="C162" i="20" a="1"/>
  <c r="C59" i="20" a="1"/>
  <c r="C206" i="20" a="1"/>
  <c r="C68" i="20" a="1"/>
  <c r="C54" i="20" a="1"/>
  <c r="C64" i="20" a="1"/>
  <c r="C139" i="20" a="1"/>
  <c r="C130" i="20" a="1"/>
  <c r="C175" i="20" a="1"/>
  <c r="C102" i="20" a="1"/>
  <c r="C60" i="20" a="1"/>
  <c r="C122" i="20" a="1"/>
  <c r="C71" i="20" a="1"/>
  <c r="C112" i="20" a="1"/>
  <c r="C186" i="20" a="1"/>
  <c r="C221" i="20" a="1"/>
  <c r="C13" i="20" a="1"/>
  <c r="C72" i="20" a="1"/>
  <c r="C154" i="20" a="1"/>
  <c r="C210" i="20" a="1"/>
  <c r="C177" i="20" a="1"/>
  <c r="C52" i="20" a="1"/>
  <c r="C136" i="20" a="1"/>
  <c r="C143" i="20" a="1"/>
  <c r="C151" i="20" a="1"/>
  <c r="C215" i="20" a="1"/>
  <c r="C184" i="20" a="1"/>
  <c r="C32" i="20" a="1"/>
  <c r="C167" i="20" a="1"/>
  <c r="C196" i="20" a="1"/>
  <c r="C93" i="20" a="1"/>
  <c r="C150" i="20" a="1"/>
  <c r="C92" i="20" a="1"/>
  <c r="C226" i="20" a="1"/>
  <c r="C97" i="20" a="1"/>
  <c r="C29" i="20" a="1"/>
  <c r="C155" i="20" a="1"/>
  <c r="C204" i="20" a="1"/>
  <c r="C86" i="20" a="1"/>
  <c r="C20" i="20" a="1"/>
  <c r="C25" i="20" a="1"/>
  <c r="C15" i="20" a="1"/>
  <c r="C40" i="20" a="1"/>
  <c r="C16" i="20" a="1"/>
  <c r="C159" i="20" a="1"/>
  <c r="C182" i="20" a="1"/>
  <c r="C23" i="20" a="1"/>
  <c r="C100" i="20" a="1"/>
  <c r="C57" i="20" a="1"/>
  <c r="C183" i="20" a="1"/>
  <c r="C174" i="20" a="1"/>
  <c r="C127" i="20" a="1"/>
  <c r="C119" i="20" a="1"/>
  <c r="C21" i="20" a="1"/>
  <c r="C225" i="20" a="1"/>
  <c r="C44" i="20" a="1"/>
  <c r="C199" i="20" a="1"/>
  <c r="C58" i="20" a="1"/>
  <c r="C95" i="20" a="1"/>
  <c r="C107" i="20" a="1"/>
  <c r="C91" i="20" a="1"/>
  <c r="C11" i="20" a="1"/>
  <c r="C69" i="20" a="1"/>
  <c r="C171" i="20" a="1"/>
  <c r="C188" i="20" a="1"/>
  <c r="C160" i="20" a="1"/>
  <c r="C18" i="20" a="1"/>
  <c r="C30" i="20" a="1"/>
  <c r="C27" i="20" a="1"/>
  <c r="C48" i="20" a="1"/>
  <c r="C126" i="20" a="1"/>
  <c r="C109" i="20" a="1"/>
  <c r="C194" i="20" a="1"/>
  <c r="C85" i="20" a="1"/>
  <c r="C169" i="20" a="1"/>
  <c r="C31" i="20" a="1"/>
  <c r="C218" i="20" a="1"/>
  <c r="C227" i="20" a="1"/>
  <c r="C34" i="20" a="1"/>
  <c r="C149" i="20" a="1"/>
  <c r="C141" i="20" a="1"/>
  <c r="C101" i="20" a="1"/>
  <c r="C133" i="20" a="1"/>
  <c r="C213" i="20" a="1"/>
  <c r="C38" i="20" a="1"/>
  <c r="C161" i="20" a="1"/>
  <c r="C87" i="20" a="1"/>
  <c r="C153" i="20" a="1"/>
  <c r="C137" i="20" a="1"/>
  <c r="C120" i="20" a="1"/>
  <c r="C179" i="20" a="1"/>
  <c r="C128" i="20" a="1"/>
  <c r="C49" i="20" a="1"/>
  <c r="C132" i="20" a="1"/>
  <c r="C81" i="20" a="1"/>
  <c r="C201" i="20" a="1"/>
  <c r="C146" i="20" a="1"/>
  <c r="C82" i="20" a="1"/>
  <c r="C142" i="20" a="1"/>
  <c r="C172" i="20" a="1"/>
  <c r="C211" i="20" a="1"/>
  <c r="C223" i="20" a="1"/>
  <c r="C98" i="20" a="1"/>
  <c r="C147" i="20" a="1"/>
  <c r="C39" i="20" a="1"/>
  <c r="C46" i="20" a="1"/>
  <c r="C166" i="20" a="1"/>
  <c r="C121" i="20" a="1"/>
  <c r="C77" i="20" a="1"/>
  <c r="C90" i="20" a="1"/>
  <c r="C24" i="20" a="1"/>
  <c r="C131" i="20" a="1"/>
  <c r="C189" i="20" a="1"/>
  <c r="C216" i="20" a="1"/>
  <c r="C176" i="20" a="1"/>
  <c r="C148" i="20" a="1"/>
  <c r="C222" i="20" a="1"/>
  <c r="C14" i="20" a="1"/>
  <c r="C117" i="20" a="1"/>
  <c r="C178" i="20" a="1"/>
  <c r="C158" i="20" a="1"/>
  <c r="C66" i="20" a="1"/>
  <c r="C168" i="20" a="1"/>
  <c r="C61" i="20" a="1"/>
  <c r="C202" i="20" a="1"/>
  <c r="C76" i="20" a="1"/>
  <c r="C10" i="20" a="1"/>
  <c r="C70" i="20" a="1"/>
  <c r="C157" i="20" a="1"/>
  <c r="C195" i="20" a="1"/>
  <c r="C165" i="20" a="1"/>
  <c r="C65" i="20" a="1"/>
  <c r="C108" i="20" a="1"/>
  <c r="C118" i="20" a="1"/>
  <c r="C203" i="20" a="1"/>
  <c r="C35" i="20" a="1"/>
  <c r="C140" i="20" a="1"/>
  <c r="C110" i="20" a="1"/>
  <c r="C156" i="20" a="1"/>
  <c r="C112" i="20" l="1"/>
  <c r="C121" i="20"/>
  <c r="C130" i="20"/>
  <c r="C139" i="20"/>
  <c r="C154" i="20"/>
  <c r="C168" i="20"/>
  <c r="C190" i="20"/>
  <c r="C215" i="20"/>
  <c r="C85" i="20"/>
  <c r="C106" i="20"/>
  <c r="C131" i="20"/>
  <c r="C155" i="20"/>
  <c r="C191" i="20"/>
  <c r="C101" i="20"/>
  <c r="C162" i="20"/>
  <c r="C210" i="20"/>
  <c r="C175" i="20"/>
  <c r="C198" i="20"/>
  <c r="C223" i="20"/>
  <c r="C93" i="20"/>
  <c r="C114" i="20"/>
  <c r="C140" i="20"/>
  <c r="C161" i="20"/>
  <c r="C199" i="20"/>
  <c r="C94" i="20"/>
  <c r="C141" i="20"/>
  <c r="C177" i="20"/>
  <c r="C185" i="20"/>
  <c r="C194" i="20"/>
  <c r="C201" i="20"/>
  <c r="C217" i="20"/>
  <c r="C225" i="20"/>
  <c r="C84" i="20"/>
  <c r="C99" i="20"/>
  <c r="C169" i="20"/>
  <c r="C184" i="20"/>
  <c r="C224" i="20"/>
  <c r="C107" i="20"/>
  <c r="C125" i="20"/>
  <c r="C156" i="20"/>
  <c r="C80" i="20"/>
  <c r="C95" i="20"/>
  <c r="C108" i="20"/>
  <c r="C126" i="20"/>
  <c r="C142" i="20"/>
  <c r="C157" i="20"/>
  <c r="C171" i="20"/>
  <c r="C186" i="20"/>
  <c r="C202" i="20"/>
  <c r="C226" i="20"/>
  <c r="C82" i="20"/>
  <c r="C98" i="20"/>
  <c r="C110" i="20"/>
  <c r="C128" i="20"/>
  <c r="C146" i="20"/>
  <c r="C159" i="20"/>
  <c r="C174" i="20"/>
  <c r="C189" i="20"/>
  <c r="C204" i="20"/>
  <c r="C214" i="20"/>
  <c r="C77" i="20"/>
  <c r="C92" i="20"/>
  <c r="C105" i="20"/>
  <c r="C209" i="20"/>
  <c r="C79" i="20"/>
  <c r="C117" i="20"/>
  <c r="C132" i="20"/>
  <c r="C149" i="20"/>
  <c r="C170" i="20"/>
  <c r="C87" i="20"/>
  <c r="C102" i="20"/>
  <c r="C118" i="20"/>
  <c r="C133" i="20"/>
  <c r="C150" i="20"/>
  <c r="C165" i="20"/>
  <c r="C178" i="20"/>
  <c r="C195" i="20"/>
  <c r="C211" i="20"/>
  <c r="C218" i="20"/>
  <c r="C147" i="20"/>
  <c r="C160" i="20"/>
  <c r="C183" i="20"/>
  <c r="C206" i="20"/>
  <c r="C78" i="20"/>
  <c r="C100" i="20"/>
  <c r="C122" i="20"/>
  <c r="C148" i="20"/>
  <c r="C176" i="20"/>
  <c r="C216" i="20"/>
  <c r="C81" i="20"/>
  <c r="C109" i="20"/>
  <c r="C136" i="20"/>
  <c r="C158" i="20"/>
  <c r="C188" i="20"/>
  <c r="C221" i="20"/>
  <c r="C76" i="20"/>
  <c r="C91" i="20"/>
  <c r="C104" i="20"/>
  <c r="C120" i="20"/>
  <c r="C137" i="20"/>
  <c r="C153" i="20"/>
  <c r="C167" i="20"/>
  <c r="C182" i="20"/>
  <c r="C197" i="20"/>
  <c r="C222" i="20"/>
  <c r="C86" i="20"/>
  <c r="C75" i="20"/>
  <c r="C90" i="20"/>
  <c r="C97" i="20"/>
  <c r="C103" i="20"/>
  <c r="C119" i="20"/>
  <c r="C127" i="20"/>
  <c r="C143" i="20"/>
  <c r="C151" i="20"/>
  <c r="C166" i="20"/>
  <c r="C172" i="20"/>
  <c r="C179" i="20"/>
  <c r="C196" i="20"/>
  <c r="C203" i="20"/>
  <c r="C213" i="20"/>
  <c r="C227" i="20"/>
  <c r="C71" i="20"/>
  <c r="C72" i="20"/>
  <c r="C70" i="20"/>
  <c r="C69" i="20"/>
  <c r="C68" i="20"/>
  <c r="C65" i="20"/>
  <c r="C66" i="20"/>
  <c r="C64" i="20"/>
  <c r="C59" i="20"/>
  <c r="C61" i="20"/>
  <c r="C60" i="20"/>
  <c r="C58" i="20"/>
  <c r="C57" i="20"/>
  <c r="C54" i="20"/>
  <c r="C53" i="20"/>
  <c r="C52" i="20"/>
  <c r="C49" i="20"/>
  <c r="C48" i="20"/>
  <c r="C46" i="20"/>
  <c r="C45" i="20"/>
  <c r="C44" i="20"/>
  <c r="C39" i="20"/>
  <c r="C41" i="20"/>
  <c r="C40" i="20"/>
  <c r="C38" i="20"/>
  <c r="C35" i="20"/>
  <c r="C34" i="20"/>
  <c r="C13" i="20"/>
  <c r="C26" i="20"/>
  <c r="C31" i="20"/>
  <c r="C30" i="20"/>
  <c r="C18" i="20"/>
  <c r="C17" i="20"/>
  <c r="C22" i="20"/>
  <c r="C16" i="20"/>
  <c r="C32" i="20"/>
  <c r="C20" i="20"/>
  <c r="C19" i="20"/>
  <c r="C24" i="20"/>
  <c r="C29" i="20"/>
  <c r="C28" i="20"/>
  <c r="C27" i="20"/>
  <c r="C15" i="20"/>
  <c r="C25" i="20"/>
  <c r="C23" i="20"/>
  <c r="C21" i="20"/>
  <c r="C14" i="20"/>
  <c r="C11" i="20"/>
  <c r="C10" i="20"/>
  <c r="F61" i="18" l="1"/>
  <c r="F6" i="18"/>
  <c r="F44" i="18"/>
  <c r="F139" i="18"/>
  <c r="F63" i="18"/>
  <c r="F62" i="18"/>
  <c r="F57" i="18"/>
  <c r="F53" i="18"/>
  <c r="F75" i="18"/>
  <c r="F74" i="18"/>
  <c r="F73" i="18"/>
  <c r="F86" i="18"/>
  <c r="F87" i="18"/>
  <c r="F85" i="18"/>
  <c r="F110" i="18"/>
  <c r="F121" i="18"/>
  <c r="F170" i="18"/>
  <c r="F173" i="18"/>
  <c r="F169" i="18"/>
  <c r="F168" i="18"/>
  <c r="F40" i="18"/>
  <c r="F122" i="18"/>
  <c r="F43" i="18"/>
  <c r="F131" i="18"/>
  <c r="F32" i="18"/>
  <c r="F41" i="18"/>
  <c r="F39" i="18"/>
  <c r="F38" i="18"/>
  <c r="F46" i="18"/>
  <c r="F24" i="18"/>
  <c r="F25" i="18"/>
  <c r="F26" i="18"/>
  <c r="F172" i="18"/>
  <c r="F23" i="18"/>
  <c r="F47" i="18"/>
  <c r="F178" i="18"/>
  <c r="F177" i="18" s="1"/>
  <c r="F16" i="18"/>
  <c r="F15" i="18"/>
  <c r="F13" i="18"/>
  <c r="F5" i="18"/>
  <c r="F129" i="18"/>
  <c r="F140" i="18"/>
  <c r="F147" i="18"/>
  <c r="F143" i="18"/>
  <c r="F148" i="18" l="1"/>
  <c r="F149" i="18" s="1"/>
  <c r="F56" i="18"/>
  <c r="F58" i="18" s="1"/>
  <c r="F78" i="18"/>
  <c r="F66" i="18"/>
  <c r="F90" i="18"/>
  <c r="F77" i="18"/>
  <c r="F65" i="18"/>
  <c r="F89" i="18"/>
  <c r="F67" i="18"/>
  <c r="F91" i="18"/>
  <c r="F79" i="18"/>
  <c r="F88" i="18"/>
  <c r="F76" i="18"/>
  <c r="F99" i="18"/>
  <c r="F64" i="19"/>
  <c r="F64" i="18"/>
  <c r="F111" i="18"/>
  <c r="F103" i="18"/>
  <c r="F107" i="18"/>
  <c r="F106" i="18"/>
  <c r="F108" i="18"/>
  <c r="F102" i="18"/>
  <c r="F104" i="18"/>
  <c r="F105" i="18"/>
  <c r="F42" i="18"/>
  <c r="F68" i="18"/>
  <c r="F80" i="18"/>
  <c r="F92" i="18"/>
  <c r="F163" i="18"/>
  <c r="F45" i="18"/>
  <c r="F124" i="18"/>
  <c r="F162" i="18"/>
  <c r="F174" i="18"/>
  <c r="F125" i="18"/>
  <c r="F160" i="18"/>
  <c r="F152" i="18"/>
  <c r="F171" i="18"/>
  <c r="F161" i="18"/>
  <c r="F116" i="18"/>
  <c r="F117" i="18" s="1"/>
  <c r="F118" i="18" s="1"/>
  <c r="F155" i="18"/>
  <c r="F130" i="18"/>
  <c r="F33" i="18"/>
  <c r="F34" i="18" s="1"/>
  <c r="F154" i="18"/>
  <c r="F153" i="18"/>
  <c r="F27" i="18"/>
  <c r="F28" i="18" s="1"/>
  <c r="F29" i="18" s="1"/>
  <c r="F48" i="18"/>
  <c r="F17" i="18"/>
  <c r="F14" i="18"/>
  <c r="F18" i="18"/>
  <c r="F7" i="18"/>
  <c r="F9" i="18" s="1"/>
  <c r="F138" i="18"/>
  <c r="F8" i="18"/>
  <c r="F142" i="18"/>
  <c r="F132" i="18"/>
  <c r="F81" i="18" l="1"/>
  <c r="F82" i="18" s="1"/>
  <c r="F93" i="18"/>
  <c r="F94" i="18" s="1"/>
  <c r="F69" i="18"/>
  <c r="F70" i="18" s="1"/>
  <c r="F112" i="18"/>
  <c r="F113" i="18" s="1"/>
  <c r="F126" i="18"/>
  <c r="F49" i="18"/>
  <c r="F50" i="18" s="1"/>
  <c r="F133" i="18"/>
  <c r="F165" i="18"/>
  <c r="F164" i="18"/>
  <c r="F35" i="18"/>
  <c r="F157" i="18"/>
  <c r="F156" i="18"/>
  <c r="F19" i="18"/>
  <c r="F20" i="18" s="1"/>
  <c r="F144" i="18"/>
  <c r="F10" i="18"/>
  <c r="F9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<sst xmlns="http://schemas.openxmlformats.org/spreadsheetml/2006/main" count="852" uniqueCount="495">
  <si>
    <t>Holiday</t>
  </si>
  <si>
    <t>End</t>
  </si>
  <si>
    <t>DateTime</t>
  </si>
  <si>
    <t>THE  SIAM  CEMENT  CO.,LTD.</t>
  </si>
  <si>
    <t>LAMPANG  CEMENT  PLANT</t>
  </si>
  <si>
    <t>A. QUARRY  LIMESTONE  SUPPLY</t>
  </si>
  <si>
    <t>Data</t>
  </si>
  <si>
    <t>1. LIMESTONE  CRUSHER</t>
  </si>
  <si>
    <t>=</t>
  </si>
  <si>
    <t>KWH</t>
  </si>
  <si>
    <t>2. STACKER</t>
  </si>
  <si>
    <t>3. AUXIRIALY</t>
  </si>
  <si>
    <t>4. UTILITIES</t>
  </si>
  <si>
    <t>PROCESS</t>
  </si>
  <si>
    <t>SUB  TOTAL</t>
  </si>
  <si>
    <t>B. PREBLENDING  STORAGE</t>
  </si>
  <si>
    <t>1. LIME. RECLAIMER</t>
  </si>
  <si>
    <t>2. CLAY CRUSHER &amp; STACKER</t>
  </si>
  <si>
    <t>3. MIXED MAT. RECLAIMER</t>
  </si>
  <si>
    <t>4. SLURRY PUMP</t>
  </si>
  <si>
    <t>5. TRANSPORT</t>
  </si>
  <si>
    <t>6. UTILITIES</t>
  </si>
  <si>
    <t>C. RAW  MILL  1</t>
  </si>
  <si>
    <t>1. MILL  MOTOR</t>
  </si>
  <si>
    <t>2. MILL  FAN</t>
  </si>
  <si>
    <t>3. SEPARATOR</t>
  </si>
  <si>
    <t>4. AUXILIARY.</t>
  </si>
  <si>
    <t>5. Chloride Bypass</t>
  </si>
  <si>
    <t>D. KILN  FEED</t>
  </si>
  <si>
    <t>1. TRANSPORT</t>
  </si>
  <si>
    <t>2. UTILITIES</t>
  </si>
  <si>
    <t>E. KILN</t>
  </si>
  <si>
    <t>1. IDF  FAN  1</t>
  </si>
  <si>
    <t>2. IDF  FAN  2</t>
  </si>
  <si>
    <t>3. COOLER  EP  FAN</t>
  </si>
  <si>
    <t>4. KILN  DRIVE</t>
  </si>
  <si>
    <t>5. COOLING  FAN</t>
  </si>
  <si>
    <t>6. FIRING</t>
  </si>
  <si>
    <t>7. EP. COOLER</t>
  </si>
  <si>
    <t>8. AUXILIARY KILN</t>
  </si>
  <si>
    <t xml:space="preserve">9. RM. EP </t>
  </si>
  <si>
    <t>10. EP FAN</t>
  </si>
  <si>
    <t>12. UTILITIES</t>
  </si>
  <si>
    <t>F. CLINKER  TRANSPORT</t>
  </si>
  <si>
    <t>1. CLINKER  TRANSPORT</t>
  </si>
  <si>
    <t>G. GYPSUM  AND LIMESTONE SUPPLY</t>
  </si>
  <si>
    <t>1. CRUSHER</t>
  </si>
  <si>
    <t>2. AUXILIARY</t>
  </si>
  <si>
    <t>H. CEMENT  MILL  1</t>
  </si>
  <si>
    <t>2. SEPARATOR</t>
  </si>
  <si>
    <t>3. SEPARATOR  FAN</t>
  </si>
  <si>
    <t>4. AUXILIARY</t>
  </si>
  <si>
    <t>5.Auxiliary roller press</t>
  </si>
  <si>
    <t>6.Roller press fix</t>
  </si>
  <si>
    <t>7.Roller press move</t>
  </si>
  <si>
    <t>8. UTLITIES</t>
  </si>
  <si>
    <t>I. CEMENT  MILL  2</t>
  </si>
  <si>
    <t>8. UTILITIES</t>
  </si>
  <si>
    <t xml:space="preserve">J. CEMENT  MILL  3 </t>
  </si>
  <si>
    <t>Total CM 1+2+3</t>
  </si>
  <si>
    <t xml:space="preserve">K. CEMENT  TRANSPORT  </t>
  </si>
  <si>
    <t xml:space="preserve">1. CEMENT  TRANSPORT  </t>
  </si>
  <si>
    <t>L. PACKING</t>
  </si>
  <si>
    <t>1. PACKER  1</t>
  </si>
  <si>
    <t>2. PACKER  2</t>
  </si>
  <si>
    <t>3. PACKER  3</t>
  </si>
  <si>
    <t>4. PACKER  4</t>
  </si>
  <si>
    <t>5. PACKER  5</t>
  </si>
  <si>
    <t>6. PACKER  6A</t>
  </si>
  <si>
    <t>7. PACKER  6B</t>
  </si>
  <si>
    <t>8. BULK LOADING</t>
  </si>
  <si>
    <t xml:space="preserve">9. COMPRESSOR </t>
  </si>
  <si>
    <t>10. UTILITIES</t>
  </si>
  <si>
    <t>M. LIGNITE  RECEIVING</t>
  </si>
  <si>
    <t>SUB  TOTLAL</t>
  </si>
  <si>
    <t>N. LIGNITE  MILL  1</t>
  </si>
  <si>
    <t>2. MILL FAN</t>
  </si>
  <si>
    <t>3. EP LIGNITE ยกเลิกไม่มีใน List</t>
  </si>
  <si>
    <t>4. UTLITIES</t>
  </si>
  <si>
    <t>O. MAIN  UTILITIES</t>
  </si>
  <si>
    <t>1. WATER  TREATMENT</t>
  </si>
  <si>
    <t>2. COMPRESSOR</t>
  </si>
  <si>
    <t>3. OIL PREPARATION</t>
  </si>
  <si>
    <t>P. GENERAL  FACTORY</t>
  </si>
  <si>
    <t>1. MAIN STATION</t>
  </si>
  <si>
    <t>2. CCR</t>
  </si>
  <si>
    <t>3. RESIDENTIAL</t>
  </si>
  <si>
    <t>4.OIL STORAGE ยกเลิกไม่มีใน List</t>
  </si>
  <si>
    <t>4. WELDING</t>
  </si>
  <si>
    <t>5. MORTAR</t>
  </si>
  <si>
    <t>Q. AGRREGATE</t>
  </si>
  <si>
    <t>R. GASIFIER 1</t>
  </si>
  <si>
    <t>1.RAW CRUSHER</t>
  </si>
  <si>
    <t>2.GASIFIER</t>
  </si>
  <si>
    <t>3.BLOWER</t>
  </si>
  <si>
    <t>4.UTILITIES</t>
  </si>
  <si>
    <t>R. GASIFIER 2</t>
  </si>
  <si>
    <t>S. AF Shredder</t>
  </si>
  <si>
    <t>1.YOIDA 1 Shredder</t>
  </si>
  <si>
    <t>2.YOIDA 2 Shredder</t>
  </si>
  <si>
    <t>3.YOIDA 3 Shredder</t>
  </si>
  <si>
    <t>4.MCC AF Prheater FL.4</t>
  </si>
  <si>
    <t>5. AUXILIARY</t>
  </si>
  <si>
    <t xml:space="preserve">    TOTAL  ENERGY  INCOMING - SLP</t>
  </si>
  <si>
    <t xml:space="preserve">    TOTAL  ENERGY  INCOMING - SOLAR</t>
  </si>
  <si>
    <t>No.</t>
  </si>
  <si>
    <t>รายการที่ต้อง Key-in</t>
  </si>
  <si>
    <t>Unit</t>
  </si>
  <si>
    <t>Value</t>
  </si>
  <si>
    <t>Kiln Run hour</t>
  </si>
  <si>
    <t>hr</t>
  </si>
  <si>
    <t>Run hour CM1</t>
  </si>
  <si>
    <t>Run hour CM2</t>
  </si>
  <si>
    <t>Run hour CM3</t>
  </si>
  <si>
    <t>%Ratio R/P CM1</t>
  </si>
  <si>
    <t>%</t>
  </si>
  <si>
    <t>%Ratio R/P CM2</t>
  </si>
  <si>
    <t>%Ratio R/P CM3</t>
  </si>
  <si>
    <t>Run hour P1</t>
  </si>
  <si>
    <t>Run hour P2</t>
  </si>
  <si>
    <t>Run hour P3</t>
  </si>
  <si>
    <t>Run hour P4</t>
  </si>
  <si>
    <t>Run hour P5</t>
  </si>
  <si>
    <t>Run hour P6A</t>
  </si>
  <si>
    <t>Run hour P6B</t>
  </si>
  <si>
    <t>Total Bulk Delivery (ton)</t>
  </si>
  <si>
    <t>ton</t>
  </si>
  <si>
    <t>Run hour Gas1</t>
  </si>
  <si>
    <t>Run hour Gas2</t>
  </si>
  <si>
    <t>สูตรคำนวณ</t>
  </si>
  <si>
    <t>%Run hour CM1</t>
  </si>
  <si>
    <t>%Run hour CM2</t>
  </si>
  <si>
    <t>%Run hour CM3</t>
  </si>
  <si>
    <t>%Run hour P1</t>
  </si>
  <si>
    <t>%Run hour P2</t>
  </si>
  <si>
    <t>%Run hour P3</t>
  </si>
  <si>
    <t>%Run hour P4</t>
  </si>
  <si>
    <t>%Run hour P5</t>
  </si>
  <si>
    <t>%Run hour P6A</t>
  </si>
  <si>
    <t>%Run hour P6B</t>
  </si>
  <si>
    <t>%Run hour Gas1</t>
  </si>
  <si>
    <t>%Run hour Gas2</t>
  </si>
  <si>
    <t>Start date</t>
  </si>
  <si>
    <t>End Date</t>
  </si>
  <si>
    <t xml:space="preserve">    SLP - kWh</t>
  </si>
  <si>
    <t>Location</t>
  </si>
  <si>
    <t>kWh Consumption</t>
  </si>
  <si>
    <t>Meter_ID</t>
  </si>
  <si>
    <t>Meter 115KV</t>
  </si>
  <si>
    <t>Total-SS-1 kWh</t>
  </si>
  <si>
    <t>Total-SS-1.1.kWh</t>
  </si>
  <si>
    <t>1B1A1.04.2.kWh</t>
  </si>
  <si>
    <t>6.6 KV BUS 2 INCOMING</t>
  </si>
  <si>
    <t>1B1A1.03.kWh</t>
  </si>
  <si>
    <t>6.6 KV BUS 1 INCOMING</t>
  </si>
  <si>
    <t>MV</t>
  </si>
  <si>
    <t>1B1A1.04.kWh</t>
  </si>
  <si>
    <t>Incomming 115kV</t>
  </si>
  <si>
    <t>1B1A2.kWh</t>
  </si>
  <si>
    <t>สำนักงาน WS</t>
  </si>
  <si>
    <t>1B1A3.kWh</t>
  </si>
  <si>
    <t>Auxiillaries</t>
  </si>
  <si>
    <t>1B1A4.kWh</t>
  </si>
  <si>
    <t>SS.5 Rawmill</t>
  </si>
  <si>
    <t>1B1A5.kWh</t>
  </si>
  <si>
    <t>SS.6 Kiln</t>
  </si>
  <si>
    <t>1B1A6.kWh</t>
  </si>
  <si>
    <t>Incoming TR_1</t>
  </si>
  <si>
    <t>1B1A7.kWh</t>
  </si>
  <si>
    <t>SS.7 Lignite mill</t>
  </si>
  <si>
    <t>1B1A8.kWh</t>
  </si>
  <si>
    <t>SS 7.1 Lignite Storge</t>
  </si>
  <si>
    <t>1B1A9.kWh</t>
  </si>
  <si>
    <t>SS.8 Clinker cooler</t>
  </si>
  <si>
    <t>1B1A10.kWh</t>
  </si>
  <si>
    <t>MORTAR</t>
  </si>
  <si>
    <t>1B1A15.kWh</t>
  </si>
  <si>
    <t xml:space="preserve">SS 1.1 Water treament </t>
  </si>
  <si>
    <t>1B1A16.kWh</t>
  </si>
  <si>
    <t>SS.2 Limestone Crusher</t>
  </si>
  <si>
    <t>1B1A17.kWh</t>
  </si>
  <si>
    <t>SS.3 Limestone storage</t>
  </si>
  <si>
    <t>1B1A18.kWh</t>
  </si>
  <si>
    <t>SS.4 Reblending</t>
  </si>
  <si>
    <t>1B1A19.kWh</t>
  </si>
  <si>
    <t>Incoming TR_2</t>
  </si>
  <si>
    <t>1B1A20.kWh</t>
  </si>
  <si>
    <t>SS 9.1 Cement mill 1</t>
  </si>
  <si>
    <t>1B1A21.kWh</t>
  </si>
  <si>
    <t>SS 9.2 Cement mill 2</t>
  </si>
  <si>
    <t>1B1A22.kWh</t>
  </si>
  <si>
    <t>SS 9.3 Cement mill 3</t>
  </si>
  <si>
    <t>1B1A23.kWh</t>
  </si>
  <si>
    <t xml:space="preserve">PACKER </t>
  </si>
  <si>
    <t>1B1A24.kWh</t>
  </si>
  <si>
    <t>เรือนรองรับรอง</t>
  </si>
  <si>
    <t>LV</t>
  </si>
  <si>
    <t>1C1A1.01.kWh</t>
  </si>
  <si>
    <t>Incoming LVD</t>
  </si>
  <si>
    <t>1C1A1.03.kWh</t>
  </si>
  <si>
    <t>เมนไฟอาคาร DIESEL GEN</t>
  </si>
  <si>
    <t>SS 1.1</t>
  </si>
  <si>
    <t>1C1K1.02.kWh</t>
  </si>
  <si>
    <t>Water treament process</t>
  </si>
  <si>
    <t>1C1K1.07.kWh</t>
  </si>
  <si>
    <t>Water treament</t>
  </si>
  <si>
    <t>1C1K1.04.3.kWh</t>
  </si>
  <si>
    <t>Welding 1</t>
  </si>
  <si>
    <t>1C1K1.04.4.kWh</t>
  </si>
  <si>
    <t>Water supply</t>
  </si>
  <si>
    <t>SS 2</t>
  </si>
  <si>
    <t>1B2B1.kWh</t>
  </si>
  <si>
    <t>Crusher Limestone</t>
  </si>
  <si>
    <t>1B2B3.kWh</t>
  </si>
  <si>
    <t>Transfomer 1T2B1</t>
  </si>
  <si>
    <t>1B2B4.kWh</t>
  </si>
  <si>
    <t>Feeder TR Mortar</t>
  </si>
  <si>
    <t>1C2B1.02.kWh</t>
  </si>
  <si>
    <t>Crusher Limestone process</t>
  </si>
  <si>
    <t>1C2B1.09.kWh</t>
  </si>
  <si>
    <t>SS 3</t>
  </si>
  <si>
    <t>1B1B1.kWh</t>
  </si>
  <si>
    <t>Stacker Limestone</t>
  </si>
  <si>
    <t>1B1B2.kWh</t>
  </si>
  <si>
    <t>Reclaimer Limestone</t>
  </si>
  <si>
    <t>1B1B4.kWh</t>
  </si>
  <si>
    <t>Transformer +1T1B1</t>
  </si>
  <si>
    <t>1C1B1.02.kWh</t>
  </si>
  <si>
    <t>1C1B1.05.kWh</t>
  </si>
  <si>
    <t>Group Belt ทำกองหิน</t>
  </si>
  <si>
    <t>1C1B1.07.kWh</t>
  </si>
  <si>
    <t>Limestone Belt Transport อ่างดิน</t>
  </si>
  <si>
    <t>MDB.01.kWh</t>
  </si>
  <si>
    <t>สำนักงานเหมือง</t>
  </si>
  <si>
    <t>MDB.02.kWh</t>
  </si>
  <si>
    <t>Ofiice ผู้รับเหมา</t>
  </si>
  <si>
    <t>SS 4</t>
  </si>
  <si>
    <t>1B3B1.kWh</t>
  </si>
  <si>
    <t>Incomer MV</t>
  </si>
  <si>
    <t>1B3B2.kWh</t>
  </si>
  <si>
    <t>1B3B3.kWh</t>
  </si>
  <si>
    <t>Transformer to Solar cell</t>
  </si>
  <si>
    <t>1C3B1.3.kWh</t>
  </si>
  <si>
    <t>1C3B1.4.kWh</t>
  </si>
  <si>
    <t>Outgoing to MCC 4.3</t>
  </si>
  <si>
    <t>1C3B1.7.kWh</t>
  </si>
  <si>
    <t>Stacker Mix</t>
  </si>
  <si>
    <t>1C3B1.10.kWh</t>
  </si>
  <si>
    <t>Reclaimer Mix</t>
  </si>
  <si>
    <t>1C3B1.6.kWh</t>
  </si>
  <si>
    <t>Slurry Pump</t>
  </si>
  <si>
    <t>SS 5</t>
  </si>
  <si>
    <t>1B1D1.kWh</t>
  </si>
  <si>
    <t>Bag filter Rm</t>
  </si>
  <si>
    <t>1B1D2.kWh</t>
  </si>
  <si>
    <t>Main Drive Rm</t>
  </si>
  <si>
    <t>1B1D3.kWh</t>
  </si>
  <si>
    <t>Transformer +1T1D2</t>
  </si>
  <si>
    <t>1B1D5.kWh</t>
  </si>
  <si>
    <t>Transformer +1T1D3 CL Bypass</t>
  </si>
  <si>
    <t>1B1D6.kWh</t>
  </si>
  <si>
    <t>Transformer +1T1D4</t>
  </si>
  <si>
    <t>1B1D7.kWh</t>
  </si>
  <si>
    <t>Mill Fan Rm</t>
  </si>
  <si>
    <t>1B1D8.kWh</t>
  </si>
  <si>
    <t>Main Welding Preheater FL.8</t>
  </si>
  <si>
    <t>1B1D9.kWh</t>
  </si>
  <si>
    <t>Spare / Air comp</t>
  </si>
  <si>
    <t>1C1D1.09F.kWh</t>
  </si>
  <si>
    <t>Raw mill Grinding 2</t>
  </si>
  <si>
    <t>1C1D1.4.kWh</t>
  </si>
  <si>
    <t xml:space="preserve">Coupler to Chloride bypass </t>
  </si>
  <si>
    <t>1C1D2.06F.kWh</t>
  </si>
  <si>
    <t>Incomer LVD</t>
  </si>
  <si>
    <t>1C1D2.03.kWh</t>
  </si>
  <si>
    <t>Fan Bag filter Chloride bypass</t>
  </si>
  <si>
    <t>SS 6</t>
  </si>
  <si>
    <t>1B2E1.kWh</t>
  </si>
  <si>
    <t>IDF Fan 1</t>
  </si>
  <si>
    <t>1B2E2.kWh</t>
  </si>
  <si>
    <t>IDF Fan 2</t>
  </si>
  <si>
    <t>1B2E3.kWh</t>
  </si>
  <si>
    <t>KILN MAIN DRIVE</t>
  </si>
  <si>
    <t>1B2E5.kWh</t>
  </si>
  <si>
    <t>Transformer +1T2E4</t>
  </si>
  <si>
    <t>1B2E6..kWh</t>
  </si>
  <si>
    <t>Transformer +1T2E5</t>
  </si>
  <si>
    <t>1B2E7.kWh</t>
  </si>
  <si>
    <t>Transformer +1T2E6 Air Comp.</t>
  </si>
  <si>
    <t>1C2E1.01F.kWh</t>
  </si>
  <si>
    <t>Incomer LVD +1T1E4</t>
  </si>
  <si>
    <t>1C2E1.04F.kWh</t>
  </si>
  <si>
    <t>Bus Coupler</t>
  </si>
  <si>
    <t>1C2E1.06F.kWh</t>
  </si>
  <si>
    <t>Root Blower 791_28</t>
  </si>
  <si>
    <t>Root Blower 791_29</t>
  </si>
  <si>
    <t>1C2E1.07F.1.kWh</t>
  </si>
  <si>
    <t>Spare 1</t>
  </si>
  <si>
    <t>1C2E1.07F.2.kWh</t>
  </si>
  <si>
    <t>Spare 2</t>
  </si>
  <si>
    <t>1C2E1.08F.kWh</t>
  </si>
  <si>
    <t>Feeder to MCC GAS 1</t>
  </si>
  <si>
    <t>1C2E1.09F.kWh</t>
  </si>
  <si>
    <t>Feeder to SP Boiler</t>
  </si>
  <si>
    <t>1C2E1.04R.kWh</t>
  </si>
  <si>
    <t>Homogenizing &amp; Kiln Feed</t>
  </si>
  <si>
    <t>1C2E2.01F.kWh</t>
  </si>
  <si>
    <t>Incomer LVD +1T1E5</t>
  </si>
  <si>
    <t>1C2E2.03F.kWh</t>
  </si>
  <si>
    <t>Outgoing to 1D2E21 MCC Air comp</t>
  </si>
  <si>
    <t>1C2E2.04F.kWh</t>
  </si>
  <si>
    <t>Outgoing to 1D2E22 MCC Thermal Oil</t>
  </si>
  <si>
    <t>1C2E2.08F.kWh</t>
  </si>
  <si>
    <t>Auxiliary Kiln</t>
  </si>
  <si>
    <t>1C2E2.08R.kWh</t>
  </si>
  <si>
    <t>Oil Lignite Firing System</t>
  </si>
  <si>
    <t>SS 6.1</t>
  </si>
  <si>
    <t>1D2E21.01.kWh</t>
  </si>
  <si>
    <t>Incoming LVD Air Compressor</t>
  </si>
  <si>
    <t>SS 6.2</t>
  </si>
  <si>
    <t>1D2E22.04.kWh</t>
  </si>
  <si>
    <t>Incoming LVD Thermal oil</t>
  </si>
  <si>
    <t>BIOMASS</t>
  </si>
  <si>
    <t>1C1AF.01.kWh</t>
  </si>
  <si>
    <t>1C1AF.02.kWh</t>
  </si>
  <si>
    <t>Yoida 1</t>
  </si>
  <si>
    <t>1C1AF.03.1.kWh</t>
  </si>
  <si>
    <t>Yoida 2</t>
  </si>
  <si>
    <t>1C1AF.03.2.kWh</t>
  </si>
  <si>
    <t>AF Machine</t>
  </si>
  <si>
    <t>1C1AF.04.1.kWh</t>
  </si>
  <si>
    <t>Yoida 3</t>
  </si>
  <si>
    <t>1C1AF.04.2.kWh</t>
  </si>
  <si>
    <t>MCC AF Prheater FL.4</t>
  </si>
  <si>
    <t>SS 7</t>
  </si>
  <si>
    <t>1B1C1.kWh</t>
  </si>
  <si>
    <t>Mill Fan LM</t>
  </si>
  <si>
    <t>1B1C2.kWh</t>
  </si>
  <si>
    <t>Main Drive LM</t>
  </si>
  <si>
    <t>1B1C4.kWh</t>
  </si>
  <si>
    <t>Transformer +1T1C1</t>
  </si>
  <si>
    <t>1B1C5.kWh</t>
  </si>
  <si>
    <t>Outgoing to Sub GAS 2</t>
  </si>
  <si>
    <t>1C1C1.N08.kWh</t>
  </si>
  <si>
    <t>1C1C1.N07.kWh</t>
  </si>
  <si>
    <t>Lignite Grinding</t>
  </si>
  <si>
    <t>1C1C1.N05.1.kWh</t>
  </si>
  <si>
    <t>1C1C1.N05.2.kWh</t>
  </si>
  <si>
    <t>Welding 2</t>
  </si>
  <si>
    <t>SS7.1</t>
  </si>
  <si>
    <t>1B2C2.kWh</t>
  </si>
  <si>
    <t>Transformer +1T2C1</t>
  </si>
  <si>
    <t>1B2C3.kWh</t>
  </si>
  <si>
    <t>CRUSHER GAS</t>
  </si>
  <si>
    <t>1C2C1.02.kWh</t>
  </si>
  <si>
    <t>IncomerLVD</t>
  </si>
  <si>
    <t>1C2C1.04.1.kWh</t>
  </si>
  <si>
    <t>Welding</t>
  </si>
  <si>
    <t>1C2C1.04.2.kWh</t>
  </si>
  <si>
    <t>Main Gassifier Crusher-1</t>
  </si>
  <si>
    <t>1C2C1.05.kWh</t>
  </si>
  <si>
    <t xml:space="preserve">Lignite Transport  </t>
  </si>
  <si>
    <t>1C2C1.CR-Gas.kWh</t>
  </si>
  <si>
    <t>SS 8</t>
  </si>
  <si>
    <t>1B1F1.kWh</t>
  </si>
  <si>
    <t>Transformer +1T1F1 Waste gas fan</t>
  </si>
  <si>
    <t>1B1F2.kWh</t>
  </si>
  <si>
    <t>Transformer +1T1F2</t>
  </si>
  <si>
    <t>1B1F4.kWh</t>
  </si>
  <si>
    <t>Transformer +1T1F3</t>
  </si>
  <si>
    <t>1B1F5.kWh</t>
  </si>
  <si>
    <t>Transformer +1T1F4</t>
  </si>
  <si>
    <t>1B1F6.kWh</t>
  </si>
  <si>
    <t>355_35 (1A)</t>
  </si>
  <si>
    <t>1B1F7.kWh</t>
  </si>
  <si>
    <t>355_35 (4A)</t>
  </si>
  <si>
    <t>1C1F1.02F.kWh</t>
  </si>
  <si>
    <t>1C1F1.03F.kWh</t>
  </si>
  <si>
    <t xml:space="preserve">Main for CCR </t>
  </si>
  <si>
    <t>1C1F1.05F.kWh</t>
  </si>
  <si>
    <t>COUPLER TO LVD +1C1F2</t>
  </si>
  <si>
    <t>1C1F1.07F.kWh</t>
  </si>
  <si>
    <t>Incomer +1C1F1</t>
  </si>
  <si>
    <t>1C1F1.05R.kWh</t>
  </si>
  <si>
    <t>Cooler fan</t>
  </si>
  <si>
    <t>1C1F2.06F.kWh</t>
  </si>
  <si>
    <t>COUPLER TO LVD +1C1F3</t>
  </si>
  <si>
    <t>1C1F2.07F.kWh</t>
  </si>
  <si>
    <t>Incomer +1C1F2</t>
  </si>
  <si>
    <t>1C1F3.03.kWh</t>
  </si>
  <si>
    <t>Incomer +1C1F3</t>
  </si>
  <si>
    <t>1C1F3.04.kWh</t>
  </si>
  <si>
    <t xml:space="preserve">EP Cooler </t>
  </si>
  <si>
    <t>1C1F3.10.kWh</t>
  </si>
  <si>
    <t>Clinker Cooler and Transport</t>
  </si>
  <si>
    <t>SS 9.1</t>
  </si>
  <si>
    <t>1B1G1.kWh</t>
  </si>
  <si>
    <t>Mill Drive</t>
  </si>
  <si>
    <t>1B1G2.kWh</t>
  </si>
  <si>
    <t>Transformer +1T1G1</t>
  </si>
  <si>
    <t>1B1G4.kWh</t>
  </si>
  <si>
    <t>SEP FAN 1</t>
  </si>
  <si>
    <t>1B1G5.kWh</t>
  </si>
  <si>
    <t>Crusher Gypsum</t>
  </si>
  <si>
    <t>1B1G6.kWh</t>
  </si>
  <si>
    <t>Transformer +1T1G2</t>
  </si>
  <si>
    <t>1B1G7.kWh</t>
  </si>
  <si>
    <t>ROLLER PRESS M1 Move L03</t>
  </si>
  <si>
    <t>1B1G8.kWh</t>
  </si>
  <si>
    <t>ROLLER PRESS M2 Fix L02</t>
  </si>
  <si>
    <t>1B1G9.kWh</t>
  </si>
  <si>
    <t>ROLLER PRESS Transformer L01</t>
  </si>
  <si>
    <t>1C1G1.N01.kWh</t>
  </si>
  <si>
    <t>Roller press Pregrinding panel</t>
  </si>
  <si>
    <t>1C1G1.03.kWh</t>
  </si>
  <si>
    <t>1C1G1.06.kWh</t>
  </si>
  <si>
    <t>Clinker Transport</t>
  </si>
  <si>
    <t>1C1G1.09.kWh</t>
  </si>
  <si>
    <t>Transport sec. Limestone</t>
  </si>
  <si>
    <t>1C1G1.11.kWh</t>
  </si>
  <si>
    <t>GYPSUM อ่างเก่า</t>
  </si>
  <si>
    <t>1C1G1.18.kWh</t>
  </si>
  <si>
    <t>Cement mill 1</t>
  </si>
  <si>
    <t>SS 9.2</t>
  </si>
  <si>
    <t>1B2G1.kWh</t>
  </si>
  <si>
    <t>Transformer +1T2G1</t>
  </si>
  <si>
    <t>1B2G2.kWh</t>
  </si>
  <si>
    <t>1B2G3.kWh</t>
  </si>
  <si>
    <t>Incomer 9.2</t>
  </si>
  <si>
    <t>1B2G4.kWh</t>
  </si>
  <si>
    <t xml:space="preserve">Transformer +1T2G2 </t>
  </si>
  <si>
    <t>1B2G5.kWh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</si>
  <si>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</si>
  <si>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</si>
  <si>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</si>
  <si>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</si>
  <si>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</si>
  <si>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</si>
  <si>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</si>
  <si>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</si>
  <si>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SS 9.3</t>
  </si>
  <si>
    <t>1B3G1.kWh</t>
  </si>
  <si>
    <t>Transformer +1T3G1</t>
  </si>
  <si>
    <t>1B3G2.kWh</t>
  </si>
  <si>
    <t>1B3G3.kWh</t>
  </si>
  <si>
    <t>Incomer 9.3</t>
  </si>
  <si>
    <t>1B3G4.kWh</t>
  </si>
  <si>
    <t>Sep Fan 3</t>
  </si>
  <si>
    <t>1B3G5.kWh</t>
  </si>
  <si>
    <t xml:space="preserve">Transformer +1T3G2 </t>
  </si>
  <si>
    <t>1B3G6.kWh</t>
  </si>
  <si>
    <t>Spare Switchgear</t>
  </si>
  <si>
    <t>1C3G1.03.kWh</t>
  </si>
  <si>
    <t>1C3G1.071.kWh</t>
  </si>
  <si>
    <t>Welding 2 SS9.3</t>
  </si>
  <si>
    <t>1C3G1.072.kWh</t>
  </si>
  <si>
    <t>Spare</t>
  </si>
  <si>
    <t>1C3G1.12.kWh</t>
  </si>
  <si>
    <t>Cement mill 3</t>
  </si>
  <si>
    <t>MAIN SUB</t>
  </si>
  <si>
    <t>1G1A1.04</t>
  </si>
  <si>
    <t>INCOMMING  115  KV</t>
  </si>
  <si>
    <t>SS 10</t>
  </si>
  <si>
    <t>1B1J1.kWh</t>
  </si>
  <si>
    <t>Incoming MV</t>
  </si>
  <si>
    <t>1B1J2.kWh</t>
  </si>
  <si>
    <t>Transformer +1T1J1</t>
  </si>
  <si>
    <t>1B1J3.kWh</t>
  </si>
  <si>
    <t>Transformer +1T1J2 Palletizer phase2</t>
  </si>
  <si>
    <t>1C1J1.03.kWh</t>
  </si>
  <si>
    <t>1C1J1.N01.kWh</t>
  </si>
  <si>
    <t>Incomer LVD Packer 6</t>
  </si>
  <si>
    <t>1C1J1.16.kWh</t>
  </si>
  <si>
    <t>Cement silo transport</t>
  </si>
  <si>
    <t>1C1J1.15.kWh</t>
  </si>
  <si>
    <t>Palletizer 1</t>
  </si>
  <si>
    <t>1C1J1.12.kWh</t>
  </si>
  <si>
    <t>MDB Utility packer</t>
  </si>
  <si>
    <t>1C1J1.06.kWh</t>
  </si>
  <si>
    <t>Air Comp Packer</t>
  </si>
  <si>
    <t>Office</t>
  </si>
  <si>
    <t>WS-MDB-1.kWh</t>
  </si>
  <si>
    <t>work shop</t>
  </si>
  <si>
    <t>WS-MDB-2.kWh</t>
  </si>
  <si>
    <t>สำนักงานใหญ่</t>
  </si>
  <si>
    <t>WS-MDB-3.kWh</t>
  </si>
  <si>
    <t>โรงกลึง</t>
  </si>
  <si>
    <t>WS-MDB-4.kWh</t>
  </si>
  <si>
    <t>โรง fab</t>
  </si>
  <si>
    <t>WS-MDB-5.kWh</t>
  </si>
  <si>
    <t>สำนักงาน 2</t>
  </si>
  <si>
    <t>WS-MDB-6.kWh</t>
  </si>
  <si>
    <t>สำนักงาน 3</t>
  </si>
  <si>
    <t>WS-MDB-7.kWh</t>
  </si>
  <si>
    <t>Solar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</si>
</sst>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dd/mm/yyyy\ hh:mm"/>
    <numFmt numFmtId="166" formatCode="dd/mm/yyyy"/>
    <numFmt numFmtId="167" formatCode="_-* #,##0_-;\-* #,##0_-;_-* &quot;-&quot;??_-;_-@_-"/>
  </numFmts>
  <fonts count="25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sz val="14"/>
      <name val="AngsanaUPC"/>
      <family val="1"/>
      <charset val="222"/>
    </font>
    <font>
      <sz val="16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0"/>
      <name val="Courier"/>
      <family val="3"/>
    </font>
    <font>
      <sz val="11"/>
      <color theme="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name val="Cambria"/>
      <family val="2"/>
      <scheme val="major"/>
    </font>
    <font>
      <b/>
      <sz val="12"/>
      <color theme="1"/>
      <name val="Tahoma"/>
      <family val="2"/>
    </font>
    <font>
      <b/>
      <sz val="12"/>
      <name val="Cambria"/>
      <family val="2"/>
      <scheme val="major"/>
    </font>
    <font>
      <sz val="12"/>
      <color rgb="FF00B050"/>
      <name val="Tahoma"/>
      <family val="2"/>
    </font>
    <font>
      <sz val="12"/>
      <name val="AngsanaUPC"/>
      <family val="1"/>
      <charset val="22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26"/>
      <name val="AngsanaUPC"/>
      <family val="1"/>
      <charset val="22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/>
    <xf numFmtId="0" fontId="2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23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2" applyFont="1"/>
    <xf numFmtId="0" fontId="7" fillId="0" borderId="7" xfId="2" applyFont="1" applyBorder="1"/>
    <xf numFmtId="0" fontId="8" fillId="0" borderId="7" xfId="2" applyFont="1" applyBorder="1" applyAlignment="1">
      <alignment horizontal="center"/>
    </xf>
    <xf numFmtId="0" fontId="7" fillId="0" borderId="12" xfId="2" applyFont="1" applyBorder="1"/>
    <xf numFmtId="0" fontId="7" fillId="0" borderId="0" xfId="2" applyFont="1"/>
    <xf numFmtId="0" fontId="7" fillId="0" borderId="8" xfId="2" applyFont="1" applyBorder="1"/>
    <xf numFmtId="0" fontId="7" fillId="0" borderId="0" xfId="2" applyFont="1" applyAlignment="1">
      <alignment horizontal="left"/>
    </xf>
    <xf numFmtId="167" fontId="7" fillId="7" borderId="1" xfId="1" applyNumberFormat="1" applyFont="1" applyFill="1" applyBorder="1" applyProtection="1"/>
    <xf numFmtId="0" fontId="7" fillId="0" borderId="13" xfId="2" applyFont="1" applyBorder="1" applyAlignment="1">
      <alignment horizontal="left" indent="1"/>
    </xf>
    <xf numFmtId="0" fontId="7" fillId="0" borderId="0" xfId="2" quotePrefix="1" applyFont="1" applyAlignment="1">
      <alignment horizontal="left"/>
    </xf>
    <xf numFmtId="167" fontId="9" fillId="7" borderId="2" xfId="1" applyNumberFormat="1" applyFont="1" applyFill="1" applyBorder="1" applyProtection="1"/>
    <xf numFmtId="167" fontId="7" fillId="8" borderId="5" xfId="1" applyNumberFormat="1" applyFont="1" applyFill="1" applyBorder="1" applyProtection="1"/>
    <xf numFmtId="167" fontId="7" fillId="8" borderId="9" xfId="1" applyNumberFormat="1" applyFont="1" applyFill="1" applyBorder="1" applyProtection="1"/>
    <xf numFmtId="1" fontId="7" fillId="0" borderId="13" xfId="2" applyNumberFormat="1" applyFont="1" applyBorder="1" applyAlignment="1">
      <alignment horizontal="left" indent="1"/>
    </xf>
    <xf numFmtId="0" fontId="7" fillId="0" borderId="11" xfId="2" applyFont="1" applyBorder="1"/>
    <xf numFmtId="0" fontId="7" fillId="0" borderId="14" xfId="2" applyFont="1" applyBorder="1"/>
    <xf numFmtId="167" fontId="7" fillId="0" borderId="14" xfId="1" applyNumberFormat="1" applyFont="1" applyBorder="1" applyProtection="1"/>
    <xf numFmtId="0" fontId="7" fillId="0" borderId="15" xfId="2" applyFont="1" applyBorder="1" applyAlignment="1">
      <alignment horizontal="left" indent="1"/>
    </xf>
    <xf numFmtId="167" fontId="7" fillId="0" borderId="7" xfId="1" applyNumberFormat="1" applyFont="1" applyBorder="1" applyProtection="1"/>
    <xf numFmtId="0" fontId="7" fillId="0" borderId="12" xfId="2" applyFont="1" applyBorder="1" applyAlignment="1">
      <alignment horizontal="left" indent="1"/>
    </xf>
    <xf numFmtId="0" fontId="9" fillId="0" borderId="0" xfId="2" applyFont="1"/>
    <xf numFmtId="167" fontId="9" fillId="7" borderId="1" xfId="1" applyNumberFormat="1" applyFont="1" applyFill="1" applyBorder="1" applyProtection="1"/>
    <xf numFmtId="167" fontId="7" fillId="7" borderId="2" xfId="1" applyNumberFormat="1" applyFont="1" applyFill="1" applyBorder="1" applyProtection="1"/>
    <xf numFmtId="167" fontId="7" fillId="0" borderId="14" xfId="1" applyNumberFormat="1" applyFont="1" applyFill="1" applyBorder="1" applyProtection="1"/>
    <xf numFmtId="0" fontId="7" fillId="0" borderId="8" xfId="2" quotePrefix="1" applyFont="1" applyBorder="1" applyAlignment="1">
      <alignment horizontal="left"/>
    </xf>
    <xf numFmtId="0" fontId="10" fillId="0" borderId="0" xfId="3" applyFont="1"/>
    <xf numFmtId="167" fontId="7" fillId="7" borderId="1" xfId="1" applyNumberFormat="1" applyFont="1" applyFill="1" applyBorder="1"/>
    <xf numFmtId="0" fontId="11" fillId="0" borderId="0" xfId="3" applyFont="1"/>
    <xf numFmtId="167" fontId="7" fillId="0" borderId="0" xfId="1" applyNumberFormat="1" applyFont="1" applyBorder="1"/>
    <xf numFmtId="0" fontId="5" fillId="0" borderId="8" xfId="2" applyFont="1" applyBorder="1"/>
    <xf numFmtId="0" fontId="7" fillId="0" borderId="14" xfId="2" quotePrefix="1" applyFont="1" applyBorder="1" applyAlignment="1">
      <alignment horizontal="left"/>
    </xf>
    <xf numFmtId="167" fontId="7" fillId="0" borderId="14" xfId="1" applyNumberFormat="1" applyFont="1" applyBorder="1"/>
    <xf numFmtId="0" fontId="7" fillId="0" borderId="8" xfId="2" applyFont="1" applyBorder="1" applyAlignment="1">
      <alignment vertical="center"/>
    </xf>
    <xf numFmtId="0" fontId="7" fillId="0" borderId="0" xfId="2" applyFont="1" applyAlignment="1">
      <alignment vertical="center"/>
    </xf>
    <xf numFmtId="167" fontId="7" fillId="7" borderId="2" xfId="1" applyNumberFormat="1" applyFont="1" applyFill="1" applyBorder="1" applyAlignment="1" applyProtection="1">
      <alignment vertical="center"/>
    </xf>
    <xf numFmtId="0" fontId="7" fillId="0" borderId="13" xfId="2" applyFont="1" applyBorder="1" applyAlignment="1">
      <alignment horizontal="left" vertical="center" indent="1"/>
    </xf>
    <xf numFmtId="0" fontId="5" fillId="0" borderId="0" xfId="2" applyFont="1" applyAlignment="1">
      <alignment vertical="center"/>
    </xf>
    <xf numFmtId="1" fontId="7" fillId="0" borderId="7" xfId="2" applyNumberFormat="1" applyFont="1" applyBorder="1"/>
    <xf numFmtId="0" fontId="7" fillId="0" borderId="3" xfId="2" applyFont="1" applyBorder="1" applyAlignment="1">
      <alignment horizontal="left" indent="1"/>
    </xf>
    <xf numFmtId="0" fontId="7" fillId="0" borderId="0" xfId="4" applyFont="1"/>
    <xf numFmtId="1" fontId="7" fillId="0" borderId="0" xfId="2" applyNumberFormat="1" applyFont="1"/>
    <xf numFmtId="0" fontId="7" fillId="0" borderId="0" xfId="2" applyFont="1" applyAlignment="1">
      <alignment horizontal="right"/>
    </xf>
    <xf numFmtId="43" fontId="7" fillId="8" borderId="5" xfId="1" applyFont="1" applyFill="1" applyBorder="1" applyProtection="1"/>
    <xf numFmtId="1" fontId="7" fillId="0" borderId="14" xfId="2" applyNumberFormat="1" applyFont="1" applyBorder="1"/>
    <xf numFmtId="167" fontId="7" fillId="0" borderId="7" xfId="1" applyNumberFormat="1" applyFont="1" applyFill="1" applyBorder="1" applyProtection="1"/>
    <xf numFmtId="0" fontId="7" fillId="0" borderId="6" xfId="2" applyFont="1" applyBorder="1" applyAlignment="1">
      <alignment horizontal="left" indent="1"/>
    </xf>
    <xf numFmtId="167" fontId="7" fillId="8" borderId="5" xfId="1" applyNumberFormat="1" applyFont="1" applyFill="1" applyBorder="1"/>
    <xf numFmtId="0" fontId="7" fillId="0" borderId="16" xfId="2" applyFont="1" applyBorder="1" applyAlignment="1">
      <alignment horizontal="left" indent="1"/>
    </xf>
    <xf numFmtId="0" fontId="7" fillId="0" borderId="17" xfId="2" applyFont="1" applyBorder="1" applyAlignment="1">
      <alignment horizontal="left" indent="1"/>
    </xf>
    <xf numFmtId="43" fontId="7" fillId="7" borderId="1" xfId="1" applyFont="1" applyFill="1" applyBorder="1" applyProtection="1"/>
    <xf numFmtId="167" fontId="7" fillId="8" borderId="9" xfId="1" applyNumberFormat="1" applyFont="1" applyFill="1" applyBorder="1"/>
    <xf numFmtId="167" fontId="7" fillId="9" borderId="1" xfId="1" applyNumberFormat="1" applyFont="1" applyFill="1" applyBorder="1" applyProtection="1"/>
    <xf numFmtId="0" fontId="7" fillId="0" borderId="8" xfId="4" applyFont="1" applyBorder="1"/>
    <xf numFmtId="0" fontId="7" fillId="0" borderId="0" xfId="2" quotePrefix="1" applyFont="1"/>
    <xf numFmtId="167" fontId="7" fillId="0" borderId="0" xfId="1" applyNumberFormat="1" applyFont="1" applyBorder="1" applyProtection="1"/>
    <xf numFmtId="167" fontId="9" fillId="9" borderId="1" xfId="1" applyNumberFormat="1" applyFont="1" applyFill="1" applyBorder="1" applyProtection="1"/>
    <xf numFmtId="167" fontId="9" fillId="7" borderId="1" xfId="1" applyNumberFormat="1" applyFont="1" applyFill="1" applyBorder="1" applyAlignment="1" applyProtection="1">
      <alignment vertical="center"/>
    </xf>
    <xf numFmtId="1" fontId="7" fillId="0" borderId="15" xfId="2" applyNumberFormat="1" applyFont="1" applyBorder="1" applyAlignment="1">
      <alignment horizontal="left" indent="1"/>
    </xf>
    <xf numFmtId="43" fontId="7" fillId="7" borderId="2" xfId="1" applyFont="1" applyFill="1" applyBorder="1" applyProtection="1"/>
    <xf numFmtId="43" fontId="7" fillId="7" borderId="3" xfId="1" applyFont="1" applyFill="1" applyBorder="1" applyProtection="1"/>
    <xf numFmtId="0" fontId="5" fillId="0" borderId="10" xfId="2" applyFont="1" applyBorder="1"/>
    <xf numFmtId="0" fontId="5" fillId="0" borderId="7" xfId="2" applyFont="1" applyBorder="1"/>
    <xf numFmtId="0" fontId="5" fillId="0" borderId="12" xfId="2" applyFont="1" applyBorder="1" applyAlignment="1">
      <alignment horizontal="left" indent="1"/>
    </xf>
    <xf numFmtId="0" fontId="5" fillId="0" borderId="11" xfId="2" applyFont="1" applyBorder="1"/>
    <xf numFmtId="0" fontId="5" fillId="0" borderId="14" xfId="2" applyFont="1" applyBorder="1"/>
    <xf numFmtId="0" fontId="5" fillId="0" borderId="15" xfId="2" applyFont="1" applyBorder="1" applyAlignment="1">
      <alignment horizontal="left" indent="1"/>
    </xf>
    <xf numFmtId="0" fontId="13" fillId="3" borderId="1" xfId="3" applyFont="1" applyFill="1" applyBorder="1" applyAlignment="1">
      <alignment horizontal="center" vertical="center"/>
    </xf>
    <xf numFmtId="0" fontId="13" fillId="0" borderId="0" xfId="3" applyFont="1"/>
    <xf numFmtId="0" fontId="13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left" indent="1"/>
    </xf>
    <xf numFmtId="0" fontId="13" fillId="0" borderId="1" xfId="3" applyFont="1" applyBorder="1" applyAlignment="1">
      <alignment horizontal="center"/>
    </xf>
    <xf numFmtId="0" fontId="13" fillId="0" borderId="1" xfId="3" applyFont="1" applyBorder="1"/>
    <xf numFmtId="0" fontId="13" fillId="5" borderId="1" xfId="3" applyFont="1" applyFill="1" applyBorder="1" applyAlignment="1">
      <alignment horizontal="center" vertical="center"/>
    </xf>
    <xf numFmtId="0" fontId="14" fillId="0" borderId="0" xfId="5" applyFont="1" applyAlignment="1">
      <alignment horizontal="left" vertical="center" indent="3"/>
    </xf>
    <xf numFmtId="0" fontId="15" fillId="4" borderId="18" xfId="5" applyFont="1" applyFill="1" applyBorder="1" applyAlignment="1">
      <alignment horizontal="left"/>
    </xf>
    <xf numFmtId="0" fontId="15" fillId="0" borderId="0" xfId="5" applyFont="1" applyAlignment="1">
      <alignment horizontal="center"/>
    </xf>
    <xf numFmtId="0" fontId="16" fillId="0" borderId="0" xfId="5" applyFont="1" applyAlignment="1">
      <alignment horizontal="center" vertical="center"/>
    </xf>
    <xf numFmtId="0" fontId="16" fillId="0" borderId="0" xfId="5" applyFont="1"/>
    <xf numFmtId="0" fontId="15" fillId="4" borderId="0" xfId="5" applyFont="1" applyFill="1" applyAlignment="1">
      <alignment horizontal="left" vertical="center"/>
    </xf>
    <xf numFmtId="0" fontId="15" fillId="0" borderId="0" xfId="5" applyFont="1" applyAlignment="1">
      <alignment horizontal="center" vertical="center"/>
    </xf>
    <xf numFmtId="0" fontId="14" fillId="10" borderId="1" xfId="5" applyFont="1" applyFill="1" applyBorder="1" applyAlignment="1">
      <alignment horizontal="center" vertical="center" wrapText="1"/>
    </xf>
    <xf numFmtId="0" fontId="17" fillId="10" borderId="1" xfId="5" applyFont="1" applyFill="1" applyBorder="1" applyAlignment="1">
      <alignment horizontal="center" vertical="center" wrapText="1"/>
    </xf>
    <xf numFmtId="0" fontId="18" fillId="11" borderId="0" xfId="5" applyFont="1" applyFill="1" applyAlignment="1">
      <alignment horizontal="center" vertical="center" wrapText="1"/>
    </xf>
    <xf numFmtId="0" fontId="16" fillId="0" borderId="0" xfId="5" applyFont="1" applyAlignment="1">
      <alignment horizontal="left"/>
    </xf>
    <xf numFmtId="0" fontId="16" fillId="0" borderId="1" xfId="5" applyFont="1" applyBorder="1" applyAlignment="1">
      <alignment horizontal="center" vertical="center"/>
    </xf>
    <xf numFmtId="0" fontId="17" fillId="0" borderId="4" xfId="5" applyFont="1" applyBorder="1" applyAlignment="1">
      <alignment horizontal="center" vertical="center" wrapText="1"/>
    </xf>
    <xf numFmtId="0" fontId="19" fillId="0" borderId="4" xfId="5" applyFont="1" applyBorder="1" applyAlignment="1">
      <alignment horizontal="center" vertical="center" wrapText="1"/>
    </xf>
    <xf numFmtId="0" fontId="20" fillId="0" borderId="0" xfId="2" applyFont="1"/>
    <xf numFmtId="0" fontId="14" fillId="0" borderId="1" xfId="5" applyFont="1" applyBorder="1" applyAlignment="1">
      <alignment horizontal="left" vertical="center" wrapText="1"/>
    </xf>
    <xf numFmtId="0" fontId="17" fillId="0" borderId="1" xfId="5" applyFont="1" applyBorder="1" applyAlignment="1">
      <alignment horizontal="left" vertical="center" wrapText="1"/>
    </xf>
    <xf numFmtId="0" fontId="14" fillId="12" borderId="19" xfId="5" applyFont="1" applyFill="1" applyBorder="1" applyAlignment="1">
      <alignment vertical="center" wrapText="1"/>
    </xf>
    <xf numFmtId="0" fontId="17" fillId="12" borderId="19" xfId="5" applyFont="1" applyFill="1" applyBorder="1" applyAlignment="1">
      <alignment vertical="center" wrapText="1"/>
    </xf>
    <xf numFmtId="0" fontId="17" fillId="12" borderId="20" xfId="5" applyFont="1" applyFill="1" applyBorder="1" applyAlignment="1">
      <alignment vertical="center" wrapText="1"/>
    </xf>
    <xf numFmtId="0" fontId="21" fillId="0" borderId="4" xfId="5" applyFont="1" applyBorder="1" applyAlignment="1">
      <alignment horizontal="center" vertical="center" wrapText="1"/>
    </xf>
    <xf numFmtId="0" fontId="16" fillId="13" borderId="1" xfId="5" applyFont="1" applyFill="1" applyBorder="1" applyAlignment="1">
      <alignment horizontal="center" vertical="center"/>
    </xf>
    <xf numFmtId="0" fontId="16" fillId="2" borderId="1" xfId="5" applyFont="1" applyFill="1" applyBorder="1" applyAlignment="1">
      <alignment horizontal="center" vertical="center"/>
    </xf>
    <xf numFmtId="0" fontId="16" fillId="14" borderId="1" xfId="5" applyFont="1" applyFill="1" applyBorder="1" applyAlignment="1">
      <alignment horizontal="center" vertical="center"/>
    </xf>
    <xf numFmtId="0" fontId="16" fillId="0" borderId="0" xfId="5" applyFont="1" applyAlignment="1">
      <alignment horizontal="left" vertical="center"/>
    </xf>
    <xf numFmtId="0" fontId="16" fillId="15" borderId="1" xfId="5" applyFont="1" applyFill="1" applyBorder="1" applyAlignment="1">
      <alignment horizontal="center" vertical="center"/>
    </xf>
    <xf numFmtId="0" fontId="14" fillId="0" borderId="21" xfId="6" applyFont="1" applyBorder="1" applyAlignment="1">
      <alignment horizontal="left" vertical="center"/>
    </xf>
    <xf numFmtId="0" fontId="14" fillId="0" borderId="1" xfId="7" quotePrefix="1" applyFont="1" applyBorder="1" applyAlignment="1">
      <alignment horizontal="left"/>
    </xf>
    <xf numFmtId="0" fontId="14" fillId="0" borderId="1" xfId="7" quotePrefix="1" applyFont="1" applyBorder="1" applyAlignment="1">
      <alignment horizontal="left" vertical="center"/>
    </xf>
    <xf numFmtId="0" fontId="16" fillId="16" borderId="0" xfId="5" applyFont="1" applyFill="1" applyAlignment="1">
      <alignment horizontal="left"/>
    </xf>
    <xf numFmtId="0" fontId="14" fillId="0" borderId="1" xfId="6" applyFont="1" applyBorder="1" applyAlignment="1">
      <alignment horizontal="left"/>
    </xf>
    <xf numFmtId="0" fontId="14" fillId="0" borderId="1" xfId="7" applyFont="1" applyBorder="1" applyAlignment="1">
      <alignment horizontal="left"/>
    </xf>
    <xf numFmtId="0" fontId="20" fillId="0" borderId="0" xfId="2" quotePrefix="1" applyFont="1"/>
    <xf numFmtId="0" fontId="14" fillId="0" borderId="1" xfId="5" applyFont="1" applyBorder="1" applyAlignment="1">
      <alignment horizontal="left" wrapText="1"/>
    </xf>
    <xf numFmtId="0" fontId="17" fillId="0" borderId="1" xfId="5" applyFont="1" applyBorder="1" applyAlignment="1">
      <alignment horizontal="left" wrapText="1"/>
    </xf>
    <xf numFmtId="0" fontId="14" fillId="16" borderId="1" xfId="5" applyFont="1" applyFill="1" applyBorder="1" applyAlignment="1">
      <alignment horizontal="left" vertical="center" wrapText="1"/>
    </xf>
    <xf numFmtId="0" fontId="14" fillId="0" borderId="1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4" fillId="0" borderId="22" xfId="3" applyFont="1" applyBorder="1" applyAlignment="1">
      <alignment horizontal="left" vertical="center" wrapText="1"/>
    </xf>
    <xf numFmtId="0" fontId="17" fillId="0" borderId="1" xfId="3" quotePrefix="1" applyFont="1" applyBorder="1" applyAlignment="1">
      <alignment horizontal="left" vertical="center" wrapText="1"/>
    </xf>
    <xf numFmtId="0" fontId="17" fillId="0" borderId="1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left"/>
    </xf>
    <xf numFmtId="0" fontId="15" fillId="0" borderId="0" xfId="5" applyFont="1"/>
    <xf numFmtId="0" fontId="15" fillId="0" borderId="0" xfId="5" applyFont="1" applyAlignment="1">
      <alignment horizontal="left"/>
    </xf>
    <xf numFmtId="165" fontId="3" fillId="0" borderId="0" xfId="9" applyNumberFormat="1" applyFont="1" applyAlignment="1">
      <alignment horizontal="left" vertical="center"/>
    </xf>
    <xf numFmtId="164" fontId="3" fillId="0" borderId="0" xfId="9" applyNumberFormat="1" applyFont="1" applyAlignment="1">
      <alignment horizontal="right" vertical="center"/>
    </xf>
    <xf numFmtId="0" fontId="3" fillId="0" borderId="0" xfId="9" applyFont="1" applyAlignment="1">
      <alignment vertical="center"/>
    </xf>
    <xf numFmtId="164" fontId="3" fillId="0" borderId="0" xfId="9" applyNumberFormat="1" applyFont="1" applyAlignment="1">
      <alignment vertical="center"/>
    </xf>
    <xf numFmtId="0" fontId="24" fillId="0" borderId="0" xfId="2" applyFont="1"/>
    <xf numFmtId="0" fontId="7" fillId="0" borderId="8" xfId="2" applyFont="1" applyBorder="1" applyAlignment="1">
      <alignment horizontal="left"/>
    </xf>
    <xf numFmtId="0" fontId="7" fillId="0" borderId="0" xfId="2" applyFont="1" applyAlignment="1">
      <alignment horizontal="left"/>
    </xf>
    <xf numFmtId="0" fontId="7" fillId="0" borderId="0" xfId="2" applyFont="1"/>
    <xf numFmtId="1" fontId="7" fillId="0" borderId="0" xfId="2" applyNumberFormat="1" applyFont="1" applyAlignment="1">
      <alignment horizontal="left"/>
    </xf>
    <xf numFmtId="0" fontId="6" fillId="0" borderId="10" xfId="2" applyFont="1" applyBorder="1" applyAlignment="1">
      <alignment horizontal="left"/>
    </xf>
    <xf numFmtId="0" fontId="6" fillId="0" borderId="7" xfId="2" applyFont="1" applyBorder="1" applyAlignment="1">
      <alignment horizontal="left"/>
    </xf>
    <xf numFmtId="0" fontId="9" fillId="0" borderId="0" xfId="2" quotePrefix="1" applyFont="1" applyAlignment="1">
      <alignment horizontal="left"/>
    </xf>
    <xf numFmtId="0" fontId="7" fillId="0" borderId="0" xfId="2" applyFont="1" applyAlignment="1">
      <alignment horizontal="left" vertical="center"/>
    </xf>
    <xf numFmtId="0" fontId="7" fillId="0" borderId="0" xfId="2" quotePrefix="1" applyFont="1" applyAlignment="1">
      <alignment horizontal="left"/>
    </xf>
    <xf numFmtId="0" fontId="6" fillId="0" borderId="10" xfId="2" quotePrefix="1" applyFont="1" applyBorder="1" applyAlignment="1">
      <alignment horizontal="left"/>
    </xf>
    <xf numFmtId="0" fontId="6" fillId="0" borderId="7" xfId="2" quotePrefix="1" applyFont="1" applyBorder="1" applyAlignment="1">
      <alignment horizontal="left"/>
    </xf>
    <xf numFmtId="0" fontId="7" fillId="0" borderId="0" xfId="2" quotePrefix="1" applyFont="1" applyAlignment="1">
      <alignment horizontal="left" vertical="center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17" fillId="12" borderId="4" xfId="5" applyFont="1" applyFill="1" applyBorder="1" applyAlignment="1">
      <alignment horizontal="left" vertical="center" wrapText="1"/>
    </xf>
    <xf numFmtId="0" fontId="17" fillId="12" borderId="19" xfId="5" applyFont="1" applyFill="1" applyBorder="1" applyAlignment="1">
      <alignment horizontal="left" vertical="center" wrapText="1"/>
    </xf>
    <xf numFmtId="0" fontId="17" fillId="12" borderId="20" xfId="5" applyFont="1" applyFill="1" applyBorder="1" applyAlignment="1">
      <alignment horizontal="left" vertical="center" wrapText="1"/>
    </xf>
    <xf numFmtId="0" fontId="17" fillId="6" borderId="4" xfId="5" applyFont="1" applyFill="1" applyBorder="1" applyAlignment="1">
      <alignment horizontal="center" vertical="center" wrapText="1"/>
    </xf>
    <xf numFmtId="0" fontId="17" fillId="6" borderId="19" xfId="5" applyFont="1" applyFill="1" applyBorder="1" applyAlignment="1">
      <alignment horizontal="center" vertical="center" wrapText="1"/>
    </xf>
    <xf numFmtId="0" fontId="17" fillId="6" borderId="20" xfId="5" applyFont="1" applyFill="1" applyBorder="1" applyAlignment="1">
      <alignment horizontal="center" vertical="center" wrapText="1"/>
    </xf>
    <xf numFmtId="0" fontId="22" fillId="12" borderId="4" xfId="5" applyFont="1" applyFill="1" applyBorder="1" applyAlignment="1">
      <alignment horizontal="left" vertical="center" wrapText="1"/>
    </xf>
    <xf numFmtId="0" fontId="22" fillId="12" borderId="19" xfId="5" applyFont="1" applyFill="1" applyBorder="1" applyAlignment="1">
      <alignment horizontal="left" vertical="center" wrapText="1"/>
    </xf>
    <xf numFmtId="0" fontId="22" fillId="12" borderId="20" xfId="5" applyFont="1" applyFill="1" applyBorder="1" applyAlignment="1">
      <alignment horizontal="left" vertical="center" wrapText="1"/>
    </xf>
    <xf numFmtId="0" fontId="17" fillId="12" borderId="1" xfId="5" applyFont="1" applyFill="1" applyBorder="1" applyAlignment="1">
      <alignment horizontal="left" vertical="center" wrapText="1"/>
    </xf>
    <xf numFmtId="0" fontId="17" fillId="0" borderId="4" xfId="5" applyFont="1" applyBorder="1" applyAlignment="1">
      <alignment horizontal="center" vertical="center" wrapText="1"/>
    </xf>
    <xf numFmtId="0" fontId="17" fillId="0" borderId="19" xfId="5" applyFont="1" applyBorder="1" applyAlignment="1">
      <alignment horizontal="center" vertical="center" wrapText="1"/>
    </xf>
    <xf numFmtId="0" fontId="14" fillId="6" borderId="19" xfId="5" applyFont="1" applyFill="1" applyBorder="1" applyAlignment="1">
      <alignment horizontal="center" vertical="center" wrapText="1"/>
    </xf>
    <xf numFmtId="0" fontId="14" fillId="6" borderId="20" xfId="5" applyFont="1" applyFill="1" applyBorder="1" applyAlignment="1">
      <alignment horizontal="center" vertical="center" wrapText="1"/>
    </xf>
  </cellXfs>
  <cellStyles count="10">
    <cellStyle name="Comma" xfId="1" builtinId="3"/>
    <cellStyle name="Comma 2" xfId="8" xr:uid="{3E7DFF63-471F-4373-B8FF-4C15EC882903}"/>
    <cellStyle name="Normal" xfId="0" builtinId="0"/>
    <cellStyle name="Normal 2" xfId="3" xr:uid="{DDF95868-EA31-45FA-BBD4-2E3A7B9259C5}"/>
    <cellStyle name="Normal 2 2" xfId="5" xr:uid="{0222DFE9-3083-4D93-BF98-2B8A40648BAE}"/>
    <cellStyle name="Normal 3" xfId="9" xr:uid="{1573C43A-FCFD-40FC-8685-57DA0089F4F2}"/>
    <cellStyle name="Normal_97_WorkJournal" xfId="4" xr:uid="{18074EA0-2FED-49EE-8896-A25C9CD43F24}"/>
    <cellStyle name="Normal_High" xfId="6" xr:uid="{1937BBB5-4B4B-412C-984F-CABDEEDE762C}"/>
    <cellStyle name="Normal_Low" xfId="7" xr:uid="{784D1597-BEC3-468B-B32E-DF9FBBD7C528}"/>
    <cellStyle name="Normal_Total" xfId="2" xr:uid="{7CA06C34-1B98-4FD5-AC5E-03ADB8F177C7}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LU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energy_export-TEP-20240730.xlsx" TargetMode="External"/><Relationship Id="rId1" Type="http://schemas.openxmlformats.org/officeDocument/2006/relationships/externalLinkPath" Target="/2ANS/2024/TEP/energy_export-TEP-20240730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Template%20Energy%20Report%20-%20TEP-20240730.xlsx" TargetMode="External"/><Relationship Id="rId1" Type="http://schemas.openxmlformats.org/officeDocument/2006/relationships/externalLinkPath" Target="/2ANS/2024/TEP/Template%20Energy%20Report%20-%20TEP-20240730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kWDemand"/>
      <sheetName val="MaxDemand"/>
      <sheetName val="kWh_Consumption"/>
      <sheetName val="Energy by Period (TOU)"/>
      <sheetName val="Energy Cost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TEP Report"/>
      <sheetName val="kWDemand"/>
      <sheetName val="MaxDemand"/>
      <sheetName val="kWh_Consumption"/>
      <sheetName val="Energy Cost by Period (TOU)"/>
      <sheetName val="Energy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EU2" activePane="bottomRight" state="frozen"/>
      <selection pane="topRight" activeCell="B1" sqref="B1"/>
      <selection pane="bottomLeft" activeCell="A2" sqref="A2"/>
      <selection pane="bottomRight" activeCell="EU2831" sqref="EU2831"/>
    </sheetView>
  </sheetViews>
  <sheetFormatPr defaultColWidth="9" defaultRowHeight="15.6" customHeight="1"/>
  <cols>
    <col min="1" max="1" width="22.42578125" style="4" customWidth="1"/>
    <col min="2" max="60" width="20.5703125" style="7" customWidth="1"/>
    <col min="61" max="194" width="20.5703125" style="6" customWidth="1"/>
    <col min="195" max="16384" width="9" style="6"/>
  </cols>
  <sheetData>
    <row r="1" spans="1:60" ht="18" customHeight="1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8F5-1474-4B64-A9AF-263FC696BA05}">
  <sheetPr>
    <tabColor rgb="FFFFFF00"/>
  </sheetPr>
  <dimension ref="A1:BH2844"/>
  <sheetViews>
    <sheetView zoomScale="120" zoomScaleNormal="120" workbookViewId="0">
      <pane xSplit="1" ySplit="1" topLeftCell="B3" activePane="bottomRight" state="frozen"/>
      <selection pane="topRight"/>
      <selection pane="bottomLeft"/>
      <selection pane="bottomRight" activeCell="B30" sqref="B29:B30"/>
    </sheetView>
  </sheetViews>
  <sheetFormatPr defaultColWidth="10.140625" defaultRowHeight="15.6" customHeight="1"/>
  <cols>
    <col min="1" max="1" width="25.28515625" style="125" customWidth="1"/>
    <col min="2" max="2" width="20.85546875" style="128" customWidth="1"/>
    <col min="3" max="6" width="19.7109375" style="128" customWidth="1"/>
    <col min="7" max="8" width="18.7109375" style="128" customWidth="1"/>
    <col min="9" max="60" width="6.140625" style="128" customWidth="1"/>
    <col min="61" max="100" width="6" style="127" customWidth="1"/>
    <col min="101" max="101" width="10.140625" style="127" customWidth="1"/>
    <col min="102" max="16384" width="10.140625" style="127"/>
  </cols>
  <sheetData>
    <row r="1" spans="1:60" ht="18" customHeight="1">
      <c r="A1" s="125" t="s">
        <v>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</row>
    <row r="2" spans="1:60" ht="12.75"/>
    <row r="3" spans="1:60" ht="12.75"/>
    <row r="4" spans="1:60" ht="12.75"/>
    <row r="5" spans="1:60" ht="12.75"/>
    <row r="6" spans="1:60" ht="12.75"/>
    <row r="7" spans="1:60" ht="12.75"/>
    <row r="8" spans="1:60" ht="12.75"/>
    <row r="9" spans="1:60" ht="12.75"/>
    <row r="10" spans="1:60" ht="12.75"/>
    <row r="11" spans="1:60" ht="12.75"/>
    <row r="12" spans="1:60" ht="12.75"/>
    <row r="13" spans="1:60" ht="12.75"/>
    <row r="14" spans="1:60" ht="12.75"/>
    <row r="15" spans="1:60" ht="12.75"/>
    <row r="16" spans="1:60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</sheetData>
  <pageMargins left="0.65" right="0.51" top="0.81" bottom="1" header="0.5" footer="0.5"/>
  <pageSetup paperSize="9" orientation="portrait" useFirstPageNumber="1" horizontalDpi="150" verticalDpi="15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1AFE-2A76-453B-9B97-78E01905B369}">
  <sheetPr>
    <tabColor rgb="FF00FF00"/>
    <pageSetUpPr fitToPage="1"/>
  </sheetPr>
  <dimension ref="A1:H179"/>
  <sheetViews>
    <sheetView showGridLines="0" tabSelected="1" zoomScale="80" zoomScaleNormal="80" workbookViewId="0">
      <selection activeCell="L12" sqref="L12"/>
    </sheetView>
  </sheetViews>
  <sheetFormatPr defaultColWidth="12.5703125" defaultRowHeight="18.399999999999999" customHeight="1"/>
  <cols>
    <col min="1" max="1" width="24" style="8" customWidth="1"/>
    <col min="2" max="3" width="12.5703125" style="8" customWidth="1"/>
    <col min="4" max="4" width="22.28515625" style="8" customWidth="1"/>
    <col min="5" max="5" width="6.42578125" style="8" customWidth="1"/>
    <col min="6" max="6" width="28.42578125" style="8" customWidth="1"/>
    <col min="7" max="7" width="19" style="8" customWidth="1"/>
    <col min="8" max="16384" width="12.5703125" style="8"/>
  </cols>
  <sheetData>
    <row r="1" spans="1:7" ht="31.5" customHeight="1">
      <c r="A1" s="143" t="s">
        <v>3</v>
      </c>
      <c r="B1" s="143"/>
      <c r="C1" s="143"/>
      <c r="D1" s="143"/>
      <c r="E1" s="143"/>
      <c r="F1" s="143"/>
      <c r="G1" s="143"/>
    </row>
    <row r="2" spans="1:7" ht="21">
      <c r="A2" s="143" t="s">
        <v>4</v>
      </c>
      <c r="B2" s="143"/>
      <c r="C2" s="143"/>
      <c r="D2" s="143"/>
      <c r="E2" s="143"/>
      <c r="F2" s="143"/>
      <c r="G2" s="143"/>
    </row>
    <row r="3" spans="1:7" ht="34.5" customHeight="1" thickBot="1"/>
    <row r="4" spans="1:7" s="12" customFormat="1" ht="30" customHeight="1">
      <c r="A4" s="134" t="s">
        <v>5</v>
      </c>
      <c r="B4" s="135"/>
      <c r="C4" s="135"/>
      <c r="D4" s="135"/>
      <c r="E4" s="9"/>
      <c r="F4" s="10" t="s">
        <v>6</v>
      </c>
      <c r="G4" s="11"/>
    </row>
    <row r="5" spans="1:7" s="12" customFormat="1" ht="30" customHeight="1">
      <c r="A5" s="13"/>
      <c r="B5" s="131" t="s">
        <v>7</v>
      </c>
      <c r="C5" s="131"/>
      <c r="D5" s="131"/>
      <c r="E5" s="12" t="s">
        <v>8</v>
      </c>
      <c r="F5" s="15">
        <f ca="1">'Meter All'!C44</f>
        <v>0</v>
      </c>
      <c r="G5" s="16" t="s">
        <v>9</v>
      </c>
    </row>
    <row r="6" spans="1:7" s="12" customFormat="1" ht="30" customHeight="1">
      <c r="A6" s="13"/>
      <c r="B6" s="131" t="s">
        <v>10</v>
      </c>
      <c r="C6" s="131"/>
      <c r="D6" s="131"/>
      <c r="E6" s="12" t="s">
        <v>8</v>
      </c>
      <c r="F6" s="15">
        <f ca="1">'Meter All'!C52</f>
        <v>0</v>
      </c>
      <c r="G6" s="16" t="s">
        <v>9</v>
      </c>
    </row>
    <row r="7" spans="1:7" s="12" customFormat="1" ht="30" customHeight="1">
      <c r="A7" s="13"/>
      <c r="B7" s="131" t="s">
        <v>11</v>
      </c>
      <c r="C7" s="131"/>
      <c r="D7" s="131"/>
      <c r="E7" s="12" t="s">
        <v>8</v>
      </c>
      <c r="F7" s="15">
        <f ca="1">'Meter All'!C49+'Meter All'!C58</f>
        <v>0</v>
      </c>
      <c r="G7" s="16" t="s">
        <v>9</v>
      </c>
    </row>
    <row r="8" spans="1:7" s="12" customFormat="1" ht="30" customHeight="1" thickBot="1">
      <c r="A8" s="13"/>
      <c r="B8" s="138" t="s">
        <v>12</v>
      </c>
      <c r="C8" s="138"/>
      <c r="D8" s="138"/>
      <c r="E8" s="12" t="s">
        <v>8</v>
      </c>
      <c r="F8" s="18">
        <f ca="1">('Meter All'!C54-'Meter All'!C58-'Meter All'!C59)+('Meter All'!C45-'Meter All'!C49)</f>
        <v>0</v>
      </c>
      <c r="G8" s="16" t="s">
        <v>9</v>
      </c>
    </row>
    <row r="9" spans="1:7" s="12" customFormat="1" ht="30" customHeight="1" thickBot="1">
      <c r="A9" s="13"/>
      <c r="C9" s="131" t="s">
        <v>13</v>
      </c>
      <c r="D9" s="131"/>
      <c r="E9" s="12" t="s">
        <v>8</v>
      </c>
      <c r="F9" s="19">
        <f ca="1">SUM(F5:F7)</f>
        <v>0</v>
      </c>
      <c r="G9" s="16" t="s">
        <v>9</v>
      </c>
    </row>
    <row r="10" spans="1:7" s="12" customFormat="1" ht="30" customHeight="1" thickBot="1">
      <c r="A10" s="13"/>
      <c r="C10" s="131" t="s">
        <v>14</v>
      </c>
      <c r="D10" s="131"/>
      <c r="F10" s="20">
        <f ca="1">F9+F8</f>
        <v>0</v>
      </c>
      <c r="G10" s="21"/>
    </row>
    <row r="11" spans="1:7" s="12" customFormat="1" ht="30" customHeight="1" thickBot="1">
      <c r="A11" s="22"/>
      <c r="B11" s="23"/>
      <c r="C11" s="23"/>
      <c r="D11" s="23"/>
      <c r="E11" s="23"/>
      <c r="F11" s="24"/>
      <c r="G11" s="25"/>
    </row>
    <row r="12" spans="1:7" s="12" customFormat="1" ht="30" customHeight="1">
      <c r="A12" s="134" t="s">
        <v>15</v>
      </c>
      <c r="B12" s="135"/>
      <c r="C12" s="135"/>
      <c r="D12" s="135"/>
      <c r="E12" s="9"/>
      <c r="F12" s="26"/>
      <c r="G12" s="27"/>
    </row>
    <row r="13" spans="1:7" s="12" customFormat="1" ht="30" customHeight="1">
      <c r="A13" s="13"/>
      <c r="B13" s="131" t="s">
        <v>16</v>
      </c>
      <c r="C13" s="131"/>
      <c r="D13" s="131"/>
      <c r="E13" s="12" t="s">
        <v>8</v>
      </c>
      <c r="F13" s="15">
        <f ca="1">'Meter All'!C53</f>
        <v>0</v>
      </c>
      <c r="G13" s="16" t="s">
        <v>9</v>
      </c>
    </row>
    <row r="14" spans="1:7" s="12" customFormat="1" ht="30" customHeight="1">
      <c r="A14" s="13"/>
      <c r="B14" s="131" t="s">
        <v>17</v>
      </c>
      <c r="C14" s="131"/>
      <c r="D14" s="131"/>
      <c r="E14" s="12" t="s">
        <v>8</v>
      </c>
      <c r="F14" s="15">
        <f ca="1">'Meter All'!C69+'Meter All'!C70</f>
        <v>0</v>
      </c>
      <c r="G14" s="16" t="s">
        <v>9</v>
      </c>
    </row>
    <row r="15" spans="1:7" s="12" customFormat="1" ht="30" customHeight="1">
      <c r="A15" s="13"/>
      <c r="B15" s="131" t="s">
        <v>18</v>
      </c>
      <c r="C15" s="131"/>
      <c r="D15" s="131"/>
      <c r="E15" s="12" t="s">
        <v>8</v>
      </c>
      <c r="F15" s="15">
        <f ca="1">'Meter All'!C71</f>
        <v>0</v>
      </c>
      <c r="G15" s="16" t="s">
        <v>9</v>
      </c>
    </row>
    <row r="16" spans="1:7" s="12" customFormat="1" ht="30" customHeight="1">
      <c r="A16" s="13"/>
      <c r="B16" s="142" t="s">
        <v>19</v>
      </c>
      <c r="C16" s="142"/>
      <c r="D16" s="142"/>
      <c r="E16" s="28" t="s">
        <v>8</v>
      </c>
      <c r="F16" s="29">
        <f ca="1">'Meter All'!C72</f>
        <v>0</v>
      </c>
      <c r="G16" s="16" t="s">
        <v>9</v>
      </c>
    </row>
    <row r="17" spans="1:7" s="12" customFormat="1" ht="30" customHeight="1">
      <c r="A17" s="13"/>
      <c r="B17" s="131" t="s">
        <v>20</v>
      </c>
      <c r="C17" s="131"/>
      <c r="D17" s="131"/>
      <c r="E17" s="12" t="s">
        <v>8</v>
      </c>
      <c r="F17" s="15">
        <f ca="1">'Meter All'!C59+'Meter All'!C69</f>
        <v>0</v>
      </c>
      <c r="G17" s="16" t="s">
        <v>9</v>
      </c>
    </row>
    <row r="18" spans="1:7" s="12" customFormat="1" ht="30" customHeight="1" thickBot="1">
      <c r="A18" s="13"/>
      <c r="B18" s="138" t="s">
        <v>21</v>
      </c>
      <c r="C18" s="138"/>
      <c r="D18" s="138"/>
      <c r="E18" s="12" t="s">
        <v>8</v>
      </c>
      <c r="F18" s="30">
        <f ca="1">('Meter All'!C68-'Meter All'!C70-'Meter All'!C69-'Meter All'!C71-'Meter All'!C72)</f>
        <v>0</v>
      </c>
      <c r="G18" s="16" t="s">
        <v>9</v>
      </c>
    </row>
    <row r="19" spans="1:7" s="12" customFormat="1" ht="30" customHeight="1" thickBot="1">
      <c r="A19" s="13"/>
      <c r="C19" s="131" t="s">
        <v>13</v>
      </c>
      <c r="D19" s="131"/>
      <c r="E19" s="12" t="s">
        <v>8</v>
      </c>
      <c r="F19" s="19">
        <f ca="1">SUM(F13:F17)</f>
        <v>0</v>
      </c>
      <c r="G19" s="16" t="s">
        <v>9</v>
      </c>
    </row>
    <row r="20" spans="1:7" s="12" customFormat="1" ht="30" customHeight="1" thickBot="1">
      <c r="A20" s="13"/>
      <c r="C20" s="131" t="s">
        <v>14</v>
      </c>
      <c r="D20" s="131"/>
      <c r="F20" s="19">
        <f ca="1">F19+F18</f>
        <v>0</v>
      </c>
      <c r="G20" s="16"/>
    </row>
    <row r="21" spans="1:7" s="12" customFormat="1" ht="30" customHeight="1" thickBot="1">
      <c r="A21" s="22"/>
      <c r="B21" s="23"/>
      <c r="C21" s="23"/>
      <c r="D21" s="23"/>
      <c r="E21" s="23"/>
      <c r="F21" s="31"/>
      <c r="G21" s="25"/>
    </row>
    <row r="22" spans="1:7" s="12" customFormat="1" ht="30" customHeight="1">
      <c r="A22" s="139" t="s">
        <v>22</v>
      </c>
      <c r="B22" s="140"/>
      <c r="C22" s="140"/>
      <c r="D22" s="140"/>
      <c r="E22" s="9"/>
      <c r="F22" s="26"/>
      <c r="G22" s="27"/>
    </row>
    <row r="23" spans="1:7" s="12" customFormat="1" ht="30" customHeight="1">
      <c r="A23" s="13"/>
      <c r="B23" s="131" t="s">
        <v>23</v>
      </c>
      <c r="C23" s="131"/>
      <c r="D23" s="131"/>
      <c r="E23" s="12" t="s">
        <v>8</v>
      </c>
      <c r="F23" s="15">
        <f ca="1">'Meter All'!C76</f>
        <v>0</v>
      </c>
      <c r="G23" s="16" t="s">
        <v>9</v>
      </c>
    </row>
    <row r="24" spans="1:7" s="12" customFormat="1" ht="30" customHeight="1">
      <c r="A24" s="13"/>
      <c r="B24" s="131" t="s">
        <v>24</v>
      </c>
      <c r="C24" s="131"/>
      <c r="D24" s="131"/>
      <c r="E24" s="12" t="s">
        <v>8</v>
      </c>
      <c r="F24" s="15">
        <f ca="1">'Meter All'!C80</f>
        <v>0</v>
      </c>
      <c r="G24" s="16" t="s">
        <v>9</v>
      </c>
    </row>
    <row r="25" spans="1:7" s="12" customFormat="1" ht="30" customHeight="1">
      <c r="A25" s="13"/>
      <c r="B25" s="131" t="s">
        <v>25</v>
      </c>
      <c r="C25" s="131"/>
      <c r="D25" s="131"/>
      <c r="E25" s="12" t="s">
        <v>8</v>
      </c>
      <c r="F25" s="15">
        <f ca="1">'Meter All'!C79</f>
        <v>0</v>
      </c>
      <c r="G25" s="16" t="s">
        <v>9</v>
      </c>
    </row>
    <row r="26" spans="1:7" s="12" customFormat="1" ht="30" customHeight="1">
      <c r="A26" s="13"/>
      <c r="B26" s="138" t="s">
        <v>26</v>
      </c>
      <c r="C26" s="138"/>
      <c r="D26" s="138"/>
      <c r="E26" s="12" t="s">
        <v>8</v>
      </c>
      <c r="F26" s="15">
        <f ca="1">'Meter All'!C77</f>
        <v>0</v>
      </c>
      <c r="G26" s="16" t="s">
        <v>9</v>
      </c>
    </row>
    <row r="27" spans="1:7" s="12" customFormat="1" ht="30" customHeight="1" thickBot="1">
      <c r="A27" s="13"/>
      <c r="B27" s="136" t="s">
        <v>27</v>
      </c>
      <c r="C27" s="136"/>
      <c r="D27" s="136"/>
      <c r="E27" s="12" t="s">
        <v>8</v>
      </c>
      <c r="F27" s="30">
        <f ca="1">'Meter All'!C78-'Meter All'!C87</f>
        <v>0</v>
      </c>
      <c r="G27" s="16" t="s">
        <v>9</v>
      </c>
    </row>
    <row r="28" spans="1:7" s="12" customFormat="1" ht="30" customHeight="1" thickBot="1">
      <c r="A28" s="13"/>
      <c r="C28" s="131" t="s">
        <v>13</v>
      </c>
      <c r="D28" s="131"/>
      <c r="E28" s="12" t="s">
        <v>8</v>
      </c>
      <c r="F28" s="19">
        <f ca="1">SUM(F23:F26)-F27</f>
        <v>0</v>
      </c>
      <c r="G28" s="16" t="s">
        <v>9</v>
      </c>
    </row>
    <row r="29" spans="1:7" s="12" customFormat="1" ht="30" customHeight="1" thickBot="1">
      <c r="A29" s="13"/>
      <c r="C29" s="131" t="s">
        <v>14</v>
      </c>
      <c r="D29" s="131"/>
      <c r="F29" s="20">
        <f ca="1">F28+F27</f>
        <v>0</v>
      </c>
      <c r="G29" s="16"/>
    </row>
    <row r="30" spans="1:7" s="12" customFormat="1" ht="30" customHeight="1" thickBot="1">
      <c r="A30" s="22"/>
      <c r="B30" s="23"/>
      <c r="C30" s="23"/>
      <c r="D30" s="23"/>
      <c r="E30" s="23"/>
      <c r="F30" s="24"/>
      <c r="G30" s="25"/>
    </row>
    <row r="31" spans="1:7" s="12" customFormat="1" ht="30" customHeight="1">
      <c r="A31" s="139" t="s">
        <v>28</v>
      </c>
      <c r="B31" s="140"/>
      <c r="C31" s="140"/>
      <c r="D31" s="140"/>
      <c r="E31" s="9"/>
      <c r="F31" s="26"/>
      <c r="G31" s="27"/>
    </row>
    <row r="32" spans="1:7" s="12" customFormat="1" ht="30" customHeight="1">
      <c r="A32" s="32"/>
      <c r="B32" s="131" t="s">
        <v>29</v>
      </c>
      <c r="C32" s="131"/>
      <c r="D32" s="131"/>
      <c r="E32" s="12" t="s">
        <v>8</v>
      </c>
      <c r="F32" s="15">
        <f ca="1">'Meter All'!C97</f>
        <v>0</v>
      </c>
      <c r="G32" s="16" t="s">
        <v>9</v>
      </c>
    </row>
    <row r="33" spans="1:8" s="12" customFormat="1" ht="30" customHeight="1" thickBot="1">
      <c r="A33" s="13"/>
      <c r="B33" s="138" t="s">
        <v>30</v>
      </c>
      <c r="C33" s="138"/>
      <c r="D33" s="138"/>
      <c r="E33" s="12" t="s">
        <v>8</v>
      </c>
      <c r="F33" s="30">
        <f ca="1">('Meter All'!C99+'Meter All'!C100-'Meter All'!C103-'Meter All'!C104)</f>
        <v>0</v>
      </c>
      <c r="G33" s="16" t="s">
        <v>9</v>
      </c>
    </row>
    <row r="34" spans="1:8" s="12" customFormat="1" ht="30" customHeight="1" thickBot="1">
      <c r="A34" s="13"/>
      <c r="C34" s="131" t="s">
        <v>13</v>
      </c>
      <c r="D34" s="131"/>
      <c r="E34" s="12" t="s">
        <v>8</v>
      </c>
      <c r="F34" s="19">
        <f ca="1">F32-F33</f>
        <v>0</v>
      </c>
      <c r="G34" s="16" t="s">
        <v>9</v>
      </c>
    </row>
    <row r="35" spans="1:8" s="12" customFormat="1" ht="30" customHeight="1" thickBot="1">
      <c r="A35" s="13"/>
      <c r="C35" s="131" t="s">
        <v>14</v>
      </c>
      <c r="D35" s="131"/>
      <c r="F35" s="20">
        <f ca="1">SUM(F32:F33)</f>
        <v>0</v>
      </c>
      <c r="G35" s="16"/>
    </row>
    <row r="36" spans="1:8" s="12" customFormat="1" ht="30" customHeight="1" thickBot="1">
      <c r="A36" s="22"/>
      <c r="B36" s="23"/>
      <c r="C36" s="23"/>
      <c r="D36" s="23"/>
      <c r="E36" s="23"/>
      <c r="F36" s="31"/>
      <c r="G36" s="25"/>
    </row>
    <row r="37" spans="1:8" s="12" customFormat="1" ht="30" customHeight="1">
      <c r="A37" s="139" t="s">
        <v>31</v>
      </c>
      <c r="B37" s="140"/>
      <c r="C37" s="140"/>
      <c r="D37" s="140"/>
      <c r="E37" s="9"/>
      <c r="F37" s="9"/>
      <c r="G37" s="27"/>
    </row>
    <row r="38" spans="1:8" s="12" customFormat="1" ht="30" customHeight="1">
      <c r="A38" s="13"/>
      <c r="B38" s="142" t="s">
        <v>32</v>
      </c>
      <c r="C38" s="142"/>
      <c r="D38" s="142"/>
      <c r="E38" s="12" t="s">
        <v>8</v>
      </c>
      <c r="F38" s="15">
        <f ca="1">'Meter All'!C90</f>
        <v>0</v>
      </c>
      <c r="G38" s="16" t="s">
        <v>9</v>
      </c>
    </row>
    <row r="39" spans="1:8" s="12" customFormat="1" ht="30" customHeight="1">
      <c r="A39" s="13"/>
      <c r="B39" s="142" t="s">
        <v>33</v>
      </c>
      <c r="C39" s="142"/>
      <c r="D39" s="142"/>
      <c r="E39" s="12" t="s">
        <v>8</v>
      </c>
      <c r="F39" s="15">
        <f ca="1">'Meter All'!C91</f>
        <v>0</v>
      </c>
      <c r="G39" s="16" t="s">
        <v>9</v>
      </c>
    </row>
    <row r="40" spans="1:8" s="12" customFormat="1" ht="30" customHeight="1">
      <c r="A40" s="13"/>
      <c r="B40" s="138" t="s">
        <v>34</v>
      </c>
      <c r="C40" s="138"/>
      <c r="D40" s="138"/>
      <c r="E40" s="12" t="s">
        <v>8</v>
      </c>
      <c r="F40" s="15">
        <f ca="1">'Meter All'!C146</f>
        <v>0</v>
      </c>
      <c r="G40" s="16" t="s">
        <v>9</v>
      </c>
    </row>
    <row r="41" spans="1:8" s="12" customFormat="1" ht="30" customHeight="1">
      <c r="A41" s="13"/>
      <c r="B41" s="138" t="s">
        <v>35</v>
      </c>
      <c r="C41" s="138"/>
      <c r="D41" s="138"/>
      <c r="E41" s="12" t="s">
        <v>8</v>
      </c>
      <c r="F41" s="15">
        <f ca="1">'Meter All'!C92</f>
        <v>0</v>
      </c>
      <c r="G41" s="16" t="s">
        <v>9</v>
      </c>
    </row>
    <row r="42" spans="1:8" s="12" customFormat="1" ht="30" customHeight="1">
      <c r="A42" s="13"/>
      <c r="B42" s="136" t="s">
        <v>36</v>
      </c>
      <c r="C42" s="136"/>
      <c r="D42" s="136"/>
      <c r="E42" s="12" t="s">
        <v>8</v>
      </c>
      <c r="F42" s="15">
        <f ca="1">'Meter All'!C156-'Meter All'!C153-'Meter All'!C154+'Meter All'!C150+'Meter All'!C151+(363* 'key-in'!D3)</f>
        <v>0</v>
      </c>
      <c r="G42" s="16" t="s">
        <v>9</v>
      </c>
      <c r="H42" s="33"/>
    </row>
    <row r="43" spans="1:8" s="12" customFormat="1" ht="30" customHeight="1">
      <c r="A43" s="13"/>
      <c r="B43" s="136" t="s">
        <v>37</v>
      </c>
      <c r="C43" s="136"/>
      <c r="D43" s="136"/>
      <c r="E43" s="12" t="s">
        <v>8</v>
      </c>
      <c r="F43" s="15">
        <f ca="1">'Meter All'!C110</f>
        <v>0</v>
      </c>
      <c r="G43" s="16" t="s">
        <v>9</v>
      </c>
      <c r="H43" s="33"/>
    </row>
    <row r="44" spans="1:8" s="12" customFormat="1" ht="30" customHeight="1">
      <c r="A44" s="13"/>
      <c r="B44" s="138" t="s">
        <v>38</v>
      </c>
      <c r="C44" s="138"/>
      <c r="D44" s="138"/>
      <c r="E44" s="17" t="s">
        <v>8</v>
      </c>
      <c r="F44" s="34">
        <f ca="1">'Meter All'!C161</f>
        <v>0</v>
      </c>
      <c r="G44" s="16" t="s">
        <v>9</v>
      </c>
      <c r="H44" s="35"/>
    </row>
    <row r="45" spans="1:8" s="12" customFormat="1" ht="30" customHeight="1">
      <c r="A45" s="13"/>
      <c r="B45" s="138" t="s">
        <v>39</v>
      </c>
      <c r="C45" s="138"/>
      <c r="D45" s="138"/>
      <c r="E45" s="12" t="s">
        <v>8</v>
      </c>
      <c r="F45" s="15">
        <f ca="1">'Meter All'!C109+'Meter All'!C148-(363*'key-in'!D3)</f>
        <v>0</v>
      </c>
      <c r="G45" s="16" t="s">
        <v>9</v>
      </c>
      <c r="H45" s="33"/>
    </row>
    <row r="46" spans="1:8" s="12" customFormat="1" ht="30" customHeight="1">
      <c r="A46" s="13"/>
      <c r="B46" s="138" t="s">
        <v>40</v>
      </c>
      <c r="C46" s="138"/>
      <c r="D46" s="138"/>
      <c r="E46" s="12" t="s">
        <v>8</v>
      </c>
      <c r="F46" s="15">
        <f ca="1">'Meter All'!C87</f>
        <v>0</v>
      </c>
      <c r="G46" s="16" t="s">
        <v>9</v>
      </c>
    </row>
    <row r="47" spans="1:8" s="12" customFormat="1" ht="30" customHeight="1">
      <c r="A47" s="13"/>
      <c r="B47" s="138" t="s">
        <v>41</v>
      </c>
      <c r="C47" s="138"/>
      <c r="D47" s="138"/>
      <c r="E47" s="17" t="s">
        <v>8</v>
      </c>
      <c r="F47" s="15">
        <f ca="1">'Meter All'!C75</f>
        <v>0</v>
      </c>
      <c r="G47" s="16" t="s">
        <v>9</v>
      </c>
    </row>
    <row r="48" spans="1:8" s="12" customFormat="1" ht="30" customHeight="1" thickBot="1">
      <c r="A48" s="13"/>
      <c r="B48" s="136" t="s">
        <v>42</v>
      </c>
      <c r="C48" s="136"/>
      <c r="D48" s="136"/>
      <c r="E48" s="12" t="s">
        <v>8</v>
      </c>
      <c r="F48" s="18">
        <f ca="1">('Meter All'!C149-'Meter All'!C162)+('Meter All'!C93-'Meter All'!C99-'Meter All'!C100-'Meter All'!C103-'Meter All'!C104-'Meter All'!C105)+('Meter All'!C94-'Meter All'!C109-'Meter All'!C99-'Meter All'!C110-'Meter All'!C107-'Meter All'!C108)</f>
        <v>0</v>
      </c>
      <c r="G48" s="16" t="s">
        <v>9</v>
      </c>
      <c r="H48" s="33"/>
    </row>
    <row r="49" spans="1:8" s="12" customFormat="1" ht="30" customHeight="1" thickBot="1">
      <c r="A49" s="13"/>
      <c r="C49" s="131" t="s">
        <v>13</v>
      </c>
      <c r="D49" s="131"/>
      <c r="E49" s="12" t="s">
        <v>8</v>
      </c>
      <c r="F49" s="19">
        <f ca="1">SUM(F38:F47)</f>
        <v>0</v>
      </c>
      <c r="G49" s="16" t="s">
        <v>9</v>
      </c>
    </row>
    <row r="50" spans="1:8" s="12" customFormat="1" ht="30" customHeight="1" thickBot="1">
      <c r="A50" s="13"/>
      <c r="C50" s="131" t="s">
        <v>14</v>
      </c>
      <c r="D50" s="131"/>
      <c r="F50" s="20">
        <f ca="1">F49+F48</f>
        <v>0</v>
      </c>
      <c r="G50" s="16"/>
    </row>
    <row r="51" spans="1:8" s="12" customFormat="1" ht="30" customHeight="1" thickBot="1">
      <c r="A51" s="13"/>
      <c r="F51" s="36"/>
      <c r="G51" s="16"/>
    </row>
    <row r="52" spans="1:8" s="12" customFormat="1" ht="30" customHeight="1" thickBot="1">
      <c r="A52" s="139" t="s">
        <v>43</v>
      </c>
      <c r="B52" s="140"/>
      <c r="C52" s="140"/>
      <c r="D52" s="140"/>
      <c r="E52" s="9"/>
      <c r="F52" s="9"/>
      <c r="G52" s="27"/>
    </row>
    <row r="53" spans="1:8" s="12" customFormat="1" ht="30" customHeight="1" thickBot="1">
      <c r="A53" s="32"/>
      <c r="B53" s="131" t="s">
        <v>44</v>
      </c>
      <c r="C53" s="131"/>
      <c r="D53" s="131"/>
      <c r="E53" s="12" t="s">
        <v>8</v>
      </c>
      <c r="F53" s="19">
        <f ca="1">'Meter All'!C176</f>
        <v>0</v>
      </c>
      <c r="G53" s="16" t="s">
        <v>9</v>
      </c>
    </row>
    <row r="54" spans="1:8" ht="30" customHeight="1" thickBot="1">
      <c r="A54" s="22"/>
      <c r="B54" s="23"/>
      <c r="C54" s="23"/>
      <c r="D54" s="23"/>
      <c r="E54" s="23"/>
      <c r="F54" s="31"/>
      <c r="G54" s="25"/>
    </row>
    <row r="55" spans="1:8" ht="30" customHeight="1">
      <c r="A55" s="139" t="s">
        <v>45</v>
      </c>
      <c r="B55" s="140"/>
      <c r="C55" s="140"/>
      <c r="D55" s="140"/>
      <c r="E55" s="9"/>
      <c r="F55" s="26"/>
      <c r="G55" s="27"/>
    </row>
    <row r="56" spans="1:8" ht="30" customHeight="1">
      <c r="A56" s="37"/>
      <c r="B56" s="138" t="s">
        <v>46</v>
      </c>
      <c r="C56" s="138"/>
      <c r="D56" s="138"/>
      <c r="E56" s="12" t="s">
        <v>8</v>
      </c>
      <c r="F56" s="15">
        <f ca="1">'Meter All'!C168+'Meter All'!C178</f>
        <v>0</v>
      </c>
      <c r="G56" s="16" t="s">
        <v>9</v>
      </c>
    </row>
    <row r="57" spans="1:8" ht="30" customHeight="1" thickBot="1">
      <c r="A57" s="13"/>
      <c r="B57" s="131" t="s">
        <v>47</v>
      </c>
      <c r="C57" s="131"/>
      <c r="D57" s="131"/>
      <c r="E57" s="12" t="s">
        <v>8</v>
      </c>
      <c r="F57" s="30">
        <f ca="1">'Meter All'!C177</f>
        <v>0</v>
      </c>
      <c r="G57" s="16" t="s">
        <v>9</v>
      </c>
    </row>
    <row r="58" spans="1:8" ht="30" customHeight="1" thickBot="1">
      <c r="A58" s="13"/>
      <c r="B58" s="12"/>
      <c r="C58" s="131" t="s">
        <v>13</v>
      </c>
      <c r="D58" s="131"/>
      <c r="E58" s="12" t="s">
        <v>8</v>
      </c>
      <c r="F58" s="19">
        <f ca="1">F56+F57</f>
        <v>0</v>
      </c>
      <c r="G58" s="16" t="s">
        <v>9</v>
      </c>
    </row>
    <row r="59" spans="1:8" ht="30" customHeight="1" thickBot="1">
      <c r="A59" s="22"/>
      <c r="B59" s="23"/>
      <c r="C59" s="23"/>
      <c r="D59" s="23"/>
      <c r="E59" s="38"/>
      <c r="F59" s="39"/>
      <c r="G59" s="25"/>
    </row>
    <row r="60" spans="1:8" ht="30" customHeight="1">
      <c r="A60" s="139" t="s">
        <v>48</v>
      </c>
      <c r="B60" s="140"/>
      <c r="C60" s="140"/>
      <c r="D60" s="140"/>
      <c r="E60" s="9"/>
      <c r="F60" s="26"/>
      <c r="G60" s="27"/>
    </row>
    <row r="61" spans="1:8" ht="30" customHeight="1">
      <c r="A61" s="37"/>
      <c r="B61" s="131" t="s">
        <v>23</v>
      </c>
      <c r="C61" s="131"/>
      <c r="D61" s="131"/>
      <c r="E61" s="12" t="s">
        <v>8</v>
      </c>
      <c r="F61" s="15">
        <f ca="1">'Meter All'!C165</f>
        <v>0</v>
      </c>
      <c r="G61" s="16" t="s">
        <v>9</v>
      </c>
    </row>
    <row r="62" spans="1:8" ht="30" customHeight="1">
      <c r="A62" s="13"/>
      <c r="B62" s="138" t="s">
        <v>49</v>
      </c>
      <c r="C62" s="138"/>
      <c r="D62" s="138"/>
      <c r="E62" s="12" t="s">
        <v>8</v>
      </c>
      <c r="F62" s="15">
        <f ca="1">'Meter All'!C166</f>
        <v>0</v>
      </c>
      <c r="G62" s="16" t="s">
        <v>9</v>
      </c>
    </row>
    <row r="63" spans="1:8" ht="30" customHeight="1">
      <c r="A63" s="13"/>
      <c r="B63" s="138" t="s">
        <v>50</v>
      </c>
      <c r="C63" s="138"/>
      <c r="D63" s="138"/>
      <c r="E63" s="12" t="s">
        <v>8</v>
      </c>
      <c r="F63" s="15">
        <f ca="1">'Meter All'!C167</f>
        <v>0</v>
      </c>
      <c r="G63" s="16" t="s">
        <v>9</v>
      </c>
    </row>
    <row r="64" spans="1:8" ht="30" customHeight="1">
      <c r="A64" s="13"/>
      <c r="B64" s="138" t="s">
        <v>51</v>
      </c>
      <c r="C64" s="138"/>
      <c r="D64" s="138"/>
      <c r="E64" s="12" t="s">
        <v>8</v>
      </c>
      <c r="F64" s="15">
        <f ca="1">'Meter All'!C179+('Meter All'!C176*'key-in'!D22)+('Meter All'!C189*'key-in'!D22)+('Meter All'!C177*'key-in'!D22)</f>
        <v>0</v>
      </c>
      <c r="G64" s="16" t="s">
        <v>9</v>
      </c>
      <c r="H64" s="33"/>
    </row>
    <row r="65" spans="1:8" ht="30" customHeight="1">
      <c r="A65" s="13"/>
      <c r="B65" s="138" t="s">
        <v>52</v>
      </c>
      <c r="C65" s="138"/>
      <c r="D65" s="138"/>
      <c r="E65" s="12" t="s">
        <v>8</v>
      </c>
      <c r="F65" s="15">
        <f ca="1">'Meter All'!C172*'key-in'!D7</f>
        <v>0</v>
      </c>
      <c r="G65" s="16" t="s">
        <v>9</v>
      </c>
    </row>
    <row r="66" spans="1:8" ht="30" customHeight="1">
      <c r="A66" s="13"/>
      <c r="B66" s="138" t="s">
        <v>53</v>
      </c>
      <c r="C66" s="138"/>
      <c r="D66" s="138"/>
      <c r="E66" s="12" t="s">
        <v>8</v>
      </c>
      <c r="F66" s="15">
        <f ca="1">'Meter All'!C171*'key-in'!D7</f>
        <v>0</v>
      </c>
      <c r="G66" s="16" t="s">
        <v>9</v>
      </c>
    </row>
    <row r="67" spans="1:8" ht="31.9" customHeight="1">
      <c r="A67" s="13"/>
      <c r="B67" s="138" t="s">
        <v>54</v>
      </c>
      <c r="C67" s="138"/>
      <c r="D67" s="138"/>
      <c r="E67" s="12" t="s">
        <v>8</v>
      </c>
      <c r="F67" s="15">
        <f ca="1">'Meter All'!C170*'key-in'!D7</f>
        <v>0</v>
      </c>
      <c r="G67" s="16" t="s">
        <v>9</v>
      </c>
    </row>
    <row r="68" spans="1:8" s="44" customFormat="1" ht="27.6" customHeight="1" thickBot="1">
      <c r="A68" s="40"/>
      <c r="B68" s="141" t="s">
        <v>55</v>
      </c>
      <c r="C68" s="141"/>
      <c r="D68" s="141"/>
      <c r="E68" s="41" t="s">
        <v>8</v>
      </c>
      <c r="F68" s="42">
        <f ca="1">(('Meter All'!C169-'Meter All'!C179-'Meter All'!C176-'Meter All'!C178-'Meter All'!C177)+('Meter All'!C182-'Meter All'!C191-'Meter All'!C189)+('Meter All'!C194-'Meter All'!C204))*'key-in'!D22</f>
        <v>0</v>
      </c>
      <c r="G68" s="43" t="s">
        <v>9</v>
      </c>
      <c r="H68" s="33"/>
    </row>
    <row r="69" spans="1:8" ht="24" customHeight="1" thickBot="1">
      <c r="A69" s="13"/>
      <c r="B69" s="12"/>
      <c r="C69" s="131" t="s">
        <v>13</v>
      </c>
      <c r="D69" s="131"/>
      <c r="E69" s="12" t="s">
        <v>8</v>
      </c>
      <c r="F69" s="19">
        <f ca="1">SUM(F61:F67)</f>
        <v>0</v>
      </c>
      <c r="G69" s="16" t="s">
        <v>9</v>
      </c>
    </row>
    <row r="70" spans="1:8" ht="25.9" customHeight="1" thickBot="1">
      <c r="A70" s="13"/>
      <c r="B70" s="12"/>
      <c r="C70" s="131" t="s">
        <v>14</v>
      </c>
      <c r="D70" s="131"/>
      <c r="E70" s="12"/>
      <c r="F70" s="20">
        <f ca="1">F69+F68</f>
        <v>0</v>
      </c>
      <c r="G70" s="16"/>
    </row>
    <row r="71" spans="1:8" ht="19.5" customHeight="1" thickBot="1">
      <c r="A71" s="22"/>
      <c r="B71" s="23"/>
      <c r="C71" s="23"/>
      <c r="D71" s="23"/>
      <c r="E71" s="23"/>
      <c r="F71" s="31"/>
      <c r="G71" s="25"/>
    </row>
    <row r="72" spans="1:8" ht="28.5" customHeight="1">
      <c r="A72" s="139" t="s">
        <v>56</v>
      </c>
      <c r="B72" s="140"/>
      <c r="C72" s="140"/>
      <c r="D72" s="140"/>
      <c r="E72" s="9"/>
      <c r="F72" s="45"/>
      <c r="G72" s="27"/>
    </row>
    <row r="73" spans="1:8" ht="30" customHeight="1">
      <c r="A73" s="13"/>
      <c r="B73" s="131" t="s">
        <v>23</v>
      </c>
      <c r="C73" s="131"/>
      <c r="D73" s="131"/>
      <c r="E73" s="12" t="s">
        <v>8</v>
      </c>
      <c r="F73" s="15">
        <f ca="1">'Meter All'!C183</f>
        <v>0</v>
      </c>
      <c r="G73" s="46" t="s">
        <v>9</v>
      </c>
    </row>
    <row r="74" spans="1:8" ht="30" customHeight="1">
      <c r="A74" s="13"/>
      <c r="B74" s="131" t="s">
        <v>49</v>
      </c>
      <c r="C74" s="131"/>
      <c r="D74" s="131"/>
      <c r="E74" s="12" t="s">
        <v>8</v>
      </c>
      <c r="F74" s="15">
        <f ca="1">'Meter All'!C185</f>
        <v>0</v>
      </c>
      <c r="G74" s="16" t="s">
        <v>9</v>
      </c>
    </row>
    <row r="75" spans="1:8" ht="30" customHeight="1">
      <c r="A75" s="13"/>
      <c r="B75" s="131" t="s">
        <v>50</v>
      </c>
      <c r="C75" s="131"/>
      <c r="D75" s="131"/>
      <c r="E75" s="12" t="s">
        <v>8</v>
      </c>
      <c r="F75" s="15">
        <f ca="1">'Meter All'!C186</f>
        <v>0</v>
      </c>
      <c r="G75" s="16" t="s">
        <v>9</v>
      </c>
    </row>
    <row r="76" spans="1:8" ht="30" customHeight="1">
      <c r="A76" s="13"/>
      <c r="B76" s="131" t="s">
        <v>51</v>
      </c>
      <c r="C76" s="131"/>
      <c r="D76" s="131"/>
      <c r="E76" s="12" t="s">
        <v>8</v>
      </c>
      <c r="F76" s="15">
        <f ca="1">('Meter All'!C191+('Meter All'!C176*'key-in'!D23)+('Meter All'!C189*'key-in'!D23)+('Meter All'!C177*'key-in'!D23))</f>
        <v>0</v>
      </c>
      <c r="G76" s="16" t="s">
        <v>9</v>
      </c>
    </row>
    <row r="77" spans="1:8" ht="30" customHeight="1">
      <c r="A77" s="13"/>
      <c r="B77" s="138" t="s">
        <v>52</v>
      </c>
      <c r="C77" s="138"/>
      <c r="D77" s="138"/>
      <c r="E77" s="12" t="s">
        <v>8</v>
      </c>
      <c r="F77" s="15">
        <f ca="1">'Meter All'!C172*'key-in'!D8</f>
        <v>0</v>
      </c>
      <c r="G77" s="16" t="s">
        <v>9</v>
      </c>
    </row>
    <row r="78" spans="1:8" ht="30" customHeight="1">
      <c r="A78" s="13"/>
      <c r="B78" s="138" t="s">
        <v>53</v>
      </c>
      <c r="C78" s="138"/>
      <c r="D78" s="138"/>
      <c r="E78" s="12" t="s">
        <v>8</v>
      </c>
      <c r="F78" s="15">
        <f ca="1">'Meter All'!C171*'key-in'!D8</f>
        <v>0</v>
      </c>
      <c r="G78" s="16" t="s">
        <v>9</v>
      </c>
    </row>
    <row r="79" spans="1:8" ht="30" customHeight="1">
      <c r="A79" s="13"/>
      <c r="B79" s="138" t="s">
        <v>54</v>
      </c>
      <c r="C79" s="138"/>
      <c r="D79" s="138"/>
      <c r="E79" s="12" t="s">
        <v>8</v>
      </c>
      <c r="F79" s="15">
        <f ca="1">'Meter All'!C170*'key-in'!D8</f>
        <v>0</v>
      </c>
      <c r="G79" s="16" t="s">
        <v>9</v>
      </c>
    </row>
    <row r="80" spans="1:8" ht="27.6" customHeight="1" thickBot="1">
      <c r="A80" s="13"/>
      <c r="B80" s="131" t="s">
        <v>57</v>
      </c>
      <c r="C80" s="131"/>
      <c r="D80" s="131"/>
      <c r="E80" s="12" t="s">
        <v>8</v>
      </c>
      <c r="F80" s="30">
        <f ca="1">(('Meter All'!C169-'Meter All'!C179-'Meter All'!C176-'Meter All'!C178-'Meter All'!C177)+('Meter All'!C182-'Meter All'!C191-'Meter All'!C189)+('Meter All'!C194-'Meter All'!C204))*'key-in'!D23</f>
        <v>0</v>
      </c>
      <c r="G80" s="16" t="s">
        <v>9</v>
      </c>
      <c r="H80" s="33"/>
    </row>
    <row r="81" spans="1:8" ht="30" customHeight="1" thickBot="1">
      <c r="A81" s="13"/>
      <c r="B81" s="12"/>
      <c r="C81" s="131" t="s">
        <v>13</v>
      </c>
      <c r="D81" s="131"/>
      <c r="E81" s="12" t="s">
        <v>8</v>
      </c>
      <c r="F81" s="19">
        <f ca="1">SUM(F73:F79)</f>
        <v>0</v>
      </c>
      <c r="G81" s="16" t="s">
        <v>9</v>
      </c>
    </row>
    <row r="82" spans="1:8" ht="30" customHeight="1" thickBot="1">
      <c r="A82" s="13"/>
      <c r="B82" s="12"/>
      <c r="C82" s="131" t="s">
        <v>14</v>
      </c>
      <c r="D82" s="131"/>
      <c r="E82" s="12"/>
      <c r="F82" s="20">
        <f ca="1">F81+F80</f>
        <v>0</v>
      </c>
      <c r="G82" s="16"/>
    </row>
    <row r="83" spans="1:8" ht="30" customHeight="1" thickBot="1">
      <c r="A83" s="22"/>
      <c r="B83" s="23"/>
      <c r="C83" s="23"/>
      <c r="D83" s="23"/>
      <c r="E83" s="23"/>
      <c r="F83" s="31"/>
      <c r="G83" s="25"/>
    </row>
    <row r="84" spans="1:8" ht="30" customHeight="1">
      <c r="A84" s="139" t="s">
        <v>58</v>
      </c>
      <c r="B84" s="140"/>
      <c r="C84" s="140"/>
      <c r="D84" s="140"/>
      <c r="E84" s="9"/>
      <c r="F84" s="26"/>
      <c r="G84" s="27"/>
    </row>
    <row r="85" spans="1:8" ht="30" customHeight="1">
      <c r="A85" s="13"/>
      <c r="B85" s="131" t="s">
        <v>23</v>
      </c>
      <c r="C85" s="131"/>
      <c r="D85" s="131"/>
      <c r="E85" s="12" t="s">
        <v>8</v>
      </c>
      <c r="F85" s="15">
        <f ca="1">'Meter All'!C195</f>
        <v>0</v>
      </c>
      <c r="G85" s="16" t="s">
        <v>9</v>
      </c>
    </row>
    <row r="86" spans="1:8" ht="30" customHeight="1">
      <c r="A86" s="13"/>
      <c r="B86" s="131" t="s">
        <v>49</v>
      </c>
      <c r="C86" s="131"/>
      <c r="D86" s="131"/>
      <c r="E86" s="12" t="s">
        <v>8</v>
      </c>
      <c r="F86" s="15">
        <f ca="1">'Meter All'!C198</f>
        <v>0</v>
      </c>
      <c r="G86" s="16" t="s">
        <v>9</v>
      </c>
    </row>
    <row r="87" spans="1:8" ht="30" customHeight="1">
      <c r="A87" s="13"/>
      <c r="B87" s="131" t="s">
        <v>50</v>
      </c>
      <c r="C87" s="131"/>
      <c r="D87" s="131"/>
      <c r="E87" s="12" t="s">
        <v>8</v>
      </c>
      <c r="F87" s="15">
        <f ca="1">'Meter All'!C197</f>
        <v>0</v>
      </c>
      <c r="G87" s="16" t="s">
        <v>9</v>
      </c>
    </row>
    <row r="88" spans="1:8" ht="30" customHeight="1">
      <c r="A88" s="13"/>
      <c r="B88" s="131" t="s">
        <v>51</v>
      </c>
      <c r="C88" s="131"/>
      <c r="D88" s="131"/>
      <c r="E88" s="12" t="s">
        <v>8</v>
      </c>
      <c r="F88" s="15">
        <f ca="1">'Meter All'!C204+('Meter All'!C176*'key-in'!D24)+('Meter All'!C189*'key-in'!D24)+('Meter All'!C177*'key-in'!D24)</f>
        <v>0</v>
      </c>
      <c r="G88" s="16" t="s">
        <v>9</v>
      </c>
    </row>
    <row r="89" spans="1:8" ht="30" customHeight="1">
      <c r="A89" s="13"/>
      <c r="B89" s="138" t="s">
        <v>52</v>
      </c>
      <c r="C89" s="138"/>
      <c r="D89" s="138"/>
      <c r="E89" s="12" t="s">
        <v>8</v>
      </c>
      <c r="F89" s="15">
        <f ca="1">'Meter All'!C172*'key-in'!D9</f>
        <v>0</v>
      </c>
      <c r="G89" s="16" t="s">
        <v>9</v>
      </c>
    </row>
    <row r="90" spans="1:8" ht="30" customHeight="1">
      <c r="A90" s="13"/>
      <c r="B90" s="138" t="s">
        <v>53</v>
      </c>
      <c r="C90" s="138"/>
      <c r="D90" s="138"/>
      <c r="E90" s="12" t="s">
        <v>8</v>
      </c>
      <c r="F90" s="15">
        <f ca="1">'Meter All'!C171*'key-in'!D9</f>
        <v>0</v>
      </c>
      <c r="G90" s="16" t="s">
        <v>9</v>
      </c>
    </row>
    <row r="91" spans="1:8" ht="30" customHeight="1">
      <c r="A91" s="13"/>
      <c r="B91" s="138" t="s">
        <v>54</v>
      </c>
      <c r="C91" s="138"/>
      <c r="D91" s="138"/>
      <c r="E91" s="12" t="s">
        <v>8</v>
      </c>
      <c r="F91" s="15">
        <f ca="1">'Meter All'!C170*'key-in'!D9</f>
        <v>0</v>
      </c>
      <c r="G91" s="16" t="s">
        <v>9</v>
      </c>
    </row>
    <row r="92" spans="1:8" ht="27.75" customHeight="1" thickBot="1">
      <c r="A92" s="13"/>
      <c r="B92" s="131" t="s">
        <v>55</v>
      </c>
      <c r="C92" s="131"/>
      <c r="D92" s="131"/>
      <c r="E92" s="12" t="s">
        <v>8</v>
      </c>
      <c r="F92" s="30">
        <f ca="1">(('Meter All'!C169-'Meter All'!C179-'Meter All'!C176-'Meter All'!C178-'Meter All'!C177)+('Meter All'!C182-'Meter All'!C191-'Meter All'!C189-'Meter All'!C190)+('Meter All'!C194-'Meter All'!C204-'Meter All'!C204))*'key-in'!D24</f>
        <v>0</v>
      </c>
      <c r="G92" s="16" t="s">
        <v>9</v>
      </c>
      <c r="H92" s="33"/>
    </row>
    <row r="93" spans="1:8" ht="30" customHeight="1" thickBot="1">
      <c r="A93" s="13"/>
      <c r="B93" s="12"/>
      <c r="C93" s="131" t="s">
        <v>13</v>
      </c>
      <c r="D93" s="131"/>
      <c r="E93" s="12" t="s">
        <v>8</v>
      </c>
      <c r="F93" s="19">
        <f ca="1">SUM(F85:F91)</f>
        <v>0</v>
      </c>
      <c r="G93" s="16" t="s">
        <v>9</v>
      </c>
    </row>
    <row r="94" spans="1:8" ht="30" customHeight="1" thickBot="1">
      <c r="A94" s="13"/>
      <c r="B94" s="12"/>
      <c r="C94" s="131" t="s">
        <v>14</v>
      </c>
      <c r="D94" s="131"/>
      <c r="E94" s="12"/>
      <c r="F94" s="20">
        <f ca="1">F93+F92</f>
        <v>0</v>
      </c>
      <c r="G94" s="16"/>
    </row>
    <row r="95" spans="1:8" ht="21.75" thickBot="1">
      <c r="A95" s="13"/>
      <c r="B95" s="12"/>
      <c r="C95" s="47"/>
      <c r="D95" s="12"/>
      <c r="E95" s="12"/>
      <c r="F95" s="12"/>
      <c r="G95" s="16"/>
    </row>
    <row r="96" spans="1:8" ht="31.5" customHeight="1" thickBot="1">
      <c r="A96" s="13"/>
      <c r="B96" s="48"/>
      <c r="C96" s="12"/>
      <c r="D96" s="49" t="s">
        <v>59</v>
      </c>
      <c r="E96" s="12"/>
      <c r="F96" s="50">
        <f ca="1">F70+F82+F94</f>
        <v>0</v>
      </c>
      <c r="G96" s="16" t="s">
        <v>9</v>
      </c>
    </row>
    <row r="97" spans="1:8" ht="18.399999999999999" customHeight="1" thickBot="1">
      <c r="A97" s="22"/>
      <c r="B97" s="51"/>
      <c r="C97" s="23"/>
      <c r="D97" s="23"/>
      <c r="E97" s="23"/>
      <c r="F97" s="23"/>
      <c r="G97" s="25"/>
    </row>
    <row r="98" spans="1:8" ht="33" customHeight="1" thickBot="1">
      <c r="A98" s="139" t="s">
        <v>60</v>
      </c>
      <c r="B98" s="140"/>
      <c r="C98" s="140"/>
      <c r="D98" s="140"/>
      <c r="E98" s="9"/>
      <c r="F98" s="52"/>
      <c r="G98" s="53"/>
    </row>
    <row r="99" spans="1:8" ht="33" customHeight="1" thickBot="1">
      <c r="A99" s="37"/>
      <c r="B99" s="131" t="s">
        <v>61</v>
      </c>
      <c r="C99" s="131"/>
      <c r="D99" s="131"/>
      <c r="E99" s="12" t="s">
        <v>8</v>
      </c>
      <c r="F99" s="54">
        <f ca="1">'Meter All'!C189</f>
        <v>0</v>
      </c>
      <c r="G99" s="55" t="s">
        <v>9</v>
      </c>
    </row>
    <row r="100" spans="1:8" ht="33" customHeight="1" thickBot="1">
      <c r="A100" s="22"/>
      <c r="B100" s="23"/>
      <c r="C100" s="23"/>
      <c r="D100" s="23"/>
      <c r="E100" s="23"/>
      <c r="F100" s="24"/>
      <c r="G100" s="56"/>
    </row>
    <row r="101" spans="1:8" ht="33" customHeight="1">
      <c r="A101" s="139" t="s">
        <v>62</v>
      </c>
      <c r="B101" s="140"/>
      <c r="C101" s="140"/>
      <c r="D101" s="140"/>
      <c r="E101" s="9"/>
      <c r="F101" s="26"/>
      <c r="G101" s="27"/>
    </row>
    <row r="102" spans="1:8" ht="22.5" customHeight="1">
      <c r="A102" s="13"/>
      <c r="B102" s="131" t="s">
        <v>63</v>
      </c>
      <c r="C102" s="131"/>
      <c r="D102" s="131"/>
      <c r="E102" s="12" t="s">
        <v>8</v>
      </c>
      <c r="F102" s="15">
        <f ca="1">'Meter All'!C215*'key-in'!D25</f>
        <v>0</v>
      </c>
      <c r="G102" s="16" t="s">
        <v>9</v>
      </c>
    </row>
    <row r="103" spans="1:8" ht="22.5" customHeight="1">
      <c r="A103" s="13"/>
      <c r="B103" s="131" t="s">
        <v>64</v>
      </c>
      <c r="C103" s="131"/>
      <c r="D103" s="131"/>
      <c r="E103" s="12" t="s">
        <v>8</v>
      </c>
      <c r="F103" s="15">
        <f ca="1">'Meter All'!C215*'key-in'!D26</f>
        <v>0</v>
      </c>
      <c r="G103" s="16" t="s">
        <v>9</v>
      </c>
    </row>
    <row r="104" spans="1:8" ht="22.5" customHeight="1">
      <c r="A104" s="13"/>
      <c r="B104" s="131" t="s">
        <v>65</v>
      </c>
      <c r="C104" s="131"/>
      <c r="D104" s="131"/>
      <c r="E104" s="12" t="s">
        <v>8</v>
      </c>
      <c r="F104" s="15">
        <f ca="1">'Meter All'!C215*'key-in'!D27</f>
        <v>0</v>
      </c>
      <c r="G104" s="16" t="s">
        <v>9</v>
      </c>
    </row>
    <row r="105" spans="1:8" ht="22.5" customHeight="1">
      <c r="A105" s="13"/>
      <c r="B105" s="131" t="s">
        <v>66</v>
      </c>
      <c r="C105" s="131"/>
      <c r="D105" s="131"/>
      <c r="E105" s="12" t="s">
        <v>8</v>
      </c>
      <c r="F105" s="15">
        <f ca="1">'Meter All'!C215*'key-in'!D28</f>
        <v>0</v>
      </c>
      <c r="G105" s="16" t="s">
        <v>9</v>
      </c>
    </row>
    <row r="106" spans="1:8" ht="22.5" customHeight="1">
      <c r="A106" s="13"/>
      <c r="B106" s="131" t="s">
        <v>67</v>
      </c>
      <c r="C106" s="131"/>
      <c r="D106" s="131"/>
      <c r="E106" s="12" t="s">
        <v>8</v>
      </c>
      <c r="F106" s="15">
        <f ca="1">'Meter All'!C215*'key-in'!D29</f>
        <v>0</v>
      </c>
      <c r="G106" s="16" t="s">
        <v>9</v>
      </c>
    </row>
    <row r="107" spans="1:8" ht="22.5" customHeight="1">
      <c r="A107" s="13"/>
      <c r="B107" s="131" t="s">
        <v>68</v>
      </c>
      <c r="C107" s="131"/>
      <c r="D107" s="131"/>
      <c r="E107" s="12" t="s">
        <v>8</v>
      </c>
      <c r="F107" s="15">
        <f ca="1">'Meter All'!C215*'key-in'!D30</f>
        <v>0</v>
      </c>
      <c r="G107" s="16" t="s">
        <v>9</v>
      </c>
    </row>
    <row r="108" spans="1:8" ht="22.5" customHeight="1">
      <c r="A108" s="13"/>
      <c r="B108" s="131" t="s">
        <v>69</v>
      </c>
      <c r="C108" s="131"/>
      <c r="D108" s="131"/>
      <c r="E108" s="12" t="s">
        <v>8</v>
      </c>
      <c r="F108" s="15">
        <f ca="1">'Meter All'!C215*'key-in'!D31</f>
        <v>0</v>
      </c>
      <c r="G108" s="16" t="s">
        <v>9</v>
      </c>
    </row>
    <row r="109" spans="1:8" ht="22.5" customHeight="1">
      <c r="A109" s="37"/>
      <c r="B109" s="131" t="s">
        <v>70</v>
      </c>
      <c r="C109" s="131"/>
      <c r="D109" s="131"/>
      <c r="E109" s="12" t="s">
        <v>8</v>
      </c>
      <c r="F109" s="15">
        <f>0.5*'key-in'!D17</f>
        <v>0</v>
      </c>
      <c r="G109" s="16" t="s">
        <v>9</v>
      </c>
    </row>
    <row r="110" spans="1:8" ht="22.5" customHeight="1">
      <c r="A110" s="13"/>
      <c r="B110" s="131" t="s">
        <v>71</v>
      </c>
      <c r="C110" s="131"/>
      <c r="D110" s="131"/>
      <c r="E110" s="12" t="s">
        <v>8</v>
      </c>
      <c r="F110" s="57">
        <f ca="1">'Meter All'!C218</f>
        <v>0</v>
      </c>
      <c r="G110" s="16" t="s">
        <v>9</v>
      </c>
      <c r="H110" s="33"/>
    </row>
    <row r="111" spans="1:8" ht="22.5" customHeight="1" thickBot="1">
      <c r="A111" s="13"/>
      <c r="B111" s="138" t="s">
        <v>72</v>
      </c>
      <c r="C111" s="138"/>
      <c r="D111" s="138"/>
      <c r="E111" s="12" t="s">
        <v>8</v>
      </c>
      <c r="F111" s="30">
        <f ca="1">'Meter All'!C213-'Meter All'!C214-'Meter All'!C215-'Meter All'!C216-'Meter All'!C217-'Meter All'!C218-(0.5*'key-in'!D17)</f>
        <v>0</v>
      </c>
      <c r="G111" s="16" t="s">
        <v>9</v>
      </c>
      <c r="H111" s="33"/>
    </row>
    <row r="112" spans="1:8" ht="22.5" customHeight="1" thickBot="1">
      <c r="A112" s="13"/>
      <c r="B112" s="12"/>
      <c r="C112" s="131" t="s">
        <v>13</v>
      </c>
      <c r="D112" s="131"/>
      <c r="E112" s="12" t="s">
        <v>8</v>
      </c>
      <c r="F112" s="19">
        <f ca="1">SUM(F102:F110)</f>
        <v>0</v>
      </c>
      <c r="G112" s="16" t="s">
        <v>9</v>
      </c>
    </row>
    <row r="113" spans="1:8" ht="22.5" customHeight="1" thickBot="1">
      <c r="A113" s="13"/>
      <c r="B113" s="12"/>
      <c r="C113" s="131" t="s">
        <v>14</v>
      </c>
      <c r="D113" s="131"/>
      <c r="E113" s="12"/>
      <c r="F113" s="58">
        <f ca="1">F112+F111</f>
        <v>0</v>
      </c>
      <c r="G113" s="16"/>
    </row>
    <row r="114" spans="1:8" ht="22.5" customHeight="1" thickBot="1">
      <c r="A114" s="22"/>
      <c r="B114" s="23"/>
      <c r="C114" s="23"/>
      <c r="D114" s="23"/>
      <c r="E114" s="23"/>
      <c r="F114" s="23"/>
      <c r="G114" s="25"/>
    </row>
    <row r="115" spans="1:8" ht="27" customHeight="1">
      <c r="A115" s="139" t="s">
        <v>73</v>
      </c>
      <c r="B115" s="140"/>
      <c r="C115" s="140"/>
      <c r="D115" s="140"/>
      <c r="E115" s="9"/>
      <c r="F115" s="26"/>
      <c r="G115" s="27"/>
    </row>
    <row r="116" spans="1:8" ht="27" customHeight="1" thickBot="1">
      <c r="A116" s="13"/>
      <c r="B116" s="131" t="s">
        <v>29</v>
      </c>
      <c r="C116" s="131"/>
      <c r="D116" s="131"/>
      <c r="E116" s="12" t="s">
        <v>8</v>
      </c>
      <c r="F116" s="15">
        <f ca="1">('Meter All'!C139-'Meter All'!C140)*90%</f>
        <v>0</v>
      </c>
      <c r="G116" s="16" t="s">
        <v>9</v>
      </c>
    </row>
    <row r="117" spans="1:8" ht="27" customHeight="1" thickBot="1">
      <c r="A117" s="13"/>
      <c r="B117" s="12"/>
      <c r="C117" s="131" t="s">
        <v>13</v>
      </c>
      <c r="D117" s="131"/>
      <c r="E117" s="12" t="s">
        <v>8</v>
      </c>
      <c r="F117" s="19">
        <f ca="1">F116</f>
        <v>0</v>
      </c>
      <c r="G117" s="16" t="s">
        <v>9</v>
      </c>
    </row>
    <row r="118" spans="1:8" ht="27" customHeight="1" thickBot="1">
      <c r="A118" s="13"/>
      <c r="B118" s="12"/>
      <c r="C118" s="131" t="s">
        <v>74</v>
      </c>
      <c r="D118" s="131"/>
      <c r="E118" s="12"/>
      <c r="F118" s="20">
        <f ca="1">F117</f>
        <v>0</v>
      </c>
      <c r="G118" s="16"/>
    </row>
    <row r="119" spans="1:8" ht="27" customHeight="1" thickBot="1">
      <c r="A119" s="22"/>
      <c r="B119" s="23"/>
      <c r="C119" s="23"/>
      <c r="D119" s="23"/>
      <c r="E119" s="23"/>
      <c r="F119" s="23"/>
      <c r="G119" s="25"/>
    </row>
    <row r="120" spans="1:8" ht="27" customHeight="1">
      <c r="A120" s="139" t="s">
        <v>75</v>
      </c>
      <c r="B120" s="140"/>
      <c r="C120" s="140"/>
      <c r="D120" s="140"/>
      <c r="E120" s="9"/>
      <c r="F120" s="9"/>
      <c r="G120" s="27"/>
    </row>
    <row r="121" spans="1:8" ht="27" customHeight="1">
      <c r="A121" s="13"/>
      <c r="B121" s="131" t="s">
        <v>23</v>
      </c>
      <c r="C121" s="131"/>
      <c r="D121" s="131"/>
      <c r="E121" s="12" t="s">
        <v>8</v>
      </c>
      <c r="F121" s="15">
        <f ca="1">'Meter All'!C126</f>
        <v>0</v>
      </c>
      <c r="G121" s="16" t="s">
        <v>9</v>
      </c>
    </row>
    <row r="122" spans="1:8" ht="27" customHeight="1">
      <c r="A122" s="13"/>
      <c r="B122" s="138" t="s">
        <v>76</v>
      </c>
      <c r="C122" s="138"/>
      <c r="D122" s="138"/>
      <c r="E122" s="12" t="s">
        <v>8</v>
      </c>
      <c r="F122" s="15">
        <f ca="1">'Meter All'!C125</f>
        <v>0</v>
      </c>
      <c r="G122" s="16" t="s">
        <v>9</v>
      </c>
    </row>
    <row r="123" spans="1:8" ht="27" customHeight="1">
      <c r="A123" s="13"/>
      <c r="B123" s="136" t="s">
        <v>77</v>
      </c>
      <c r="C123" s="136"/>
      <c r="D123" s="136"/>
      <c r="E123" s="17" t="s">
        <v>8</v>
      </c>
      <c r="F123" s="59"/>
      <c r="G123" s="16" t="s">
        <v>9</v>
      </c>
      <c r="H123" s="33"/>
    </row>
    <row r="124" spans="1:8" ht="27" customHeight="1" thickBot="1">
      <c r="A124" s="13"/>
      <c r="B124" s="138" t="s">
        <v>78</v>
      </c>
      <c r="C124" s="138"/>
      <c r="D124" s="138"/>
      <c r="E124" s="12" t="s">
        <v>8</v>
      </c>
      <c r="F124" s="30">
        <f ca="1">'Meter All'!C130-'Meter All'!C131</f>
        <v>0</v>
      </c>
      <c r="G124" s="16" t="s">
        <v>9</v>
      </c>
      <c r="H124" s="33"/>
    </row>
    <row r="125" spans="1:8" ht="27" customHeight="1" thickBot="1">
      <c r="A125" s="13"/>
      <c r="B125" s="12"/>
      <c r="C125" s="131" t="s">
        <v>13</v>
      </c>
      <c r="D125" s="131"/>
      <c r="E125" s="12" t="s">
        <v>8</v>
      </c>
      <c r="F125" s="19">
        <f ca="1">SUM(F121:F122)</f>
        <v>0</v>
      </c>
      <c r="G125" s="16" t="s">
        <v>9</v>
      </c>
      <c r="H125" s="33"/>
    </row>
    <row r="126" spans="1:8" ht="27" customHeight="1" thickBot="1">
      <c r="A126" s="13"/>
      <c r="B126" s="12"/>
      <c r="C126" s="131" t="s">
        <v>14</v>
      </c>
      <c r="D126" s="131"/>
      <c r="E126" s="12"/>
      <c r="F126" s="20">
        <f ca="1">F125+F124</f>
        <v>0</v>
      </c>
      <c r="G126" s="16"/>
    </row>
    <row r="127" spans="1:8" ht="27" customHeight="1" thickBot="1">
      <c r="A127" s="22"/>
      <c r="B127" s="23"/>
      <c r="C127" s="23"/>
      <c r="D127" s="23"/>
      <c r="E127" s="23"/>
      <c r="F127" s="24"/>
      <c r="G127" s="25"/>
    </row>
    <row r="128" spans="1:8" ht="27" customHeight="1">
      <c r="A128" s="139" t="s">
        <v>79</v>
      </c>
      <c r="B128" s="140"/>
      <c r="C128" s="140"/>
      <c r="D128" s="140"/>
      <c r="E128" s="9"/>
      <c r="F128" s="26"/>
      <c r="G128" s="27"/>
    </row>
    <row r="129" spans="1:7" ht="27" customHeight="1">
      <c r="A129" s="13"/>
      <c r="B129" s="131" t="s">
        <v>80</v>
      </c>
      <c r="C129" s="131"/>
      <c r="D129" s="131"/>
      <c r="E129" s="12" t="s">
        <v>8</v>
      </c>
      <c r="F129" s="15">
        <f ca="1">'Meter All'!C38</f>
        <v>0</v>
      </c>
      <c r="G129" s="16" t="s">
        <v>9</v>
      </c>
    </row>
    <row r="130" spans="1:7" ht="27" customHeight="1">
      <c r="A130" s="13"/>
      <c r="B130" s="131" t="s">
        <v>81</v>
      </c>
      <c r="C130" s="131"/>
      <c r="D130" s="131"/>
      <c r="E130" s="12" t="s">
        <v>8</v>
      </c>
      <c r="F130" s="15">
        <f ca="1">'Meter All'!C112+'Meter All'!C107</f>
        <v>0</v>
      </c>
      <c r="G130" s="16" t="s">
        <v>9</v>
      </c>
    </row>
    <row r="131" spans="1:7" ht="27" customHeight="1">
      <c r="A131" s="13"/>
      <c r="B131" s="131" t="s">
        <v>82</v>
      </c>
      <c r="C131" s="131"/>
      <c r="D131" s="131"/>
      <c r="E131" s="17" t="s">
        <v>8</v>
      </c>
      <c r="F131" s="15">
        <f ca="1">'Meter All'!C108</f>
        <v>0</v>
      </c>
      <c r="G131" s="16" t="s">
        <v>9</v>
      </c>
    </row>
    <row r="132" spans="1:7" ht="27" customHeight="1" thickBot="1">
      <c r="A132" s="13"/>
      <c r="B132" s="138" t="s">
        <v>12</v>
      </c>
      <c r="C132" s="138"/>
      <c r="D132" s="138"/>
      <c r="E132" s="17" t="s">
        <v>8</v>
      </c>
      <c r="F132" s="30">
        <f ca="1">('Meter All'!C23-'Meter All'!C39-'Meter All'!C41)</f>
        <v>0</v>
      </c>
      <c r="G132" s="16" t="s">
        <v>9</v>
      </c>
    </row>
    <row r="133" spans="1:7" ht="27" customHeight="1" thickBot="1">
      <c r="A133" s="13"/>
      <c r="B133" s="12"/>
      <c r="C133" s="131" t="s">
        <v>14</v>
      </c>
      <c r="D133" s="131"/>
      <c r="E133" s="12" t="s">
        <v>8</v>
      </c>
      <c r="F133" s="19">
        <f ca="1">SUM(F129:F132)</f>
        <v>0</v>
      </c>
      <c r="G133" s="16" t="s">
        <v>9</v>
      </c>
    </row>
    <row r="134" spans="1:7" ht="18.399999999999999" customHeight="1">
      <c r="A134" s="60"/>
      <c r="B134" s="12"/>
      <c r="C134" s="12"/>
      <c r="D134" s="48"/>
      <c r="E134" s="61"/>
      <c r="F134" s="62"/>
      <c r="G134" s="16"/>
    </row>
    <row r="135" spans="1:7" ht="18.399999999999999" customHeight="1" thickBot="1">
      <c r="A135" s="22"/>
      <c r="B135" s="23"/>
      <c r="C135" s="23"/>
      <c r="D135" s="23"/>
      <c r="E135" s="23"/>
      <c r="F135" s="24"/>
      <c r="G135" s="25"/>
    </row>
    <row r="136" spans="1:7" ht="27" customHeight="1">
      <c r="A136" s="139" t="s">
        <v>83</v>
      </c>
      <c r="B136" s="140"/>
      <c r="C136" s="140"/>
      <c r="D136" s="140"/>
      <c r="E136" s="9"/>
      <c r="F136" s="26"/>
      <c r="G136" s="27"/>
    </row>
    <row r="137" spans="1:7" ht="22.5" customHeight="1">
      <c r="A137" s="37"/>
      <c r="B137" s="12"/>
      <c r="C137" s="12"/>
      <c r="D137" s="12"/>
      <c r="E137" s="12"/>
      <c r="F137" s="62"/>
      <c r="G137" s="16"/>
    </row>
    <row r="138" spans="1:7" ht="27" customHeight="1">
      <c r="A138" s="13"/>
      <c r="B138" s="138" t="s">
        <v>84</v>
      </c>
      <c r="C138" s="138"/>
      <c r="D138" s="138"/>
      <c r="E138" s="12" t="s">
        <v>8</v>
      </c>
      <c r="F138" s="15">
        <f ca="1">'Meter All'!C34-'Meter All'!C35</f>
        <v>0</v>
      </c>
      <c r="G138" s="16" t="s">
        <v>9</v>
      </c>
    </row>
    <row r="139" spans="1:7" ht="27" customHeight="1">
      <c r="A139" s="13"/>
      <c r="B139" s="131" t="s">
        <v>85</v>
      </c>
      <c r="C139" s="131"/>
      <c r="D139" s="131"/>
      <c r="E139" s="12" t="s">
        <v>8</v>
      </c>
      <c r="F139" s="15">
        <f ca="1">'Meter All'!C154</f>
        <v>0</v>
      </c>
      <c r="G139" s="16" t="s">
        <v>9</v>
      </c>
    </row>
    <row r="140" spans="1:7" ht="27" customHeight="1">
      <c r="A140" s="13"/>
      <c r="B140" s="138" t="s">
        <v>86</v>
      </c>
      <c r="C140" s="138"/>
      <c r="D140" s="138"/>
      <c r="E140" s="12" t="s">
        <v>8</v>
      </c>
      <c r="F140" s="15">
        <f ca="1">'Meter All'!C32</f>
        <v>0</v>
      </c>
      <c r="G140" s="16" t="s">
        <v>9</v>
      </c>
    </row>
    <row r="141" spans="1:7" ht="27" customHeight="1">
      <c r="A141" s="13"/>
      <c r="B141" s="136" t="s">
        <v>87</v>
      </c>
      <c r="C141" s="136"/>
      <c r="D141" s="136"/>
      <c r="E141" s="28"/>
      <c r="F141" s="63"/>
      <c r="G141" s="16"/>
    </row>
    <row r="142" spans="1:7" s="44" customFormat="1" ht="28.15" customHeight="1">
      <c r="A142" s="40"/>
      <c r="B142" s="137" t="s">
        <v>88</v>
      </c>
      <c r="C142" s="137"/>
      <c r="D142" s="137"/>
      <c r="E142" s="41" t="s">
        <v>8</v>
      </c>
      <c r="F142" s="64">
        <f ca="1">'Meter All'!C35+'Meter All'!C40+'Meter All'!C81-'Meter All'!C132+'Meter All'!C133-'Meter All'!C140+'Meter All'!C153+'Meter All'!C190-'Meter All'!C202</f>
        <v>0</v>
      </c>
      <c r="G142" s="43" t="s">
        <v>9</v>
      </c>
    </row>
    <row r="143" spans="1:7" ht="27" customHeight="1" thickBot="1">
      <c r="A143" s="13"/>
      <c r="B143" s="131" t="s">
        <v>89</v>
      </c>
      <c r="C143" s="131"/>
      <c r="D143" s="131"/>
      <c r="E143" s="12" t="s">
        <v>8</v>
      </c>
      <c r="F143" s="30">
        <f ca="1">'Meter All'!C22</f>
        <v>0</v>
      </c>
      <c r="G143" s="16" t="s">
        <v>9</v>
      </c>
    </row>
    <row r="144" spans="1:7" ht="27" customHeight="1" thickBot="1">
      <c r="A144" s="13"/>
      <c r="B144" s="12"/>
      <c r="C144" s="131" t="s">
        <v>14</v>
      </c>
      <c r="D144" s="131"/>
      <c r="E144" s="12" t="s">
        <v>8</v>
      </c>
      <c r="F144" s="19">
        <f ca="1">SUM(F138:F143)</f>
        <v>0</v>
      </c>
      <c r="G144" s="16" t="s">
        <v>9</v>
      </c>
    </row>
    <row r="145" spans="1:7" ht="18.399999999999999" customHeight="1" thickBot="1">
      <c r="A145" s="22"/>
      <c r="B145" s="23"/>
      <c r="C145" s="23"/>
      <c r="D145" s="23"/>
      <c r="E145" s="23"/>
      <c r="F145" s="24"/>
      <c r="G145" s="25"/>
    </row>
    <row r="146" spans="1:7" ht="28.5" customHeight="1">
      <c r="A146" s="134" t="s">
        <v>90</v>
      </c>
      <c r="B146" s="135"/>
      <c r="C146" s="135"/>
      <c r="D146" s="135"/>
      <c r="E146" s="9"/>
      <c r="F146" s="26"/>
      <c r="G146" s="27"/>
    </row>
    <row r="147" spans="1:7" ht="28.5" customHeight="1">
      <c r="A147" s="13"/>
      <c r="B147" s="131" t="s">
        <v>46</v>
      </c>
      <c r="C147" s="131"/>
      <c r="D147" s="131"/>
      <c r="E147" s="12" t="s">
        <v>8</v>
      </c>
      <c r="F147" s="15">
        <f ca="1">'Meter All'!C24</f>
        <v>0</v>
      </c>
      <c r="G147" s="16"/>
    </row>
    <row r="148" spans="1:7" ht="28.5" customHeight="1" thickBot="1">
      <c r="A148" s="13"/>
      <c r="B148" s="131" t="s">
        <v>10</v>
      </c>
      <c r="C148" s="131"/>
      <c r="D148" s="131"/>
      <c r="E148" s="12" t="s">
        <v>8</v>
      </c>
      <c r="F148" s="15">
        <f ca="1">'Meter All'!C52</f>
        <v>0</v>
      </c>
      <c r="G148" s="16"/>
    </row>
    <row r="149" spans="1:7" ht="28.5" customHeight="1" thickBot="1">
      <c r="A149" s="13"/>
      <c r="B149" s="12"/>
      <c r="C149" s="131" t="s">
        <v>14</v>
      </c>
      <c r="D149" s="131"/>
      <c r="E149" s="12" t="s">
        <v>8</v>
      </c>
      <c r="F149" s="19">
        <f ca="1">SUM(F147:F148)</f>
        <v>0</v>
      </c>
      <c r="G149" s="16" t="s">
        <v>9</v>
      </c>
    </row>
    <row r="150" spans="1:7" ht="28.5" customHeight="1" thickBot="1">
      <c r="A150" s="22"/>
      <c r="B150" s="23"/>
      <c r="C150" s="23"/>
      <c r="D150" s="23"/>
      <c r="E150" s="23"/>
      <c r="F150" s="23"/>
      <c r="G150" s="65"/>
    </row>
    <row r="151" spans="1:7" ht="28.5" customHeight="1">
      <c r="A151" s="134" t="s">
        <v>91</v>
      </c>
      <c r="B151" s="135"/>
      <c r="C151" s="135"/>
      <c r="D151" s="135"/>
      <c r="E151" s="9"/>
      <c r="F151" s="9"/>
      <c r="G151" s="27"/>
    </row>
    <row r="152" spans="1:7" ht="28.5" customHeight="1">
      <c r="A152" s="13"/>
      <c r="B152" s="131" t="s">
        <v>92</v>
      </c>
      <c r="C152" s="131"/>
      <c r="D152" s="131"/>
      <c r="E152" s="12" t="s">
        <v>8</v>
      </c>
      <c r="F152" s="57">
        <f ca="1">'Meter All'!C137*'key-in'!D32</f>
        <v>0</v>
      </c>
      <c r="G152" s="16" t="s">
        <v>9</v>
      </c>
    </row>
    <row r="153" spans="1:7" ht="28.5" customHeight="1">
      <c r="A153" s="13"/>
      <c r="B153" s="131" t="s">
        <v>93</v>
      </c>
      <c r="C153" s="131"/>
      <c r="D153" s="131"/>
      <c r="E153" s="12" t="s">
        <v>8</v>
      </c>
      <c r="F153" s="57">
        <f ca="1">(0.15*'Meter All'!C103)</f>
        <v>0</v>
      </c>
      <c r="G153" s="16" t="s">
        <v>9</v>
      </c>
    </row>
    <row r="154" spans="1:7" ht="28.5" customHeight="1">
      <c r="A154" s="13"/>
      <c r="B154" s="131" t="s">
        <v>94</v>
      </c>
      <c r="C154" s="131"/>
      <c r="D154" s="131"/>
      <c r="E154" s="12" t="s">
        <v>8</v>
      </c>
      <c r="F154" s="57">
        <f ca="1">(0.85*'Meter All'!C103)</f>
        <v>0</v>
      </c>
      <c r="G154" s="16" t="s">
        <v>9</v>
      </c>
    </row>
    <row r="155" spans="1:7" ht="28.5" customHeight="1" thickBot="1">
      <c r="A155" s="13"/>
      <c r="B155" s="131" t="s">
        <v>95</v>
      </c>
      <c r="C155" s="131"/>
      <c r="D155" s="131"/>
      <c r="E155" s="12" t="s">
        <v>8</v>
      </c>
      <c r="F155" s="66">
        <f ca="1">('Meter All'!C139-'Meter All'!C140)*0.1*'key-in'!D32</f>
        <v>0</v>
      </c>
      <c r="G155" s="16" t="s">
        <v>9</v>
      </c>
    </row>
    <row r="156" spans="1:7" ht="28.5" customHeight="1" thickBot="1">
      <c r="A156" s="13"/>
      <c r="B156" s="12"/>
      <c r="C156" s="131" t="s">
        <v>13</v>
      </c>
      <c r="D156" s="131"/>
      <c r="E156" s="12" t="s">
        <v>8</v>
      </c>
      <c r="F156" s="19">
        <f ca="1">SUM(F152:F154)</f>
        <v>0</v>
      </c>
      <c r="G156" s="16" t="s">
        <v>9</v>
      </c>
    </row>
    <row r="157" spans="1:7" ht="28.5" customHeight="1" thickBot="1">
      <c r="A157" s="13"/>
      <c r="B157" s="12"/>
      <c r="C157" s="131" t="s">
        <v>14</v>
      </c>
      <c r="D157" s="131"/>
      <c r="E157" s="12"/>
      <c r="F157" s="20">
        <f ca="1">SUM(F152:F155)</f>
        <v>0</v>
      </c>
      <c r="G157" s="16" t="s">
        <v>9</v>
      </c>
    </row>
    <row r="158" spans="1:7" ht="28.5" customHeight="1" thickBot="1">
      <c r="A158" s="22"/>
      <c r="B158" s="23"/>
      <c r="C158" s="23"/>
      <c r="D158" s="23"/>
      <c r="E158" s="23"/>
      <c r="F158" s="23"/>
      <c r="G158" s="25"/>
    </row>
    <row r="159" spans="1:7" ht="28.5" customHeight="1">
      <c r="A159" s="134" t="s">
        <v>96</v>
      </c>
      <c r="B159" s="135"/>
      <c r="C159" s="135"/>
      <c r="D159" s="135"/>
      <c r="E159" s="9"/>
      <c r="F159" s="9"/>
      <c r="G159" s="27"/>
    </row>
    <row r="160" spans="1:7" ht="28.5" customHeight="1">
      <c r="A160" s="13"/>
      <c r="B160" s="131" t="s">
        <v>92</v>
      </c>
      <c r="C160" s="131"/>
      <c r="D160" s="131"/>
      <c r="E160" s="12" t="s">
        <v>8</v>
      </c>
      <c r="F160" s="57">
        <f ca="1">'Meter All'!C137*'key-in'!D33</f>
        <v>0</v>
      </c>
      <c r="G160" s="16" t="s">
        <v>9</v>
      </c>
    </row>
    <row r="161" spans="1:7" ht="28.5" customHeight="1">
      <c r="A161" s="13"/>
      <c r="B161" s="131" t="s">
        <v>93</v>
      </c>
      <c r="C161" s="131"/>
      <c r="D161" s="131"/>
      <c r="E161" s="12" t="s">
        <v>8</v>
      </c>
      <c r="F161" s="57">
        <f ca="1">'Meter All'!C128-'Meter All'!C117</f>
        <v>0</v>
      </c>
      <c r="G161" s="16" t="s">
        <v>9</v>
      </c>
    </row>
    <row r="162" spans="1:7" ht="28.5" customHeight="1">
      <c r="A162" s="13"/>
      <c r="B162" s="131" t="s">
        <v>94</v>
      </c>
      <c r="C162" s="131"/>
      <c r="D162" s="131"/>
      <c r="E162" s="12" t="s">
        <v>8</v>
      </c>
      <c r="F162" s="57">
        <f ca="1">0.85*'Meter All'!C128-'Meter All'!C117</f>
        <v>0</v>
      </c>
      <c r="G162" s="16" t="s">
        <v>9</v>
      </c>
    </row>
    <row r="163" spans="1:7" ht="28.5" customHeight="1" thickBot="1">
      <c r="A163" s="13"/>
      <c r="B163" s="131" t="s">
        <v>95</v>
      </c>
      <c r="C163" s="131"/>
      <c r="D163" s="131"/>
      <c r="E163" s="12" t="s">
        <v>8</v>
      </c>
      <c r="F163" s="66">
        <f ca="1">('Meter All'!C147-'Meter All'!C148)*0.1*'key-in'!D33</f>
        <v>0</v>
      </c>
      <c r="G163" s="16" t="s">
        <v>9</v>
      </c>
    </row>
    <row r="164" spans="1:7" ht="28.5" customHeight="1" thickBot="1">
      <c r="A164" s="13"/>
      <c r="B164" s="12"/>
      <c r="C164" s="131" t="s">
        <v>13</v>
      </c>
      <c r="D164" s="131"/>
      <c r="E164" s="12" t="s">
        <v>8</v>
      </c>
      <c r="F164" s="19">
        <f ca="1">SUM(F160:F162)</f>
        <v>0</v>
      </c>
      <c r="G164" s="16" t="s">
        <v>9</v>
      </c>
    </row>
    <row r="165" spans="1:7" ht="28.5" customHeight="1" thickBot="1">
      <c r="A165" s="13"/>
      <c r="B165" s="12"/>
      <c r="C165" s="131" t="s">
        <v>14</v>
      </c>
      <c r="D165" s="131"/>
      <c r="E165" s="12"/>
      <c r="F165" s="20">
        <f ca="1">SUM(F160:F163)</f>
        <v>0</v>
      </c>
      <c r="G165" s="16" t="s">
        <v>9</v>
      </c>
    </row>
    <row r="166" spans="1:7" ht="28.5" customHeight="1" thickBot="1">
      <c r="A166" s="22"/>
      <c r="B166" s="23"/>
      <c r="C166" s="23"/>
      <c r="D166" s="23"/>
      <c r="E166" s="23"/>
      <c r="F166" s="23"/>
      <c r="G166" s="25"/>
    </row>
    <row r="167" spans="1:7" ht="28.5" customHeight="1">
      <c r="A167" s="134" t="s">
        <v>97</v>
      </c>
      <c r="B167" s="135"/>
      <c r="C167" s="135"/>
      <c r="D167" s="135"/>
      <c r="E167" s="9"/>
      <c r="F167" s="9"/>
      <c r="G167" s="27"/>
    </row>
    <row r="168" spans="1:7" ht="28.5" customHeight="1">
      <c r="A168" s="13"/>
      <c r="B168" s="131" t="s">
        <v>98</v>
      </c>
      <c r="C168" s="131"/>
      <c r="D168" s="131"/>
      <c r="E168" s="12" t="s">
        <v>8</v>
      </c>
      <c r="F168" s="57">
        <f ca="1">'Meter All'!C118</f>
        <v>0</v>
      </c>
      <c r="G168" s="16" t="s">
        <v>9</v>
      </c>
    </row>
    <row r="169" spans="1:7" ht="28.5" customHeight="1">
      <c r="A169" s="13"/>
      <c r="B169" s="131" t="s">
        <v>99</v>
      </c>
      <c r="C169" s="131"/>
      <c r="D169" s="131"/>
      <c r="E169" s="12" t="s">
        <v>8</v>
      </c>
      <c r="F169" s="66">
        <f ca="1">'Meter All'!C119</f>
        <v>0</v>
      </c>
      <c r="G169" s="16" t="s">
        <v>9</v>
      </c>
    </row>
    <row r="170" spans="1:7" ht="28.5" customHeight="1" thickBot="1">
      <c r="A170" s="13"/>
      <c r="B170" s="131" t="s">
        <v>100</v>
      </c>
      <c r="C170" s="131"/>
      <c r="D170" s="131"/>
      <c r="E170" s="12" t="s">
        <v>8</v>
      </c>
      <c r="F170" s="66">
        <f ca="1">'Meter All'!C121</f>
        <v>0</v>
      </c>
      <c r="G170" s="16" t="s">
        <v>9</v>
      </c>
    </row>
    <row r="171" spans="1:7" ht="28.5" customHeight="1" thickBot="1">
      <c r="A171" s="13"/>
      <c r="B171" s="14"/>
      <c r="C171" s="132" t="s">
        <v>14</v>
      </c>
      <c r="D171" s="132"/>
      <c r="E171" s="12" t="s">
        <v>8</v>
      </c>
      <c r="F171" s="50">
        <f ca="1">SUM(F168:F170)</f>
        <v>0</v>
      </c>
      <c r="G171" s="16" t="s">
        <v>9</v>
      </c>
    </row>
    <row r="172" spans="1:7" ht="28.5" customHeight="1">
      <c r="A172" s="13"/>
      <c r="B172" s="131" t="s">
        <v>101</v>
      </c>
      <c r="C172" s="131"/>
      <c r="D172" s="131"/>
      <c r="E172" s="12" t="s">
        <v>8</v>
      </c>
      <c r="F172" s="67">
        <f ca="1">'Meter All'!C82</f>
        <v>0</v>
      </c>
      <c r="G172" s="16" t="s">
        <v>9</v>
      </c>
    </row>
    <row r="173" spans="1:7" ht="28.5" customHeight="1" thickBot="1">
      <c r="A173" s="13"/>
      <c r="B173" s="133" t="s">
        <v>102</v>
      </c>
      <c r="C173" s="133"/>
      <c r="D173" s="133"/>
      <c r="E173" s="12" t="s">
        <v>8</v>
      </c>
      <c r="F173" s="66">
        <f ca="1">'Meter All'!C120</f>
        <v>0</v>
      </c>
      <c r="G173" s="16" t="s">
        <v>9</v>
      </c>
    </row>
    <row r="174" spans="1:7" ht="28.5" customHeight="1" thickBot="1">
      <c r="A174" s="13"/>
      <c r="B174" s="48"/>
      <c r="C174" s="131" t="s">
        <v>14</v>
      </c>
      <c r="D174" s="131"/>
      <c r="E174" s="12"/>
      <c r="F174" s="19">
        <f ca="1">SUM(F172:F173)</f>
        <v>0</v>
      </c>
      <c r="G174" s="16" t="s">
        <v>9</v>
      </c>
    </row>
    <row r="175" spans="1:7" ht="28.5" customHeight="1" thickBot="1">
      <c r="A175" s="22"/>
      <c r="B175" s="51"/>
      <c r="C175" s="23"/>
      <c r="D175" s="23"/>
      <c r="E175" s="23"/>
      <c r="F175" s="23"/>
      <c r="G175" s="25"/>
    </row>
    <row r="176" spans="1:7" ht="18.399999999999999" customHeight="1" thickBot="1">
      <c r="A176" s="68"/>
      <c r="B176" s="69"/>
      <c r="C176" s="69"/>
      <c r="D176" s="69"/>
      <c r="E176" s="69"/>
      <c r="F176" s="69"/>
      <c r="G176" s="70"/>
    </row>
    <row r="177" spans="1:7" ht="24" customHeight="1" thickBot="1">
      <c r="A177" s="130" t="s">
        <v>103</v>
      </c>
      <c r="B177" s="131"/>
      <c r="C177" s="131"/>
      <c r="D177" s="131"/>
      <c r="E177" s="12" t="s">
        <v>8</v>
      </c>
      <c r="F177" s="50">
        <f ca="1">SUM(F178:F178)</f>
        <v>0</v>
      </c>
      <c r="G177" s="16" t="s">
        <v>9</v>
      </c>
    </row>
    <row r="178" spans="1:7" ht="24" customHeight="1" thickBot="1">
      <c r="A178" s="130" t="s">
        <v>104</v>
      </c>
      <c r="B178" s="131"/>
      <c r="C178" s="131"/>
      <c r="D178" s="131"/>
      <c r="E178" s="12" t="s">
        <v>8</v>
      </c>
      <c r="F178" s="19">
        <f ca="1">'Meter All'!C66</f>
        <v>0</v>
      </c>
      <c r="G178" s="16" t="s">
        <v>9</v>
      </c>
    </row>
    <row r="179" spans="1:7" ht="18.399999999999999" customHeight="1" thickBot="1">
      <c r="A179" s="71"/>
      <c r="B179" s="72"/>
      <c r="C179" s="72"/>
      <c r="D179" s="72"/>
      <c r="E179" s="72"/>
      <c r="F179" s="72"/>
      <c r="G179" s="73"/>
    </row>
  </sheetData>
  <mergeCells count="152">
    <mergeCell ref="A1:G1"/>
    <mergeCell ref="A2:G2"/>
    <mergeCell ref="A4:D4"/>
    <mergeCell ref="B5:D5"/>
    <mergeCell ref="B6:D6"/>
    <mergeCell ref="B7:D7"/>
    <mergeCell ref="B15:D15"/>
    <mergeCell ref="B16:D16"/>
    <mergeCell ref="B17:D17"/>
    <mergeCell ref="B18:D18"/>
    <mergeCell ref="C19:D19"/>
    <mergeCell ref="C20:D20"/>
    <mergeCell ref="B8:D8"/>
    <mergeCell ref="C9:D9"/>
    <mergeCell ref="C10:D10"/>
    <mergeCell ref="A12:D12"/>
    <mergeCell ref="B13:D13"/>
    <mergeCell ref="B14:D14"/>
    <mergeCell ref="C28:D28"/>
    <mergeCell ref="C29:D29"/>
    <mergeCell ref="A31:D31"/>
    <mergeCell ref="B32:D32"/>
    <mergeCell ref="B33:D33"/>
    <mergeCell ref="C34:D34"/>
    <mergeCell ref="A22:D22"/>
    <mergeCell ref="B23:D23"/>
    <mergeCell ref="B24:D24"/>
    <mergeCell ref="B25:D25"/>
    <mergeCell ref="B26:D26"/>
    <mergeCell ref="B27:D27"/>
    <mergeCell ref="B42:D42"/>
    <mergeCell ref="B43:D43"/>
    <mergeCell ref="B44:D44"/>
    <mergeCell ref="B45:D45"/>
    <mergeCell ref="B46:D46"/>
    <mergeCell ref="B47:D47"/>
    <mergeCell ref="C35:D35"/>
    <mergeCell ref="A37:D37"/>
    <mergeCell ref="B38:D38"/>
    <mergeCell ref="B39:D39"/>
    <mergeCell ref="B40:D40"/>
    <mergeCell ref="B41:D41"/>
    <mergeCell ref="B56:D56"/>
    <mergeCell ref="B57:D57"/>
    <mergeCell ref="C58:D58"/>
    <mergeCell ref="A60:D60"/>
    <mergeCell ref="B61:D61"/>
    <mergeCell ref="B62:D62"/>
    <mergeCell ref="B48:D48"/>
    <mergeCell ref="C49:D49"/>
    <mergeCell ref="C50:D50"/>
    <mergeCell ref="A52:D52"/>
    <mergeCell ref="B53:D53"/>
    <mergeCell ref="A55:D55"/>
    <mergeCell ref="C69:D69"/>
    <mergeCell ref="C70:D70"/>
    <mergeCell ref="A72:D72"/>
    <mergeCell ref="B73:D73"/>
    <mergeCell ref="B74:D74"/>
    <mergeCell ref="B75:D75"/>
    <mergeCell ref="B63:D63"/>
    <mergeCell ref="B64:D64"/>
    <mergeCell ref="B65:D65"/>
    <mergeCell ref="B66:D66"/>
    <mergeCell ref="B67:D67"/>
    <mergeCell ref="B68:D68"/>
    <mergeCell ref="C82:D82"/>
    <mergeCell ref="A84:D84"/>
    <mergeCell ref="B85:D85"/>
    <mergeCell ref="B86:D86"/>
    <mergeCell ref="B87:D87"/>
    <mergeCell ref="B88:D88"/>
    <mergeCell ref="B76:D76"/>
    <mergeCell ref="B77:D77"/>
    <mergeCell ref="B78:D78"/>
    <mergeCell ref="B79:D79"/>
    <mergeCell ref="B80:D80"/>
    <mergeCell ref="C81:D81"/>
    <mergeCell ref="A98:D98"/>
    <mergeCell ref="B99:D99"/>
    <mergeCell ref="A101:D101"/>
    <mergeCell ref="B102:D102"/>
    <mergeCell ref="B103:D103"/>
    <mergeCell ref="B104:D104"/>
    <mergeCell ref="B89:D89"/>
    <mergeCell ref="B90:D90"/>
    <mergeCell ref="B91:D91"/>
    <mergeCell ref="B92:D92"/>
    <mergeCell ref="C93:D93"/>
    <mergeCell ref="C94:D94"/>
    <mergeCell ref="B111:D111"/>
    <mergeCell ref="C112:D112"/>
    <mergeCell ref="C113:D113"/>
    <mergeCell ref="A115:D115"/>
    <mergeCell ref="B116:D116"/>
    <mergeCell ref="C117:D117"/>
    <mergeCell ref="B105:D105"/>
    <mergeCell ref="B106:D106"/>
    <mergeCell ref="B107:D107"/>
    <mergeCell ref="B108:D108"/>
    <mergeCell ref="B109:D109"/>
    <mergeCell ref="B110:D110"/>
    <mergeCell ref="C125:D125"/>
    <mergeCell ref="C126:D126"/>
    <mergeCell ref="A128:D128"/>
    <mergeCell ref="B129:D129"/>
    <mergeCell ref="B130:D130"/>
    <mergeCell ref="B131:D131"/>
    <mergeCell ref="C118:D118"/>
    <mergeCell ref="A120:D120"/>
    <mergeCell ref="B121:D121"/>
    <mergeCell ref="B122:D122"/>
    <mergeCell ref="B123:D123"/>
    <mergeCell ref="B124:D124"/>
    <mergeCell ref="B141:D141"/>
    <mergeCell ref="B142:D142"/>
    <mergeCell ref="B143:D143"/>
    <mergeCell ref="C144:D144"/>
    <mergeCell ref="A146:D146"/>
    <mergeCell ref="B147:D147"/>
    <mergeCell ref="B132:D132"/>
    <mergeCell ref="C133:D133"/>
    <mergeCell ref="A136:D136"/>
    <mergeCell ref="B138:D138"/>
    <mergeCell ref="B139:D139"/>
    <mergeCell ref="B140:D140"/>
    <mergeCell ref="B155:D155"/>
    <mergeCell ref="C156:D156"/>
    <mergeCell ref="C157:D157"/>
    <mergeCell ref="A159:D159"/>
    <mergeCell ref="B160:D160"/>
    <mergeCell ref="B161:D161"/>
    <mergeCell ref="B148:D148"/>
    <mergeCell ref="C149:D149"/>
    <mergeCell ref="A151:D151"/>
    <mergeCell ref="B152:D152"/>
    <mergeCell ref="B153:D153"/>
    <mergeCell ref="B154:D154"/>
    <mergeCell ref="A177:D177"/>
    <mergeCell ref="A178:D178"/>
    <mergeCell ref="B169:D169"/>
    <mergeCell ref="B170:D170"/>
    <mergeCell ref="C171:D171"/>
    <mergeCell ref="B172:D172"/>
    <mergeCell ref="B173:D173"/>
    <mergeCell ref="C174:D174"/>
    <mergeCell ref="B162:D162"/>
    <mergeCell ref="B163:D163"/>
    <mergeCell ref="C164:D164"/>
    <mergeCell ref="C165:D165"/>
    <mergeCell ref="A167:D167"/>
    <mergeCell ref="B168:D168"/>
  </mergeCells>
  <conditionalFormatting sqref="A1:A2 H1:XFD16 A3:G3 A4 E4:G10 A5:B8 A9:C10 A11:G11 A12 E12:G14 A13:B18 E15:F20 G15:G36 H17 J17:XFD18 A19:C20 H19:XFD41 A21:F21 A22 E22:F29 A23:B27 A28:C29 A30:F30 A31 E31:F35 A32:B32 B33 A34:C35 A36:F36 A37 E37:G50 A38:B47 I42:XFD42 H43:XFD44 H45 J45:XFD45 H46:XFD47 B48 I48:XFD48 A48:A55 B49:C50 H49:XFD108 B51:G51 B53 E53:G53 B54:G54 E55:G58 B56:B57 A57:A60 B58:C58 B59:G59 B61:B64 A62:A72 B69:C70 B71:G71 E72:G82 A73:B76 A77:A79 A80:B80 A81:C82 A83:G83 A84 E84:G94 A85:B88 A89:A91 A92:B92 A93:C94 A95:G97 A98 E98:G99 B99 A100:G100 A101 E101:G109 A102:B108 B109 I109:XFD109 A110 H110:XFD1048576 B111 E111:G113 A112 C112:C113 B113:B114 A115 E115:G118 A116:B116 A117:C118 A119:G119 A120 E120:G126 A121:B124 A125:C126 A127:G127 A128 E128:G133 A129:B132 A133:C133 A134:G135 A136 E136:G136 B137:G137 A138:B143 E138:G144 A144:C144 A145:G145 A146 E146:G149 A147:B148 A149:C149 A150:G150 A151 E151:G157 A152:B155 A156:C157 A158:G158 A159 E159:G165 A160:B163 A164:C165 A166:G166 A167 A174:C174 A175:G176 A177:A178 E177:G178 A179:G1048576">
    <cfRule type="cellIs" dxfId="8" priority="4" operator="lessThan">
      <formula>0</formula>
    </cfRule>
  </conditionalFormatting>
  <conditionalFormatting sqref="B66:B68">
    <cfRule type="cellIs" dxfId="7" priority="2" operator="lessThan">
      <formula>0</formula>
    </cfRule>
  </conditionalFormatting>
  <conditionalFormatting sqref="E60:G70">
    <cfRule type="cellIs" dxfId="6" priority="3" operator="lessThan">
      <formula>0</formula>
    </cfRule>
  </conditionalFormatting>
  <conditionalFormatting sqref="E167:G174 A168:B173">
    <cfRule type="cellIs" dxfId="5" priority="1" operator="lessThan">
      <formula>0</formula>
    </cfRule>
  </conditionalFormatting>
  <printOptions horizontalCentered="1"/>
  <pageMargins left="0.46" right="0.35" top="0.37" bottom="0" header="0.91" footer="0.51181102362204722"/>
  <pageSetup paperSize="9" scale="37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2004-E141-4893-8471-45CE2C41AF5A}">
  <sheetPr>
    <tabColor rgb="FF0070C0"/>
    <pageSetUpPr fitToPage="1"/>
  </sheetPr>
  <dimension ref="A2:Q227"/>
  <sheetViews>
    <sheetView topLeftCell="A182" zoomScale="70" zoomScaleNormal="70" workbookViewId="0">
      <selection activeCell="H221" sqref="H221"/>
    </sheetView>
  </sheetViews>
  <sheetFormatPr defaultRowHeight="15.75"/>
  <cols>
    <col min="1" max="1" width="32.5703125" style="123" customWidth="1"/>
    <col min="2" max="2" width="61.28515625" style="124" customWidth="1"/>
    <col min="3" max="3" width="30.42578125" style="83" customWidth="1"/>
    <col min="4" max="4" width="21.7109375" style="84" customWidth="1"/>
    <col min="5" max="240" width="9" style="85"/>
    <col min="241" max="241" width="32.28515625" style="85" customWidth="1"/>
    <col min="242" max="242" width="47.7109375" style="85" customWidth="1"/>
    <col min="243" max="243" width="38.7109375" style="85" bestFit="1" customWidth="1"/>
    <col min="244" max="244" width="19.7109375" style="85" customWidth="1"/>
    <col min="245" max="245" width="26.28515625" style="85" customWidth="1"/>
    <col min="246" max="246" width="15.28515625" style="85" customWidth="1"/>
    <col min="247" max="247" width="46.42578125" style="85" customWidth="1"/>
    <col min="248" max="248" width="37.28515625" style="85" customWidth="1"/>
    <col min="249" max="249" width="32.28515625" style="85" customWidth="1"/>
    <col min="250" max="250" width="28.7109375" style="85" customWidth="1"/>
    <col min="251" max="251" width="23.42578125" style="85" customWidth="1"/>
    <col min="252" max="496" width="9" style="85"/>
    <col min="497" max="497" width="32.28515625" style="85" customWidth="1"/>
    <col min="498" max="498" width="47.7109375" style="85" customWidth="1"/>
    <col min="499" max="499" width="38.7109375" style="85" bestFit="1" customWidth="1"/>
    <col min="500" max="500" width="19.7109375" style="85" customWidth="1"/>
    <col min="501" max="501" width="26.28515625" style="85" customWidth="1"/>
    <col min="502" max="502" width="15.28515625" style="85" customWidth="1"/>
    <col min="503" max="503" width="46.42578125" style="85" customWidth="1"/>
    <col min="504" max="504" width="37.28515625" style="85" customWidth="1"/>
    <col min="505" max="505" width="32.28515625" style="85" customWidth="1"/>
    <col min="506" max="506" width="28.7109375" style="85" customWidth="1"/>
    <col min="507" max="507" width="23.42578125" style="85" customWidth="1"/>
    <col min="508" max="752" width="9" style="85"/>
    <col min="753" max="753" width="32.28515625" style="85" customWidth="1"/>
    <col min="754" max="754" width="47.7109375" style="85" customWidth="1"/>
    <col min="755" max="755" width="38.7109375" style="85" bestFit="1" customWidth="1"/>
    <col min="756" max="756" width="19.7109375" style="85" customWidth="1"/>
    <col min="757" max="757" width="26.28515625" style="85" customWidth="1"/>
    <col min="758" max="758" width="15.28515625" style="85" customWidth="1"/>
    <col min="759" max="759" width="46.42578125" style="85" customWidth="1"/>
    <col min="760" max="760" width="37.28515625" style="85" customWidth="1"/>
    <col min="761" max="761" width="32.28515625" style="85" customWidth="1"/>
    <col min="762" max="762" width="28.7109375" style="85" customWidth="1"/>
    <col min="763" max="763" width="23.42578125" style="85" customWidth="1"/>
    <col min="764" max="1008" width="9" style="85"/>
    <col min="1009" max="1009" width="32.28515625" style="85" customWidth="1"/>
    <col min="1010" max="1010" width="47.7109375" style="85" customWidth="1"/>
    <col min="1011" max="1011" width="38.7109375" style="85" bestFit="1" customWidth="1"/>
    <col min="1012" max="1012" width="19.7109375" style="85" customWidth="1"/>
    <col min="1013" max="1013" width="26.28515625" style="85" customWidth="1"/>
    <col min="1014" max="1014" width="15.28515625" style="85" customWidth="1"/>
    <col min="1015" max="1015" width="46.42578125" style="85" customWidth="1"/>
    <col min="1016" max="1016" width="37.28515625" style="85" customWidth="1"/>
    <col min="1017" max="1017" width="32.28515625" style="85" customWidth="1"/>
    <col min="1018" max="1018" width="28.7109375" style="85" customWidth="1"/>
    <col min="1019" max="1019" width="23.42578125" style="85" customWidth="1"/>
    <col min="1020" max="1264" width="9" style="85"/>
    <col min="1265" max="1265" width="32.28515625" style="85" customWidth="1"/>
    <col min="1266" max="1266" width="47.7109375" style="85" customWidth="1"/>
    <col min="1267" max="1267" width="38.7109375" style="85" bestFit="1" customWidth="1"/>
    <col min="1268" max="1268" width="19.7109375" style="85" customWidth="1"/>
    <col min="1269" max="1269" width="26.28515625" style="85" customWidth="1"/>
    <col min="1270" max="1270" width="15.28515625" style="85" customWidth="1"/>
    <col min="1271" max="1271" width="46.42578125" style="85" customWidth="1"/>
    <col min="1272" max="1272" width="37.28515625" style="85" customWidth="1"/>
    <col min="1273" max="1273" width="32.28515625" style="85" customWidth="1"/>
    <col min="1274" max="1274" width="28.7109375" style="85" customWidth="1"/>
    <col min="1275" max="1275" width="23.42578125" style="85" customWidth="1"/>
    <col min="1276" max="1520" width="9" style="85"/>
    <col min="1521" max="1521" width="32.28515625" style="85" customWidth="1"/>
    <col min="1522" max="1522" width="47.7109375" style="85" customWidth="1"/>
    <col min="1523" max="1523" width="38.7109375" style="85" bestFit="1" customWidth="1"/>
    <col min="1524" max="1524" width="19.7109375" style="85" customWidth="1"/>
    <col min="1525" max="1525" width="26.28515625" style="85" customWidth="1"/>
    <col min="1526" max="1526" width="15.28515625" style="85" customWidth="1"/>
    <col min="1527" max="1527" width="46.42578125" style="85" customWidth="1"/>
    <col min="1528" max="1528" width="37.28515625" style="85" customWidth="1"/>
    <col min="1529" max="1529" width="32.28515625" style="85" customWidth="1"/>
    <col min="1530" max="1530" width="28.7109375" style="85" customWidth="1"/>
    <col min="1531" max="1531" width="23.42578125" style="85" customWidth="1"/>
    <col min="1532" max="1776" width="9" style="85"/>
    <col min="1777" max="1777" width="32.28515625" style="85" customWidth="1"/>
    <col min="1778" max="1778" width="47.7109375" style="85" customWidth="1"/>
    <col min="1779" max="1779" width="38.7109375" style="85" bestFit="1" customWidth="1"/>
    <col min="1780" max="1780" width="19.7109375" style="85" customWidth="1"/>
    <col min="1781" max="1781" width="26.28515625" style="85" customWidth="1"/>
    <col min="1782" max="1782" width="15.28515625" style="85" customWidth="1"/>
    <col min="1783" max="1783" width="46.42578125" style="85" customWidth="1"/>
    <col min="1784" max="1784" width="37.28515625" style="85" customWidth="1"/>
    <col min="1785" max="1785" width="32.28515625" style="85" customWidth="1"/>
    <col min="1786" max="1786" width="28.7109375" style="85" customWidth="1"/>
    <col min="1787" max="1787" width="23.42578125" style="85" customWidth="1"/>
    <col min="1788" max="2032" width="9" style="85"/>
    <col min="2033" max="2033" width="32.28515625" style="85" customWidth="1"/>
    <col min="2034" max="2034" width="47.7109375" style="85" customWidth="1"/>
    <col min="2035" max="2035" width="38.7109375" style="85" bestFit="1" customWidth="1"/>
    <col min="2036" max="2036" width="19.7109375" style="85" customWidth="1"/>
    <col min="2037" max="2037" width="26.28515625" style="85" customWidth="1"/>
    <col min="2038" max="2038" width="15.28515625" style="85" customWidth="1"/>
    <col min="2039" max="2039" width="46.42578125" style="85" customWidth="1"/>
    <col min="2040" max="2040" width="37.28515625" style="85" customWidth="1"/>
    <col min="2041" max="2041" width="32.28515625" style="85" customWidth="1"/>
    <col min="2042" max="2042" width="28.7109375" style="85" customWidth="1"/>
    <col min="2043" max="2043" width="23.42578125" style="85" customWidth="1"/>
    <col min="2044" max="2288" width="9" style="85"/>
    <col min="2289" max="2289" width="32.28515625" style="85" customWidth="1"/>
    <col min="2290" max="2290" width="47.7109375" style="85" customWidth="1"/>
    <col min="2291" max="2291" width="38.7109375" style="85" bestFit="1" customWidth="1"/>
    <col min="2292" max="2292" width="19.7109375" style="85" customWidth="1"/>
    <col min="2293" max="2293" width="26.28515625" style="85" customWidth="1"/>
    <col min="2294" max="2294" width="15.28515625" style="85" customWidth="1"/>
    <col min="2295" max="2295" width="46.42578125" style="85" customWidth="1"/>
    <col min="2296" max="2296" width="37.28515625" style="85" customWidth="1"/>
    <col min="2297" max="2297" width="32.28515625" style="85" customWidth="1"/>
    <col min="2298" max="2298" width="28.7109375" style="85" customWidth="1"/>
    <col min="2299" max="2299" width="23.42578125" style="85" customWidth="1"/>
    <col min="2300" max="2544" width="9" style="85"/>
    <col min="2545" max="2545" width="32.28515625" style="85" customWidth="1"/>
    <col min="2546" max="2546" width="47.7109375" style="85" customWidth="1"/>
    <col min="2547" max="2547" width="38.7109375" style="85" bestFit="1" customWidth="1"/>
    <col min="2548" max="2548" width="19.7109375" style="85" customWidth="1"/>
    <col min="2549" max="2549" width="26.28515625" style="85" customWidth="1"/>
    <col min="2550" max="2550" width="15.28515625" style="85" customWidth="1"/>
    <col min="2551" max="2551" width="46.42578125" style="85" customWidth="1"/>
    <col min="2552" max="2552" width="37.28515625" style="85" customWidth="1"/>
    <col min="2553" max="2553" width="32.28515625" style="85" customWidth="1"/>
    <col min="2554" max="2554" width="28.7109375" style="85" customWidth="1"/>
    <col min="2555" max="2555" width="23.42578125" style="85" customWidth="1"/>
    <col min="2556" max="2800" width="9" style="85"/>
    <col min="2801" max="2801" width="32.28515625" style="85" customWidth="1"/>
    <col min="2802" max="2802" width="47.7109375" style="85" customWidth="1"/>
    <col min="2803" max="2803" width="38.7109375" style="85" bestFit="1" customWidth="1"/>
    <col min="2804" max="2804" width="19.7109375" style="85" customWidth="1"/>
    <col min="2805" max="2805" width="26.28515625" style="85" customWidth="1"/>
    <col min="2806" max="2806" width="15.28515625" style="85" customWidth="1"/>
    <col min="2807" max="2807" width="46.42578125" style="85" customWidth="1"/>
    <col min="2808" max="2808" width="37.28515625" style="85" customWidth="1"/>
    <col min="2809" max="2809" width="32.28515625" style="85" customWidth="1"/>
    <col min="2810" max="2810" width="28.7109375" style="85" customWidth="1"/>
    <col min="2811" max="2811" width="23.42578125" style="85" customWidth="1"/>
    <col min="2812" max="3056" width="9" style="85"/>
    <col min="3057" max="3057" width="32.28515625" style="85" customWidth="1"/>
    <col min="3058" max="3058" width="47.7109375" style="85" customWidth="1"/>
    <col min="3059" max="3059" width="38.7109375" style="85" bestFit="1" customWidth="1"/>
    <col min="3060" max="3060" width="19.7109375" style="85" customWidth="1"/>
    <col min="3061" max="3061" width="26.28515625" style="85" customWidth="1"/>
    <col min="3062" max="3062" width="15.28515625" style="85" customWidth="1"/>
    <col min="3063" max="3063" width="46.42578125" style="85" customWidth="1"/>
    <col min="3064" max="3064" width="37.28515625" style="85" customWidth="1"/>
    <col min="3065" max="3065" width="32.28515625" style="85" customWidth="1"/>
    <col min="3066" max="3066" width="28.7109375" style="85" customWidth="1"/>
    <col min="3067" max="3067" width="23.42578125" style="85" customWidth="1"/>
    <col min="3068" max="3312" width="9" style="85"/>
    <col min="3313" max="3313" width="32.28515625" style="85" customWidth="1"/>
    <col min="3314" max="3314" width="47.7109375" style="85" customWidth="1"/>
    <col min="3315" max="3315" width="38.7109375" style="85" bestFit="1" customWidth="1"/>
    <col min="3316" max="3316" width="19.7109375" style="85" customWidth="1"/>
    <col min="3317" max="3317" width="26.28515625" style="85" customWidth="1"/>
    <col min="3318" max="3318" width="15.28515625" style="85" customWidth="1"/>
    <col min="3319" max="3319" width="46.42578125" style="85" customWidth="1"/>
    <col min="3320" max="3320" width="37.28515625" style="85" customWidth="1"/>
    <col min="3321" max="3321" width="32.28515625" style="85" customWidth="1"/>
    <col min="3322" max="3322" width="28.7109375" style="85" customWidth="1"/>
    <col min="3323" max="3323" width="23.42578125" style="85" customWidth="1"/>
    <col min="3324" max="3568" width="9" style="85"/>
    <col min="3569" max="3569" width="32.28515625" style="85" customWidth="1"/>
    <col min="3570" max="3570" width="47.7109375" style="85" customWidth="1"/>
    <col min="3571" max="3571" width="38.7109375" style="85" bestFit="1" customWidth="1"/>
    <col min="3572" max="3572" width="19.7109375" style="85" customWidth="1"/>
    <col min="3573" max="3573" width="26.28515625" style="85" customWidth="1"/>
    <col min="3574" max="3574" width="15.28515625" style="85" customWidth="1"/>
    <col min="3575" max="3575" width="46.42578125" style="85" customWidth="1"/>
    <col min="3576" max="3576" width="37.28515625" style="85" customWidth="1"/>
    <col min="3577" max="3577" width="32.28515625" style="85" customWidth="1"/>
    <col min="3578" max="3578" width="28.7109375" style="85" customWidth="1"/>
    <col min="3579" max="3579" width="23.42578125" style="85" customWidth="1"/>
    <col min="3580" max="3824" width="9" style="85"/>
    <col min="3825" max="3825" width="32.28515625" style="85" customWidth="1"/>
    <col min="3826" max="3826" width="47.7109375" style="85" customWidth="1"/>
    <col min="3827" max="3827" width="38.7109375" style="85" bestFit="1" customWidth="1"/>
    <col min="3828" max="3828" width="19.7109375" style="85" customWidth="1"/>
    <col min="3829" max="3829" width="26.28515625" style="85" customWidth="1"/>
    <col min="3830" max="3830" width="15.28515625" style="85" customWidth="1"/>
    <col min="3831" max="3831" width="46.42578125" style="85" customWidth="1"/>
    <col min="3832" max="3832" width="37.28515625" style="85" customWidth="1"/>
    <col min="3833" max="3833" width="32.28515625" style="85" customWidth="1"/>
    <col min="3834" max="3834" width="28.7109375" style="85" customWidth="1"/>
    <col min="3835" max="3835" width="23.42578125" style="85" customWidth="1"/>
    <col min="3836" max="4080" width="9" style="85"/>
    <col min="4081" max="4081" width="32.28515625" style="85" customWidth="1"/>
    <col min="4082" max="4082" width="47.7109375" style="85" customWidth="1"/>
    <col min="4083" max="4083" width="38.7109375" style="85" bestFit="1" customWidth="1"/>
    <col min="4084" max="4084" width="19.7109375" style="85" customWidth="1"/>
    <col min="4085" max="4085" width="26.28515625" style="85" customWidth="1"/>
    <col min="4086" max="4086" width="15.28515625" style="85" customWidth="1"/>
    <col min="4087" max="4087" width="46.42578125" style="85" customWidth="1"/>
    <col min="4088" max="4088" width="37.28515625" style="85" customWidth="1"/>
    <col min="4089" max="4089" width="32.28515625" style="85" customWidth="1"/>
    <col min="4090" max="4090" width="28.7109375" style="85" customWidth="1"/>
    <col min="4091" max="4091" width="23.42578125" style="85" customWidth="1"/>
    <col min="4092" max="4336" width="9" style="85"/>
    <col min="4337" max="4337" width="32.28515625" style="85" customWidth="1"/>
    <col min="4338" max="4338" width="47.7109375" style="85" customWidth="1"/>
    <col min="4339" max="4339" width="38.7109375" style="85" bestFit="1" customWidth="1"/>
    <col min="4340" max="4340" width="19.7109375" style="85" customWidth="1"/>
    <col min="4341" max="4341" width="26.28515625" style="85" customWidth="1"/>
    <col min="4342" max="4342" width="15.28515625" style="85" customWidth="1"/>
    <col min="4343" max="4343" width="46.42578125" style="85" customWidth="1"/>
    <col min="4344" max="4344" width="37.28515625" style="85" customWidth="1"/>
    <col min="4345" max="4345" width="32.28515625" style="85" customWidth="1"/>
    <col min="4346" max="4346" width="28.7109375" style="85" customWidth="1"/>
    <col min="4347" max="4347" width="23.42578125" style="85" customWidth="1"/>
    <col min="4348" max="4592" width="9" style="85"/>
    <col min="4593" max="4593" width="32.28515625" style="85" customWidth="1"/>
    <col min="4594" max="4594" width="47.7109375" style="85" customWidth="1"/>
    <col min="4595" max="4595" width="38.7109375" style="85" bestFit="1" customWidth="1"/>
    <col min="4596" max="4596" width="19.7109375" style="85" customWidth="1"/>
    <col min="4597" max="4597" width="26.28515625" style="85" customWidth="1"/>
    <col min="4598" max="4598" width="15.28515625" style="85" customWidth="1"/>
    <col min="4599" max="4599" width="46.42578125" style="85" customWidth="1"/>
    <col min="4600" max="4600" width="37.28515625" style="85" customWidth="1"/>
    <col min="4601" max="4601" width="32.28515625" style="85" customWidth="1"/>
    <col min="4602" max="4602" width="28.7109375" style="85" customWidth="1"/>
    <col min="4603" max="4603" width="23.42578125" style="85" customWidth="1"/>
    <col min="4604" max="4848" width="9" style="85"/>
    <col min="4849" max="4849" width="32.28515625" style="85" customWidth="1"/>
    <col min="4850" max="4850" width="47.7109375" style="85" customWidth="1"/>
    <col min="4851" max="4851" width="38.7109375" style="85" bestFit="1" customWidth="1"/>
    <col min="4852" max="4852" width="19.7109375" style="85" customWidth="1"/>
    <col min="4853" max="4853" width="26.28515625" style="85" customWidth="1"/>
    <col min="4854" max="4854" width="15.28515625" style="85" customWidth="1"/>
    <col min="4855" max="4855" width="46.42578125" style="85" customWidth="1"/>
    <col min="4856" max="4856" width="37.28515625" style="85" customWidth="1"/>
    <col min="4857" max="4857" width="32.28515625" style="85" customWidth="1"/>
    <col min="4858" max="4858" width="28.7109375" style="85" customWidth="1"/>
    <col min="4859" max="4859" width="23.42578125" style="85" customWidth="1"/>
    <col min="4860" max="5104" width="9" style="85"/>
    <col min="5105" max="5105" width="32.28515625" style="85" customWidth="1"/>
    <col min="5106" max="5106" width="47.7109375" style="85" customWidth="1"/>
    <col min="5107" max="5107" width="38.7109375" style="85" bestFit="1" customWidth="1"/>
    <col min="5108" max="5108" width="19.7109375" style="85" customWidth="1"/>
    <col min="5109" max="5109" width="26.28515625" style="85" customWidth="1"/>
    <col min="5110" max="5110" width="15.28515625" style="85" customWidth="1"/>
    <col min="5111" max="5111" width="46.42578125" style="85" customWidth="1"/>
    <col min="5112" max="5112" width="37.28515625" style="85" customWidth="1"/>
    <col min="5113" max="5113" width="32.28515625" style="85" customWidth="1"/>
    <col min="5114" max="5114" width="28.7109375" style="85" customWidth="1"/>
    <col min="5115" max="5115" width="23.42578125" style="85" customWidth="1"/>
    <col min="5116" max="5360" width="9" style="85"/>
    <col min="5361" max="5361" width="32.28515625" style="85" customWidth="1"/>
    <col min="5362" max="5362" width="47.7109375" style="85" customWidth="1"/>
    <col min="5363" max="5363" width="38.7109375" style="85" bestFit="1" customWidth="1"/>
    <col min="5364" max="5364" width="19.7109375" style="85" customWidth="1"/>
    <col min="5365" max="5365" width="26.28515625" style="85" customWidth="1"/>
    <col min="5366" max="5366" width="15.28515625" style="85" customWidth="1"/>
    <col min="5367" max="5367" width="46.42578125" style="85" customWidth="1"/>
    <col min="5368" max="5368" width="37.28515625" style="85" customWidth="1"/>
    <col min="5369" max="5369" width="32.28515625" style="85" customWidth="1"/>
    <col min="5370" max="5370" width="28.7109375" style="85" customWidth="1"/>
    <col min="5371" max="5371" width="23.42578125" style="85" customWidth="1"/>
    <col min="5372" max="5616" width="9" style="85"/>
    <col min="5617" max="5617" width="32.28515625" style="85" customWidth="1"/>
    <col min="5618" max="5618" width="47.7109375" style="85" customWidth="1"/>
    <col min="5619" max="5619" width="38.7109375" style="85" bestFit="1" customWidth="1"/>
    <col min="5620" max="5620" width="19.7109375" style="85" customWidth="1"/>
    <col min="5621" max="5621" width="26.28515625" style="85" customWidth="1"/>
    <col min="5622" max="5622" width="15.28515625" style="85" customWidth="1"/>
    <col min="5623" max="5623" width="46.42578125" style="85" customWidth="1"/>
    <col min="5624" max="5624" width="37.28515625" style="85" customWidth="1"/>
    <col min="5625" max="5625" width="32.28515625" style="85" customWidth="1"/>
    <col min="5626" max="5626" width="28.7109375" style="85" customWidth="1"/>
    <col min="5627" max="5627" width="23.42578125" style="85" customWidth="1"/>
    <col min="5628" max="5872" width="9" style="85"/>
    <col min="5873" max="5873" width="32.28515625" style="85" customWidth="1"/>
    <col min="5874" max="5874" width="47.7109375" style="85" customWidth="1"/>
    <col min="5875" max="5875" width="38.7109375" style="85" bestFit="1" customWidth="1"/>
    <col min="5876" max="5876" width="19.7109375" style="85" customWidth="1"/>
    <col min="5877" max="5877" width="26.28515625" style="85" customWidth="1"/>
    <col min="5878" max="5878" width="15.28515625" style="85" customWidth="1"/>
    <col min="5879" max="5879" width="46.42578125" style="85" customWidth="1"/>
    <col min="5880" max="5880" width="37.28515625" style="85" customWidth="1"/>
    <col min="5881" max="5881" width="32.28515625" style="85" customWidth="1"/>
    <col min="5882" max="5882" width="28.7109375" style="85" customWidth="1"/>
    <col min="5883" max="5883" width="23.42578125" style="85" customWidth="1"/>
    <col min="5884" max="6128" width="9" style="85"/>
    <col min="6129" max="6129" width="32.28515625" style="85" customWidth="1"/>
    <col min="6130" max="6130" width="47.7109375" style="85" customWidth="1"/>
    <col min="6131" max="6131" width="38.7109375" style="85" bestFit="1" customWidth="1"/>
    <col min="6132" max="6132" width="19.7109375" style="85" customWidth="1"/>
    <col min="6133" max="6133" width="26.28515625" style="85" customWidth="1"/>
    <col min="6134" max="6134" width="15.28515625" style="85" customWidth="1"/>
    <col min="6135" max="6135" width="46.42578125" style="85" customWidth="1"/>
    <col min="6136" max="6136" width="37.28515625" style="85" customWidth="1"/>
    <col min="6137" max="6137" width="32.28515625" style="85" customWidth="1"/>
    <col min="6138" max="6138" width="28.7109375" style="85" customWidth="1"/>
    <col min="6139" max="6139" width="23.42578125" style="85" customWidth="1"/>
    <col min="6140" max="6384" width="9" style="85"/>
    <col min="6385" max="6385" width="32.28515625" style="85" customWidth="1"/>
    <col min="6386" max="6386" width="47.7109375" style="85" customWidth="1"/>
    <col min="6387" max="6387" width="38.7109375" style="85" bestFit="1" customWidth="1"/>
    <col min="6388" max="6388" width="19.7109375" style="85" customWidth="1"/>
    <col min="6389" max="6389" width="26.28515625" style="85" customWidth="1"/>
    <col min="6390" max="6390" width="15.28515625" style="85" customWidth="1"/>
    <col min="6391" max="6391" width="46.42578125" style="85" customWidth="1"/>
    <col min="6392" max="6392" width="37.28515625" style="85" customWidth="1"/>
    <col min="6393" max="6393" width="32.28515625" style="85" customWidth="1"/>
    <col min="6394" max="6394" width="28.7109375" style="85" customWidth="1"/>
    <col min="6395" max="6395" width="23.42578125" style="85" customWidth="1"/>
    <col min="6396" max="6640" width="9" style="85"/>
    <col min="6641" max="6641" width="32.28515625" style="85" customWidth="1"/>
    <col min="6642" max="6642" width="47.7109375" style="85" customWidth="1"/>
    <col min="6643" max="6643" width="38.7109375" style="85" bestFit="1" customWidth="1"/>
    <col min="6644" max="6644" width="19.7109375" style="85" customWidth="1"/>
    <col min="6645" max="6645" width="26.28515625" style="85" customWidth="1"/>
    <col min="6646" max="6646" width="15.28515625" style="85" customWidth="1"/>
    <col min="6647" max="6647" width="46.42578125" style="85" customWidth="1"/>
    <col min="6648" max="6648" width="37.28515625" style="85" customWidth="1"/>
    <col min="6649" max="6649" width="32.28515625" style="85" customWidth="1"/>
    <col min="6650" max="6650" width="28.7109375" style="85" customWidth="1"/>
    <col min="6651" max="6651" width="23.42578125" style="85" customWidth="1"/>
    <col min="6652" max="6896" width="9" style="85"/>
    <col min="6897" max="6897" width="32.28515625" style="85" customWidth="1"/>
    <col min="6898" max="6898" width="47.7109375" style="85" customWidth="1"/>
    <col min="6899" max="6899" width="38.7109375" style="85" bestFit="1" customWidth="1"/>
    <col min="6900" max="6900" width="19.7109375" style="85" customWidth="1"/>
    <col min="6901" max="6901" width="26.28515625" style="85" customWidth="1"/>
    <col min="6902" max="6902" width="15.28515625" style="85" customWidth="1"/>
    <col min="6903" max="6903" width="46.42578125" style="85" customWidth="1"/>
    <col min="6904" max="6904" width="37.28515625" style="85" customWidth="1"/>
    <col min="6905" max="6905" width="32.28515625" style="85" customWidth="1"/>
    <col min="6906" max="6906" width="28.7109375" style="85" customWidth="1"/>
    <col min="6907" max="6907" width="23.42578125" style="85" customWidth="1"/>
    <col min="6908" max="7152" width="9" style="85"/>
    <col min="7153" max="7153" width="32.28515625" style="85" customWidth="1"/>
    <col min="7154" max="7154" width="47.7109375" style="85" customWidth="1"/>
    <col min="7155" max="7155" width="38.7109375" style="85" bestFit="1" customWidth="1"/>
    <col min="7156" max="7156" width="19.7109375" style="85" customWidth="1"/>
    <col min="7157" max="7157" width="26.28515625" style="85" customWidth="1"/>
    <col min="7158" max="7158" width="15.28515625" style="85" customWidth="1"/>
    <col min="7159" max="7159" width="46.42578125" style="85" customWidth="1"/>
    <col min="7160" max="7160" width="37.28515625" style="85" customWidth="1"/>
    <col min="7161" max="7161" width="32.28515625" style="85" customWidth="1"/>
    <col min="7162" max="7162" width="28.7109375" style="85" customWidth="1"/>
    <col min="7163" max="7163" width="23.42578125" style="85" customWidth="1"/>
    <col min="7164" max="7408" width="9" style="85"/>
    <col min="7409" max="7409" width="32.28515625" style="85" customWidth="1"/>
    <col min="7410" max="7410" width="47.7109375" style="85" customWidth="1"/>
    <col min="7411" max="7411" width="38.7109375" style="85" bestFit="1" customWidth="1"/>
    <col min="7412" max="7412" width="19.7109375" style="85" customWidth="1"/>
    <col min="7413" max="7413" width="26.28515625" style="85" customWidth="1"/>
    <col min="7414" max="7414" width="15.28515625" style="85" customWidth="1"/>
    <col min="7415" max="7415" width="46.42578125" style="85" customWidth="1"/>
    <col min="7416" max="7416" width="37.28515625" style="85" customWidth="1"/>
    <col min="7417" max="7417" width="32.28515625" style="85" customWidth="1"/>
    <col min="7418" max="7418" width="28.7109375" style="85" customWidth="1"/>
    <col min="7419" max="7419" width="23.42578125" style="85" customWidth="1"/>
    <col min="7420" max="7664" width="9" style="85"/>
    <col min="7665" max="7665" width="32.28515625" style="85" customWidth="1"/>
    <col min="7666" max="7666" width="47.7109375" style="85" customWidth="1"/>
    <col min="7667" max="7667" width="38.7109375" style="85" bestFit="1" customWidth="1"/>
    <col min="7668" max="7668" width="19.7109375" style="85" customWidth="1"/>
    <col min="7669" max="7669" width="26.28515625" style="85" customWidth="1"/>
    <col min="7670" max="7670" width="15.28515625" style="85" customWidth="1"/>
    <col min="7671" max="7671" width="46.42578125" style="85" customWidth="1"/>
    <col min="7672" max="7672" width="37.28515625" style="85" customWidth="1"/>
    <col min="7673" max="7673" width="32.28515625" style="85" customWidth="1"/>
    <col min="7674" max="7674" width="28.7109375" style="85" customWidth="1"/>
    <col min="7675" max="7675" width="23.42578125" style="85" customWidth="1"/>
    <col min="7676" max="7920" width="9" style="85"/>
    <col min="7921" max="7921" width="32.28515625" style="85" customWidth="1"/>
    <col min="7922" max="7922" width="47.7109375" style="85" customWidth="1"/>
    <col min="7923" max="7923" width="38.7109375" style="85" bestFit="1" customWidth="1"/>
    <col min="7924" max="7924" width="19.7109375" style="85" customWidth="1"/>
    <col min="7925" max="7925" width="26.28515625" style="85" customWidth="1"/>
    <col min="7926" max="7926" width="15.28515625" style="85" customWidth="1"/>
    <col min="7927" max="7927" width="46.42578125" style="85" customWidth="1"/>
    <col min="7928" max="7928" width="37.28515625" style="85" customWidth="1"/>
    <col min="7929" max="7929" width="32.28515625" style="85" customWidth="1"/>
    <col min="7930" max="7930" width="28.7109375" style="85" customWidth="1"/>
    <col min="7931" max="7931" width="23.42578125" style="85" customWidth="1"/>
    <col min="7932" max="8176" width="9" style="85"/>
    <col min="8177" max="8177" width="32.28515625" style="85" customWidth="1"/>
    <col min="8178" max="8178" width="47.7109375" style="85" customWidth="1"/>
    <col min="8179" max="8179" width="38.7109375" style="85" bestFit="1" customWidth="1"/>
    <col min="8180" max="8180" width="19.7109375" style="85" customWidth="1"/>
    <col min="8181" max="8181" width="26.28515625" style="85" customWidth="1"/>
    <col min="8182" max="8182" width="15.28515625" style="85" customWidth="1"/>
    <col min="8183" max="8183" width="46.42578125" style="85" customWidth="1"/>
    <col min="8184" max="8184" width="37.28515625" style="85" customWidth="1"/>
    <col min="8185" max="8185" width="32.28515625" style="85" customWidth="1"/>
    <col min="8186" max="8186" width="28.7109375" style="85" customWidth="1"/>
    <col min="8187" max="8187" width="23.42578125" style="85" customWidth="1"/>
    <col min="8188" max="8432" width="9" style="85"/>
    <col min="8433" max="8433" width="32.28515625" style="85" customWidth="1"/>
    <col min="8434" max="8434" width="47.7109375" style="85" customWidth="1"/>
    <col min="8435" max="8435" width="38.7109375" style="85" bestFit="1" customWidth="1"/>
    <col min="8436" max="8436" width="19.7109375" style="85" customWidth="1"/>
    <col min="8437" max="8437" width="26.28515625" style="85" customWidth="1"/>
    <col min="8438" max="8438" width="15.28515625" style="85" customWidth="1"/>
    <col min="8439" max="8439" width="46.42578125" style="85" customWidth="1"/>
    <col min="8440" max="8440" width="37.28515625" style="85" customWidth="1"/>
    <col min="8441" max="8441" width="32.28515625" style="85" customWidth="1"/>
    <col min="8442" max="8442" width="28.7109375" style="85" customWidth="1"/>
    <col min="8443" max="8443" width="23.42578125" style="85" customWidth="1"/>
    <col min="8444" max="8688" width="9" style="85"/>
    <col min="8689" max="8689" width="32.28515625" style="85" customWidth="1"/>
    <col min="8690" max="8690" width="47.7109375" style="85" customWidth="1"/>
    <col min="8691" max="8691" width="38.7109375" style="85" bestFit="1" customWidth="1"/>
    <col min="8692" max="8692" width="19.7109375" style="85" customWidth="1"/>
    <col min="8693" max="8693" width="26.28515625" style="85" customWidth="1"/>
    <col min="8694" max="8694" width="15.28515625" style="85" customWidth="1"/>
    <col min="8695" max="8695" width="46.42578125" style="85" customWidth="1"/>
    <col min="8696" max="8696" width="37.28515625" style="85" customWidth="1"/>
    <col min="8697" max="8697" width="32.28515625" style="85" customWidth="1"/>
    <col min="8698" max="8698" width="28.7109375" style="85" customWidth="1"/>
    <col min="8699" max="8699" width="23.42578125" style="85" customWidth="1"/>
    <col min="8700" max="8944" width="9" style="85"/>
    <col min="8945" max="8945" width="32.28515625" style="85" customWidth="1"/>
    <col min="8946" max="8946" width="47.7109375" style="85" customWidth="1"/>
    <col min="8947" max="8947" width="38.7109375" style="85" bestFit="1" customWidth="1"/>
    <col min="8948" max="8948" width="19.7109375" style="85" customWidth="1"/>
    <col min="8949" max="8949" width="26.28515625" style="85" customWidth="1"/>
    <col min="8950" max="8950" width="15.28515625" style="85" customWidth="1"/>
    <col min="8951" max="8951" width="46.42578125" style="85" customWidth="1"/>
    <col min="8952" max="8952" width="37.28515625" style="85" customWidth="1"/>
    <col min="8953" max="8953" width="32.28515625" style="85" customWidth="1"/>
    <col min="8954" max="8954" width="28.7109375" style="85" customWidth="1"/>
    <col min="8955" max="8955" width="23.42578125" style="85" customWidth="1"/>
    <col min="8956" max="9200" width="9" style="85"/>
    <col min="9201" max="9201" width="32.28515625" style="85" customWidth="1"/>
    <col min="9202" max="9202" width="47.7109375" style="85" customWidth="1"/>
    <col min="9203" max="9203" width="38.7109375" style="85" bestFit="1" customWidth="1"/>
    <col min="9204" max="9204" width="19.7109375" style="85" customWidth="1"/>
    <col min="9205" max="9205" width="26.28515625" style="85" customWidth="1"/>
    <col min="9206" max="9206" width="15.28515625" style="85" customWidth="1"/>
    <col min="9207" max="9207" width="46.42578125" style="85" customWidth="1"/>
    <col min="9208" max="9208" width="37.28515625" style="85" customWidth="1"/>
    <col min="9209" max="9209" width="32.28515625" style="85" customWidth="1"/>
    <col min="9210" max="9210" width="28.7109375" style="85" customWidth="1"/>
    <col min="9211" max="9211" width="23.42578125" style="85" customWidth="1"/>
    <col min="9212" max="9456" width="9" style="85"/>
    <col min="9457" max="9457" width="32.28515625" style="85" customWidth="1"/>
    <col min="9458" max="9458" width="47.7109375" style="85" customWidth="1"/>
    <col min="9459" max="9459" width="38.7109375" style="85" bestFit="1" customWidth="1"/>
    <col min="9460" max="9460" width="19.7109375" style="85" customWidth="1"/>
    <col min="9461" max="9461" width="26.28515625" style="85" customWidth="1"/>
    <col min="9462" max="9462" width="15.28515625" style="85" customWidth="1"/>
    <col min="9463" max="9463" width="46.42578125" style="85" customWidth="1"/>
    <col min="9464" max="9464" width="37.28515625" style="85" customWidth="1"/>
    <col min="9465" max="9465" width="32.28515625" style="85" customWidth="1"/>
    <col min="9466" max="9466" width="28.7109375" style="85" customWidth="1"/>
    <col min="9467" max="9467" width="23.42578125" style="85" customWidth="1"/>
    <col min="9468" max="9712" width="9" style="85"/>
    <col min="9713" max="9713" width="32.28515625" style="85" customWidth="1"/>
    <col min="9714" max="9714" width="47.7109375" style="85" customWidth="1"/>
    <col min="9715" max="9715" width="38.7109375" style="85" bestFit="1" customWidth="1"/>
    <col min="9716" max="9716" width="19.7109375" style="85" customWidth="1"/>
    <col min="9717" max="9717" width="26.28515625" style="85" customWidth="1"/>
    <col min="9718" max="9718" width="15.28515625" style="85" customWidth="1"/>
    <col min="9719" max="9719" width="46.42578125" style="85" customWidth="1"/>
    <col min="9720" max="9720" width="37.28515625" style="85" customWidth="1"/>
    <col min="9721" max="9721" width="32.28515625" style="85" customWidth="1"/>
    <col min="9722" max="9722" width="28.7109375" style="85" customWidth="1"/>
    <col min="9723" max="9723" width="23.42578125" style="85" customWidth="1"/>
    <col min="9724" max="9968" width="9" style="85"/>
    <col min="9969" max="9969" width="32.28515625" style="85" customWidth="1"/>
    <col min="9970" max="9970" width="47.7109375" style="85" customWidth="1"/>
    <col min="9971" max="9971" width="38.7109375" style="85" bestFit="1" customWidth="1"/>
    <col min="9972" max="9972" width="19.7109375" style="85" customWidth="1"/>
    <col min="9973" max="9973" width="26.28515625" style="85" customWidth="1"/>
    <col min="9974" max="9974" width="15.28515625" style="85" customWidth="1"/>
    <col min="9975" max="9975" width="46.42578125" style="85" customWidth="1"/>
    <col min="9976" max="9976" width="37.28515625" style="85" customWidth="1"/>
    <col min="9977" max="9977" width="32.28515625" style="85" customWidth="1"/>
    <col min="9978" max="9978" width="28.7109375" style="85" customWidth="1"/>
    <col min="9979" max="9979" width="23.42578125" style="85" customWidth="1"/>
    <col min="9980" max="10224" width="9" style="85"/>
    <col min="10225" max="10225" width="32.28515625" style="85" customWidth="1"/>
    <col min="10226" max="10226" width="47.7109375" style="85" customWidth="1"/>
    <col min="10227" max="10227" width="38.7109375" style="85" bestFit="1" customWidth="1"/>
    <col min="10228" max="10228" width="19.7109375" style="85" customWidth="1"/>
    <col min="10229" max="10229" width="26.28515625" style="85" customWidth="1"/>
    <col min="10230" max="10230" width="15.28515625" style="85" customWidth="1"/>
    <col min="10231" max="10231" width="46.42578125" style="85" customWidth="1"/>
    <col min="10232" max="10232" width="37.28515625" style="85" customWidth="1"/>
    <col min="10233" max="10233" width="32.28515625" style="85" customWidth="1"/>
    <col min="10234" max="10234" width="28.7109375" style="85" customWidth="1"/>
    <col min="10235" max="10235" width="23.42578125" style="85" customWidth="1"/>
    <col min="10236" max="10480" width="9" style="85"/>
    <col min="10481" max="10481" width="32.28515625" style="85" customWidth="1"/>
    <col min="10482" max="10482" width="47.7109375" style="85" customWidth="1"/>
    <col min="10483" max="10483" width="38.7109375" style="85" bestFit="1" customWidth="1"/>
    <col min="10484" max="10484" width="19.7109375" style="85" customWidth="1"/>
    <col min="10485" max="10485" width="26.28515625" style="85" customWidth="1"/>
    <col min="10486" max="10486" width="15.28515625" style="85" customWidth="1"/>
    <col min="10487" max="10487" width="46.42578125" style="85" customWidth="1"/>
    <col min="10488" max="10488" width="37.28515625" style="85" customWidth="1"/>
    <col min="10489" max="10489" width="32.28515625" style="85" customWidth="1"/>
    <col min="10490" max="10490" width="28.7109375" style="85" customWidth="1"/>
    <col min="10491" max="10491" width="23.42578125" style="85" customWidth="1"/>
    <col min="10492" max="10736" width="9" style="85"/>
    <col min="10737" max="10737" width="32.28515625" style="85" customWidth="1"/>
    <col min="10738" max="10738" width="47.7109375" style="85" customWidth="1"/>
    <col min="10739" max="10739" width="38.7109375" style="85" bestFit="1" customWidth="1"/>
    <col min="10740" max="10740" width="19.7109375" style="85" customWidth="1"/>
    <col min="10741" max="10741" width="26.28515625" style="85" customWidth="1"/>
    <col min="10742" max="10742" width="15.28515625" style="85" customWidth="1"/>
    <col min="10743" max="10743" width="46.42578125" style="85" customWidth="1"/>
    <col min="10744" max="10744" width="37.28515625" style="85" customWidth="1"/>
    <col min="10745" max="10745" width="32.28515625" style="85" customWidth="1"/>
    <col min="10746" max="10746" width="28.7109375" style="85" customWidth="1"/>
    <col min="10747" max="10747" width="23.42578125" style="85" customWidth="1"/>
    <col min="10748" max="10992" width="9" style="85"/>
    <col min="10993" max="10993" width="32.28515625" style="85" customWidth="1"/>
    <col min="10994" max="10994" width="47.7109375" style="85" customWidth="1"/>
    <col min="10995" max="10995" width="38.7109375" style="85" bestFit="1" customWidth="1"/>
    <col min="10996" max="10996" width="19.7109375" style="85" customWidth="1"/>
    <col min="10997" max="10997" width="26.28515625" style="85" customWidth="1"/>
    <col min="10998" max="10998" width="15.28515625" style="85" customWidth="1"/>
    <col min="10999" max="10999" width="46.42578125" style="85" customWidth="1"/>
    <col min="11000" max="11000" width="37.28515625" style="85" customWidth="1"/>
    <col min="11001" max="11001" width="32.28515625" style="85" customWidth="1"/>
    <col min="11002" max="11002" width="28.7109375" style="85" customWidth="1"/>
    <col min="11003" max="11003" width="23.42578125" style="85" customWidth="1"/>
    <col min="11004" max="11248" width="9" style="85"/>
    <col min="11249" max="11249" width="32.28515625" style="85" customWidth="1"/>
    <col min="11250" max="11250" width="47.7109375" style="85" customWidth="1"/>
    <col min="11251" max="11251" width="38.7109375" style="85" bestFit="1" customWidth="1"/>
    <col min="11252" max="11252" width="19.7109375" style="85" customWidth="1"/>
    <col min="11253" max="11253" width="26.28515625" style="85" customWidth="1"/>
    <col min="11254" max="11254" width="15.28515625" style="85" customWidth="1"/>
    <col min="11255" max="11255" width="46.42578125" style="85" customWidth="1"/>
    <col min="11256" max="11256" width="37.28515625" style="85" customWidth="1"/>
    <col min="11257" max="11257" width="32.28515625" style="85" customWidth="1"/>
    <col min="11258" max="11258" width="28.7109375" style="85" customWidth="1"/>
    <col min="11259" max="11259" width="23.42578125" style="85" customWidth="1"/>
    <col min="11260" max="11504" width="9" style="85"/>
    <col min="11505" max="11505" width="32.28515625" style="85" customWidth="1"/>
    <col min="11506" max="11506" width="47.7109375" style="85" customWidth="1"/>
    <col min="11507" max="11507" width="38.7109375" style="85" bestFit="1" customWidth="1"/>
    <col min="11508" max="11508" width="19.7109375" style="85" customWidth="1"/>
    <col min="11509" max="11509" width="26.28515625" style="85" customWidth="1"/>
    <col min="11510" max="11510" width="15.28515625" style="85" customWidth="1"/>
    <col min="11511" max="11511" width="46.42578125" style="85" customWidth="1"/>
    <col min="11512" max="11512" width="37.28515625" style="85" customWidth="1"/>
    <col min="11513" max="11513" width="32.28515625" style="85" customWidth="1"/>
    <col min="11514" max="11514" width="28.7109375" style="85" customWidth="1"/>
    <col min="11515" max="11515" width="23.42578125" style="85" customWidth="1"/>
    <col min="11516" max="11760" width="9" style="85"/>
    <col min="11761" max="11761" width="32.28515625" style="85" customWidth="1"/>
    <col min="11762" max="11762" width="47.7109375" style="85" customWidth="1"/>
    <col min="11763" max="11763" width="38.7109375" style="85" bestFit="1" customWidth="1"/>
    <col min="11764" max="11764" width="19.7109375" style="85" customWidth="1"/>
    <col min="11765" max="11765" width="26.28515625" style="85" customWidth="1"/>
    <col min="11766" max="11766" width="15.28515625" style="85" customWidth="1"/>
    <col min="11767" max="11767" width="46.42578125" style="85" customWidth="1"/>
    <col min="11768" max="11768" width="37.28515625" style="85" customWidth="1"/>
    <col min="11769" max="11769" width="32.28515625" style="85" customWidth="1"/>
    <col min="11770" max="11770" width="28.7109375" style="85" customWidth="1"/>
    <col min="11771" max="11771" width="23.42578125" style="85" customWidth="1"/>
    <col min="11772" max="12016" width="9" style="85"/>
    <col min="12017" max="12017" width="32.28515625" style="85" customWidth="1"/>
    <col min="12018" max="12018" width="47.7109375" style="85" customWidth="1"/>
    <col min="12019" max="12019" width="38.7109375" style="85" bestFit="1" customWidth="1"/>
    <col min="12020" max="12020" width="19.7109375" style="85" customWidth="1"/>
    <col min="12021" max="12021" width="26.28515625" style="85" customWidth="1"/>
    <col min="12022" max="12022" width="15.28515625" style="85" customWidth="1"/>
    <col min="12023" max="12023" width="46.42578125" style="85" customWidth="1"/>
    <col min="12024" max="12024" width="37.28515625" style="85" customWidth="1"/>
    <col min="12025" max="12025" width="32.28515625" style="85" customWidth="1"/>
    <col min="12026" max="12026" width="28.7109375" style="85" customWidth="1"/>
    <col min="12027" max="12027" width="23.42578125" style="85" customWidth="1"/>
    <col min="12028" max="12272" width="9" style="85"/>
    <col min="12273" max="12273" width="32.28515625" style="85" customWidth="1"/>
    <col min="12274" max="12274" width="47.7109375" style="85" customWidth="1"/>
    <col min="12275" max="12275" width="38.7109375" style="85" bestFit="1" customWidth="1"/>
    <col min="12276" max="12276" width="19.7109375" style="85" customWidth="1"/>
    <col min="12277" max="12277" width="26.28515625" style="85" customWidth="1"/>
    <col min="12278" max="12278" width="15.28515625" style="85" customWidth="1"/>
    <col min="12279" max="12279" width="46.42578125" style="85" customWidth="1"/>
    <col min="12280" max="12280" width="37.28515625" style="85" customWidth="1"/>
    <col min="12281" max="12281" width="32.28515625" style="85" customWidth="1"/>
    <col min="12282" max="12282" width="28.7109375" style="85" customWidth="1"/>
    <col min="12283" max="12283" width="23.42578125" style="85" customWidth="1"/>
    <col min="12284" max="12528" width="9" style="85"/>
    <col min="12529" max="12529" width="32.28515625" style="85" customWidth="1"/>
    <col min="12530" max="12530" width="47.7109375" style="85" customWidth="1"/>
    <col min="12531" max="12531" width="38.7109375" style="85" bestFit="1" customWidth="1"/>
    <col min="12532" max="12532" width="19.7109375" style="85" customWidth="1"/>
    <col min="12533" max="12533" width="26.28515625" style="85" customWidth="1"/>
    <col min="12534" max="12534" width="15.28515625" style="85" customWidth="1"/>
    <col min="12535" max="12535" width="46.42578125" style="85" customWidth="1"/>
    <col min="12536" max="12536" width="37.28515625" style="85" customWidth="1"/>
    <col min="12537" max="12537" width="32.28515625" style="85" customWidth="1"/>
    <col min="12538" max="12538" width="28.7109375" style="85" customWidth="1"/>
    <col min="12539" max="12539" width="23.42578125" style="85" customWidth="1"/>
    <col min="12540" max="12784" width="9" style="85"/>
    <col min="12785" max="12785" width="32.28515625" style="85" customWidth="1"/>
    <col min="12786" max="12786" width="47.7109375" style="85" customWidth="1"/>
    <col min="12787" max="12787" width="38.7109375" style="85" bestFit="1" customWidth="1"/>
    <col min="12788" max="12788" width="19.7109375" style="85" customWidth="1"/>
    <col min="12789" max="12789" width="26.28515625" style="85" customWidth="1"/>
    <col min="12790" max="12790" width="15.28515625" style="85" customWidth="1"/>
    <col min="12791" max="12791" width="46.42578125" style="85" customWidth="1"/>
    <col min="12792" max="12792" width="37.28515625" style="85" customWidth="1"/>
    <col min="12793" max="12793" width="32.28515625" style="85" customWidth="1"/>
    <col min="12794" max="12794" width="28.7109375" style="85" customWidth="1"/>
    <col min="12795" max="12795" width="23.42578125" style="85" customWidth="1"/>
    <col min="12796" max="13040" width="9" style="85"/>
    <col min="13041" max="13041" width="32.28515625" style="85" customWidth="1"/>
    <col min="13042" max="13042" width="47.7109375" style="85" customWidth="1"/>
    <col min="13043" max="13043" width="38.7109375" style="85" bestFit="1" customWidth="1"/>
    <col min="13044" max="13044" width="19.7109375" style="85" customWidth="1"/>
    <col min="13045" max="13045" width="26.28515625" style="85" customWidth="1"/>
    <col min="13046" max="13046" width="15.28515625" style="85" customWidth="1"/>
    <col min="13047" max="13047" width="46.42578125" style="85" customWidth="1"/>
    <col min="13048" max="13048" width="37.28515625" style="85" customWidth="1"/>
    <col min="13049" max="13049" width="32.28515625" style="85" customWidth="1"/>
    <col min="13050" max="13050" width="28.7109375" style="85" customWidth="1"/>
    <col min="13051" max="13051" width="23.42578125" style="85" customWidth="1"/>
    <col min="13052" max="13296" width="9" style="85"/>
    <col min="13297" max="13297" width="32.28515625" style="85" customWidth="1"/>
    <col min="13298" max="13298" width="47.7109375" style="85" customWidth="1"/>
    <col min="13299" max="13299" width="38.7109375" style="85" bestFit="1" customWidth="1"/>
    <col min="13300" max="13300" width="19.7109375" style="85" customWidth="1"/>
    <col min="13301" max="13301" width="26.28515625" style="85" customWidth="1"/>
    <col min="13302" max="13302" width="15.28515625" style="85" customWidth="1"/>
    <col min="13303" max="13303" width="46.42578125" style="85" customWidth="1"/>
    <col min="13304" max="13304" width="37.28515625" style="85" customWidth="1"/>
    <col min="13305" max="13305" width="32.28515625" style="85" customWidth="1"/>
    <col min="13306" max="13306" width="28.7109375" style="85" customWidth="1"/>
    <col min="13307" max="13307" width="23.42578125" style="85" customWidth="1"/>
    <col min="13308" max="13552" width="9" style="85"/>
    <col min="13553" max="13553" width="32.28515625" style="85" customWidth="1"/>
    <col min="13554" max="13554" width="47.7109375" style="85" customWidth="1"/>
    <col min="13555" max="13555" width="38.7109375" style="85" bestFit="1" customWidth="1"/>
    <col min="13556" max="13556" width="19.7109375" style="85" customWidth="1"/>
    <col min="13557" max="13557" width="26.28515625" style="85" customWidth="1"/>
    <col min="13558" max="13558" width="15.28515625" style="85" customWidth="1"/>
    <col min="13559" max="13559" width="46.42578125" style="85" customWidth="1"/>
    <col min="13560" max="13560" width="37.28515625" style="85" customWidth="1"/>
    <col min="13561" max="13561" width="32.28515625" style="85" customWidth="1"/>
    <col min="13562" max="13562" width="28.7109375" style="85" customWidth="1"/>
    <col min="13563" max="13563" width="23.42578125" style="85" customWidth="1"/>
    <col min="13564" max="13808" width="9" style="85"/>
    <col min="13809" max="13809" width="32.28515625" style="85" customWidth="1"/>
    <col min="13810" max="13810" width="47.7109375" style="85" customWidth="1"/>
    <col min="13811" max="13811" width="38.7109375" style="85" bestFit="1" customWidth="1"/>
    <col min="13812" max="13812" width="19.7109375" style="85" customWidth="1"/>
    <col min="13813" max="13813" width="26.28515625" style="85" customWidth="1"/>
    <col min="13814" max="13814" width="15.28515625" style="85" customWidth="1"/>
    <col min="13815" max="13815" width="46.42578125" style="85" customWidth="1"/>
    <col min="13816" max="13816" width="37.28515625" style="85" customWidth="1"/>
    <col min="13817" max="13817" width="32.28515625" style="85" customWidth="1"/>
    <col min="13818" max="13818" width="28.7109375" style="85" customWidth="1"/>
    <col min="13819" max="13819" width="23.42578125" style="85" customWidth="1"/>
    <col min="13820" max="14064" width="9" style="85"/>
    <col min="14065" max="14065" width="32.28515625" style="85" customWidth="1"/>
    <col min="14066" max="14066" width="47.7109375" style="85" customWidth="1"/>
    <col min="14067" max="14067" width="38.7109375" style="85" bestFit="1" customWidth="1"/>
    <col min="14068" max="14068" width="19.7109375" style="85" customWidth="1"/>
    <col min="14069" max="14069" width="26.28515625" style="85" customWidth="1"/>
    <col min="14070" max="14070" width="15.28515625" style="85" customWidth="1"/>
    <col min="14071" max="14071" width="46.42578125" style="85" customWidth="1"/>
    <col min="14072" max="14072" width="37.28515625" style="85" customWidth="1"/>
    <col min="14073" max="14073" width="32.28515625" style="85" customWidth="1"/>
    <col min="14074" max="14074" width="28.7109375" style="85" customWidth="1"/>
    <col min="14075" max="14075" width="23.42578125" style="85" customWidth="1"/>
    <col min="14076" max="14320" width="9" style="85"/>
    <col min="14321" max="14321" width="32.28515625" style="85" customWidth="1"/>
    <col min="14322" max="14322" width="47.7109375" style="85" customWidth="1"/>
    <col min="14323" max="14323" width="38.7109375" style="85" bestFit="1" customWidth="1"/>
    <col min="14324" max="14324" width="19.7109375" style="85" customWidth="1"/>
    <col min="14325" max="14325" width="26.28515625" style="85" customWidth="1"/>
    <col min="14326" max="14326" width="15.28515625" style="85" customWidth="1"/>
    <col min="14327" max="14327" width="46.42578125" style="85" customWidth="1"/>
    <col min="14328" max="14328" width="37.28515625" style="85" customWidth="1"/>
    <col min="14329" max="14329" width="32.28515625" style="85" customWidth="1"/>
    <col min="14330" max="14330" width="28.7109375" style="85" customWidth="1"/>
    <col min="14331" max="14331" width="23.42578125" style="85" customWidth="1"/>
    <col min="14332" max="14576" width="9" style="85"/>
    <col min="14577" max="14577" width="32.28515625" style="85" customWidth="1"/>
    <col min="14578" max="14578" width="47.7109375" style="85" customWidth="1"/>
    <col min="14579" max="14579" width="38.7109375" style="85" bestFit="1" customWidth="1"/>
    <col min="14580" max="14580" width="19.7109375" style="85" customWidth="1"/>
    <col min="14581" max="14581" width="26.28515625" style="85" customWidth="1"/>
    <col min="14582" max="14582" width="15.28515625" style="85" customWidth="1"/>
    <col min="14583" max="14583" width="46.42578125" style="85" customWidth="1"/>
    <col min="14584" max="14584" width="37.28515625" style="85" customWidth="1"/>
    <col min="14585" max="14585" width="32.28515625" style="85" customWidth="1"/>
    <col min="14586" max="14586" width="28.7109375" style="85" customWidth="1"/>
    <col min="14587" max="14587" width="23.42578125" style="85" customWidth="1"/>
    <col min="14588" max="14832" width="9" style="85"/>
    <col min="14833" max="14833" width="32.28515625" style="85" customWidth="1"/>
    <col min="14834" max="14834" width="47.7109375" style="85" customWidth="1"/>
    <col min="14835" max="14835" width="38.7109375" style="85" bestFit="1" customWidth="1"/>
    <col min="14836" max="14836" width="19.7109375" style="85" customWidth="1"/>
    <col min="14837" max="14837" width="26.28515625" style="85" customWidth="1"/>
    <col min="14838" max="14838" width="15.28515625" style="85" customWidth="1"/>
    <col min="14839" max="14839" width="46.42578125" style="85" customWidth="1"/>
    <col min="14840" max="14840" width="37.28515625" style="85" customWidth="1"/>
    <col min="14841" max="14841" width="32.28515625" style="85" customWidth="1"/>
    <col min="14842" max="14842" width="28.7109375" style="85" customWidth="1"/>
    <col min="14843" max="14843" width="23.42578125" style="85" customWidth="1"/>
    <col min="14844" max="15088" width="9" style="85"/>
    <col min="15089" max="15089" width="32.28515625" style="85" customWidth="1"/>
    <col min="15090" max="15090" width="47.7109375" style="85" customWidth="1"/>
    <col min="15091" max="15091" width="38.7109375" style="85" bestFit="1" customWidth="1"/>
    <col min="15092" max="15092" width="19.7109375" style="85" customWidth="1"/>
    <col min="15093" max="15093" width="26.28515625" style="85" customWidth="1"/>
    <col min="15094" max="15094" width="15.28515625" style="85" customWidth="1"/>
    <col min="15095" max="15095" width="46.42578125" style="85" customWidth="1"/>
    <col min="15096" max="15096" width="37.28515625" style="85" customWidth="1"/>
    <col min="15097" max="15097" width="32.28515625" style="85" customWidth="1"/>
    <col min="15098" max="15098" width="28.7109375" style="85" customWidth="1"/>
    <col min="15099" max="15099" width="23.42578125" style="85" customWidth="1"/>
    <col min="15100" max="15344" width="9" style="85"/>
    <col min="15345" max="15345" width="32.28515625" style="85" customWidth="1"/>
    <col min="15346" max="15346" width="47.7109375" style="85" customWidth="1"/>
    <col min="15347" max="15347" width="38.7109375" style="85" bestFit="1" customWidth="1"/>
    <col min="15348" max="15348" width="19.7109375" style="85" customWidth="1"/>
    <col min="15349" max="15349" width="26.28515625" style="85" customWidth="1"/>
    <col min="15350" max="15350" width="15.28515625" style="85" customWidth="1"/>
    <col min="15351" max="15351" width="46.42578125" style="85" customWidth="1"/>
    <col min="15352" max="15352" width="37.28515625" style="85" customWidth="1"/>
    <col min="15353" max="15353" width="32.28515625" style="85" customWidth="1"/>
    <col min="15354" max="15354" width="28.7109375" style="85" customWidth="1"/>
    <col min="15355" max="15355" width="23.42578125" style="85" customWidth="1"/>
    <col min="15356" max="15600" width="9" style="85"/>
    <col min="15601" max="15601" width="32.28515625" style="85" customWidth="1"/>
    <col min="15602" max="15602" width="47.7109375" style="85" customWidth="1"/>
    <col min="15603" max="15603" width="38.7109375" style="85" bestFit="1" customWidth="1"/>
    <col min="15604" max="15604" width="19.7109375" style="85" customWidth="1"/>
    <col min="15605" max="15605" width="26.28515625" style="85" customWidth="1"/>
    <col min="15606" max="15606" width="15.28515625" style="85" customWidth="1"/>
    <col min="15607" max="15607" width="46.42578125" style="85" customWidth="1"/>
    <col min="15608" max="15608" width="37.28515625" style="85" customWidth="1"/>
    <col min="15609" max="15609" width="32.28515625" style="85" customWidth="1"/>
    <col min="15610" max="15610" width="28.7109375" style="85" customWidth="1"/>
    <col min="15611" max="15611" width="23.42578125" style="85" customWidth="1"/>
    <col min="15612" max="15856" width="9" style="85"/>
    <col min="15857" max="15857" width="32.28515625" style="85" customWidth="1"/>
    <col min="15858" max="15858" width="47.7109375" style="85" customWidth="1"/>
    <col min="15859" max="15859" width="38.7109375" style="85" bestFit="1" customWidth="1"/>
    <col min="15860" max="15860" width="19.7109375" style="85" customWidth="1"/>
    <col min="15861" max="15861" width="26.28515625" style="85" customWidth="1"/>
    <col min="15862" max="15862" width="15.28515625" style="85" customWidth="1"/>
    <col min="15863" max="15863" width="46.42578125" style="85" customWidth="1"/>
    <col min="15864" max="15864" width="37.28515625" style="85" customWidth="1"/>
    <col min="15865" max="15865" width="32.28515625" style="85" customWidth="1"/>
    <col min="15866" max="15866" width="28.7109375" style="85" customWidth="1"/>
    <col min="15867" max="15867" width="23.42578125" style="85" customWidth="1"/>
    <col min="15868" max="16112" width="9" style="85"/>
    <col min="16113" max="16113" width="32.28515625" style="85" customWidth="1"/>
    <col min="16114" max="16114" width="47.7109375" style="85" customWidth="1"/>
    <col min="16115" max="16115" width="38.7109375" style="85" bestFit="1" customWidth="1"/>
    <col min="16116" max="16116" width="19.7109375" style="85" customWidth="1"/>
    <col min="16117" max="16117" width="26.28515625" style="85" customWidth="1"/>
    <col min="16118" max="16118" width="15.28515625" style="85" customWidth="1"/>
    <col min="16119" max="16119" width="46.42578125" style="85" customWidth="1"/>
    <col min="16120" max="16120" width="37.28515625" style="85" customWidth="1"/>
    <col min="16121" max="16121" width="32.28515625" style="85" customWidth="1"/>
    <col min="16122" max="16122" width="28.7109375" style="85" customWidth="1"/>
    <col min="16123" max="16123" width="23.42578125" style="85" customWidth="1"/>
    <col min="16124" max="16367" width="9" style="85"/>
    <col min="16368" max="16384" width="11.42578125" style="85" customWidth="1"/>
  </cols>
  <sheetData>
    <row r="2" spans="1:10" ht="17.649999999999999" customHeight="1">
      <c r="A2" s="81" t="s">
        <v>142</v>
      </c>
      <c r="B2" s="82"/>
    </row>
    <row r="3" spans="1:10" s="84" customFormat="1" ht="16.899999999999999" customHeight="1">
      <c r="A3" s="81" t="s">
        <v>143</v>
      </c>
      <c r="B3" s="86"/>
      <c r="C3" s="87"/>
    </row>
    <row r="5" spans="1:10" s="91" customFormat="1" ht="48.75" customHeight="1">
      <c r="A5" s="88" t="s">
        <v>144</v>
      </c>
      <c r="B5" s="89" t="s">
        <v>145</v>
      </c>
      <c r="C5" s="89" t="s">
        <v>146</v>
      </c>
      <c r="D5" s="90" t="s">
        <v>147</v>
      </c>
    </row>
    <row r="6" spans="1:10" s="91" customFormat="1" ht="20.65" customHeight="1">
      <c r="A6" s="153" t="s">
        <v>148</v>
      </c>
      <c r="B6" s="153"/>
      <c r="C6" s="153"/>
      <c r="D6" s="92"/>
    </row>
    <row r="7" spans="1:10" s="91" customFormat="1" ht="36" customHeight="1">
      <c r="A7" s="154" t="s">
        <v>149</v>
      </c>
      <c r="B7" s="155"/>
      <c r="C7" s="94"/>
      <c r="D7" s="92"/>
    </row>
    <row r="8" spans="1:10" s="91" customFormat="1" ht="20.65" customHeight="1">
      <c r="A8" s="147"/>
      <c r="B8" s="148"/>
      <c r="C8" s="148"/>
      <c r="D8" s="149"/>
      <c r="E8" s="95"/>
      <c r="F8" s="95"/>
      <c r="G8" s="95"/>
      <c r="H8" s="95"/>
      <c r="I8" s="95"/>
      <c r="J8" s="95"/>
    </row>
    <row r="9" spans="1:10" s="91" customFormat="1" ht="20.65" customHeight="1">
      <c r="A9" s="96" t="s">
        <v>150</v>
      </c>
      <c r="B9" s="97"/>
      <c r="C9" s="93"/>
      <c r="D9" s="92"/>
      <c r="E9" s="95"/>
      <c r="F9" s="95"/>
      <c r="G9" s="95"/>
      <c r="H9" s="95"/>
      <c r="I9" s="95"/>
      <c r="J9" s="95"/>
    </row>
    <row r="10" spans="1:10" s="91" customFormat="1" ht="20.65" customHeight="1">
      <c r="A10" s="96" t="s">
        <v>151</v>
      </c>
      <c r="B10" s="97" t="s">
        <v>152</v>
      </c>
      <c r="C10" s="93" cm="1">
        <f t="array" aca="1" ref="C10" ca="1">IFERROR(
    INDIRECT(
        "RawData!" &amp;
        ADDRESS(
            3,
            MATCH(
                LEFT(A10, FIND("~", SUBSTITUTE(A10, ".", "~", LEN(A10) - LEN(SUBSTITUTE(A10, ".", ""))))) &amp; "TotalkWh",
                RawData!$1:$1,
                0
            ),
            4
        )
    )
    -
    INDIRECT(
        "RawData!" &amp;
        ADDRESS(
            2,
            MATCH(
                LEFT(A10, FIND("~", SUBSTITUTE(A10, ".", "~", LEN(A10) - LEN(SUBSTITUTE(A10, ".", ""))))) &amp; "TotalkWh",
                RawData!$1:$1,
                0
            ),
            4
        )
    ),
    0
)</f>
        <v>0</v>
      </c>
      <c r="D10" s="92">
        <v>3</v>
      </c>
      <c r="E10" s="95"/>
      <c r="F10" s="95"/>
      <c r="G10" s="95"/>
      <c r="H10" s="95"/>
      <c r="I10" s="95"/>
      <c r="J10" s="95"/>
    </row>
    <row r="11" spans="1:10" s="91" customFormat="1" ht="20.65" customHeight="1">
      <c r="A11" s="96" t="s">
        <v>153</v>
      </c>
      <c r="B11" s="97" t="s">
        <v>154</v>
      </c>
      <c r="C11" s="93" cm="1">
        <f t="array" aca="1" ref="C11" ca="1">IFERROR(
    INDIRECT(
        "RawData!" &amp;
        ADDRESS(
            3,
            MATCH(
                LEFT(A11, FIND("~", SUBSTITUTE(A11, ".", "~", LEN(A11) - LEN(SUBSTITUTE(A11, ".", ""))))) &amp; "TotalkWh",
                RawData!$1:$1,
                0
            ),
            4
        )
    )
    -
    INDIRECT(
        "RawData!" &amp;
        ADDRESS(
            2,
            MATCH(
                LEFT(A11, FIND("~", SUBSTITUTE(A11, ".", "~", LEN(A11) - LEN(SUBSTITUTE(A11, ".", ""))))) &amp; "TotalkWh",
                RawData!$1:$1,
                0
            ),
            4
        )
    ),
    0
)</f>
        <v>0</v>
      </c>
      <c r="D11" s="92">
        <v>1</v>
      </c>
      <c r="E11" s="95"/>
      <c r="F11" s="95"/>
      <c r="G11" s="129"/>
      <c r="H11" s="95"/>
      <c r="I11" s="95"/>
      <c r="J11" s="95"/>
    </row>
    <row r="12" spans="1:10" s="91" customFormat="1" ht="20.65" customHeight="1">
      <c r="A12" s="98" t="s">
        <v>155</v>
      </c>
      <c r="B12" s="99"/>
      <c r="C12" s="100"/>
      <c r="D12" s="100"/>
    </row>
    <row r="13" spans="1:10" s="91" customFormat="1" ht="20.65" customHeight="1">
      <c r="A13" s="96" t="s">
        <v>156</v>
      </c>
      <c r="B13" s="97" t="s">
        <v>157</v>
      </c>
      <c r="C13" s="101" cm="1">
        <f t="array" aca="1" ref="C13" ca="1">IFERROR(
    INDIRECT(
        "RawData!" &amp;
        ADDRESS(
            3,
            MATCH(
                LEFT(A13, FIND("~", SUBSTITUTE(A13, ".", "~", LEN(A13) - LEN(SUBSTITUTE(A13, ".", ""))))) &amp; "TotalkWh",
                RawData!$1:$1,
                0
            ),
            4
        )
    )
    -
    INDIRECT(
        "RawData!" &amp;
        ADDRESS(
            2,
            MATCH(
                LEFT(A13, FIND("~", SUBSTITUTE(A13, ".", "~", LEN(A13) - LEN(SUBSTITUTE(A13, ".", ""))))) &amp; "TotalkWh",
                RawData!$1:$1,
                0
            ),
            4
        )
    ),
    0
)</f>
        <v>0</v>
      </c>
      <c r="D13" s="92">
        <v>2</v>
      </c>
    </row>
    <row r="14" spans="1:10" s="91" customFormat="1" ht="20.65" customHeight="1">
      <c r="A14" s="96" t="s">
        <v>158</v>
      </c>
      <c r="B14" s="97" t="s">
        <v>159</v>
      </c>
      <c r="C14" s="101" cm="1">
        <f t="array" aca="1" ref="C14" ca="1">IFERROR(
    INDIRECT(
        "RawData!" &amp;
        ADDRESS(
            3,
            MATCH(
                LEFT(A14, FIND("~", SUBSTITUTE(A14, ".", "~", LEN(A14) - LEN(SUBSTITUTE(A14, ".", ""))))) &amp; "TotalkWh",
                RawData!$1:$1,
                0
            ),
            4
        )
    )
    -
    INDIRECT(
        "RawData!" &amp;
        ADDRESS(
            2,
            MATCH(
                LEFT(A14, FIND("~", SUBSTITUTE(A14, ".", "~", LEN(A14) - LEN(SUBSTITUTE(A14, ".", ""))))) &amp; "TotalkWh",
                RawData!$1:$1,
                0
            ),
            4
        )
    ),
    0
)</f>
        <v>0</v>
      </c>
      <c r="D14" s="92">
        <v>10</v>
      </c>
    </row>
    <row r="15" spans="1:10" s="91" customFormat="1" ht="20.65" customHeight="1">
      <c r="A15" s="96" t="s">
        <v>160</v>
      </c>
      <c r="B15" s="97" t="s">
        <v>161</v>
      </c>
      <c r="C15" s="101" cm="1">
        <f t="array" aca="1" ref="C15" ca="1">IFERROR(
    INDIRECT(
        "RawData!" &amp;
        ADDRESS(
            3,
            MATCH(
                LEFT(A15, FIND("~", SUBSTITUTE(A15, ".", "~", LEN(A15) - LEN(SUBSTITUTE(A15, ".", ""))))) &amp; "TotalkWh",
                RawData!$1:$1,
                0
            ),
            4
        )
    )
    -
    INDIRECT(
        "RawData!" &amp;
        ADDRESS(
            2,
            MATCH(
                LEFT(A15, FIND("~", SUBSTITUTE(A15, ".", "~", LEN(A15) - LEN(SUBSTITUTE(A15, ".", ""))))) &amp; "TotalkWh",
                RawData!$1:$1,
                0
            ),
            4
        )
    ),
    0
)</f>
        <v>0</v>
      </c>
      <c r="D15" s="92">
        <v>16</v>
      </c>
    </row>
    <row r="16" spans="1:10" s="91" customFormat="1" ht="20.65" customHeight="1">
      <c r="A16" s="96" t="s">
        <v>162</v>
      </c>
      <c r="B16" s="97" t="s">
        <v>163</v>
      </c>
      <c r="C16" s="101" cm="1">
        <f t="array" aca="1" ref="C16" ca="1">IFERROR(
    INDIRECT(
        "RawData!" &amp;
        ADDRESS(
            3,
            MATCH(
                LEFT(A16, FIND("~", SUBSTITUTE(A16, ".", "~", LEN(A16) - LEN(SUBSTITUTE(A16, ".", ""))))) &amp; "TotalkWh",
                RawData!$1:$1,
                0
            ),
            4
        )
    )
    -
    INDIRECT(
        "RawData!" &amp;
        ADDRESS(
            2,
            MATCH(
                LEFT(A16, FIND("~", SUBSTITUTE(A16, ".", "~", LEN(A16) - LEN(SUBSTITUTE(A16, ".", ""))))) &amp; "TotalkWh",
                RawData!$1:$1,
                0
            ),
            4
        )
    ),
    0
)</f>
        <v>0</v>
      </c>
      <c r="D16" s="92">
        <v>17</v>
      </c>
    </row>
    <row r="17" spans="1:10" s="91" customFormat="1" ht="20.65" customHeight="1">
      <c r="A17" s="96" t="s">
        <v>164</v>
      </c>
      <c r="B17" s="97" t="s">
        <v>165</v>
      </c>
      <c r="C17" s="101" cm="1">
        <f t="array" aca="1" ref="C17" ca="1">IFERROR(
    INDIRECT(
        "RawData!" &amp;
        ADDRESS(
            3,
            MATCH(
                LEFT(A17, FIND("~", SUBSTITUTE(A17, ".", "~", LEN(A17) - LEN(SUBSTITUTE(A17, ".", ""))))) &amp; "TotalkWh",
                RawData!$1:$1,
                0
            ),
            4
        )
    )
    -
    INDIRECT(
        "RawData!" &amp;
        ADDRESS(
            2,
            MATCH(
                LEFT(A17, FIND("~", SUBSTITUTE(A17, ".", "~", LEN(A17) - LEN(SUBSTITUTE(A17, ".", ""))))) &amp; "TotalkWh",
                RawData!$1:$1,
                0
            ),
            4
        )
    ),
    0
)</f>
        <v>0</v>
      </c>
      <c r="D17" s="92">
        <v>18</v>
      </c>
    </row>
    <row r="18" spans="1:10" s="91" customFormat="1" ht="20.65" customHeight="1">
      <c r="A18" s="96" t="s">
        <v>166</v>
      </c>
      <c r="B18" s="97" t="s">
        <v>167</v>
      </c>
      <c r="C18" s="101" cm="1">
        <f t="array" aca="1" ref="C18" ca="1">IFERROR(
    INDIRECT(
        "RawData!" &amp;
        ADDRESS(
            3,
            MATCH(
                LEFT(A18, FIND("~", SUBSTITUTE(A18, ".", "~", LEN(A18) - LEN(SUBSTITUTE(A18, ".", ""))))) &amp; "TotalkWh",
                RawData!$1:$1,
                0
            ),
            4
        )
    )
    -
    INDIRECT(
        "RawData!" &amp;
        ADDRESS(
            2,
            MATCH(
                LEFT(A18, FIND("~", SUBSTITUTE(A18, ".", "~", LEN(A18) - LEN(SUBSTITUTE(A18, ".", ""))))) &amp; "TotalkWh",
                RawData!$1:$1,
                0
            ),
            4
        )
    ),
    0
)</f>
        <v>0</v>
      </c>
      <c r="D18" s="92">
        <v>19</v>
      </c>
    </row>
    <row r="19" spans="1:10" s="91" customFormat="1" ht="20.65" customHeight="1">
      <c r="A19" s="96" t="s">
        <v>168</v>
      </c>
      <c r="B19" s="97" t="s">
        <v>169</v>
      </c>
      <c r="C19" s="101" cm="1">
        <f t="array" aca="1" ref="C19" ca="1">IFERROR(
    INDIRECT(
        "RawData!" &amp;
        ADDRESS(
            3,
            MATCH(
                LEFT(A19, FIND("~", SUBSTITUTE(A19, ".", "~", LEN(A19) - LEN(SUBSTITUTE(A19, ".", ""))))) &amp; "TotalkWh",
                RawData!$1:$1,
                0
            ),
            4
        )
    )
    -
    INDIRECT(
        "RawData!" &amp;
        ADDRESS(
            2,
            MATCH(
                LEFT(A19, FIND("~", SUBSTITUTE(A19, ".", "~", LEN(A19) - LEN(SUBSTITUTE(A19, ".", ""))))) &amp; "TotalkWh",
                RawData!$1:$1,
                0
            ),
            4
        )
    ),
    0
)</f>
        <v>0</v>
      </c>
      <c r="D19" s="92">
        <v>20</v>
      </c>
    </row>
    <row r="20" spans="1:10" s="91" customFormat="1" ht="20.65" customHeight="1">
      <c r="A20" s="96" t="s">
        <v>170</v>
      </c>
      <c r="B20" s="97" t="s">
        <v>171</v>
      </c>
      <c r="C20" s="101" cm="1">
        <f t="array" aca="1" ref="C20" ca="1">IFERROR(
    INDIRECT(
        "RawData!" &amp;
        ADDRESS(
            3,
            MATCH(
                LEFT(A20, FIND("~", SUBSTITUTE(A20, ".", "~", LEN(A20) - LEN(SUBSTITUTE(A20, ".", ""))))) &amp; "TotalkWh",
                RawData!$1:$1,
                0
            ),
            4
        )
    )
    -
    INDIRECT(
        "RawData!" &amp;
        ADDRESS(
            2,
            MATCH(
                LEFT(A20, FIND("~", SUBSTITUTE(A20, ".", "~", LEN(A20) - LEN(SUBSTITUTE(A20, ".", ""))))) &amp; "TotalkWh",
                RawData!$1:$1,
                0
            ),
            4
        )
    ),
    0
)</f>
        <v>0</v>
      </c>
      <c r="D20" s="92">
        <v>21</v>
      </c>
    </row>
    <row r="21" spans="1:10" s="91" customFormat="1" ht="20.65" customHeight="1">
      <c r="A21" s="96" t="s">
        <v>172</v>
      </c>
      <c r="B21" s="97" t="s">
        <v>173</v>
      </c>
      <c r="C21" s="101" cm="1">
        <f t="array" aca="1" ref="C21" ca="1">IFERROR(
    INDIRECT(
        "RawData!" &amp;
        ADDRESS(
            3,
            MATCH(
                LEFT(A21, FIND("~", SUBSTITUTE(A21, ".", "~", LEN(A21) - LEN(SUBSTITUTE(A21, ".", ""))))) &amp; "TotalkWh",
                RawData!$1:$1,
                0
            ),
            4
        )
    )
    -
    INDIRECT(
        "RawData!" &amp;
        ADDRESS(
            2,
            MATCH(
                LEFT(A21, FIND("~", SUBSTITUTE(A21, ".", "~", LEN(A21) - LEN(SUBSTITUTE(A21, ".", ""))))) &amp; "TotalkWh",
                RawData!$1:$1,
                0
            ),
            4
        )
    ),
    0
)</f>
        <v>0</v>
      </c>
      <c r="D21" s="92">
        <v>22</v>
      </c>
    </row>
    <row r="22" spans="1:10" s="91" customFormat="1" ht="20.65" customHeight="1">
      <c r="A22" s="96" t="s">
        <v>174</v>
      </c>
      <c r="B22" s="97" t="s">
        <v>175</v>
      </c>
      <c r="C22" s="101" cm="1">
        <f t="array" aca="1" ref="C22" ca="1">IFERROR(
    INDIRECT(
        "RawData!" &amp;
        ADDRESS(
            3,
            MATCH(
                LEFT(A22, FIND("~", SUBSTITUTE(A22, ".", "~", LEN(A22) - LEN(SUBSTITUTE(A22, ".", ""))))) &amp; "TotalkWh",
                RawData!$1:$1,
                0
            ),
            4
        )
    )
    -
    INDIRECT(
        "RawData!" &amp;
        ADDRESS(
            2,
            MATCH(
                LEFT(A22, FIND("~", SUBSTITUTE(A22, ".", "~", LEN(A22) - LEN(SUBSTITUTE(A22, ".", ""))))) &amp; "TotalkWh",
                RawData!$1:$1,
                0
            ),
            4
        )
    ),
    0
)</f>
        <v>0</v>
      </c>
      <c r="D22" s="92">
        <v>4</v>
      </c>
    </row>
    <row r="23" spans="1:10" s="91" customFormat="1" ht="20.65" customHeight="1">
      <c r="A23" s="96" t="s">
        <v>176</v>
      </c>
      <c r="B23" s="97" t="s">
        <v>177</v>
      </c>
      <c r="C23" s="101" cm="1">
        <f t="array" aca="1" ref="C23" ca="1">IFERROR(
    INDIRECT(
        "RawData!" &amp;
        ADDRESS(
            3,
            MATCH(
                LEFT(A23, FIND("~", SUBSTITUTE(A23, ".", "~", LEN(A23) - LEN(SUBSTITUTE(A23, ".", ""))))) &amp; "TotalkWh",
                RawData!$1:$1,
                0
            ),
            4
        )
    )
    -
    INDIRECT(
        "RawData!" &amp;
        ADDRESS(
            2,
            MATCH(
                LEFT(A23, FIND("~", SUBSTITUTE(A23, ".", "~", LEN(A23) - LEN(SUBSTITUTE(A23, ".", ""))))) &amp; "TotalkWh",
                RawData!$1:$1,
                0
            ),
            4
        )
    ),
    0
)</f>
        <v>0</v>
      </c>
      <c r="D23" s="92">
        <v>5</v>
      </c>
    </row>
    <row r="24" spans="1:10" s="91" customFormat="1" ht="20.65" customHeight="1">
      <c r="A24" s="96" t="s">
        <v>178</v>
      </c>
      <c r="B24" s="97" t="s">
        <v>179</v>
      </c>
      <c r="C24" s="101" cm="1">
        <f t="array" aca="1" ref="C24" ca="1">IFERROR(
    INDIRECT(
        "RawData!" &amp;
        ADDRESS(
            3,
            MATCH(
                LEFT(A24, FIND("~", SUBSTITUTE(A24, ".", "~", LEN(A24) - LEN(SUBSTITUTE(A24, ".", ""))))) &amp; "TotalkWh",
                RawData!$1:$1,
                0
            ),
            4
        )
    )
    -
    INDIRECT(
        "RawData!" &amp;
        ADDRESS(
            2,
            MATCH(
                LEFT(A24, FIND("~", SUBSTITUTE(A24, ".", "~", LEN(A24) - LEN(SUBSTITUTE(A24, ".", ""))))) &amp; "TotalkWh",
                RawData!$1:$1,
                0
            ),
            4
        )
    ),
    0
)</f>
        <v>0</v>
      </c>
      <c r="D24" s="92">
        <v>6</v>
      </c>
      <c r="E24" s="95"/>
      <c r="F24" s="95"/>
      <c r="G24" s="95"/>
      <c r="H24" s="95"/>
    </row>
    <row r="25" spans="1:10" s="91" customFormat="1" ht="20.65" customHeight="1">
      <c r="A25" s="96" t="s">
        <v>180</v>
      </c>
      <c r="B25" s="97" t="s">
        <v>181</v>
      </c>
      <c r="C25" s="101" cm="1">
        <f t="array" aca="1" ref="C25" ca="1">IFERROR(
    INDIRECT(
        "RawData!" &amp;
        ADDRESS(
            3,
            MATCH(
                LEFT(A25, FIND("~", SUBSTITUTE(A25, ".", "~", LEN(A25) - LEN(SUBSTITUTE(A25, ".", ""))))) &amp; "TotalkWh",
                RawData!$1:$1,
                0
            ),
            4
        )
    )
    -
    INDIRECT(
        "RawData!" &amp;
        ADDRESS(
            2,
            MATCH(
                LEFT(A25, FIND("~", SUBSTITUTE(A25, ".", "~", LEN(A25) - LEN(SUBSTITUTE(A25, ".", ""))))) &amp; "TotalkWh",
                RawData!$1:$1,
                0
            ),
            4
        )
    ),
    0
)</f>
        <v>0</v>
      </c>
      <c r="D25" s="92">
        <v>7</v>
      </c>
      <c r="E25" s="95"/>
      <c r="F25" s="95"/>
      <c r="G25" s="95"/>
      <c r="H25" s="95"/>
    </row>
    <row r="26" spans="1:10" s="91" customFormat="1" ht="20.65" customHeight="1">
      <c r="A26" s="96" t="s">
        <v>182</v>
      </c>
      <c r="B26" s="97" t="s">
        <v>183</v>
      </c>
      <c r="C26" s="101" cm="1">
        <f t="array" aca="1" ref="C26" ca="1">IFERROR(
    INDIRECT(
        "RawData!" &amp;
        ADDRESS(
            3,
            MATCH(
                LEFT(A26, FIND("~", SUBSTITUTE(A26, ".", "~", LEN(A26) - LEN(SUBSTITUTE(A26, ".", ""))))) &amp; "TotalkWh",
                RawData!$1:$1,
                0
            ),
            4
        )
    )
    -
    INDIRECT(
        "RawData!" &amp;
        ADDRESS(
            2,
            MATCH(
                LEFT(A26, FIND("~", SUBSTITUTE(A26, ".", "~", LEN(A26) - LEN(SUBSTITUTE(A26, ".", ""))))) &amp; "TotalkWh",
                RawData!$1:$1,
                0
            ),
            4
        )
    ),
    0
)</f>
        <v>0</v>
      </c>
      <c r="D26" s="92">
        <v>8</v>
      </c>
      <c r="E26" s="95"/>
      <c r="F26" s="95"/>
      <c r="G26" s="95"/>
      <c r="H26" s="95"/>
    </row>
    <row r="27" spans="1:10" s="91" customFormat="1" ht="20.65" customHeight="1">
      <c r="A27" s="96" t="s">
        <v>184</v>
      </c>
      <c r="B27" s="97" t="s">
        <v>185</v>
      </c>
      <c r="C27" s="101" cm="1">
        <f t="array" aca="1" ref="C27" ca="1">IFERROR(
    INDIRECT(
        "RawData!" &amp;
        ADDRESS(
            3,
            MATCH(
                LEFT(A27, FIND("~", SUBSTITUTE(A27, ".", "~", LEN(A27) - LEN(SUBSTITUTE(A27, ".", ""))))) &amp; "TotalkWh",
                RawData!$1:$1,
                0
            ),
            4
        )
    )
    -
    INDIRECT(
        "RawData!" &amp;
        ADDRESS(
            2,
            MATCH(
                LEFT(A27, FIND("~", SUBSTITUTE(A27, ".", "~", LEN(A27) - LEN(SUBSTITUTE(A27, ".", ""))))) &amp; "TotalkWh",
                RawData!$1:$1,
                0
            ),
            4
        )
    ),
    0
)</f>
        <v>0</v>
      </c>
      <c r="D27" s="92">
        <v>9</v>
      </c>
      <c r="E27" s="95"/>
      <c r="F27" s="95"/>
      <c r="G27" s="95"/>
      <c r="H27" s="95"/>
    </row>
    <row r="28" spans="1:10" s="91" customFormat="1" ht="20.65" customHeight="1">
      <c r="A28" s="96" t="s">
        <v>186</v>
      </c>
      <c r="B28" s="97" t="s">
        <v>187</v>
      </c>
      <c r="C28" s="101" cm="1">
        <f t="array" aca="1" ref="C28" ca="1">IFERROR(
    INDIRECT(
        "RawData!" &amp;
        ADDRESS(
            3,
            MATCH(
                LEFT(A28, FIND("~", SUBSTITUTE(A28, ".", "~", LEN(A28) - LEN(SUBSTITUTE(A28, ".", ""))))) &amp; "TotalkWh",
                RawData!$1:$1,
                0
            ),
            4
        )
    )
    -
    INDIRECT(
        "RawData!" &amp;
        ADDRESS(
            2,
            MATCH(
                LEFT(A28, FIND("~", SUBSTITUTE(A28, ".", "~", LEN(A28) - LEN(SUBSTITUTE(A28, ".", ""))))) &amp; "TotalkWh",
                RawData!$1:$1,
                0
            ),
            4
        )
    ),
    0
)</f>
        <v>0</v>
      </c>
      <c r="D28" s="92">
        <v>11</v>
      </c>
      <c r="E28" s="95"/>
      <c r="F28" s="95"/>
      <c r="G28" s="95"/>
      <c r="H28" s="95"/>
    </row>
    <row r="29" spans="1:10" s="91" customFormat="1" ht="20.65" customHeight="1">
      <c r="A29" s="96" t="s">
        <v>188</v>
      </c>
      <c r="B29" s="97" t="s">
        <v>189</v>
      </c>
      <c r="C29" s="101" cm="1">
        <f t="array" aca="1" ref="C29" ca="1">IFERROR(
    INDIRECT(
        "RawData!" &amp;
        ADDRESS(
            3,
            MATCH(
                LEFT(A29, FIND("~", SUBSTITUTE(A29, ".", "~", LEN(A29) - LEN(SUBSTITUTE(A29, ".", ""))))) &amp; "TotalkWh",
                RawData!$1:$1,
                0
            ),
            4
        )
    )
    -
    INDIRECT(
        "RawData!" &amp;
        ADDRESS(
            2,
            MATCH(
                LEFT(A29, FIND("~", SUBSTITUTE(A29, ".", "~", LEN(A29) - LEN(SUBSTITUTE(A29, ".", ""))))) &amp; "TotalkWh",
                RawData!$1:$1,
                0
            ),
            4
        )
    ),
    0
)</f>
        <v>0</v>
      </c>
      <c r="D29" s="92">
        <v>12</v>
      </c>
      <c r="E29" s="95"/>
      <c r="F29" s="95"/>
      <c r="G29" s="95"/>
      <c r="H29" s="95"/>
      <c r="I29" s="95"/>
      <c r="J29" s="95"/>
    </row>
    <row r="30" spans="1:10" s="91" customFormat="1" ht="20.65" customHeight="1">
      <c r="A30" s="96" t="s">
        <v>190</v>
      </c>
      <c r="B30" s="97" t="s">
        <v>191</v>
      </c>
      <c r="C30" s="101" cm="1">
        <f t="array" aca="1" ref="C30" ca="1">IFERROR(
    INDIRECT(
        "RawData!" &amp;
        ADDRESS(
            3,
            MATCH(
                LEFT(A30, FIND("~", SUBSTITUTE(A30, ".", "~", LEN(A30) - LEN(SUBSTITUTE(A30, ".", ""))))) &amp; "TotalkWh",
                RawData!$1:$1,
                0
            ),
            4
        )
    )
    -
    INDIRECT(
        "RawData!" &amp;
        ADDRESS(
            2,
            MATCH(
                LEFT(A30, FIND("~", SUBSTITUTE(A30, ".", "~", LEN(A30) - LEN(SUBSTITUTE(A30, ".", ""))))) &amp; "TotalkWh",
                RawData!$1:$1,
                0
            ),
            4
        )
    ),
    0
)</f>
        <v>0</v>
      </c>
      <c r="D30" s="92">
        <v>13</v>
      </c>
      <c r="E30" s="95"/>
      <c r="F30" s="95"/>
      <c r="G30" s="95"/>
      <c r="H30" s="95"/>
      <c r="I30" s="95"/>
      <c r="J30" s="95"/>
    </row>
    <row r="31" spans="1:10" s="91" customFormat="1" ht="20.65" customHeight="1">
      <c r="A31" s="96" t="s">
        <v>192</v>
      </c>
      <c r="B31" s="97" t="s">
        <v>193</v>
      </c>
      <c r="C31" s="101" cm="1">
        <f t="array" aca="1" ref="C31" ca="1">IFERROR(
    INDIRECT(
        "RawData!" &amp;
        ADDRESS(
            3,
            MATCH(
                LEFT(A31, FIND("~", SUBSTITUTE(A31, ".", "~", LEN(A31) - LEN(SUBSTITUTE(A31, ".", ""))))) &amp; "TotalkWh",
                RawData!$1:$1,
                0
            ),
            4
        )
    )
    -
    INDIRECT(
        "RawData!" &amp;
        ADDRESS(
            2,
            MATCH(
                LEFT(A31, FIND("~", SUBSTITUTE(A31, ".", "~", LEN(A31) - LEN(SUBSTITUTE(A31, ".", ""))))) &amp; "TotalkWh",
                RawData!$1:$1,
                0
            ),
            4
        )
    ),
    0
)</f>
        <v>0</v>
      </c>
      <c r="D31" s="92">
        <v>14</v>
      </c>
      <c r="E31" s="95"/>
      <c r="F31" s="95"/>
      <c r="G31" s="95"/>
      <c r="H31" s="95"/>
      <c r="I31" s="95"/>
      <c r="J31" s="95"/>
    </row>
    <row r="32" spans="1:10" s="91" customFormat="1" ht="20.65" customHeight="1">
      <c r="A32" s="96" t="s">
        <v>194</v>
      </c>
      <c r="B32" s="97" t="s">
        <v>195</v>
      </c>
      <c r="C32" s="101" cm="1">
        <f t="array" aca="1" ref="C32" ca="1">IFERROR(
    INDIRECT(
        "RawData!" &amp;
        ADDRESS(
            3,
            MATCH(
                LEFT(A32, FIND("~", SUBSTITUTE(A32, ".", "~", LEN(A32) - LEN(SUBSTITUTE(A32, ".", ""))))) &amp; "TotalkWh",
                RawData!$1:$1,
                0
            ),
            4
        )
    )
    -
    INDIRECT(
        "RawData!" &amp;
        ADDRESS(
            2,
            MATCH(
                LEFT(A32, FIND("~", SUBSTITUTE(A32, ".", "~", LEN(A32) - LEN(SUBSTITUTE(A32, ".", ""))))) &amp; "TotalkWh",
                RawData!$1:$1,
                0
            ),
            4
        )
    ),
    0
)</f>
        <v>0</v>
      </c>
      <c r="D32" s="92">
        <v>15</v>
      </c>
      <c r="E32" s="95"/>
      <c r="F32" s="95"/>
      <c r="G32" s="95"/>
      <c r="H32" s="95"/>
      <c r="I32" s="95"/>
      <c r="J32" s="95"/>
    </row>
    <row r="33" spans="1:10" s="91" customFormat="1" ht="20.65" customHeight="1">
      <c r="A33" s="98" t="s">
        <v>196</v>
      </c>
      <c r="B33" s="99"/>
      <c r="C33" s="100"/>
      <c r="D33" s="100"/>
      <c r="E33" s="95"/>
      <c r="F33" s="95"/>
      <c r="G33" s="95"/>
      <c r="H33" s="95"/>
      <c r="I33" s="95"/>
      <c r="J33" s="95"/>
    </row>
    <row r="34" spans="1:10" s="91" customFormat="1" ht="20.65" customHeight="1">
      <c r="A34" s="96" t="s">
        <v>197</v>
      </c>
      <c r="B34" s="97" t="s">
        <v>198</v>
      </c>
      <c r="C34" s="94" cm="1">
        <f t="array" aca="1" ref="C34" ca="1">IFERROR(
    INDIRECT(
        "RawData!" &amp;
        ADDRESS(
            3,
            MATCH(
                LEFT(A34, FIND("~", SUBSTITUTE(A34, ".", "~", LEN(A34) - LEN(SUBSTITUTE(A34, ".", ""))))) &amp; "TotalkWh",
                RawData!$1:$1,
                0
            ),
            4
        )
    )
    -
    INDIRECT(
        "RawData!" &amp;
        ADDRESS(
            2,
            MATCH(
                LEFT(A34, FIND("~", SUBSTITUTE(A34, ".", "~", LEN(A34) - LEN(SUBSTITUTE(A34, ".", ""))))) &amp; "TotalkWh",
                RawData!$1:$1,
                0
            ),
            4
        )
    ),
    0
)</f>
        <v>0</v>
      </c>
      <c r="D34" s="92">
        <v>62</v>
      </c>
      <c r="E34" s="95"/>
      <c r="F34" s="95"/>
      <c r="G34" s="95"/>
      <c r="H34" s="95"/>
      <c r="I34" s="95"/>
      <c r="J34" s="95"/>
    </row>
    <row r="35" spans="1:10" s="91" customFormat="1" ht="20.65" customHeight="1">
      <c r="A35" s="96" t="s">
        <v>199</v>
      </c>
      <c r="B35" s="97" t="s">
        <v>200</v>
      </c>
      <c r="C35" s="94" cm="1">
        <f t="array" aca="1" ref="C35" ca="1">IFERROR(
    INDIRECT(
        "RawData!" &amp;
        ADDRESS(
            3,
            MATCH(
                LEFT(A35, FIND("~", SUBSTITUTE(A35, ".", "~", LEN(A35) - LEN(SUBSTITUTE(A35, ".", ""))))) &amp; "TotalkWh",
                RawData!$1:$1,
                0
            ),
            4
        )
    )
    -
    INDIRECT(
        "RawData!" &amp;
        ADDRESS(
            2,
            MATCH(
                LEFT(A35, FIND("~", SUBSTITUTE(A35, ".", "~", LEN(A35) - LEN(SUBSTITUTE(A35, ".", ""))))) &amp; "TotalkWh",
                RawData!$1:$1,
                0
            ),
            4
        )
    ),
    0
)</f>
        <v>0</v>
      </c>
      <c r="D35" s="92">
        <v>63</v>
      </c>
      <c r="E35" s="95"/>
      <c r="F35" s="95"/>
      <c r="G35" s="95"/>
      <c r="H35" s="95"/>
      <c r="I35" s="95"/>
      <c r="J35" s="95"/>
    </row>
    <row r="36" spans="1:10" s="91" customFormat="1" ht="20.65" customHeight="1">
      <c r="A36" s="156" t="s">
        <v>201</v>
      </c>
      <c r="B36" s="156"/>
      <c r="C36" s="156"/>
      <c r="D36" s="157"/>
      <c r="E36" s="95"/>
      <c r="F36" s="95"/>
      <c r="G36" s="95"/>
      <c r="H36" s="95"/>
      <c r="I36" s="95"/>
      <c r="J36" s="95"/>
    </row>
    <row r="37" spans="1:10" s="91" customFormat="1" ht="20.65" customHeight="1">
      <c r="A37" s="144" t="s">
        <v>196</v>
      </c>
      <c r="B37" s="145"/>
      <c r="C37" s="145"/>
      <c r="D37" s="146"/>
      <c r="E37" s="95"/>
      <c r="F37" s="95"/>
      <c r="G37" s="95"/>
      <c r="H37" s="95"/>
      <c r="I37" s="95"/>
    </row>
    <row r="38" spans="1:10" s="91" customFormat="1" ht="20.65" customHeight="1">
      <c r="A38" s="96" t="s">
        <v>202</v>
      </c>
      <c r="B38" s="97" t="s">
        <v>203</v>
      </c>
      <c r="C38" s="94" cm="1">
        <f t="array" aca="1" ref="C38" ca="1">IFERROR(
    INDIRECT(
        "RawData!" &amp;
        ADDRESS(
            3,
            MATCH(
                LEFT(A38, FIND("~", SUBSTITUTE(A38, ".", "~", LEN(A38) - LEN(SUBSTITUTE(A38, ".", ""))))) &amp; "TotalkWh",
                RawData!$1:$1,
                0
            ),
            4
        )
    )
    -
    INDIRECT(
        "RawData!" &amp;
        ADDRESS(
            2,
            MATCH(
                LEFT(A38, FIND("~", SUBSTITUTE(A38, ".", "~", LEN(A38) - LEN(SUBSTITUTE(A38, ".", ""))))) &amp; "TotalkWh",
                RawData!$1:$1,
                0
            ),
            4
        )
    ),
    0
)</f>
        <v>0</v>
      </c>
      <c r="D38" s="92">
        <v>64</v>
      </c>
      <c r="E38" s="95"/>
      <c r="F38" s="95"/>
      <c r="G38" s="95"/>
      <c r="H38" s="95"/>
      <c r="I38" s="95"/>
    </row>
    <row r="39" spans="1:10" s="91" customFormat="1" ht="20.65" customHeight="1">
      <c r="A39" s="96" t="s">
        <v>204</v>
      </c>
      <c r="B39" s="97" t="s">
        <v>205</v>
      </c>
      <c r="C39" s="94" cm="1">
        <f t="array" aca="1" ref="C39" ca="1">IFERROR(
    INDIRECT(
        "RawData!" &amp;
        ADDRESS(
            3,
            MATCH(
                LEFT(A39, FIND("~", SUBSTITUTE(A39, ".", "~", LEN(A39) - LEN(SUBSTITUTE(A39, ".", ""))))) &amp; "TotalkWh",
                RawData!$1:$1,
                0
            ),
            4
        )
    )
    -
    INDIRECT(
        "RawData!" &amp;
        ADDRESS(
            2,
            MATCH(
                LEFT(A39, FIND("~", SUBSTITUTE(A39, ".", "~", LEN(A39) - LEN(SUBSTITUTE(A39, ".", ""))))) &amp; "TotalkWh",
                RawData!$1:$1,
                0
            ),
            4
        )
    ),
    0
)</f>
        <v>0</v>
      </c>
      <c r="D39" s="92">
        <v>66</v>
      </c>
      <c r="E39" s="95"/>
      <c r="F39" s="95"/>
      <c r="G39" s="95"/>
      <c r="H39" s="95"/>
      <c r="I39" s="95"/>
    </row>
    <row r="40" spans="1:10" s="91" customFormat="1" ht="20.65" customHeight="1">
      <c r="A40" s="96" t="s">
        <v>206</v>
      </c>
      <c r="B40" s="97" t="s">
        <v>207</v>
      </c>
      <c r="C40" s="94" cm="1">
        <f t="array" aca="1" ref="C40" ca="1">IFERROR(
    INDIRECT(
        "RawData!" &amp;
        ADDRESS(
            3,
            MATCH(
                LEFT(A40, FIND("~", SUBSTITUTE(A40, ".", "~", LEN(A40) - LEN(SUBSTITUTE(A40, ".", ""))))) &amp; "TotalkWh",
                RawData!$1:$1,
                0
            ),
            4
        )
    )
    -
    INDIRECT(
        "RawData!" &amp;
        ADDRESS(
            2,
            MATCH(
                LEFT(A40, FIND("~", SUBSTITUTE(A40, ".", "~", LEN(A40) - LEN(SUBSTITUTE(A40, ".", ""))))) &amp; "TotalkWh",
                RawData!$1:$1,
                0
            ),
            4
        )
    ),
    0
)</f>
        <v>0</v>
      </c>
      <c r="D40" s="92">
        <v>80</v>
      </c>
      <c r="E40" s="95"/>
      <c r="F40" s="95"/>
      <c r="G40" s="95"/>
      <c r="H40" s="95"/>
      <c r="I40" s="95"/>
    </row>
    <row r="41" spans="1:10" s="91" customFormat="1" ht="20.65" customHeight="1">
      <c r="A41" s="96" t="s">
        <v>208</v>
      </c>
      <c r="B41" s="97" t="s">
        <v>209</v>
      </c>
      <c r="C41" s="94" cm="1">
        <f t="array" aca="1" ref="C41" ca="1">IFERROR(
    INDIRECT(
        "RawData!" &amp;
        ADDRESS(
            3,
            MATCH(
                LEFT(A41, FIND("~", SUBSTITUTE(A41, ".", "~", LEN(A41) - LEN(SUBSTITUTE(A41, ".", ""))))) &amp; "TotalkWh",
                RawData!$1:$1,
                0
            ),
            4
        )
    )
    -
    INDIRECT(
        "RawData!" &amp;
        ADDRESS(
            2,
            MATCH(
                LEFT(A41, FIND("~", SUBSTITUTE(A41, ".", "~", LEN(A41) - LEN(SUBSTITUTE(A41, ".", ""))))) &amp; "TotalkWh",
                RawData!$1:$1,
                0
            ),
            4
        )
    ),
    0
)</f>
        <v>0</v>
      </c>
      <c r="D41" s="92">
        <v>81</v>
      </c>
      <c r="E41" s="95"/>
      <c r="F41" s="95"/>
      <c r="G41" s="95"/>
      <c r="H41" s="95"/>
      <c r="I41" s="95"/>
    </row>
    <row r="42" spans="1:10" s="91" customFormat="1" ht="20.65" customHeight="1">
      <c r="A42" s="156" t="s">
        <v>210</v>
      </c>
      <c r="B42" s="156"/>
      <c r="C42" s="156"/>
      <c r="D42" s="157"/>
      <c r="E42" s="95"/>
      <c r="F42" s="95"/>
      <c r="G42" s="95"/>
      <c r="H42" s="95"/>
      <c r="I42" s="95"/>
    </row>
    <row r="43" spans="1:10" s="91" customFormat="1" ht="20.65" customHeight="1">
      <c r="A43" s="144" t="s">
        <v>155</v>
      </c>
      <c r="B43" s="145"/>
      <c r="C43" s="145"/>
      <c r="D43" s="146"/>
      <c r="E43" s="95"/>
      <c r="F43" s="95"/>
      <c r="G43" s="95"/>
      <c r="H43" s="95"/>
      <c r="I43" s="95"/>
    </row>
    <row r="44" spans="1:10" s="91" customFormat="1" ht="20.65" customHeight="1">
      <c r="A44" s="96" t="s">
        <v>211</v>
      </c>
      <c r="B44" s="97" t="s">
        <v>212</v>
      </c>
      <c r="C44" s="94" cm="1">
        <f t="array" aca="1" ref="C44" ca="1">IFERROR(
    INDIRECT(
        "RawData!" &amp;
        ADDRESS(
            3,
            MATCH(
                LEFT(A44, FIND("~", SUBSTITUTE(A44, ".", "~", LEN(A44) - LEN(SUBSTITUTE(A44, ".", ""))))) &amp; "TotalkWh",
                RawData!$1:$1,
                0
            ),
            4
        )
    )
    -
    INDIRECT(
        "RawData!" &amp;
        ADDRESS(
            2,
            MATCH(
                LEFT(A44, FIND("~", SUBSTITUTE(A44, ".", "~", LEN(A44) - LEN(SUBSTITUTE(A44, ".", ""))))) &amp; "TotalkWh",
                RawData!$1:$1,
                0
            ),
            4
        )
    ),
    0
)</f>
        <v>0</v>
      </c>
      <c r="D44" s="92">
        <v>45</v>
      </c>
      <c r="E44" s="95"/>
      <c r="F44" s="95"/>
      <c r="G44" s="95"/>
      <c r="H44" s="95"/>
      <c r="I44" s="95"/>
    </row>
    <row r="45" spans="1:10" s="91" customFormat="1" ht="20.65" customHeight="1">
      <c r="A45" s="96" t="s">
        <v>213</v>
      </c>
      <c r="B45" s="97" t="s">
        <v>214</v>
      </c>
      <c r="C45" s="94" cm="1">
        <f t="array" aca="1" ref="C45" ca="1">IFERROR(
    INDIRECT(
        "RawData!" &amp;
        ADDRESS(
            3,
            MATCH(
                LEFT(A45, FIND("~", SUBSTITUTE(A45, ".", "~", LEN(A45) - LEN(SUBSTITUTE(A45, ".", ""))))) &amp; "TotalkWh",
                RawData!$1:$1,
                0
            ),
            4
        )
    )
    -
    INDIRECT(
        "RawData!" &amp;
        ADDRESS(
            2,
            MATCH(
                LEFT(A45, FIND("~", SUBSTITUTE(A45, ".", "~", LEN(A45) - LEN(SUBSTITUTE(A45, ".", ""))))) &amp; "TotalkWh",
                RawData!$1:$1,
                0
            ),
            4
        )
    ),
    0
)</f>
        <v>0</v>
      </c>
      <c r="D45" s="92">
        <v>46</v>
      </c>
      <c r="E45" s="95"/>
      <c r="F45" s="95"/>
      <c r="G45" s="95"/>
      <c r="H45" s="95"/>
      <c r="I45" s="95"/>
    </row>
    <row r="46" spans="1:10" s="91" customFormat="1" ht="20.65" customHeight="1">
      <c r="A46" s="96" t="s">
        <v>215</v>
      </c>
      <c r="B46" s="97" t="s">
        <v>216</v>
      </c>
      <c r="C46" s="94" cm="1">
        <f t="array" aca="1" ref="C46" ca="1">IFERROR(
    INDIRECT(
        "RawData!" &amp;
        ADDRESS(
            3,
            MATCH(
                LEFT(A46, FIND("~", SUBSTITUTE(A46, ".", "~", LEN(A46) - LEN(SUBSTITUTE(A46, ".", ""))))) &amp; "TotalkWh",
                RawData!$1:$1,
                0
            ),
            4
        )
    )
    -
    INDIRECT(
        "RawData!" &amp;
        ADDRESS(
            2,
            MATCH(
                LEFT(A46, FIND("~", SUBSTITUTE(A46, ".", "~", LEN(A46) - LEN(SUBSTITUTE(A46, ".", ""))))) &amp; "TotalkWh",
                RawData!$1:$1,
                0
            ),
            4
        )
    ),
    0
)</f>
        <v>0</v>
      </c>
      <c r="D46" s="102">
        <v>111</v>
      </c>
      <c r="E46" s="95"/>
      <c r="F46" s="95"/>
      <c r="G46" s="95"/>
      <c r="H46" s="95"/>
      <c r="I46" s="95"/>
    </row>
    <row r="47" spans="1:10" s="91" customFormat="1" ht="20.65" customHeight="1">
      <c r="A47" s="144" t="s">
        <v>196</v>
      </c>
      <c r="B47" s="145"/>
      <c r="C47" s="145"/>
      <c r="D47" s="146"/>
    </row>
    <row r="48" spans="1:10" s="91" customFormat="1" ht="20.65" customHeight="1">
      <c r="A48" s="96" t="s">
        <v>217</v>
      </c>
      <c r="B48" s="97" t="s">
        <v>218</v>
      </c>
      <c r="C48" s="101" cm="1">
        <f t="array" aca="1" ref="C48" ca="1">IFERROR(
    INDIRECT(
        "RawData!" &amp;
        ADDRESS(
            3,
            MATCH(
                LEFT(A48, FIND("~", SUBSTITUTE(A48, ".", "~", LEN(A48) - LEN(SUBSTITUTE(A48, ".", ""))))) &amp; "TotalkWh",
                RawData!$1:$1,
                0
            ),
            4
        )
    )
    -
    INDIRECT(
        "RawData!" &amp;
        ADDRESS(
            2,
            MATCH(
                LEFT(A48, FIND("~", SUBSTITUTE(A48, ".", "~", LEN(A48) - LEN(SUBSTITUTE(A48, ".", ""))))) &amp; "TotalkWh",
                RawData!$1:$1,
                0
            ),
            4
        )
    ),
    0
)</f>
        <v>0</v>
      </c>
      <c r="D48" s="92">
        <v>83</v>
      </c>
    </row>
    <row r="49" spans="1:4" s="91" customFormat="1" ht="20.65" customHeight="1">
      <c r="A49" s="96" t="s">
        <v>219</v>
      </c>
      <c r="B49" s="97" t="s">
        <v>212</v>
      </c>
      <c r="C49" s="101" cm="1">
        <f t="array" aca="1" ref="C49" ca="1">IFERROR(
    INDIRECT(
        "RawData!" &amp;
        ADDRESS(
            3,
            MATCH(
                LEFT(A49, FIND("~", SUBSTITUTE(A49, ".", "~", LEN(A49) - LEN(SUBSTITUTE(A49, ".", ""))))) &amp; "TotalkWh",
                RawData!$1:$1,
                0
            ),
            4
        )
    )
    -
    INDIRECT(
        "RawData!" &amp;
        ADDRESS(
            2,
            MATCH(
                LEFT(A49, FIND("~", SUBSTITUTE(A49, ".", "~", LEN(A49) - LEN(SUBSTITUTE(A49, ".", ""))))) &amp; "TotalkWh",
                RawData!$1:$1,
                0
            ),
            4
        )
    ),
    0
)</f>
        <v>0</v>
      </c>
      <c r="D49" s="92">
        <v>84</v>
      </c>
    </row>
    <row r="50" spans="1:4" s="91" customFormat="1" ht="20.65" customHeight="1">
      <c r="A50" s="147" t="s">
        <v>220</v>
      </c>
      <c r="B50" s="148"/>
      <c r="C50" s="148"/>
      <c r="D50" s="149"/>
    </row>
    <row r="51" spans="1:4" s="91" customFormat="1" ht="20.65" customHeight="1">
      <c r="A51" s="144" t="s">
        <v>155</v>
      </c>
      <c r="B51" s="145"/>
      <c r="C51" s="145"/>
      <c r="D51" s="146"/>
    </row>
    <row r="52" spans="1:4" s="91" customFormat="1" ht="20.65" customHeight="1">
      <c r="A52" s="96" t="s">
        <v>221</v>
      </c>
      <c r="B52" s="97" t="s">
        <v>222</v>
      </c>
      <c r="C52" s="94" cm="1">
        <f t="array" aca="1" ref="C52" ca="1">IFERROR(
    INDIRECT(
        "RawData!" &amp;
        ADDRESS(
            3,
            MATCH(
                LEFT(A52, FIND("~", SUBSTITUTE(A52, ".", "~", LEN(A52) - LEN(SUBSTITUTE(A52, ".", ""))))) &amp; "TotalkWh",
                RawData!$1:$1,
                0
            ),
            4
        )
    )
    -
    INDIRECT(
        "RawData!" &amp;
        ADDRESS(
            2,
            MATCH(
                LEFT(A52, FIND("~", SUBSTITUTE(A52, ".", "~", LEN(A52) - LEN(SUBSTITUTE(A52, ".", ""))))) &amp; "TotalkWh",
                RawData!$1:$1,
                0
            ),
            4
        )
    ),
    0
)</f>
        <v>0</v>
      </c>
      <c r="D52" s="92">
        <v>23</v>
      </c>
    </row>
    <row r="53" spans="1:4" s="91" customFormat="1" ht="20.65" customHeight="1">
      <c r="A53" s="96" t="s">
        <v>223</v>
      </c>
      <c r="B53" s="97" t="s">
        <v>224</v>
      </c>
      <c r="C53" s="94" cm="1">
        <f t="array" aca="1" ref="C53" ca="1">IFERROR(
    INDIRECT(
        "RawData!" &amp;
        ADDRESS(
            3,
            MATCH(
                LEFT(A53, FIND("~", SUBSTITUTE(A53, ".", "~", LEN(A53) - LEN(SUBSTITUTE(A53, ".", ""))))) &amp; "TotalkWh",
                RawData!$1:$1,
                0
            ),
            4
        )
    )
    -
    INDIRECT(
        "RawData!" &amp;
        ADDRESS(
            2,
            MATCH(
                LEFT(A53, FIND("~", SUBSTITUTE(A53, ".", "~", LEN(A53) - LEN(SUBSTITUTE(A53, ".", ""))))) &amp; "TotalkWh",
                RawData!$1:$1,
                0
            ),
            4
        )
    ),
    0
)</f>
        <v>0</v>
      </c>
      <c r="D53" s="92">
        <v>24</v>
      </c>
    </row>
    <row r="54" spans="1:4" s="91" customFormat="1" ht="20.65" customHeight="1">
      <c r="A54" s="96" t="s">
        <v>225</v>
      </c>
      <c r="B54" s="97" t="s">
        <v>226</v>
      </c>
      <c r="C54" s="94" cm="1">
        <f t="array" aca="1" ref="C54" ca="1">IFERROR(
    INDIRECT(
        "RawData!" &amp;
        ADDRESS(
            3,
            MATCH(
                LEFT(A54, FIND("~", SUBSTITUTE(A54, ".", "~", LEN(A54) - LEN(SUBSTITUTE(A54, ".", ""))))) &amp; "TotalkWh",
                RawData!$1:$1,
                0
            ),
            4
        )
    )
    -
    INDIRECT(
        "RawData!" &amp;
        ADDRESS(
            2,
            MATCH(
                LEFT(A54, FIND("~", SUBSTITUTE(A54, ".", "~", LEN(A54) - LEN(SUBSTITUTE(A54, ".", ""))))) &amp; "TotalkWh",
                RawData!$1:$1,
                0
            ),
            4
        )
    ),
    0
)</f>
        <v>0</v>
      </c>
      <c r="D54" s="92">
        <v>25</v>
      </c>
    </row>
    <row r="55" spans="1:4" s="91" customFormat="1" ht="20.65" customHeight="1">
      <c r="A55" s="96"/>
      <c r="B55" s="97"/>
      <c r="C55" s="94"/>
      <c r="D55" s="92"/>
    </row>
    <row r="56" spans="1:4" s="91" customFormat="1" ht="20.65" customHeight="1">
      <c r="A56" s="144" t="s">
        <v>196</v>
      </c>
      <c r="B56" s="145"/>
      <c r="C56" s="145"/>
      <c r="D56" s="146"/>
    </row>
    <row r="57" spans="1:4" s="91" customFormat="1" ht="20.65" customHeight="1">
      <c r="A57" s="96" t="s">
        <v>227</v>
      </c>
      <c r="B57" s="97" t="s">
        <v>198</v>
      </c>
      <c r="C57" s="94" cm="1">
        <f t="array" aca="1" ref="C57" ca="1">IFERROR(
    INDIRECT(
        "RawData!" &amp;
        ADDRESS(
            3,
            MATCH(
                LEFT(A57, FIND("~", SUBSTITUTE(A57, ".", "~", LEN(A57) - LEN(SUBSTITUTE(A57, ".", ""))))) &amp; "TotalkWh",
                RawData!$1:$1,
                0
            ),
            4
        )
    )
    -
    INDIRECT(
        "RawData!" &amp;
        ADDRESS(
            2,
            MATCH(
                LEFT(A57, FIND("~", SUBSTITUTE(A57, ".", "~", LEN(A57) - LEN(SUBSTITUTE(A57, ".", ""))))) &amp; "TotalkWh",
                RawData!$1:$1,
                0
            ),
            4
        )
    ),
    0
)</f>
        <v>0</v>
      </c>
      <c r="D57" s="92">
        <v>64</v>
      </c>
    </row>
    <row r="58" spans="1:4" s="91" customFormat="1" ht="20.65" customHeight="1">
      <c r="A58" s="96" t="s">
        <v>228</v>
      </c>
      <c r="B58" s="97" t="s">
        <v>229</v>
      </c>
      <c r="C58" s="94" cm="1">
        <f t="array" aca="1" ref="C58" ca="1">IFERROR(
    INDIRECT(
        "RawData!" &amp;
        ADDRESS(
            3,
            MATCH(
                LEFT(A58, FIND("~", SUBSTITUTE(A58, ".", "~", LEN(A58) - LEN(SUBSTITUTE(A58, ".", ""))))) &amp; "TotalkWh",
                RawData!$1:$1,
                0
            ),
            4
        )
    )
    -
    INDIRECT(
        "RawData!" &amp;
        ADDRESS(
            2,
            MATCH(
                LEFT(A58, FIND("~", SUBSTITUTE(A58, ".", "~", LEN(A58) - LEN(SUBSTITUTE(A58, ".", ""))))) &amp; "TotalkWh",
                RawData!$1:$1,
                0
            ),
            4
        )
    ),
    0
)</f>
        <v>0</v>
      </c>
      <c r="D58" s="92">
        <v>65</v>
      </c>
    </row>
    <row r="59" spans="1:4" s="91" customFormat="1" ht="20.65" customHeight="1">
      <c r="A59" s="96" t="s">
        <v>230</v>
      </c>
      <c r="B59" s="97" t="s">
        <v>231</v>
      </c>
      <c r="C59" s="94" cm="1">
        <f t="array" aca="1" ref="C59" ca="1">IFERROR(
    INDIRECT(
        "RawData!" &amp;
        ADDRESS(
            3,
            MATCH(
                LEFT(A59, FIND("~", SUBSTITUTE(A59, ".", "~", LEN(A59) - LEN(SUBSTITUTE(A59, ".", ""))))) &amp; "TotalkWh",
                RawData!$1:$1,
                0
            ),
            4
        )
    )
    -
    INDIRECT(
        "RawData!" &amp;
        ADDRESS(
            2,
            MATCH(
                LEFT(A59, FIND("~", SUBSTITUTE(A59, ".", "~", LEN(A59) - LEN(SUBSTITUTE(A59, ".", ""))))) &amp; "TotalkWh",
                RawData!$1:$1,
                0
            ),
            4
        )
    ),
    0
)</f>
        <v>0</v>
      </c>
      <c r="D59" s="92">
        <v>66</v>
      </c>
    </row>
    <row r="60" spans="1:4" s="91" customFormat="1" ht="20.65" customHeight="1">
      <c r="A60" s="96" t="s">
        <v>232</v>
      </c>
      <c r="B60" s="97" t="s">
        <v>233</v>
      </c>
      <c r="C60" s="94" cm="1">
        <f t="array" aca="1" ref="C60" ca="1">IFERROR(
    INDIRECT(
        "RawData!" &amp;
        ADDRESS(
            3,
            MATCH(
                LEFT(A60, FIND("~", SUBSTITUTE(A60, ".", "~", LEN(A60) - LEN(SUBSTITUTE(A60, ".", ""))))) &amp; "TotalkWh",
                RawData!$1:$1,
                0
            ),
            4
        )
    )
    -
    INDIRECT(
        "RawData!" &amp;
        ADDRESS(
            2,
            MATCH(
                LEFT(A60, FIND("~", SUBSTITUTE(A60, ".", "~", LEN(A60) - LEN(SUBSTITUTE(A60, ".", ""))))) &amp; "TotalkWh",
                RawData!$1:$1,
                0
            ),
            4
        )
    ),
    0
)</f>
        <v>0</v>
      </c>
      <c r="D60" s="103">
        <v>102</v>
      </c>
    </row>
    <row r="61" spans="1:4" s="91" customFormat="1" ht="20.65" customHeight="1">
      <c r="A61" s="96" t="s">
        <v>234</v>
      </c>
      <c r="B61" s="97" t="s">
        <v>235</v>
      </c>
      <c r="C61" s="94" cm="1">
        <f t="array" aca="1" ref="C61" ca="1">IFERROR(
    INDIRECT(
        "RawData!" &amp;
        ADDRESS(
            3,
            MATCH(
                LEFT(A61, FIND("~", SUBSTITUTE(A61, ".", "~", LEN(A61) - LEN(SUBSTITUTE(A61, ".", ""))))) &amp; "TotalkWh",
                RawData!$1:$1,
                0
            ),
            4
        )
    )
    -
    INDIRECT(
        "RawData!" &amp;
        ADDRESS(
            2,
            MATCH(
                LEFT(A61, FIND("~", SUBSTITUTE(A61, ".", "~", LEN(A61) - LEN(SUBSTITUTE(A61, ".", ""))))) &amp; "TotalkWh",
                RawData!$1:$1,
                0
            ),
            4
        )
    ),
    0
)</f>
        <v>0</v>
      </c>
      <c r="D61" s="103">
        <v>97</v>
      </c>
    </row>
    <row r="62" spans="1:4" s="91" customFormat="1" ht="20.65" customHeight="1">
      <c r="A62" s="147" t="s">
        <v>236</v>
      </c>
      <c r="B62" s="148"/>
      <c r="C62" s="148"/>
      <c r="D62" s="149"/>
    </row>
    <row r="63" spans="1:4" s="91" customFormat="1" ht="20.65" customHeight="1">
      <c r="A63" s="144" t="s">
        <v>155</v>
      </c>
      <c r="B63" s="145"/>
      <c r="C63" s="145"/>
      <c r="D63" s="146"/>
    </row>
    <row r="64" spans="1:4" s="91" customFormat="1" ht="20.65" customHeight="1">
      <c r="A64" s="96" t="s">
        <v>237</v>
      </c>
      <c r="B64" s="97" t="s">
        <v>238</v>
      </c>
      <c r="C64" s="101" cm="1">
        <f t="array" aca="1" ref="C64" ca="1">IFERROR(
    INDIRECT(
        "RawData!" &amp;
        ADDRESS(
            3,
            MATCH(
                LEFT(A64, FIND("~", SUBSTITUTE(A64, ".", "~", LEN(A64) - LEN(SUBSTITUTE(A64, ".", ""))))) &amp; "TotalkWh",
                RawData!$1:$1,
                0
            ),
            4
        )
    )
    -
    INDIRECT(
        "RawData!" &amp;
        ADDRESS(
            2,
            MATCH(
                LEFT(A64, FIND("~", SUBSTITUTE(A64, ".", "~", LEN(A64) - LEN(SUBSTITUTE(A64, ".", ""))))) &amp; "TotalkWh",
                RawData!$1:$1,
                0
            ),
            4
        )
    ),
    0
)</f>
        <v>0</v>
      </c>
      <c r="D64" s="102">
        <v>112</v>
      </c>
    </row>
    <row r="65" spans="1:6" s="91" customFormat="1" ht="20.25" customHeight="1">
      <c r="A65" s="96" t="s">
        <v>239</v>
      </c>
      <c r="B65" s="97" t="s">
        <v>226</v>
      </c>
      <c r="C65" s="101" cm="1">
        <f t="array" aca="1" ref="C65" ca="1">IFERROR(
    INDIRECT(
        "RawData!" &amp;
        ADDRESS(
            3,
            MATCH(
                LEFT(A65, FIND("~", SUBSTITUTE(A65, ".", "~", LEN(A65) - LEN(SUBSTITUTE(A65, ".", ""))))) &amp; "TotalkWh",
                RawData!$1:$1,
                0
            ),
            4
        )
    )
    -
    INDIRECT(
        "RawData!" &amp;
        ADDRESS(
            2,
            MATCH(
                LEFT(A65, FIND("~", SUBSTITUTE(A65, ".", "~", LEN(A65) - LEN(SUBSTITUTE(A65, ".", ""))))) &amp; "TotalkWh",
                RawData!$1:$1,
                0
            ),
            4
        )
    ),
    0
)</f>
        <v>0</v>
      </c>
      <c r="D65" s="102">
        <v>113</v>
      </c>
    </row>
    <row r="66" spans="1:6" s="91" customFormat="1" ht="20.25" customHeight="1">
      <c r="A66" s="96" t="s">
        <v>240</v>
      </c>
      <c r="B66" s="97" t="s">
        <v>241</v>
      </c>
      <c r="C66" s="101" cm="1">
        <f t="array" aca="1" ref="C66" ca="1">IFERROR(
    INDIRECT(
        "RawData!" &amp;
        ADDRESS(
            3,
            MATCH(
                LEFT(A66, FIND("~", SUBSTITUTE(A66, ".", "~", LEN(A66) - LEN(SUBSTITUTE(A66, ".", ""))))) &amp; "TotalkWh",
                RawData!$1:$1,
                0
            ),
            4
        )
    )
    -
    INDIRECT(
        "RawData!" &amp;
        ADDRESS(
            2,
            MATCH(
                LEFT(A66, FIND("~", SUBSTITUTE(A66, ".", "~", LEN(A66) - LEN(SUBSTITUTE(A66, ".", ""))))) &amp; "TotalkWh",
                RawData!$1:$1,
                0
            ),
            4
        )
    ),
    0
)</f>
        <v>0</v>
      </c>
      <c r="D66" s="102">
        <v>114</v>
      </c>
    </row>
    <row r="67" spans="1:6" s="91" customFormat="1" ht="20.65" customHeight="1">
      <c r="A67" s="145" t="s">
        <v>196</v>
      </c>
      <c r="B67" s="145"/>
      <c r="C67" s="145"/>
      <c r="D67" s="146"/>
    </row>
    <row r="68" spans="1:6" s="91" customFormat="1" ht="20.65" customHeight="1">
      <c r="A68" s="96" t="s">
        <v>242</v>
      </c>
      <c r="B68" s="97" t="s">
        <v>198</v>
      </c>
      <c r="C68" s="101" cm="1">
        <f t="array" aca="1" ref="C68" ca="1">IFERROR(
    INDIRECT(
        "RawData!" &amp;
        ADDRESS(
            3,
            MATCH(
                LEFT(A68, FIND("~", SUBSTITUTE(A68, ".", "~", LEN(A68) - LEN(SUBSTITUTE(A68, ".", ""))))) &amp; "TotalkWh",
                RawData!$1:$1,
                0
            ),
            4
        )
    )
    -
    INDIRECT(
        "RawData!" &amp;
        ADDRESS(
            2,
            MATCH(
                LEFT(A68, FIND("~", SUBSTITUTE(A68, ".", "~", LEN(A68) - LEN(SUBSTITUTE(A68, ".", ""))))) &amp; "TotalkWh",
                RawData!$1:$1,
                0
            ),
            4
        )
    ),
    0
)</f>
        <v>0</v>
      </c>
      <c r="D68" s="102">
        <v>115</v>
      </c>
    </row>
    <row r="69" spans="1:6" s="91" customFormat="1" ht="20.65" customHeight="1">
      <c r="A69" s="96" t="s">
        <v>243</v>
      </c>
      <c r="B69" s="97" t="s">
        <v>244</v>
      </c>
      <c r="C69" s="101" cm="1">
        <f t="array" aca="1" ref="C69" ca="1">IFERROR(
    INDIRECT(
        "RawData!" &amp;
        ADDRESS(
            3,
            MATCH(
                LEFT(A69, FIND("~", SUBSTITUTE(A69, ".", "~", LEN(A69) - LEN(SUBSTITUTE(A69, ".", ""))))) &amp; "TotalkWh",
                RawData!$1:$1,
                0
            ),
            4
        )
    )
    -
    INDIRECT(
        "RawData!" &amp;
        ADDRESS(
            2,
            MATCH(
                LEFT(A69, FIND("~", SUBSTITUTE(A69, ".", "~", LEN(A69) - LEN(SUBSTITUTE(A69, ".", ""))))) &amp; "TotalkWh",
                RawData!$1:$1,
                0
            ),
            4
        )
    ),
    0
)</f>
        <v>0</v>
      </c>
      <c r="D69" s="102">
        <v>116</v>
      </c>
    </row>
    <row r="70" spans="1:6" s="91" customFormat="1" ht="20.65" customHeight="1">
      <c r="A70" s="96" t="s">
        <v>245</v>
      </c>
      <c r="B70" s="97" t="s">
        <v>246</v>
      </c>
      <c r="C70" s="101" cm="1">
        <f t="array" aca="1" ref="C70" ca="1">IFERROR(
    INDIRECT(
        "RawData!" &amp;
        ADDRESS(
            3,
            MATCH(
                LEFT(A70, FIND("~", SUBSTITUTE(A70, ".", "~", LEN(A70) - LEN(SUBSTITUTE(A70, ".", ""))))) &amp; "TotalkWh",
                RawData!$1:$1,
                0
            ),
            4
        )
    )
    -
    INDIRECT(
        "RawData!" &amp;
        ADDRESS(
            2,
            MATCH(
                LEFT(A70, FIND("~", SUBSTITUTE(A70, ".", "~", LEN(A70) - LEN(SUBSTITUTE(A70, ".", ""))))) &amp; "TotalkWh",
                RawData!$1:$1,
                0
            ),
            4
        )
    ),
    0
)</f>
        <v>0</v>
      </c>
      <c r="D70" s="102">
        <v>117</v>
      </c>
    </row>
    <row r="71" spans="1:6" s="91" customFormat="1" ht="20.65" customHeight="1">
      <c r="A71" s="96" t="s">
        <v>247</v>
      </c>
      <c r="B71" s="97" t="s">
        <v>248</v>
      </c>
      <c r="C71" s="101" cm="1">
        <f t="array" aca="1" ref="C71" ca="1">IFERROR(
    INDIRECT(
        "RawData!" &amp;
        ADDRESS(
            3,
            MATCH(
                LEFT(A71, FIND("~", SUBSTITUTE(A71, ".", "~", LEN(A71) - LEN(SUBSTITUTE(A71, ".", ""))))) &amp; "TotalkWh",
                RawData!$1:$1,
                0
            ),
            4
        )
    )
    -
    INDIRECT(
        "RawData!" &amp;
        ADDRESS(
            2,
            MATCH(
                LEFT(A71, FIND("~", SUBSTITUTE(A71, ".", "~", LEN(A71) - LEN(SUBSTITUTE(A71, ".", ""))))) &amp; "TotalkWh",
                RawData!$1:$1,
                0
            ),
            4
        )
    ),
    0
)</f>
        <v>0</v>
      </c>
      <c r="D71" s="102">
        <v>118</v>
      </c>
    </row>
    <row r="72" spans="1:6" s="91" customFormat="1" ht="20.65" customHeight="1">
      <c r="A72" s="96" t="s">
        <v>249</v>
      </c>
      <c r="B72" s="97" t="s">
        <v>250</v>
      </c>
      <c r="C72" s="101" cm="1">
        <f t="array" aca="1" ref="C72" ca="1">IFERROR(
    INDIRECT(
        "RawData!" &amp;
        ADDRESS(
            3,
            MATCH(
                LEFT(A72, FIND("~", SUBSTITUTE(A72, ".", "~", LEN(A72) - LEN(SUBSTITUTE(A72, ".", ""))))) &amp; "TotalkWh",
                RawData!$1:$1,
                0
            ),
            4
        )
    )
    -
    INDIRECT(
        "RawData!" &amp;
        ADDRESS(
            2,
            MATCH(
                LEFT(A72, FIND("~", SUBSTITUTE(A72, ".", "~", LEN(A72) - LEN(SUBSTITUTE(A72, ".", ""))))) &amp; "TotalkWh",
                RawData!$1:$1,
                0
            ),
            4
        )
    ),
    0
)</f>
        <v>0</v>
      </c>
      <c r="D72" s="102">
        <v>119</v>
      </c>
    </row>
    <row r="73" spans="1:6" s="91" customFormat="1" ht="20.65" customHeight="1">
      <c r="A73" s="147" t="s">
        <v>251</v>
      </c>
      <c r="B73" s="148"/>
      <c r="C73" s="148"/>
      <c r="D73" s="149"/>
    </row>
    <row r="74" spans="1:6" s="91" customFormat="1" ht="20.65" customHeight="1">
      <c r="A74" s="144" t="s">
        <v>155</v>
      </c>
      <c r="B74" s="145"/>
      <c r="C74" s="145"/>
      <c r="D74" s="146"/>
    </row>
    <row r="75" spans="1:6" s="91" customFormat="1" ht="20.65" customHeight="1">
      <c r="A75" s="96" t="s">
        <v>252</v>
      </c>
      <c r="B75" s="97" t="s">
        <v>253</v>
      </c>
      <c r="C75" s="94" cm="1">
        <f t="array" aca="1" ref="C75" ca="1">IFERROR(
    INDIRECT(
        "RawData!" &amp;
        ADDRESS(
            3,
            MATCH(
                LEFT(A75, FIND("~", SUBSTITUTE(A75, ".", "~", LEN(A75) - LEN(SUBSTITUTE(A75, ".", ""))))) &amp; "TotalkWh",
                RawData!$1:$1,
                0
            ),
            4
        )
    )
    -
    INDIRECT(
        "RawData!" &amp;
        ADDRESS(
            2,
            MATCH(
                LEFT(A75, FIND("~", SUBSTITUTE(A75, ".", "~", LEN(A75) - LEN(SUBSTITUTE(A75, ".", ""))))) &amp; "TotalkWh",
                RawData!$1:$1,
                0
            ),
            4
        )
    ),
    0
)</f>
        <v>0</v>
      </c>
      <c r="D75" s="92">
        <v>29</v>
      </c>
    </row>
    <row r="76" spans="1:6" s="91" customFormat="1" ht="20.65" customHeight="1">
      <c r="A76" s="96" t="s">
        <v>254</v>
      </c>
      <c r="B76" s="97" t="s">
        <v>255</v>
      </c>
      <c r="C76" s="94" cm="1">
        <f t="array" aca="1" ref="C76" ca="1">IFERROR(
    INDIRECT(
        "RawData!" &amp;
        ADDRESS(
            3,
            MATCH(
                LEFT(A76, FIND("~", SUBSTITUTE(A76, ".", "~", LEN(A76) - LEN(SUBSTITUTE(A76, ".", ""))))) &amp; "TotalkWh",
                RawData!$1:$1,
                0
            ),
            4
        )
    )
    -
    INDIRECT(
        "RawData!" &amp;
        ADDRESS(
            2,
            MATCH(
                LEFT(A76, FIND("~", SUBSTITUTE(A76, ".", "~", LEN(A76) - LEN(SUBSTITUTE(A76, ".", ""))))) &amp; "TotalkWh",
                RawData!$1:$1,
                0
            ),
            4
        )
    ),
    0
)</f>
        <v>0</v>
      </c>
      <c r="D76" s="92">
        <v>30</v>
      </c>
      <c r="E76" s="95"/>
      <c r="F76" s="95"/>
    </row>
    <row r="77" spans="1:6" s="91" customFormat="1" ht="20.65" customHeight="1">
      <c r="A77" s="96" t="s">
        <v>256</v>
      </c>
      <c r="B77" s="97" t="s">
        <v>257</v>
      </c>
      <c r="C77" s="94" cm="1">
        <f t="array" aca="1" ref="C77" ca="1">IFERROR(
    INDIRECT(
        "RawData!" &amp;
        ADDRESS(
            3,
            MATCH(
                LEFT(A77, FIND("~", SUBSTITUTE(A77, ".", "~", LEN(A77) - LEN(SUBSTITUTE(A77, ".", ""))))) &amp; "TotalkWh",
                RawData!$1:$1,
                0
            ),
            4
        )
    )
    -
    INDIRECT(
        "RawData!" &amp;
        ADDRESS(
            2,
            MATCH(
                LEFT(A77, FIND("~", SUBSTITUTE(A77, ".", "~", LEN(A77) - LEN(SUBSTITUTE(A77, ".", ""))))) &amp; "TotalkWh",
                RawData!$1:$1,
                0
            ),
            4
        )
    ),
    0
)</f>
        <v>0</v>
      </c>
      <c r="D77" s="92">
        <v>31</v>
      </c>
      <c r="E77" s="95"/>
      <c r="F77" s="95"/>
    </row>
    <row r="78" spans="1:6" s="91" customFormat="1" ht="20.65" customHeight="1">
      <c r="A78" s="96" t="s">
        <v>258</v>
      </c>
      <c r="B78" s="97" t="s">
        <v>259</v>
      </c>
      <c r="C78" s="94" cm="1">
        <f t="array" aca="1" ref="C78" ca="1">IFERROR(
    INDIRECT(
        "RawData!" &amp;
        ADDRESS(
            3,
            MATCH(
                LEFT(A78, FIND("~", SUBSTITUTE(A78, ".", "~", LEN(A78) - LEN(SUBSTITUTE(A78, ".", ""))))) &amp; "TotalkWh",
                RawData!$1:$1,
                0
            ),
            4
        )
    )
    -
    INDIRECT(
        "RawData!" &amp;
        ADDRESS(
            2,
            MATCH(
                LEFT(A78, FIND("~", SUBSTITUTE(A78, ".", "~", LEN(A78) - LEN(SUBSTITUTE(A78, ".", ""))))) &amp; "TotalkWh",
                RawData!$1:$1,
                0
            ),
            4
        )
    ),
    0
)</f>
        <v>0</v>
      </c>
      <c r="D78" s="92">
        <v>33</v>
      </c>
      <c r="E78" s="95"/>
      <c r="F78" s="95"/>
    </row>
    <row r="79" spans="1:6" s="91" customFormat="1" ht="20.65" customHeight="1">
      <c r="A79" s="96" t="s">
        <v>260</v>
      </c>
      <c r="B79" s="97" t="s">
        <v>261</v>
      </c>
      <c r="C79" s="94" cm="1">
        <f t="array" aca="1" ref="C79" ca="1">IFERROR(
    INDIRECT(
        "RawData!" &amp;
        ADDRESS(
            3,
            MATCH(
                LEFT(A79, FIND("~", SUBSTITUTE(A79, ".", "~", LEN(A79) - LEN(SUBSTITUTE(A79, ".", ""))))) &amp; "TotalkWh",
                RawData!$1:$1,
                0
            ),
            4
        )
    )
    -
    INDIRECT(
        "RawData!" &amp;
        ADDRESS(
            2,
            MATCH(
                LEFT(A79, FIND("~", SUBSTITUTE(A79, ".", "~", LEN(A79) - LEN(SUBSTITUTE(A79, ".", ""))))) &amp; "TotalkWh",
                RawData!$1:$1,
                0
            ),
            4
        )
    ),
    0
)</f>
        <v>0</v>
      </c>
      <c r="D79" s="92">
        <v>34</v>
      </c>
      <c r="E79" s="95"/>
      <c r="F79" s="95"/>
    </row>
    <row r="80" spans="1:6" s="91" customFormat="1" ht="20.65" customHeight="1">
      <c r="A80" s="96" t="s">
        <v>262</v>
      </c>
      <c r="B80" s="97" t="s">
        <v>263</v>
      </c>
      <c r="C80" s="94" cm="1">
        <f t="array" aca="1" ref="C80" ca="1">IFERROR(
    INDIRECT(
        "RawData!" &amp;
        ADDRESS(
            3,
            MATCH(
                LEFT(A80, FIND("~", SUBSTITUTE(A80, ".", "~", LEN(A80) - LEN(SUBSTITUTE(A80, ".", ""))))) &amp; "TotalkWh",
                RawData!$1:$1,
                0
            ),
            4
        )
    )
    -
    INDIRECT(
        "RawData!" &amp;
        ADDRESS(
            2,
            MATCH(
                LEFT(A80, FIND("~", SUBSTITUTE(A80, ".", "~", LEN(A80) - LEN(SUBSTITUTE(A80, ".", ""))))) &amp; "TotalkWh",
                RawData!$1:$1,
                0
            ),
            4
        )
    ),
    0
)</f>
        <v>0</v>
      </c>
      <c r="D80" s="92">
        <v>35</v>
      </c>
      <c r="E80" s="95"/>
      <c r="F80" s="95"/>
    </row>
    <row r="81" spans="1:11" s="91" customFormat="1" ht="20.65" customHeight="1">
      <c r="A81" s="96" t="s">
        <v>264</v>
      </c>
      <c r="B81" s="97" t="s">
        <v>265</v>
      </c>
      <c r="C81" s="94" cm="1">
        <f t="array" aca="1" ref="C81" ca="1">IFERROR(
    INDIRECT(
        "RawData!" &amp;
        ADDRESS(
            3,
            MATCH(
                LEFT(A81, FIND("~", SUBSTITUTE(A81, ".", "~", LEN(A81) - LEN(SUBSTITUTE(A81, ".", ""))))) &amp; "TotalkWh",
                RawData!$1:$1,
                0
            ),
            4
        )
    )
    -
    INDIRECT(
        "RawData!" &amp;
        ADDRESS(
            2,
            MATCH(
                LEFT(A81, FIND("~", SUBSTITUTE(A81, ".", "~", LEN(A81) - LEN(SUBSTITUTE(A81, ".", ""))))) &amp; "TotalkWh",
                RawData!$1:$1,
                0
            ),
            4
        )
    ),
    0
)</f>
        <v>0</v>
      </c>
      <c r="D81" s="104">
        <v>120</v>
      </c>
      <c r="E81" s="95"/>
      <c r="F81" s="95"/>
    </row>
    <row r="82" spans="1:11" s="91" customFormat="1" ht="20.65" customHeight="1">
      <c r="A82" s="96" t="s">
        <v>266</v>
      </c>
      <c r="B82" s="97" t="s">
        <v>267</v>
      </c>
      <c r="C82" s="94" cm="1">
        <f t="array" aca="1" ref="C82" ca="1">IFERROR(
    INDIRECT(
        "RawData!" &amp;
        ADDRESS(
            3,
            MATCH(
                LEFT(A82, FIND("~", SUBSTITUTE(A82, ".", "~", LEN(A82) - LEN(SUBSTITUTE(A82, ".", ""))))) &amp; "TotalkWh",
                RawData!$1:$1,
                0
            ),
            4
        )
    )
    -
    INDIRECT(
        "RawData!" &amp;
        ADDRESS(
            2,
            MATCH(
                LEFT(A82, FIND("~", SUBSTITUTE(A82, ".", "~", LEN(A82) - LEN(SUBSTITUTE(A82, ".", ""))))) &amp; "TotalkWh",
                RawData!$1:$1,
                0
            ),
            4
        )
    ),
    0
)</f>
        <v>0</v>
      </c>
      <c r="D82" s="104">
        <v>121</v>
      </c>
      <c r="E82" s="95"/>
      <c r="F82" s="95"/>
    </row>
    <row r="83" spans="1:11" s="91" customFormat="1" ht="20.65" customHeight="1">
      <c r="A83" s="144" t="s">
        <v>196</v>
      </c>
      <c r="B83" s="145"/>
      <c r="C83" s="145"/>
      <c r="D83" s="146"/>
      <c r="E83" s="95"/>
      <c r="F83" s="95"/>
    </row>
    <row r="84" spans="1:11" s="91" customFormat="1" ht="20.25" customHeight="1">
      <c r="A84" s="96" t="s">
        <v>268</v>
      </c>
      <c r="B84" s="97" t="s">
        <v>269</v>
      </c>
      <c r="C84" s="101" cm="1">
        <f t="array" aca="1" ref="C84" ca="1">IFERROR(
    INDIRECT(
        "RawData!" &amp;
        ADDRESS(
            3,
            MATCH(
                LEFT(A84, FIND("~", SUBSTITUTE(A84, ".", "~", LEN(A84) - LEN(SUBSTITUTE(A84, ".", ""))))) &amp; "TotalkWh",
                RawData!$1:$1,
                0
            ),
            4
        )
    )
    -
    INDIRECT(
        "RawData!" &amp;
        ADDRESS(
            2,
            MATCH(
                LEFT(A84, FIND("~", SUBSTITUTE(A84, ".", "~", LEN(A84) - LEN(SUBSTITUTE(A84, ".", ""))))) &amp; "TotalkWh",
                RawData!$1:$1,
                0
            ),
            4
        )
    ),
    0
)</f>
        <v>0</v>
      </c>
      <c r="D84" s="104">
        <v>122</v>
      </c>
      <c r="E84" s="95"/>
      <c r="F84" s="95"/>
      <c r="G84" s="95"/>
      <c r="H84" s="95"/>
      <c r="I84" s="95"/>
      <c r="J84" s="95"/>
      <c r="K84" s="95"/>
    </row>
    <row r="85" spans="1:11" s="91" customFormat="1" ht="20.65" customHeight="1">
      <c r="A85" s="96" t="s">
        <v>270</v>
      </c>
      <c r="B85" s="97" t="s">
        <v>271</v>
      </c>
      <c r="C85" s="101" cm="1">
        <f t="array" aca="1" ref="C85" ca="1">IFERROR(
    INDIRECT(
        "RawData!" &amp;
        ADDRESS(
            3,
            MATCH(
                LEFT(A85, FIND("~", SUBSTITUTE(A85, ".", "~", LEN(A85) - LEN(SUBSTITUTE(A85, ".", ""))))) &amp; "TotalkWh",
                RawData!$1:$1,
                0
            ),
            4
        )
    )
    -
    INDIRECT(
        "RawData!" &amp;
        ADDRESS(
            2,
            MATCH(
                LEFT(A85, FIND("~", SUBSTITUTE(A85, ".", "~", LEN(A85) - LEN(SUBSTITUTE(A85, ".", ""))))) &amp; "TotalkWh",
                RawData!$1:$1,
                0
            ),
            4
        )
    ),
    0
)</f>
        <v>0</v>
      </c>
      <c r="D85" s="102">
        <v>123</v>
      </c>
      <c r="E85" s="95"/>
      <c r="F85" s="95"/>
      <c r="G85" s="95"/>
      <c r="H85" s="95"/>
      <c r="I85" s="95"/>
      <c r="J85" s="95"/>
      <c r="K85" s="95"/>
    </row>
    <row r="86" spans="1:11" s="91" customFormat="1" ht="20.65" customHeight="1">
      <c r="A86" s="96" t="s">
        <v>272</v>
      </c>
      <c r="B86" s="97" t="s">
        <v>273</v>
      </c>
      <c r="C86" s="101" cm="1">
        <f t="array" aca="1" ref="C86" ca="1">IFERROR(
    INDIRECT(
        "RawData!" &amp;
        ADDRESS(
            3,
            MATCH(
                LEFT(A86, FIND("~", SUBSTITUTE(A86, ".", "~", LEN(A86) - LEN(SUBSTITUTE(A86, ".", ""))))) &amp; "TotalkWh",
                RawData!$1:$1,
                0
            ),
            4
        )
    )
    -
    INDIRECT(
        "RawData!" &amp;
        ADDRESS(
            2,
            MATCH(
                LEFT(A86, FIND("~", SUBSTITUTE(A86, ".", "~", LEN(A86) - LEN(SUBSTITUTE(A86, ".", ""))))) &amp; "TotalkWh",
                RawData!$1:$1,
                0
            ),
            4
        )
    ),
    0
)</f>
        <v>0</v>
      </c>
      <c r="D86" s="102">
        <v>124</v>
      </c>
      <c r="E86" s="95"/>
      <c r="F86" s="95"/>
      <c r="G86" s="95"/>
      <c r="H86" s="95"/>
      <c r="I86" s="95"/>
      <c r="J86" s="95"/>
      <c r="K86" s="95"/>
    </row>
    <row r="87" spans="1:11" s="105" customFormat="1" ht="20.65" customHeight="1">
      <c r="A87" s="96" t="s">
        <v>274</v>
      </c>
      <c r="B87" s="97" t="s">
        <v>275</v>
      </c>
      <c r="C87" s="101" cm="1">
        <f t="array" aca="1" ref="C87" ca="1">IFERROR(
    INDIRECT(
        "RawData!" &amp;
        ADDRESS(
            3,
            MATCH(
                LEFT(A87, FIND("~", SUBSTITUTE(A87, ".", "~", LEN(A87) - LEN(SUBSTITUTE(A87, ".", ""))))) &amp; "TotalkWh",
                RawData!$1:$1,
                0
            ),
            4
        )
    )
    -
    INDIRECT(
        "RawData!" &amp;
        ADDRESS(
            2,
            MATCH(
                LEFT(A87, FIND("~", SUBSTITUTE(A87, ".", "~", LEN(A87) - LEN(SUBSTITUTE(A87, ".", ""))))) &amp; "TotalkWh",
                RawData!$1:$1,
                0
            ),
            4
        )
    ),
    0
)</f>
        <v>0</v>
      </c>
      <c r="D87" s="102">
        <v>125</v>
      </c>
      <c r="E87" s="95"/>
      <c r="F87" s="95"/>
      <c r="G87" s="95"/>
      <c r="H87" s="95"/>
      <c r="I87" s="95"/>
      <c r="J87" s="95"/>
      <c r="K87" s="95"/>
    </row>
    <row r="88" spans="1:11" s="91" customFormat="1" ht="20.65" customHeight="1">
      <c r="A88" s="147" t="s">
        <v>276</v>
      </c>
      <c r="B88" s="148"/>
      <c r="C88" s="148"/>
      <c r="D88" s="149"/>
    </row>
    <row r="89" spans="1:11" s="91" customFormat="1" ht="20.65" customHeight="1">
      <c r="A89" s="144" t="s">
        <v>155</v>
      </c>
      <c r="B89" s="145"/>
      <c r="C89" s="145"/>
      <c r="D89" s="146"/>
    </row>
    <row r="90" spans="1:11" s="91" customFormat="1" ht="20.65" customHeight="1">
      <c r="A90" s="96" t="s">
        <v>277</v>
      </c>
      <c r="B90" s="97" t="s">
        <v>278</v>
      </c>
      <c r="C90" s="94" cm="1">
        <f t="array" aca="1" ref="C90" ca="1">IFERROR(
    INDIRECT(
        "RawData!" &amp;
        ADDRESS(
            3,
            MATCH(
                LEFT(A90, FIND("~", SUBSTITUTE(A90, ".", "~", LEN(A90) - LEN(SUBSTITUTE(A90, ".", ""))))) &amp; "TotalkWh",
                RawData!$1:$1,
                0
            ),
            4
        )
    )
    -
    INDIRECT(
        "RawData!" &amp;
        ADDRESS(
            2,
            MATCH(
                LEFT(A90, FIND("~", SUBSTITUTE(A90, ".", "~", LEN(A90) - LEN(SUBSTITUTE(A90, ".", ""))))) &amp; "TotalkWh",
                RawData!$1:$1,
                0
            ),
            4
        )
    ),
    0
)</f>
        <v>0</v>
      </c>
      <c r="D90" s="92">
        <v>47</v>
      </c>
    </row>
    <row r="91" spans="1:11" s="91" customFormat="1" ht="20.65" customHeight="1">
      <c r="A91" s="96" t="s">
        <v>279</v>
      </c>
      <c r="B91" s="97" t="s">
        <v>280</v>
      </c>
      <c r="C91" s="94" cm="1">
        <f t="array" aca="1" ref="C91" ca="1">IFERROR(
    INDIRECT(
        "RawData!" &amp;
        ADDRESS(
            3,
            MATCH(
                LEFT(A91, FIND("~", SUBSTITUTE(A91, ".", "~", LEN(A91) - LEN(SUBSTITUTE(A91, ".", ""))))) &amp; "TotalkWh",
                RawData!$1:$1,
                0
            ),
            4
        )
    )
    -
    INDIRECT(
        "RawData!" &amp;
        ADDRESS(
            2,
            MATCH(
                LEFT(A91, FIND("~", SUBSTITUTE(A91, ".", "~", LEN(A91) - LEN(SUBSTITUTE(A91, ".", ""))))) &amp; "TotalkWh",
                RawData!$1:$1,
                0
            ),
            4
        )
    ),
    0
)</f>
        <v>0</v>
      </c>
      <c r="D91" s="92">
        <v>48</v>
      </c>
    </row>
    <row r="92" spans="1:11" s="91" customFormat="1" ht="20.65" customHeight="1">
      <c r="A92" s="96" t="s">
        <v>281</v>
      </c>
      <c r="B92" s="97" t="s">
        <v>282</v>
      </c>
      <c r="C92" s="94" cm="1">
        <f t="array" aca="1" ref="C92" ca="1">IFERROR(
    INDIRECT(
        "RawData!" &amp;
        ADDRESS(
            3,
            MATCH(
                LEFT(A92, FIND("~", SUBSTITUTE(A92, ".", "~", LEN(A92) - LEN(SUBSTITUTE(A92, ".", ""))))) &amp; "TotalkWh",
                RawData!$1:$1,
                0
            ),
            4
        )
    )
    -
    INDIRECT(
        "RawData!" &amp;
        ADDRESS(
            2,
            MATCH(
                LEFT(A92, FIND("~", SUBSTITUTE(A92, ".", "~", LEN(A92) - LEN(SUBSTITUTE(A92, ".", ""))))) &amp; "TotalkWh",
                RawData!$1:$1,
                0
            ),
            4
        )
    ),
    0
)</f>
        <v>0</v>
      </c>
      <c r="D92" s="92">
        <v>49</v>
      </c>
    </row>
    <row r="93" spans="1:11" s="91" customFormat="1" ht="20.65" customHeight="1">
      <c r="A93" s="96" t="s">
        <v>283</v>
      </c>
      <c r="B93" s="97" t="s">
        <v>284</v>
      </c>
      <c r="C93" s="94" cm="1">
        <f t="array" aca="1" ref="C93" ca="1">IFERROR(
    INDIRECT(
        "RawData!" &amp;
        ADDRESS(
            3,
            MATCH(
                LEFT(A93, FIND("~", SUBSTITUTE(A93, ".", "~", LEN(A93) - LEN(SUBSTITUTE(A93, ".", ""))))) &amp; "TotalkWh",
                RawData!$1:$1,
                0
            ),
            4
        )
    )
    -
    INDIRECT(
        "RawData!" &amp;
        ADDRESS(
            2,
            MATCH(
                LEFT(A93, FIND("~", SUBSTITUTE(A93, ".", "~", LEN(A93) - LEN(SUBSTITUTE(A93, ".", ""))))) &amp; "TotalkWh",
                RawData!$1:$1,
                0
            ),
            4
        )
    ),
    0
)</f>
        <v>0</v>
      </c>
      <c r="D93" s="92">
        <v>50</v>
      </c>
    </row>
    <row r="94" spans="1:11" s="91" customFormat="1" ht="20.65" customHeight="1">
      <c r="A94" s="96" t="s">
        <v>285</v>
      </c>
      <c r="B94" s="97" t="s">
        <v>286</v>
      </c>
      <c r="C94" s="94" cm="1">
        <f t="array" aca="1" ref="C94" ca="1">IFERROR(
    INDIRECT(
        "RawData!" &amp;
        ADDRESS(
            3,
            MATCH(
                LEFT(A94, FIND("~", SUBSTITUTE(A94, ".", "~", LEN(A94) - LEN(SUBSTITUTE(A94, ".", ""))))) &amp; "TotalkWh",
                RawData!$1:$1,
                0
            ),
            4
        )
    )
    -
    INDIRECT(
        "RawData!" &amp;
        ADDRESS(
            2,
            MATCH(
                LEFT(A94, FIND("~", SUBSTITUTE(A94, ".", "~", LEN(A94) - LEN(SUBSTITUTE(A94, ".", ""))))) &amp; "TotalkWh",
                RawData!$1:$1,
                0
            ),
            4
        )
    ),
    0
)</f>
        <v>0</v>
      </c>
      <c r="D94" s="92">
        <v>51</v>
      </c>
    </row>
    <row r="95" spans="1:11" s="91" customFormat="1" ht="20.65" customHeight="1">
      <c r="A95" s="96" t="s">
        <v>287</v>
      </c>
      <c r="B95" s="97" t="s">
        <v>288</v>
      </c>
      <c r="C95" s="94" cm="1">
        <f t="array" aca="1" ref="C95" ca="1">IFERROR(
    INDIRECT(
        "RawData!" &amp;
        ADDRESS(
            3,
            MATCH(
                LEFT(A95, FIND("~", SUBSTITUTE(A95, ".", "~", LEN(A95) - LEN(SUBSTITUTE(A95, ".", ""))))) &amp; "TotalkWh",
                RawData!$1:$1,
                0
            ),
            4
        )
    )
    -
    INDIRECT(
        "RawData!" &amp;
        ADDRESS(
            2,
            MATCH(
                LEFT(A95, FIND("~", SUBSTITUTE(A95, ".", "~", LEN(A95) - LEN(SUBSTITUTE(A95, ".", ""))))) &amp; "TotalkWh",
                RawData!$1:$1,
                0
            ),
            4
        )
    ),
    0
)</f>
        <v>0</v>
      </c>
      <c r="D95" s="103">
        <v>126</v>
      </c>
    </row>
    <row r="96" spans="1:11" s="91" customFormat="1" ht="20.65" customHeight="1">
      <c r="A96" s="144" t="s">
        <v>196</v>
      </c>
      <c r="B96" s="145"/>
      <c r="C96" s="145"/>
      <c r="D96" s="146"/>
    </row>
    <row r="97" spans="1:4" s="91" customFormat="1" ht="20.65" customHeight="1">
      <c r="A97" s="96" t="s">
        <v>289</v>
      </c>
      <c r="B97" s="97" t="s">
        <v>290</v>
      </c>
      <c r="C97" s="101" cm="1">
        <f t="array" aca="1" ref="C97" ca="1">IFERROR(
    INDIRECT(
        "RawData!" &amp;
        ADDRESS(
            3,
            MATCH(
                LEFT(A97, FIND("~", SUBSTITUTE(A97, ".", "~", LEN(A97) - LEN(SUBSTITUTE(A97, ".", ""))))) &amp; "TotalkWh",
                RawData!$1:$1,
                0
            ),
            4
        )
    )
    -
    INDIRECT(
        "RawData!" &amp;
        ADDRESS(
            2,
            MATCH(
                LEFT(A97, FIND("~", SUBSTITUTE(A97, ".", "~", LEN(A97) - LEN(SUBSTITUTE(A97, ".", ""))))) &amp; "TotalkWh",
                RawData!$1:$1,
                0
            ),
            4
        )
    ),
    0
)</f>
        <v>0</v>
      </c>
      <c r="D97" s="103">
        <v>127</v>
      </c>
    </row>
    <row r="98" spans="1:4" s="91" customFormat="1" ht="20.65" customHeight="1">
      <c r="A98" s="96" t="s">
        <v>291</v>
      </c>
      <c r="B98" s="97" t="s">
        <v>292</v>
      </c>
      <c r="C98" s="101" cm="1">
        <f t="array" aca="1" ref="C98" ca="1">IFERROR(
    INDIRECT(
        "RawData!" &amp;
        ADDRESS(
            3,
            MATCH(
                LEFT(A98, FIND("~", SUBSTITUTE(A98, ".", "~", LEN(A98) - LEN(SUBSTITUTE(A98, ".", ""))))) &amp; "TotalkWh",
                RawData!$1:$1,
                0
            ),
            4
        )
    )
    -
    INDIRECT(
        "RawData!" &amp;
        ADDRESS(
            2,
            MATCH(
                LEFT(A98, FIND("~", SUBSTITUTE(A98, ".", "~", LEN(A98) - LEN(SUBSTITUTE(A98, ".", ""))))) &amp; "TotalkWh",
                RawData!$1:$1,
                0
            ),
            4
        )
    ),
    0
)</f>
        <v>0</v>
      </c>
      <c r="D98" s="103">
        <v>128</v>
      </c>
    </row>
    <row r="99" spans="1:4" s="91" customFormat="1" ht="20.25" customHeight="1">
      <c r="A99" s="96" t="s">
        <v>293</v>
      </c>
      <c r="B99" s="97" t="s">
        <v>294</v>
      </c>
      <c r="C99" s="101" cm="1">
        <f t="array" aca="1" ref="C99" ca="1">IFERROR(
    INDIRECT(
        "RawData!" &amp;
        ADDRESS(
            3,
            MATCH(
                LEFT(A99, FIND("~", SUBSTITUTE(A99, ".", "~", LEN(A99) - LEN(SUBSTITUTE(A99, ".", ""))))) &amp; "TotalkWh",
                RawData!$1:$1,
                0
            ),
            4
        )
    )
    -
    INDIRECT(
        "RawData!" &amp;
        ADDRESS(
            2,
            MATCH(
                LEFT(A99, FIND("~", SUBSTITUTE(A99, ".", "~", LEN(A99) - LEN(SUBSTITUTE(A99, ".", ""))))) &amp; "TotalkWh",
                RawData!$1:$1,
                0
            ),
            4
        )
    ),
    0
)</f>
        <v>0</v>
      </c>
      <c r="D99" s="106">
        <v>129</v>
      </c>
    </row>
    <row r="100" spans="1:4" s="91" customFormat="1" ht="20.25" customHeight="1">
      <c r="A100" s="96" t="s">
        <v>293</v>
      </c>
      <c r="B100" s="97" t="s">
        <v>295</v>
      </c>
      <c r="C100" s="101" cm="1">
        <f t="array" aca="1" ref="C100" ca="1">IFERROR(
    INDIRECT(
        "RawData!" &amp;
        ADDRESS(
            3,
            MATCH(
                LEFT(A100, FIND("~", SUBSTITUTE(A100, ".", "~", LEN(A100) - LEN(SUBSTITUTE(A100, ".", ""))))) &amp; "TotalkWh",
                RawData!$1:$1,
                0
            ),
            4
        )
    )
    -
    INDIRECT(
        "RawData!" &amp;
        ADDRESS(
            2,
            MATCH(
                LEFT(A100, FIND("~", SUBSTITUTE(A100, ".", "~", LEN(A100) - LEN(SUBSTITUTE(A100, ".", ""))))) &amp; "TotalkWh",
                RawData!$1:$1,
                0
            ),
            4
        )
    ),
    0
)</f>
        <v>0</v>
      </c>
      <c r="D100" s="106">
        <v>130</v>
      </c>
    </row>
    <row r="101" spans="1:4" s="91" customFormat="1" ht="20.25" customHeight="1">
      <c r="A101" s="96" t="s">
        <v>296</v>
      </c>
      <c r="B101" s="97" t="s">
        <v>297</v>
      </c>
      <c r="C101" s="101" cm="1">
        <f t="array" aca="1" ref="C101" ca="1">IFERROR(
    INDIRECT(
        "RawData!" &amp;
        ADDRESS(
            3,
            MATCH(
                LEFT(A101, FIND("~", SUBSTITUTE(A101, ".", "~", LEN(A101) - LEN(SUBSTITUTE(A101, ".", ""))))) &amp; "TotalkWh",
                RawData!$1:$1,
                0
            ),
            4
        )
    )
    -
    INDIRECT(
        "RawData!" &amp;
        ADDRESS(
            2,
            MATCH(
                LEFT(A101, FIND("~", SUBSTITUTE(A101, ".", "~", LEN(A101) - LEN(SUBSTITUTE(A101, ".", ""))))) &amp; "TotalkWh",
                RawData!$1:$1,
                0
            ),
            4
        )
    ),
    0
)</f>
        <v>0</v>
      </c>
      <c r="D101" s="106">
        <v>131</v>
      </c>
    </row>
    <row r="102" spans="1:4" s="91" customFormat="1" ht="20.65" customHeight="1">
      <c r="A102" s="96" t="s">
        <v>298</v>
      </c>
      <c r="B102" s="97" t="s">
        <v>299</v>
      </c>
      <c r="C102" s="101" cm="1">
        <f t="array" aca="1" ref="C102" ca="1">IFERROR(
    INDIRECT(
        "RawData!" &amp;
        ADDRESS(
            3,
            MATCH(
                LEFT(A102, FIND("~", SUBSTITUTE(A102, ".", "~", LEN(A102) - LEN(SUBSTITUTE(A102, ".", ""))))) &amp; "TotalkWh",
                RawData!$1:$1,
                0
            ),
            4
        )
    )
    -
    INDIRECT(
        "RawData!" &amp;
        ADDRESS(
            2,
            MATCH(
                LEFT(A102, FIND("~", SUBSTITUTE(A102, ".", "~", LEN(A102) - LEN(SUBSTITUTE(A102, ".", ""))))) &amp; "TotalkWh",
                RawData!$1:$1,
                0
            ),
            4
        )
    ),
    0
)</f>
        <v>0</v>
      </c>
      <c r="D102" s="106">
        <v>132</v>
      </c>
    </row>
    <row r="103" spans="1:4" s="91" customFormat="1" ht="20.65" customHeight="1">
      <c r="A103" s="96" t="s">
        <v>300</v>
      </c>
      <c r="B103" s="97" t="s">
        <v>301</v>
      </c>
      <c r="C103" s="101" cm="1">
        <f t="array" aca="1" ref="C103" ca="1">IFERROR(
    INDIRECT(
        "RawData!" &amp;
        ADDRESS(
            3,
            MATCH(
                LEFT(A103, FIND("~", SUBSTITUTE(A103, ".", "~", LEN(A103) - LEN(SUBSTITUTE(A103, ".", ""))))) &amp; "TotalkWh",
                RawData!$1:$1,
                0
            ),
            4
        )
    )
    -
    INDIRECT(
        "RawData!" &amp;
        ADDRESS(
            2,
            MATCH(
                LEFT(A103, FIND("~", SUBSTITUTE(A103, ".", "~", LEN(A103) - LEN(SUBSTITUTE(A103, ".", ""))))) &amp; "TotalkWh",
                RawData!$1:$1,
                0
            ),
            4
        )
    ),
    0
)</f>
        <v>0</v>
      </c>
      <c r="D103" s="103">
        <v>133</v>
      </c>
    </row>
    <row r="104" spans="1:4" s="91" customFormat="1" ht="20.65" customHeight="1">
      <c r="A104" s="96" t="s">
        <v>302</v>
      </c>
      <c r="B104" s="97" t="s">
        <v>303</v>
      </c>
      <c r="C104" s="101" cm="1">
        <f t="array" aca="1" ref="C104" ca="1">IFERROR(
    INDIRECT(
        "RawData!" &amp;
        ADDRESS(
            3,
            MATCH(
                LEFT(A104, FIND("~", SUBSTITUTE(A104, ".", "~", LEN(A104) - LEN(SUBSTITUTE(A104, ".", ""))))) &amp; "TotalkWh",
                RawData!$1:$1,
                0
            ),
            4
        )
    )
    -
    INDIRECT(
        "RawData!" &amp;
        ADDRESS(
            2,
            MATCH(
                LEFT(A104, FIND("~", SUBSTITUTE(A104, ".", "~", LEN(A104) - LEN(SUBSTITUTE(A104, ".", ""))))) &amp; "TotalkWh",
                RawData!$1:$1,
                0
            ),
            4
        )
    ),
    0
)</f>
        <v>0</v>
      </c>
      <c r="D104" s="103">
        <v>134</v>
      </c>
    </row>
    <row r="105" spans="1:4" s="91" customFormat="1" ht="20.65" customHeight="1">
      <c r="A105" s="96" t="s">
        <v>304</v>
      </c>
      <c r="B105" s="97" t="s">
        <v>305</v>
      </c>
      <c r="C105" s="101" cm="1">
        <f t="array" aca="1" ref="C105" ca="1">IFERROR(
    INDIRECT(
        "RawData!" &amp;
        ADDRESS(
            3,
            MATCH(
                LEFT(A105, FIND("~", SUBSTITUTE(A105, ".", "~", LEN(A105) - LEN(SUBSTITUTE(A105, ".", ""))))) &amp; "TotalkWh",
                RawData!$1:$1,
                0
            ),
            4
        )
    )
    -
    INDIRECT(
        "RawData!" &amp;
        ADDRESS(
            2,
            MATCH(
                LEFT(A105, FIND("~", SUBSTITUTE(A105, ".", "~", LEN(A105) - LEN(SUBSTITUTE(A105, ".", ""))))) &amp; "TotalkWh",
                RawData!$1:$1,
                0
            ),
            4
        )
    ),
    0
)</f>
        <v>0</v>
      </c>
      <c r="D105" s="103">
        <v>135</v>
      </c>
    </row>
    <row r="106" spans="1:4" s="91" customFormat="1" ht="20.65" customHeight="1">
      <c r="A106" s="96" t="s">
        <v>306</v>
      </c>
      <c r="B106" s="97" t="s">
        <v>307</v>
      </c>
      <c r="C106" s="101" cm="1">
        <f t="array" aca="1" ref="C106" ca="1">IFERROR(
    INDIRECT(
        "RawData!" &amp;
        ADDRESS(
            3,
            MATCH(
                LEFT(A106, FIND("~", SUBSTITUTE(A106, ".", "~", LEN(A106) - LEN(SUBSTITUTE(A106, ".", ""))))) &amp; "TotalkWh",
                RawData!$1:$1,
                0
            ),
            4
        )
    )
    -
    INDIRECT(
        "RawData!" &amp;
        ADDRESS(
            2,
            MATCH(
                LEFT(A106, FIND("~", SUBSTITUTE(A106, ".", "~", LEN(A106) - LEN(SUBSTITUTE(A106, ".", ""))))) &amp; "TotalkWh",
                RawData!$1:$1,
                0
            ),
            4
        )
    ),
    0
)</f>
        <v>0</v>
      </c>
      <c r="D106" s="103">
        <v>136</v>
      </c>
    </row>
    <row r="107" spans="1:4" s="91" customFormat="1" ht="20.65" customHeight="1">
      <c r="A107" s="96" t="s">
        <v>308</v>
      </c>
      <c r="B107" s="97" t="s">
        <v>309</v>
      </c>
      <c r="C107" s="101" cm="1">
        <f t="array" aca="1" ref="C107" ca="1">IFERROR(
    INDIRECT(
        "RawData!" &amp;
        ADDRESS(
            3,
            MATCH(
                LEFT(A107, FIND("~", SUBSTITUTE(A107, ".", "~", LEN(A107) - LEN(SUBSTITUTE(A107, ".", ""))))) &amp; "TotalkWh",
                RawData!$1:$1,
                0
            ),
            4
        )
    )
    -
    INDIRECT(
        "RawData!" &amp;
        ADDRESS(
            2,
            MATCH(
                LEFT(A107, FIND("~", SUBSTITUTE(A107, ".", "~", LEN(A107) - LEN(SUBSTITUTE(A107, ".", ""))))) &amp; "TotalkWh",
                RawData!$1:$1,
                0
            ),
            4
        )
    ),
    0
)</f>
        <v>0</v>
      </c>
      <c r="D107" s="103">
        <v>137</v>
      </c>
    </row>
    <row r="108" spans="1:4" s="91" customFormat="1" ht="20.65" customHeight="1">
      <c r="A108" s="96" t="s">
        <v>310</v>
      </c>
      <c r="B108" s="97" t="s">
        <v>311</v>
      </c>
      <c r="C108" s="101" cm="1">
        <f t="array" aca="1" ref="C108" ca="1">IFERROR(
    INDIRECT(
        "RawData!" &amp;
        ADDRESS(
            3,
            MATCH(
                LEFT(A108, FIND("~", SUBSTITUTE(A108, ".", "~", LEN(A108) - LEN(SUBSTITUTE(A108, ".", ""))))) &amp; "TotalkWh",
                RawData!$1:$1,
                0
            ),
            4
        )
    )
    -
    INDIRECT(
        "RawData!" &amp;
        ADDRESS(
            2,
            MATCH(
                LEFT(A108, FIND("~", SUBSTITUTE(A108, ".", "~", LEN(A108) - LEN(SUBSTITUTE(A108, ".", ""))))) &amp; "TotalkWh",
                RawData!$1:$1,
                0
            ),
            4
        )
    ),
    0
)</f>
        <v>0</v>
      </c>
      <c r="D108" s="103">
        <v>138</v>
      </c>
    </row>
    <row r="109" spans="1:4" s="91" customFormat="1" ht="20.65" customHeight="1">
      <c r="A109" s="96" t="s">
        <v>312</v>
      </c>
      <c r="B109" s="97" t="s">
        <v>313</v>
      </c>
      <c r="C109" s="101" cm="1">
        <f t="array" aca="1" ref="C109" ca="1">IFERROR(
    INDIRECT(
        "RawData!" &amp;
        ADDRESS(
            3,
            MATCH(
                LEFT(A109, FIND("~", SUBSTITUTE(A109, ".", "~", LEN(A109) - LEN(SUBSTITUTE(A109, ".", ""))))) &amp; "TotalkWh",
                RawData!$1:$1,
                0
            ),
            4
        )
    )
    -
    INDIRECT(
        "RawData!" &amp;
        ADDRESS(
            2,
            MATCH(
                LEFT(A109, FIND("~", SUBSTITUTE(A109, ".", "~", LEN(A109) - LEN(SUBSTITUTE(A109, ".", ""))))) &amp; "TotalkWh",
                RawData!$1:$1,
                0
            ),
            4
        )
    ),
    0
)</f>
        <v>0</v>
      </c>
      <c r="D109" s="103">
        <v>139</v>
      </c>
    </row>
    <row r="110" spans="1:4" s="91" customFormat="1" ht="20.65" customHeight="1">
      <c r="A110" s="96" t="s">
        <v>314</v>
      </c>
      <c r="B110" s="97" t="s">
        <v>315</v>
      </c>
      <c r="C110" s="101" cm="1">
        <f t="array" aca="1" ref="C110" ca="1">IFERROR(
    INDIRECT(
        "RawData!" &amp;
        ADDRESS(
            3,
            MATCH(
                LEFT(A110, FIND("~", SUBSTITUTE(A110, ".", "~", LEN(A110) - LEN(SUBSTITUTE(A110, ".", ""))))) &amp; "TotalkWh",
                RawData!$1:$1,
                0
            ),
            4
        )
    )
    -
    INDIRECT(
        "RawData!" &amp;
        ADDRESS(
            2,
            MATCH(
                LEFT(A110, FIND("~", SUBSTITUTE(A110, ".", "~", LEN(A110) - LEN(SUBSTITUTE(A110, ".", ""))))) &amp; "TotalkWh",
                RawData!$1:$1,
                0
            ),
            4
        )
    ),
    0
)</f>
        <v>0</v>
      </c>
      <c r="D110" s="103">
        <v>140</v>
      </c>
    </row>
    <row r="111" spans="1:4" s="91" customFormat="1" ht="20.65" customHeight="1">
      <c r="A111" s="147" t="s">
        <v>316</v>
      </c>
      <c r="B111" s="148"/>
      <c r="C111" s="148"/>
      <c r="D111" s="149"/>
    </row>
    <row r="112" spans="1:4" s="91" customFormat="1" ht="20.65" customHeight="1">
      <c r="A112" s="96" t="s">
        <v>317</v>
      </c>
      <c r="B112" s="97" t="s">
        <v>318</v>
      </c>
      <c r="C112" s="101" cm="1">
        <f t="array" aca="1" ref="C112" ca="1">IFERROR(
    INDIRECT(
        "RawData!" &amp;
        ADDRESS(
            3,
            MATCH(
                LEFT(A112, FIND("~", SUBSTITUTE(A112, ".", "~", LEN(A112) - LEN(SUBSTITUTE(A112, ".", ""))))) &amp; "TotalkWh",
                RawData!$1:$1,
                0
            ),
            4
        )
    )
    -
    INDIRECT(
        "RawData!" &amp;
        ADDRESS(
            2,
            MATCH(
                LEFT(A112, FIND("~", SUBSTITUTE(A112, ".", "~", LEN(A112) - LEN(SUBSTITUTE(A112, ".", ""))))) &amp; "TotalkWh",
                RawData!$1:$1,
                0
            ),
            4
        )
    ),
    0
)</f>
        <v>0</v>
      </c>
      <c r="D112" s="104">
        <v>95</v>
      </c>
    </row>
    <row r="113" spans="1:6" s="91" customFormat="1" ht="20.65" customHeight="1">
      <c r="A113" s="147" t="s">
        <v>319</v>
      </c>
      <c r="B113" s="148"/>
      <c r="C113" s="148"/>
      <c r="D113" s="149"/>
    </row>
    <row r="114" spans="1:6" s="91" customFormat="1" ht="20.65" customHeight="1">
      <c r="A114" s="96" t="s">
        <v>320</v>
      </c>
      <c r="B114" s="97" t="s">
        <v>321</v>
      </c>
      <c r="C114" s="101" cm="1">
        <f t="array" aca="1" ref="C114" ca="1">IFERROR(
    INDIRECT(
        "RawData!" &amp;
        ADDRESS(
            3,
            MATCH(
                LEFT(A114, FIND("~", SUBSTITUTE(A114, ".", "~", LEN(A114) - LEN(SUBSTITUTE(A114, ".", ""))))) &amp; "TotalkWh",
                RawData!$1:$1,
                0
            ),
            4
        )
    )
    -
    INDIRECT(
        "RawData!" &amp;
        ADDRESS(
            2,
            MATCH(
                LEFT(A114, FIND("~", SUBSTITUTE(A114, ".", "~", LEN(A114) - LEN(SUBSTITUTE(A114, ".", ""))))) &amp; "TotalkWh",
                RawData!$1:$1,
                0
            ),
            4
        )
    ),
    0
)</f>
        <v>0</v>
      </c>
      <c r="D114" s="102">
        <v>96</v>
      </c>
    </row>
    <row r="115" spans="1:6" s="91" customFormat="1" ht="20.65" customHeight="1">
      <c r="A115" s="147" t="s">
        <v>322</v>
      </c>
      <c r="B115" s="148"/>
      <c r="C115" s="148"/>
      <c r="D115" s="149"/>
    </row>
    <row r="116" spans="1:6" s="91" customFormat="1" ht="20.65" customHeight="1">
      <c r="A116" s="144" t="s">
        <v>196</v>
      </c>
      <c r="B116" s="145"/>
      <c r="C116" s="145"/>
      <c r="D116" s="146"/>
    </row>
    <row r="117" spans="1:6" s="91" customFormat="1" ht="20.65" customHeight="1">
      <c r="A117" s="96" t="s">
        <v>323</v>
      </c>
      <c r="B117" s="96" t="s">
        <v>273</v>
      </c>
      <c r="C117" s="101" cm="1">
        <f t="array" aca="1" ref="C117" ca="1">IFERROR(
    INDIRECT(
        "RawData!" &amp;
        ADDRESS(
            3,
            MATCH(
                LEFT(A117, FIND("~", SUBSTITUTE(A117, ".", "~", LEN(A117) - LEN(SUBSTITUTE(A117, ".", ""))))) &amp; "TotalkWh",
                RawData!$1:$1,
                0
            ),
            4
        )
    )
    -
    INDIRECT(
        "RawData!" &amp;
        ADDRESS(
            2,
            MATCH(
                LEFT(A117, FIND("~", SUBSTITUTE(A117, ".", "~", LEN(A117) - LEN(SUBSTITUTE(A117, ".", ""))))) &amp; "TotalkWh",
                RawData!$1:$1,
                0
            ),
            4
        )
    ),
    0
)</f>
        <v>0</v>
      </c>
      <c r="D117" s="103">
        <v>141</v>
      </c>
    </row>
    <row r="118" spans="1:6" s="91" customFormat="1" ht="20.65" customHeight="1">
      <c r="A118" s="96" t="s">
        <v>324</v>
      </c>
      <c r="B118" s="96" t="s">
        <v>325</v>
      </c>
      <c r="C118" s="101" cm="1">
        <f t="array" aca="1" ref="C118" ca="1">IFERROR(
    INDIRECT(
        "RawData!" &amp;
        ADDRESS(
            3,
            MATCH(
                LEFT(A118, FIND("~", SUBSTITUTE(A118, ".", "~", LEN(A118) - LEN(SUBSTITUTE(A118, ".", ""))))) &amp; "TotalkWh",
                RawData!$1:$1,
                0
            ),
            4
        )
    )
    -
    INDIRECT(
        "RawData!" &amp;
        ADDRESS(
            2,
            MATCH(
                LEFT(A118, FIND("~", SUBSTITUTE(A118, ".", "~", LEN(A118) - LEN(SUBSTITUTE(A118, ".", ""))))) &amp; "TotalkWh",
                RawData!$1:$1,
                0
            ),
            4
        )
    ),
    0
)</f>
        <v>0</v>
      </c>
      <c r="D118" s="103">
        <v>142</v>
      </c>
    </row>
    <row r="119" spans="1:6" s="91" customFormat="1" ht="20.25" customHeight="1">
      <c r="A119" s="96" t="s">
        <v>326</v>
      </c>
      <c r="B119" s="96" t="s">
        <v>327</v>
      </c>
      <c r="C119" s="101" cm="1">
        <f t="array" aca="1" ref="C119" ca="1">IFERROR(
    INDIRECT(
        "RawData!" &amp;
        ADDRESS(
            3,
            MATCH(
                LEFT(A119, FIND("~", SUBSTITUTE(A119, ".", "~", LEN(A119) - LEN(SUBSTITUTE(A119, ".", ""))))) &amp; "TotalkWh",
                RawData!$1:$1,
                0
            ),
            4
        )
    )
    -
    INDIRECT(
        "RawData!" &amp;
        ADDRESS(
            2,
            MATCH(
                LEFT(A119, FIND("~", SUBSTITUTE(A119, ".", "~", LEN(A119) - LEN(SUBSTITUTE(A119, ".", ""))))) &amp; "TotalkWh",
                RawData!$1:$1,
                0
            ),
            4
        )
    ),
    0
)</f>
        <v>0</v>
      </c>
      <c r="D119" s="103">
        <v>143</v>
      </c>
    </row>
    <row r="120" spans="1:6" s="91" customFormat="1" ht="20.25" customHeight="1">
      <c r="A120" s="96" t="s">
        <v>328</v>
      </c>
      <c r="B120" s="96" t="s">
        <v>329</v>
      </c>
      <c r="C120" s="101" cm="1">
        <f t="array" aca="1" ref="C120" ca="1">IFERROR(
    INDIRECT(
        "RawData!" &amp;
        ADDRESS(
            3,
            MATCH(
                LEFT(A120, FIND("~", SUBSTITUTE(A120, ".", "~", LEN(A120) - LEN(SUBSTITUTE(A120, ".", ""))))) &amp; "TotalkWh",
                RawData!$1:$1,
                0
            ),
            4
        )
    )
    -
    INDIRECT(
        "RawData!" &amp;
        ADDRESS(
            2,
            MATCH(
                LEFT(A120, FIND("~", SUBSTITUTE(A120, ".", "~", LEN(A120) - LEN(SUBSTITUTE(A120, ".", ""))))) &amp; "TotalkWh",
                RawData!$1:$1,
                0
            ),
            4
        )
    ),
    0
)</f>
        <v>0</v>
      </c>
      <c r="D120" s="103">
        <v>144</v>
      </c>
    </row>
    <row r="121" spans="1:6" s="91" customFormat="1" ht="20.65" customHeight="1">
      <c r="A121" s="96" t="s">
        <v>330</v>
      </c>
      <c r="B121" s="96" t="s">
        <v>331</v>
      </c>
      <c r="C121" s="101" cm="1">
        <f t="array" aca="1" ref="C121" ca="1">IFERROR(
    INDIRECT(
        "RawData!" &amp;
        ADDRESS(
            3,
            MATCH(
                LEFT(A121, FIND("~", SUBSTITUTE(A121, ".", "~", LEN(A121) - LEN(SUBSTITUTE(A121, ".", ""))))) &amp; "TotalkWh",
                RawData!$1:$1,
                0
            ),
            4
        )
    )
    -
    INDIRECT(
        "RawData!" &amp;
        ADDRESS(
            2,
            MATCH(
                LEFT(A121, FIND("~", SUBSTITUTE(A121, ".", "~", LEN(A121) - LEN(SUBSTITUTE(A121, ".", ""))))) &amp; "TotalkWh",
                RawData!$1:$1,
                0
            ),
            4
        )
    ),
    0
)</f>
        <v>0</v>
      </c>
      <c r="D121" s="103">
        <v>145</v>
      </c>
    </row>
    <row r="122" spans="1:6" s="91" customFormat="1" ht="20.65" customHeight="1">
      <c r="A122" s="96" t="s">
        <v>332</v>
      </c>
      <c r="B122" s="96" t="s">
        <v>333</v>
      </c>
      <c r="C122" s="101" cm="1">
        <f t="array" aca="1" ref="C122" ca="1">IFERROR(
    INDIRECT(
        "RawData!" &amp;
        ADDRESS(
            3,
            MATCH(
                LEFT(A122, FIND("~", SUBSTITUTE(A122, ".", "~", LEN(A122) - LEN(SUBSTITUTE(A122, ".", ""))))) &amp; "TotalkWh",
                RawData!$1:$1,
                0
            ),
            4
        )
    )
    -
    INDIRECT(
        "RawData!" &amp;
        ADDRESS(
            2,
            MATCH(
                LEFT(A122, FIND("~", SUBSTITUTE(A122, ".", "~", LEN(A122) - LEN(SUBSTITUTE(A122, ".", ""))))) &amp; "TotalkWh",
                RawData!$1:$1,
                0
            ),
            4
        )
    ),
    0
)</f>
        <v>0</v>
      </c>
      <c r="D122" s="103">
        <v>146</v>
      </c>
    </row>
    <row r="123" spans="1:6" s="91" customFormat="1" ht="20.65" customHeight="1">
      <c r="A123" s="147" t="s">
        <v>334</v>
      </c>
      <c r="B123" s="148"/>
      <c r="C123" s="148"/>
      <c r="D123" s="149"/>
    </row>
    <row r="124" spans="1:6" s="91" customFormat="1" ht="20.65" customHeight="1">
      <c r="A124" s="144" t="s">
        <v>155</v>
      </c>
      <c r="B124" s="145"/>
      <c r="C124" s="145"/>
      <c r="D124" s="146"/>
    </row>
    <row r="125" spans="1:6" s="91" customFormat="1" ht="20.65" customHeight="1">
      <c r="A125" s="96" t="s">
        <v>335</v>
      </c>
      <c r="B125" s="97" t="s">
        <v>336</v>
      </c>
      <c r="C125" s="101" cm="1">
        <f t="array" aca="1" ref="C125" ca="1">IFERROR(
    INDIRECT(
        "RawData!" &amp;
        ADDRESS(
            3,
            MATCH(
                LEFT(A125, FIND("~", SUBSTITUTE(A125, ".", "~", LEN(A125) - LEN(SUBSTITUTE(A125, ".", ""))))) &amp; "TotalkWh",
                RawData!$1:$1,
                0
            ),
            4
        )
    )
    -
    INDIRECT(
        "RawData!" &amp;
        ADDRESS(
            2,
            MATCH(
                LEFT(A125, FIND("~", SUBSTITUTE(A125, ".", "~", LEN(A125) - LEN(SUBSTITUTE(A125, ".", ""))))) &amp; "TotalkWh",
                RawData!$1:$1,
                0
            ),
            4
        )
    ),
    0
)</f>
        <v>0</v>
      </c>
      <c r="D125" s="92">
        <v>26</v>
      </c>
    </row>
    <row r="126" spans="1:6" s="91" customFormat="1" ht="20.65" customHeight="1">
      <c r="A126" s="96" t="s">
        <v>337</v>
      </c>
      <c r="B126" s="97" t="s">
        <v>338</v>
      </c>
      <c r="C126" s="101" cm="1">
        <f t="array" aca="1" ref="C126" ca="1">IFERROR(
    INDIRECT(
        "RawData!" &amp;
        ADDRESS(
            3,
            MATCH(
                LEFT(A126, FIND("~", SUBSTITUTE(A126, ".", "~", LEN(A126) - LEN(SUBSTITUTE(A126, ".", ""))))) &amp; "TotalkWh",
                RawData!$1:$1,
                0
            ),
            4
        )
    )
    -
    INDIRECT(
        "RawData!" &amp;
        ADDRESS(
            2,
            MATCH(
                LEFT(A126, FIND("~", SUBSTITUTE(A126, ".", "~", LEN(A126) - LEN(SUBSTITUTE(A126, ".", ""))))) &amp; "TotalkWh",
                RawData!$1:$1,
                0
            ),
            4
        )
    ),
    0
)</f>
        <v>0</v>
      </c>
      <c r="D126" s="92">
        <v>27</v>
      </c>
      <c r="E126" s="95"/>
      <c r="F126" s="95"/>
    </row>
    <row r="127" spans="1:6" s="91" customFormat="1" ht="20.65" customHeight="1">
      <c r="A127" s="96" t="s">
        <v>339</v>
      </c>
      <c r="B127" s="97" t="s">
        <v>340</v>
      </c>
      <c r="C127" s="101" cm="1">
        <f t="array" aca="1" ref="C127" ca="1">IFERROR(
    INDIRECT(
        "RawData!" &amp;
        ADDRESS(
            3,
            MATCH(
                LEFT(A127, FIND("~", SUBSTITUTE(A127, ".", "~", LEN(A127) - LEN(SUBSTITUTE(A127, ".", ""))))) &amp; "TotalkWh",
                RawData!$1:$1,
                0
            ),
            4
        )
    )
    -
    INDIRECT(
        "RawData!" &amp;
        ADDRESS(
            2,
            MATCH(
                LEFT(A127, FIND("~", SUBSTITUTE(A127, ".", "~", LEN(A127) - LEN(SUBSTITUTE(A127, ".", ""))))) &amp; "TotalkWh",
                RawData!$1:$1,
                0
            ),
            4
        )
    ),
    0
)</f>
        <v>0</v>
      </c>
      <c r="D127" s="92">
        <v>28</v>
      </c>
      <c r="E127" s="95"/>
      <c r="F127" s="95"/>
    </row>
    <row r="128" spans="1:6" s="91" customFormat="1" ht="20.65" customHeight="1">
      <c r="A128" s="96" t="s">
        <v>341</v>
      </c>
      <c r="B128" s="97" t="s">
        <v>342</v>
      </c>
      <c r="C128" s="101" cm="1">
        <f t="array" aca="1" ref="C128" ca="1">IFERROR(
    INDIRECT(
        "RawData!" &amp;
        ADDRESS(
            3,
            MATCH(
                LEFT(A128, FIND("~", SUBSTITUTE(A128, ".", "~", LEN(A128) - LEN(SUBSTITUTE(A128, ".", ""))))) &amp; "TotalkWh",
                RawData!$1:$1,
                0
            ),
            4
        )
    )
    -
    INDIRECT(
        "RawData!" &amp;
        ADDRESS(
            2,
            MATCH(
                LEFT(A128, FIND("~", SUBSTITUTE(A128, ".", "~", LEN(A128) - LEN(SUBSTITUTE(A128, ".", ""))))) &amp; "TotalkWh",
                RawData!$1:$1,
                0
            ),
            4
        )
    ),
    0
)</f>
        <v>0</v>
      </c>
      <c r="D128" s="104">
        <v>147</v>
      </c>
      <c r="E128" s="95"/>
      <c r="F128" s="95"/>
    </row>
    <row r="129" spans="1:7" s="91" customFormat="1" ht="20.65" customHeight="1">
      <c r="A129" s="144" t="s">
        <v>196</v>
      </c>
      <c r="B129" s="145"/>
      <c r="C129" s="145"/>
      <c r="D129" s="146"/>
      <c r="E129" s="95"/>
      <c r="F129" s="95"/>
    </row>
    <row r="130" spans="1:7" s="91" customFormat="1" ht="20.65" customHeight="1">
      <c r="A130" s="96" t="s">
        <v>343</v>
      </c>
      <c r="B130" s="97" t="s">
        <v>273</v>
      </c>
      <c r="C130" s="101" cm="1">
        <f t="array" aca="1" ref="C130" ca="1">IFERROR(
    INDIRECT(
        "RawData!" &amp;
        ADDRESS(
            3,
            MATCH(
                LEFT(A130, FIND("~", SUBSTITUTE(A130, ".", "~", LEN(A130) - LEN(SUBSTITUTE(A130, ".", ""))))) &amp; "TotalkWh",
                RawData!$1:$1,
                0
            ),
            4
        )
    )
    -
    INDIRECT(
        "RawData!" &amp;
        ADDRESS(
            2,
            MATCH(
                LEFT(A130, FIND("~", SUBSTITUTE(A130, ".", "~", LEN(A130) - LEN(SUBSTITUTE(A130, ".", ""))))) &amp; "TotalkWh",
                RawData!$1:$1,
                0
            ),
            4
        )
    ),
    0
)</f>
        <v>0</v>
      </c>
      <c r="D130" s="103">
        <v>148</v>
      </c>
      <c r="E130" s="95"/>
      <c r="F130" s="95"/>
    </row>
    <row r="131" spans="1:7" s="91" customFormat="1" ht="20.65" customHeight="1">
      <c r="A131" s="96" t="s">
        <v>344</v>
      </c>
      <c r="B131" s="97" t="s">
        <v>345</v>
      </c>
      <c r="C131" s="101" cm="1">
        <f t="array" aca="1" ref="C131" ca="1">IFERROR(
    INDIRECT(
        "RawData!" &amp;
        ADDRESS(
            3,
            MATCH(
                LEFT(A131, FIND("~", SUBSTITUTE(A131, ".", "~", LEN(A131) - LEN(SUBSTITUTE(A131, ".", ""))))) &amp; "TotalkWh",
                RawData!$1:$1,
                0
            ),
            4
        )
    )
    -
    INDIRECT(
        "RawData!" &amp;
        ADDRESS(
            2,
            MATCH(
                LEFT(A131, FIND("~", SUBSTITUTE(A131, ".", "~", LEN(A131) - LEN(SUBSTITUTE(A131, ".", ""))))) &amp; "TotalkWh",
                RawData!$1:$1,
                0
            ),
            4
        )
    ),
    0
)</f>
        <v>0</v>
      </c>
      <c r="D131" s="103">
        <v>149</v>
      </c>
      <c r="E131" s="95"/>
      <c r="F131" s="95"/>
    </row>
    <row r="132" spans="1:7" s="91" customFormat="1" ht="20.65" customHeight="1">
      <c r="A132" s="96" t="s">
        <v>346</v>
      </c>
      <c r="B132" s="97" t="s">
        <v>207</v>
      </c>
      <c r="C132" s="101" cm="1">
        <f t="array" aca="1" ref="C132" ca="1">IFERROR(
    INDIRECT(
        "RawData!" &amp;
        ADDRESS(
            3,
            MATCH(
                LEFT(A132, FIND("~", SUBSTITUTE(A132, ".", "~", LEN(A132) - LEN(SUBSTITUTE(A132, ".", ""))))) &amp; "TotalkWh",
                RawData!$1:$1,
                0
            ),
            4
        )
    )
    -
    INDIRECT(
        "RawData!" &amp;
        ADDRESS(
            2,
            MATCH(
                LEFT(A132, FIND("~", SUBSTITUTE(A132, ".", "~", LEN(A132) - LEN(SUBSTITUTE(A132, ".", ""))))) &amp; "TotalkWh",
                RawData!$1:$1,
                0
            ),
            4
        )
    ),
    0
)</f>
        <v>0</v>
      </c>
      <c r="D132" s="103">
        <v>150</v>
      </c>
      <c r="E132" s="95"/>
      <c r="F132" s="95"/>
    </row>
    <row r="133" spans="1:7" s="91" customFormat="1" ht="20.65" customHeight="1">
      <c r="A133" s="96" t="s">
        <v>347</v>
      </c>
      <c r="B133" s="97" t="s">
        <v>348</v>
      </c>
      <c r="C133" s="101" cm="1">
        <f t="array" aca="1" ref="C133" ca="1">IFERROR(
    INDIRECT(
        "RawData!" &amp;
        ADDRESS(
            3,
            MATCH(
                LEFT(A133, FIND("~", SUBSTITUTE(A133, ".", "~", LEN(A133) - LEN(SUBSTITUTE(A133, ".", ""))))) &amp; "TotalkWh",
                RawData!$1:$1,
                0
            ),
            4
        )
    )
    -
    INDIRECT(
        "RawData!" &amp;
        ADDRESS(
            2,
            MATCH(
                LEFT(A133, FIND("~", SUBSTITUTE(A133, ".", "~", LEN(A133) - LEN(SUBSTITUTE(A133, ".", ""))))) &amp; "TotalkWh",
                RawData!$1:$1,
                0
            ),
            4
        )
    ),
    0
)</f>
        <v>0</v>
      </c>
      <c r="D133" s="103">
        <v>151</v>
      </c>
      <c r="E133" s="95"/>
      <c r="F133" s="95"/>
    </row>
    <row r="134" spans="1:7" s="91" customFormat="1" ht="20.65" customHeight="1">
      <c r="A134" s="147" t="s">
        <v>349</v>
      </c>
      <c r="B134" s="148"/>
      <c r="C134" s="148"/>
      <c r="D134" s="149"/>
      <c r="E134" s="95"/>
      <c r="F134" s="95"/>
      <c r="G134" s="95"/>
    </row>
    <row r="135" spans="1:7" s="91" customFormat="1" ht="20.65" customHeight="1">
      <c r="A135" s="144" t="s">
        <v>155</v>
      </c>
      <c r="B135" s="145"/>
      <c r="C135" s="145"/>
      <c r="D135" s="146"/>
      <c r="E135" s="95"/>
      <c r="F135" s="95"/>
      <c r="G135" s="95"/>
    </row>
    <row r="136" spans="1:7" s="91" customFormat="1" ht="20.65" customHeight="1">
      <c r="A136" s="96" t="s">
        <v>350</v>
      </c>
      <c r="B136" s="97" t="s">
        <v>351</v>
      </c>
      <c r="C136" s="101" cm="1">
        <f t="array" aca="1" ref="C136" ca="1">IFERROR(
    INDIRECT(
        "RawData!" &amp;
        ADDRESS(
            3,
            MATCH(
                LEFT(A136, FIND("~", SUBSTITUTE(A136, ".", "~", LEN(A136) - LEN(SUBSTITUTE(A136, ".", ""))))) &amp; "TotalkWh",
                RawData!$1:$1,
                0
            ),
            4
        )
    )
    -
    INDIRECT(
        "RawData!" &amp;
        ADDRESS(
            2,
            MATCH(
                LEFT(A136, FIND("~", SUBSTITUTE(A136, ".", "~", LEN(A136) - LEN(SUBSTITUTE(A136, ".", ""))))) &amp; "TotalkWh",
                RawData!$1:$1,
                0
            ),
            4
        )
    ),
    0
)</f>
        <v>0</v>
      </c>
      <c r="D136" s="103">
        <v>152</v>
      </c>
      <c r="E136" s="95"/>
      <c r="F136" s="95"/>
      <c r="G136" s="95"/>
    </row>
    <row r="137" spans="1:7" s="91" customFormat="1" ht="20.65" customHeight="1">
      <c r="A137" s="96" t="s">
        <v>352</v>
      </c>
      <c r="B137" s="97" t="s">
        <v>353</v>
      </c>
      <c r="C137" s="101" cm="1">
        <f t="array" aca="1" ref="C137" ca="1">IFERROR(
    INDIRECT(
        "RawData!" &amp;
        ADDRESS(
            3,
            MATCH(
                LEFT(A137, FIND("~", SUBSTITUTE(A137, ".", "~", LEN(A137) - LEN(SUBSTITUTE(A137, ".", ""))))) &amp; "TotalkWh",
                RawData!$1:$1,
                0
            ),
            4
        )
    )
    -
    INDIRECT(
        "RawData!" &amp;
        ADDRESS(
            2,
            MATCH(
                LEFT(A137, FIND("~", SUBSTITUTE(A137, ".", "~", LEN(A137) - LEN(SUBSTITUTE(A137, ".", ""))))) &amp; "TotalkWh",
                RawData!$1:$1,
                0
            ),
            4
        )
    ),
    0
)</f>
        <v>0</v>
      </c>
      <c r="D137" s="103">
        <v>153</v>
      </c>
      <c r="E137" s="95"/>
      <c r="F137" s="95"/>
      <c r="G137" s="95"/>
    </row>
    <row r="138" spans="1:7" s="91" customFormat="1" ht="20.65" customHeight="1">
      <c r="A138" s="144" t="s">
        <v>196</v>
      </c>
      <c r="B138" s="145"/>
      <c r="C138" s="145"/>
      <c r="D138" s="146"/>
      <c r="E138" s="95"/>
      <c r="F138" s="95"/>
      <c r="G138" s="95"/>
    </row>
    <row r="139" spans="1:7" s="91" customFormat="1" ht="20.65" customHeight="1">
      <c r="A139" s="107" t="s">
        <v>354</v>
      </c>
      <c r="B139" s="97" t="s">
        <v>355</v>
      </c>
      <c r="C139" s="101" cm="1">
        <f t="array" aca="1" ref="C139" ca="1">IFERROR(
    INDIRECT(
        "RawData!" &amp;
        ADDRESS(
            3,
            MATCH(
                LEFT(A139, FIND("~", SUBSTITUTE(A139, ".", "~", LEN(A139) - LEN(SUBSTITUTE(A139, ".", ""))))) &amp; "TotalkWh",
                RawData!$1:$1,
                0
            ),
            4
        )
    )
    -
    INDIRECT(
        "RawData!" &amp;
        ADDRESS(
            2,
            MATCH(
                LEFT(A139, FIND("~", SUBSTITUTE(A139, ".", "~", LEN(A139) - LEN(SUBSTITUTE(A139, ".", ""))))) &amp; "TotalkWh",
                RawData!$1:$1,
                0
            ),
            4
        )
    ),
    0
)</f>
        <v>0</v>
      </c>
      <c r="D139" s="103">
        <v>154</v>
      </c>
      <c r="E139" s="95"/>
      <c r="F139" s="95"/>
      <c r="G139" s="95"/>
    </row>
    <row r="140" spans="1:7" s="91" customFormat="1" ht="20.65" customHeight="1">
      <c r="A140" s="107" t="s">
        <v>356</v>
      </c>
      <c r="B140" s="108" t="s">
        <v>357</v>
      </c>
      <c r="C140" s="101" cm="1">
        <f t="array" aca="1" ref="C140" ca="1">IFERROR(
    INDIRECT(
        "RawData!" &amp;
        ADDRESS(
            3,
            MATCH(
                LEFT(A140, FIND("~", SUBSTITUTE(A140, ".", "~", LEN(A140) - LEN(SUBSTITUTE(A140, ".", ""))))) &amp; "TotalkWh",
                RawData!$1:$1,
                0
            ),
            4
        )
    )
    -
    INDIRECT(
        "RawData!" &amp;
        ADDRESS(
            2,
            MATCH(
                LEFT(A140, FIND("~", SUBSTITUTE(A140, ".", "~", LEN(A140) - LEN(SUBSTITUTE(A140, ".", ""))))) &amp; "TotalkWh",
                RawData!$1:$1,
                0
            ),
            4
        )
    ),
    0
)</f>
        <v>0</v>
      </c>
      <c r="D140" s="103">
        <v>155</v>
      </c>
    </row>
    <row r="141" spans="1:7" s="91" customFormat="1" ht="20.65" customHeight="1">
      <c r="A141" s="107" t="s">
        <v>358</v>
      </c>
      <c r="B141" s="108" t="s">
        <v>359</v>
      </c>
      <c r="C141" s="101" cm="1">
        <f t="array" aca="1" ref="C141" ca="1">IFERROR(
    INDIRECT(
        "RawData!" &amp;
        ADDRESS(
            3,
            MATCH(
                LEFT(A141, FIND("~", SUBSTITUTE(A141, ".", "~", LEN(A141) - LEN(SUBSTITUTE(A141, ".", ""))))) &amp; "TotalkWh",
                RawData!$1:$1,
                0
            ),
            4
        )
    )
    -
    INDIRECT(
        "RawData!" &amp;
        ADDRESS(
            2,
            MATCH(
                LEFT(A141, FIND("~", SUBSTITUTE(A141, ".", "~", LEN(A141) - LEN(SUBSTITUTE(A141, ".", ""))))) &amp; "TotalkWh",
                RawData!$1:$1,
                0
            ),
            4
        )
    ),
    0
)</f>
        <v>0</v>
      </c>
      <c r="D141" s="103">
        <v>156</v>
      </c>
    </row>
    <row r="142" spans="1:7" s="91" customFormat="1" ht="20.65" customHeight="1">
      <c r="A142" s="107" t="s">
        <v>360</v>
      </c>
      <c r="B142" s="109" t="s">
        <v>361</v>
      </c>
      <c r="C142" s="101" cm="1">
        <f t="array" aca="1" ref="C142" ca="1">IFERROR(
    INDIRECT(
        "RawData!" &amp;
        ADDRESS(
            3,
            MATCH(
                LEFT(A142, FIND("~", SUBSTITUTE(A142, ".", "~", LEN(A142) - LEN(SUBSTITUTE(A142, ".", ""))))) &amp; "TotalkWh",
                RawData!$1:$1,
                0
            ),
            4
        )
    )
    -
    INDIRECT(
        "RawData!" &amp;
        ADDRESS(
            2,
            MATCH(
                LEFT(A142, FIND("~", SUBSTITUTE(A142, ".", "~", LEN(A142) - LEN(SUBSTITUTE(A142, ".", ""))))) &amp; "TotalkWh",
                RawData!$1:$1,
                0
            ),
            4
        )
    ),
    0
)</f>
        <v>0</v>
      </c>
      <c r="D142" s="103">
        <v>157</v>
      </c>
    </row>
    <row r="143" spans="1:7" s="91" customFormat="1" ht="20.65" customHeight="1">
      <c r="A143" s="96" t="s">
        <v>362</v>
      </c>
      <c r="B143" s="97" t="s">
        <v>359</v>
      </c>
      <c r="C143" s="101" cm="1">
        <f t="array" aca="1" ref="C143" ca="1">IFERROR(
    INDIRECT(
        "RawData!" &amp;
        ADDRESS(
            3,
            MATCH(
                LEFT(A143, FIND("~", SUBSTITUTE(A143, ".", "~", LEN(A143) - LEN(SUBSTITUTE(A143, ".", ""))))) &amp; "TotalkWh",
                RawData!$1:$1,
                0
            ),
            4
        )
    )
    -
    INDIRECT(
        "RawData!" &amp;
        ADDRESS(
            2,
            MATCH(
                LEFT(A143, FIND("~", SUBSTITUTE(A143, ".", "~", LEN(A143) - LEN(SUBSTITUTE(A143, ".", ""))))) &amp; "TotalkWh",
                RawData!$1:$1,
                0
            ),
            4
        )
    ),
    0
)</f>
        <v>0</v>
      </c>
      <c r="D143" s="103">
        <v>158</v>
      </c>
    </row>
    <row r="144" spans="1:7" s="91" customFormat="1" ht="20.65" customHeight="1">
      <c r="A144" s="147" t="s">
        <v>363</v>
      </c>
      <c r="B144" s="148"/>
      <c r="C144" s="148"/>
      <c r="D144" s="149"/>
    </row>
    <row r="145" spans="1:17" s="110" customFormat="1" ht="20.65" customHeight="1">
      <c r="A145" s="144" t="s">
        <v>155</v>
      </c>
      <c r="B145" s="145"/>
      <c r="C145" s="145"/>
      <c r="D145" s="146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</row>
    <row r="146" spans="1:17" s="91" customFormat="1" ht="20.65" customHeight="1">
      <c r="A146" s="96" t="s">
        <v>364</v>
      </c>
      <c r="B146" s="97" t="s">
        <v>365</v>
      </c>
      <c r="C146" s="101" cm="1">
        <f t="array" aca="1" ref="C146" ca="1">IFERROR(
    INDIRECT(
        "RawData!" &amp;
        ADDRESS(
            3,
            MATCH(
                LEFT(A146, FIND("~", SUBSTITUTE(A146, ".", "~", LEN(A146) - LEN(SUBSTITUTE(A146, ".", ""))))) &amp; "TotalkWh",
                RawData!$1:$1,
                0
            ),
            4
        )
    )
    -
    INDIRECT(
        "RawData!" &amp;
        ADDRESS(
            2,
            MATCH(
                LEFT(A146, FIND("~", SUBSTITUTE(A146, ".", "~", LEN(A146) - LEN(SUBSTITUTE(A146, ".", ""))))) &amp; "TotalkWh",
                RawData!$1:$1,
                0
            ),
            4
        )
    ),
    0
)</f>
        <v>0</v>
      </c>
      <c r="D146" s="92">
        <v>36</v>
      </c>
    </row>
    <row r="147" spans="1:17" s="91" customFormat="1" ht="20.65" customHeight="1">
      <c r="A147" s="96" t="s">
        <v>366</v>
      </c>
      <c r="B147" s="97" t="s">
        <v>367</v>
      </c>
      <c r="C147" s="101" cm="1">
        <f t="array" aca="1" ref="C147" ca="1">IFERROR(
    INDIRECT(
        "RawData!" &amp;
        ADDRESS(
            3,
            MATCH(
                LEFT(A147, FIND("~", SUBSTITUTE(A147, ".", "~", LEN(A147) - LEN(SUBSTITUTE(A147, ".", ""))))) &amp; "TotalkWh",
                RawData!$1:$1,
                0
            ),
            4
        )
    )
    -
    INDIRECT(
        "RawData!" &amp;
        ADDRESS(
            2,
            MATCH(
                LEFT(A147, FIND("~", SUBSTITUTE(A147, ".", "~", LEN(A147) - LEN(SUBSTITUTE(A147, ".", ""))))) &amp; "TotalkWh",
                RawData!$1:$1,
                0
            ),
            4
        )
    ),
    0
)</f>
        <v>0</v>
      </c>
      <c r="D147" s="92">
        <v>37</v>
      </c>
    </row>
    <row r="148" spans="1:17" s="91" customFormat="1" ht="20.65" customHeight="1">
      <c r="A148" s="96" t="s">
        <v>368</v>
      </c>
      <c r="B148" s="97" t="s">
        <v>369</v>
      </c>
      <c r="C148" s="101" cm="1">
        <f t="array" aca="1" ref="C148" ca="1">IFERROR(
    INDIRECT(
        "RawData!" &amp;
        ADDRESS(
            3,
            MATCH(
                LEFT(A148, FIND("~", SUBSTITUTE(A148, ".", "~", LEN(A148) - LEN(SUBSTITUTE(A148, ".", ""))))) &amp; "TotalkWh",
                RawData!$1:$1,
                0
            ),
            4
        )
    )
    -
    INDIRECT(
        "RawData!" &amp;
        ADDRESS(
            2,
            MATCH(
                LEFT(A148, FIND("~", SUBSTITUTE(A148, ".", "~", LEN(A148) - LEN(SUBSTITUTE(A148, ".", ""))))) &amp; "TotalkWh",
                RawData!$1:$1,
                0
            ),
            4
        )
    ),
    0
)</f>
        <v>0</v>
      </c>
      <c r="D148" s="92">
        <v>38</v>
      </c>
    </row>
    <row r="149" spans="1:17" s="91" customFormat="1" ht="20.65" customHeight="1">
      <c r="A149" s="96" t="s">
        <v>370</v>
      </c>
      <c r="B149" s="97" t="s">
        <v>371</v>
      </c>
      <c r="C149" s="101" cm="1">
        <f t="array" aca="1" ref="C149" ca="1">IFERROR(
    INDIRECT(
        "RawData!" &amp;
        ADDRESS(
            3,
            MATCH(
                LEFT(A149, FIND("~", SUBSTITUTE(A149, ".", "~", LEN(A149) - LEN(SUBSTITUTE(A149, ".", ""))))) &amp; "TotalkWh",
                RawData!$1:$1,
                0
            ),
            4
        )
    )
    -
    INDIRECT(
        "RawData!" &amp;
        ADDRESS(
            2,
            MATCH(
                LEFT(A149, FIND("~", SUBSTITUTE(A149, ".", "~", LEN(A149) - LEN(SUBSTITUTE(A149, ".", ""))))) &amp; "TotalkWh",
                RawData!$1:$1,
                0
            ),
            4
        )
    ),
    0
)</f>
        <v>0</v>
      </c>
      <c r="D149" s="92">
        <v>39</v>
      </c>
    </row>
    <row r="150" spans="1:17" s="91" customFormat="1" ht="20.65" customHeight="1">
      <c r="A150" s="96" t="s">
        <v>372</v>
      </c>
      <c r="B150" s="97" t="s">
        <v>373</v>
      </c>
      <c r="C150" s="101" cm="1">
        <f t="array" aca="1" ref="C150" ca="1">IFERROR(
    INDIRECT(
        "RawData!" &amp;
        ADDRESS(
            3,
            MATCH(
                LEFT(A150, FIND("~", SUBSTITUTE(A150, ".", "~", LEN(A150) - LEN(SUBSTITUTE(A150, ".", ""))))) &amp; "TotalkWh",
                RawData!$1:$1,
                0
            ),
            4
        )
    )
    -
    INDIRECT(
        "RawData!" &amp;
        ADDRESS(
            2,
            MATCH(
                LEFT(A150, FIND("~", SUBSTITUTE(A150, ".", "~", LEN(A150) - LEN(SUBSTITUTE(A150, ".", ""))))) &amp; "TotalkWh",
                RawData!$1:$1,
                0
            ),
            4
        )
    ),
    0
)</f>
        <v>0</v>
      </c>
      <c r="D150" s="102">
        <v>159</v>
      </c>
    </row>
    <row r="151" spans="1:17" s="91" customFormat="1" ht="20.65" customHeight="1">
      <c r="A151" s="96" t="s">
        <v>374</v>
      </c>
      <c r="B151" s="97" t="s">
        <v>375</v>
      </c>
      <c r="C151" s="101" cm="1">
        <f t="array" aca="1" ref="C151" ca="1">IFERROR(
    INDIRECT(
        "RawData!" &amp;
        ADDRESS(
            3,
            MATCH(
                LEFT(A151, FIND("~", SUBSTITUTE(A151, ".", "~", LEN(A151) - LEN(SUBSTITUTE(A151, ".", ""))))) &amp; "TotalkWh",
                RawData!$1:$1,
                0
            ),
            4
        )
    )
    -
    INDIRECT(
        "RawData!" &amp;
        ADDRESS(
            2,
            MATCH(
                LEFT(A151, FIND("~", SUBSTITUTE(A151, ".", "~", LEN(A151) - LEN(SUBSTITUTE(A151, ".", ""))))) &amp; "TotalkWh",
                RawData!$1:$1,
                0
            ),
            4
        )
    ),
    0
)</f>
        <v>0</v>
      </c>
      <c r="D151" s="102">
        <v>160</v>
      </c>
    </row>
    <row r="152" spans="1:17" s="91" customFormat="1" ht="20.65" customHeight="1">
      <c r="A152" s="144" t="s">
        <v>196</v>
      </c>
      <c r="B152" s="145"/>
      <c r="C152" s="145"/>
      <c r="D152" s="146"/>
    </row>
    <row r="153" spans="1:17" s="91" customFormat="1" ht="20.65" customHeight="1">
      <c r="A153" s="96" t="s">
        <v>376</v>
      </c>
      <c r="B153" s="97" t="s">
        <v>357</v>
      </c>
      <c r="C153" s="101" cm="1">
        <f t="array" aca="1" ref="C153" ca="1">IFERROR(
    INDIRECT(
        "RawData!" &amp;
        ADDRESS(
            3,
            MATCH(
                LEFT(A153, FIND("~", SUBSTITUTE(A153, ".", "~", LEN(A153) - LEN(SUBSTITUTE(A153, ".", ""))))) &amp; "TotalkWh",
                RawData!$1:$1,
                0
            ),
            4
        )
    )
    -
    INDIRECT(
        "RawData!" &amp;
        ADDRESS(
            2,
            MATCH(
                LEFT(A153, FIND("~", SUBSTITUTE(A153, ".", "~", LEN(A153) - LEN(SUBSTITUTE(A153, ".", ""))))) &amp; "TotalkWh",
                RawData!$1:$1,
                0
            ),
            4
        )
    ),
    0
)</f>
        <v>0</v>
      </c>
      <c r="D153" s="103">
        <v>161</v>
      </c>
    </row>
    <row r="154" spans="1:17" s="91" customFormat="1" ht="20.65" customHeight="1">
      <c r="A154" s="96" t="s">
        <v>377</v>
      </c>
      <c r="B154" s="97" t="s">
        <v>378</v>
      </c>
      <c r="C154" s="101" cm="1">
        <f t="array" aca="1" ref="C154" ca="1">IFERROR(
    INDIRECT(
        "RawData!" &amp;
        ADDRESS(
            3,
            MATCH(
                LEFT(A154, FIND("~", SUBSTITUTE(A154, ".", "~", LEN(A154) - LEN(SUBSTITUTE(A154, ".", ""))))) &amp; "TotalkWh",
                RawData!$1:$1,
                0
            ),
            4
        )
    )
    -
    INDIRECT(
        "RawData!" &amp;
        ADDRESS(
            2,
            MATCH(
                LEFT(A154, FIND("~", SUBSTITUTE(A154, ".", "~", LEN(A154) - LEN(SUBSTITUTE(A154, ".", ""))))) &amp; "TotalkWh",
                RawData!$1:$1,
                0
            ),
            4
        )
    ),
    0
)</f>
        <v>0</v>
      </c>
      <c r="D154" s="103">
        <v>162</v>
      </c>
    </row>
    <row r="155" spans="1:17" s="91" customFormat="1" ht="20.65" customHeight="1">
      <c r="A155" s="111" t="s">
        <v>379</v>
      </c>
      <c r="B155" s="112" t="s">
        <v>380</v>
      </c>
      <c r="C155" s="101" cm="1">
        <f t="array" aca="1" ref="C155" ca="1">IFERROR(
    INDIRECT(
        "RawData!" &amp;
        ADDRESS(
            3,
            MATCH(
                LEFT(A155, FIND("~", SUBSTITUTE(A155, ".", "~", LEN(A155) - LEN(SUBSTITUTE(A155, ".", ""))))) &amp; "TotalkWh",
                RawData!$1:$1,
                0
            ),
            4
        )
    )
    -
    INDIRECT(
        "RawData!" &amp;
        ADDRESS(
            2,
            MATCH(
                LEFT(A155, FIND("~", SUBSTITUTE(A155, ".", "~", LEN(A155) - LEN(SUBSTITUTE(A155, ".", ""))))) &amp; "TotalkWh",
                RawData!$1:$1,
                0
            ),
            4
        )
    ),
    0
)</f>
        <v>0</v>
      </c>
      <c r="D155" s="103">
        <v>163</v>
      </c>
    </row>
    <row r="156" spans="1:17" s="91" customFormat="1" ht="20.65" customHeight="1">
      <c r="A156" s="111" t="s">
        <v>381</v>
      </c>
      <c r="B156" s="112" t="s">
        <v>382</v>
      </c>
      <c r="C156" s="101" cm="1">
        <f t="array" aca="1" ref="C156" ca="1">IFERROR(
    INDIRECT(
        "RawData!" &amp;
        ADDRESS(
            3,
            MATCH(
                LEFT(A156, FIND("~", SUBSTITUTE(A156, ".", "~", LEN(A156) - LEN(SUBSTITUTE(A156, ".", ""))))) &amp; "TotalkWh",
                RawData!$1:$1,
                0
            ),
            4
        )
    )
    -
    INDIRECT(
        "RawData!" &amp;
        ADDRESS(
            2,
            MATCH(
                LEFT(A156, FIND("~", SUBSTITUTE(A156, ".", "~", LEN(A156) - LEN(SUBSTITUTE(A156, ".", ""))))) &amp; "TotalkWh",
                RawData!$1:$1,
                0
            ),
            4
        )
    ),
    0
)</f>
        <v>0</v>
      </c>
      <c r="D156" s="103">
        <v>164</v>
      </c>
    </row>
    <row r="157" spans="1:17" s="91" customFormat="1" ht="20.65" customHeight="1">
      <c r="A157" s="111" t="s">
        <v>383</v>
      </c>
      <c r="B157" s="112" t="s">
        <v>384</v>
      </c>
      <c r="C157" s="101" cm="1">
        <f t="array" aca="1" ref="C157" ca="1">IFERROR(
    INDIRECT(
        "RawData!" &amp;
        ADDRESS(
            3,
            MATCH(
                LEFT(A157, FIND("~", SUBSTITUTE(A157, ".", "~", LEN(A157) - LEN(SUBSTITUTE(A157, ".", ""))))) &amp; "TotalkWh",
                RawData!$1:$1,
                0
            ),
            4
        )
    )
    -
    INDIRECT(
        "RawData!" &amp;
        ADDRESS(
            2,
            MATCH(
                LEFT(A157, FIND("~", SUBSTITUTE(A157, ".", "~", LEN(A157) - LEN(SUBSTITUTE(A157, ".", ""))))) &amp; "TotalkWh",
                RawData!$1:$1,
                0
            ),
            4
        )
    ),
    0
)</f>
        <v>0</v>
      </c>
      <c r="D157" s="103">
        <v>165</v>
      </c>
    </row>
    <row r="158" spans="1:17" s="91" customFormat="1" ht="20.65" customHeight="1">
      <c r="A158" s="111" t="s">
        <v>385</v>
      </c>
      <c r="B158" s="112" t="s">
        <v>386</v>
      </c>
      <c r="C158" s="101" cm="1">
        <f t="array" aca="1" ref="C158" ca="1">IFERROR(
    INDIRECT(
        "RawData!" &amp;
        ADDRESS(
            3,
            MATCH(
                LEFT(A158, FIND("~", SUBSTITUTE(A158, ".", "~", LEN(A158) - LEN(SUBSTITUTE(A158, ".", ""))))) &amp; "TotalkWh",
                RawData!$1:$1,
                0
            ),
            4
        )
    )
    -
    INDIRECT(
        "RawData!" &amp;
        ADDRESS(
            2,
            MATCH(
                LEFT(A158, FIND("~", SUBSTITUTE(A158, ".", "~", LEN(A158) - LEN(SUBSTITUTE(A158, ".", ""))))) &amp; "TotalkWh",
                RawData!$1:$1,
                0
            ),
            4
        )
    ),
    0
)</f>
        <v>0</v>
      </c>
      <c r="D158" s="104">
        <v>166</v>
      </c>
    </row>
    <row r="159" spans="1:17" s="91" customFormat="1" ht="20.65" customHeight="1">
      <c r="A159" s="111" t="s">
        <v>387</v>
      </c>
      <c r="B159" s="108" t="s">
        <v>388</v>
      </c>
      <c r="C159" s="101" cm="1">
        <f t="array" aca="1" ref="C159" ca="1">IFERROR(
    INDIRECT(
        "RawData!" &amp;
        ADDRESS(
            3,
            MATCH(
                LEFT(A159, FIND("~", SUBSTITUTE(A159, ".", "~", LEN(A159) - LEN(SUBSTITUTE(A159, ".", ""))))) &amp; "TotalkWh",
                RawData!$1:$1,
                0
            ),
            4
        )
    )
    -
    INDIRECT(
        "RawData!" &amp;
        ADDRESS(
            2,
            MATCH(
                LEFT(A159, FIND("~", SUBSTITUTE(A159, ".", "~", LEN(A159) - LEN(SUBSTITUTE(A159, ".", ""))))) &amp; "TotalkWh",
                RawData!$1:$1,
                0
            ),
            4
        )
    ),
    0
)</f>
        <v>0</v>
      </c>
      <c r="D159" s="104">
        <v>167</v>
      </c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</row>
    <row r="160" spans="1:17" s="91" customFormat="1" ht="20.65" customHeight="1">
      <c r="A160" s="111" t="s">
        <v>389</v>
      </c>
      <c r="B160" s="108" t="s">
        <v>390</v>
      </c>
      <c r="C160" s="101" cm="1">
        <f t="array" aca="1" ref="C160" ca="1">IFERROR(
    INDIRECT(
        "RawData!" &amp;
        ADDRESS(
            3,
            MATCH(
                LEFT(A160, FIND("~", SUBSTITUTE(A160, ".", "~", LEN(A160) - LEN(SUBSTITUTE(A160, ".", ""))))) &amp; "TotalkWh",
                RawData!$1:$1,
                0
            ),
            4
        )
    )
    -
    INDIRECT(
        "RawData!" &amp;
        ADDRESS(
            2,
            MATCH(
                LEFT(A160, FIND("~", SUBSTITUTE(A160, ".", "~", LEN(A160) - LEN(SUBSTITUTE(A160, ".", ""))))) &amp; "TotalkWh",
                RawData!$1:$1,
                0
            ),
            4
        )
    ),
    0
)</f>
        <v>0</v>
      </c>
      <c r="D160" s="104">
        <v>168</v>
      </c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</row>
    <row r="161" spans="1:17" s="91" customFormat="1" ht="20.65" customHeight="1">
      <c r="A161" s="111" t="s">
        <v>391</v>
      </c>
      <c r="B161" s="108" t="s">
        <v>392</v>
      </c>
      <c r="C161" s="101" cm="1">
        <f t="array" aca="1" ref="C161" ca="1">IFERROR(
    INDIRECT(
        "RawData!" &amp;
        ADDRESS(
            3,
            MATCH(
                LEFT(A161, FIND("~", SUBSTITUTE(A161, ".", "~", LEN(A161) - LEN(SUBSTITUTE(A161, ".", ""))))) &amp; "TotalkWh",
                RawData!$1:$1,
                0
            ),
            4
        )
    )
    -
    INDIRECT(
        "RawData!" &amp;
        ADDRESS(
            2,
            MATCH(
                LEFT(A161, FIND("~", SUBSTITUTE(A161, ".", "~", LEN(A161) - LEN(SUBSTITUTE(A161, ".", ""))))) &amp; "TotalkWh",
                RawData!$1:$1,
                0
            ),
            4
        )
    ),
    0
)</f>
        <v>0</v>
      </c>
      <c r="D161" s="104">
        <v>169</v>
      </c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</row>
    <row r="162" spans="1:17" s="91" customFormat="1" ht="20.65" customHeight="1">
      <c r="A162" s="111" t="s">
        <v>393</v>
      </c>
      <c r="B162" s="108" t="s">
        <v>394</v>
      </c>
      <c r="C162" s="101" cm="1">
        <f t="array" aca="1" ref="C162" ca="1">IFERROR(
    INDIRECT(
        "RawData!" &amp;
        ADDRESS(
            3,
            MATCH(
                LEFT(A162, FIND("~", SUBSTITUTE(A162, ".", "~", LEN(A162) - LEN(SUBSTITUTE(A162, ".", ""))))) &amp; "TotalkWh",
                RawData!$1:$1,
                0
            ),
            4
        )
    )
    -
    INDIRECT(
        "RawData!" &amp;
        ADDRESS(
            2,
            MATCH(
                LEFT(A162, FIND("~", SUBSTITUTE(A162, ".", "~", LEN(A162) - LEN(SUBSTITUTE(A162, ".", ""))))) &amp; "TotalkWh",
                RawData!$1:$1,
                0
            ),
            4
        )
    ),
    0
)</f>
        <v>0</v>
      </c>
      <c r="D162" s="104">
        <v>170</v>
      </c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</row>
    <row r="163" spans="1:17" s="91" customFormat="1" ht="20.65" customHeight="1">
      <c r="A163" s="147" t="s">
        <v>395</v>
      </c>
      <c r="B163" s="148"/>
      <c r="C163" s="148"/>
      <c r="D163" s="149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</row>
    <row r="164" spans="1:17" s="91" customFormat="1" ht="20.65" customHeight="1">
      <c r="A164" s="144" t="s">
        <v>155</v>
      </c>
      <c r="B164" s="145"/>
      <c r="C164" s="145"/>
      <c r="D164" s="146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</row>
    <row r="165" spans="1:17" s="91" customFormat="1" ht="20.65" customHeight="1">
      <c r="A165" s="96" t="s">
        <v>396</v>
      </c>
      <c r="B165" s="97" t="s">
        <v>397</v>
      </c>
      <c r="C165" s="101" cm="1">
        <f t="array" aca="1" ref="C165" ca="1">IFERROR(
    INDIRECT(
        "RawData!" &amp;
        ADDRESS(
            3,
            MATCH(
                LEFT(A165, FIND("~", SUBSTITUTE(A165, ".", "~", LEN(A165) - LEN(SUBSTITUTE(A165, ".", ""))))) &amp; "TotalkWh",
                RawData!$1:$1,
                0
            ),
            4
        )
    )
    -
    INDIRECT(
        "RawData!" &amp;
        ADDRESS(
            2,
            MATCH(
                LEFT(A165, FIND("~", SUBSTITUTE(A165, ".", "~", LEN(A165) - LEN(SUBSTITUTE(A165, ".", ""))))) &amp; "TotalkWh",
                RawData!$1:$1,
                0
            ),
            4
        )
    ),
    0
)</f>
        <v>0</v>
      </c>
      <c r="D165" s="92">
        <v>40</v>
      </c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</row>
    <row r="166" spans="1:17" s="91" customFormat="1" ht="20.65" customHeight="1">
      <c r="A166" s="96" t="s">
        <v>398</v>
      </c>
      <c r="B166" s="97" t="s">
        <v>399</v>
      </c>
      <c r="C166" s="101" cm="1">
        <f t="array" aca="1" ref="C166" ca="1">IFERROR(
    INDIRECT(
        "RawData!" &amp;
        ADDRESS(
            3,
            MATCH(
                LEFT(A166, FIND("~", SUBSTITUTE(A166, ".", "~", LEN(A166) - LEN(SUBSTITUTE(A166, ".", ""))))) &amp; "TotalkWh",
                RawData!$1:$1,
                0
            ),
            4
        )
    )
    -
    INDIRECT(
        "RawData!" &amp;
        ADDRESS(
            2,
            MATCH(
                LEFT(A166, FIND("~", SUBSTITUTE(A166, ".", "~", LEN(A166) - LEN(SUBSTITUTE(A166, ".", ""))))) &amp; "TotalkWh",
                RawData!$1:$1,
                0
            ),
            4
        )
    ),
    0
)</f>
        <v>0</v>
      </c>
      <c r="D166" s="92">
        <v>41</v>
      </c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</row>
    <row r="167" spans="1:17" s="91" customFormat="1" ht="20.65" customHeight="1">
      <c r="A167" s="96" t="s">
        <v>400</v>
      </c>
      <c r="B167" s="97" t="s">
        <v>401</v>
      </c>
      <c r="C167" s="101" cm="1">
        <f t="array" aca="1" ref="C167" ca="1">IFERROR(
    INDIRECT(
        "RawData!" &amp;
        ADDRESS(
            3,
            MATCH(
                LEFT(A167, FIND("~", SUBSTITUTE(A167, ".", "~", LEN(A167) - LEN(SUBSTITUTE(A167, ".", ""))))) &amp; "TotalkWh",
                RawData!$1:$1,
                0
            ),
            4
        )
    )
    -
    INDIRECT(
        "RawData!" &amp;
        ADDRESS(
            2,
            MATCH(
                LEFT(A167, FIND("~", SUBSTITUTE(A167, ".", "~", LEN(A167) - LEN(SUBSTITUTE(A167, ".", ""))))) &amp; "TotalkWh",
                RawData!$1:$1,
                0
            ),
            4
        )
    ),
    0
)</f>
        <v>0</v>
      </c>
      <c r="D167" s="92">
        <v>42</v>
      </c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</row>
    <row r="168" spans="1:17" s="91" customFormat="1" ht="20.65" customHeight="1">
      <c r="A168" s="96" t="s">
        <v>402</v>
      </c>
      <c r="B168" s="97" t="s">
        <v>403</v>
      </c>
      <c r="C168" s="101" cm="1">
        <f t="array" aca="1" ref="C168" ca="1">IFERROR(
    INDIRECT(
        "RawData!" &amp;
        ADDRESS(
            3,
            MATCH(
                LEFT(A168, FIND("~", SUBSTITUTE(A168, ".", "~", LEN(A168) - LEN(SUBSTITUTE(A168, ".", ""))))) &amp; "TotalkWh",
                RawData!$1:$1,
                0
            ),
            4
        )
    )
    -
    INDIRECT(
        "RawData!" &amp;
        ADDRESS(
            2,
            MATCH(
                LEFT(A168, FIND("~", SUBSTITUTE(A168, ".", "~", LEN(A168) - LEN(SUBSTITUTE(A168, ".", ""))))) &amp; "TotalkWh",
                RawData!$1:$1,
                0
            ),
            4
        )
    ),
    0
)</f>
        <v>0</v>
      </c>
      <c r="D168" s="92">
        <v>43</v>
      </c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</row>
    <row r="169" spans="1:17" s="91" customFormat="1" ht="20.65" customHeight="1">
      <c r="A169" s="96" t="s">
        <v>404</v>
      </c>
      <c r="B169" s="97" t="s">
        <v>405</v>
      </c>
      <c r="C169" s="101" cm="1">
        <f t="array" aca="1" ref="C169" ca="1">IFERROR(
    INDIRECT(
        "RawData!" &amp;
        ADDRESS(
            3,
            MATCH(
                LEFT(A169, FIND("~", SUBSTITUTE(A169, ".", "~", LEN(A169) - LEN(SUBSTITUTE(A169, ".", ""))))) &amp; "TotalkWh",
                RawData!$1:$1,
                0
            ),
            4
        )
    )
    -
    INDIRECT(
        "RawData!" &amp;
        ADDRESS(
            2,
            MATCH(
                LEFT(A169, FIND("~", SUBSTITUTE(A169, ".", "~", LEN(A169) - LEN(SUBSTITUTE(A169, ".", ""))))) &amp; "TotalkWh",
                RawData!$1:$1,
                0
            ),
            4
        )
    ),
    0
)</f>
        <v>0</v>
      </c>
      <c r="D169" s="92">
        <v>44</v>
      </c>
      <c r="E169" s="95"/>
      <c r="F169" s="95"/>
      <c r="G169" s="95"/>
      <c r="H169" s="95"/>
      <c r="I169" s="113"/>
      <c r="J169" s="95"/>
      <c r="K169" s="95"/>
      <c r="L169" s="95"/>
      <c r="M169" s="95"/>
      <c r="N169" s="95"/>
      <c r="O169" s="95"/>
      <c r="P169" s="95"/>
      <c r="Q169" s="95"/>
    </row>
    <row r="170" spans="1:17" s="91" customFormat="1" ht="20.65" customHeight="1">
      <c r="A170" s="96" t="s">
        <v>406</v>
      </c>
      <c r="B170" s="97" t="s">
        <v>407</v>
      </c>
      <c r="C170" s="101" cm="1">
        <f t="array" aca="1" ref="C170" ca="1">IFERROR(
    INDIRECT(
        "RawData!" &amp;
        ADDRESS(
            3,
            MATCH(
                LEFT(A170, FIND("~", SUBSTITUTE(A170, ".", "~", LEN(A170) - LEN(SUBSTITUTE(A170, ".", ""))))) &amp; "TotalkWh",
                RawData!$1:$1,
                0
            ),
            4
        )
    )
    -
    INDIRECT(
        "RawData!" &amp;
        ADDRESS(
            2,
            MATCH(
                LEFT(A170, FIND("~", SUBSTITUTE(A170, ".", "~", LEN(A170) - LEN(SUBSTITUTE(A170, ".", ""))))) &amp; "TotalkWh",
                RawData!$1:$1,
                0
            ),
            4
        )
    ),
    0
)</f>
        <v>0</v>
      </c>
      <c r="D170" s="92">
        <v>100</v>
      </c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</row>
    <row r="171" spans="1:17" s="91" customFormat="1" ht="20.65" customHeight="1">
      <c r="A171" s="96" t="s">
        <v>408</v>
      </c>
      <c r="B171" s="97" t="s">
        <v>409</v>
      </c>
      <c r="C171" s="101" cm="1">
        <f t="array" aca="1" ref="C171" ca="1">IFERROR(
    INDIRECT(
        "RawData!" &amp;
        ADDRESS(
            3,
            MATCH(
                LEFT(A171, FIND("~", SUBSTITUTE(A171, ".", "~", LEN(A171) - LEN(SUBSTITUTE(A171, ".", ""))))) &amp; "TotalkWh",
                RawData!$1:$1,
                0
            ),
            4
        )
    )
    -
    INDIRECT(
        "RawData!" &amp;
        ADDRESS(
            2,
            MATCH(
                LEFT(A171, FIND("~", SUBSTITUTE(A171, ".", "~", LEN(A171) - LEN(SUBSTITUTE(A171, ".", ""))))) &amp; "TotalkWh",
                RawData!$1:$1,
                0
            ),
            4
        )
    ),
    0
)</f>
        <v>0</v>
      </c>
      <c r="D171" s="92">
        <v>99</v>
      </c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</row>
    <row r="172" spans="1:17" s="91" customFormat="1" ht="20.65" customHeight="1">
      <c r="A172" s="96" t="s">
        <v>410</v>
      </c>
      <c r="B172" s="97" t="s">
        <v>411</v>
      </c>
      <c r="C172" s="101" cm="1">
        <f t="array" aca="1" ref="C172" ca="1">IFERROR(
    INDIRECT(
        "RawData!" &amp;
        ADDRESS(
            3,
            MATCH(
                LEFT(A172, FIND("~", SUBSTITUTE(A172, ".", "~", LEN(A172) - LEN(SUBSTITUTE(A172, ".", ""))))) &amp; "TotalkWh",
                RawData!$1:$1,
                0
            ),
            4
        )
    )
    -
    INDIRECT(
        "RawData!" &amp;
        ADDRESS(
            2,
            MATCH(
                LEFT(A172, FIND("~", SUBSTITUTE(A172, ".", "~", LEN(A172) - LEN(SUBSTITUTE(A172, ".", ""))))) &amp; "TotalkWh",
                RawData!$1:$1,
                0
            ),
            4
        )
    ),
    0
)</f>
        <v>0</v>
      </c>
      <c r="D172" s="92">
        <v>107</v>
      </c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</row>
    <row r="173" spans="1:17" s="91" customFormat="1" ht="20.65" customHeight="1">
      <c r="A173" s="144" t="s">
        <v>196</v>
      </c>
      <c r="B173" s="145"/>
      <c r="C173" s="145"/>
      <c r="D173" s="146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</row>
    <row r="174" spans="1:17" s="91" customFormat="1" ht="20.65" customHeight="1">
      <c r="A174" s="96" t="s">
        <v>412</v>
      </c>
      <c r="B174" s="97" t="s">
        <v>413</v>
      </c>
      <c r="C174" s="101" cm="1">
        <f t="array" aca="1" ref="C174" ca="1">IFERROR(
    INDIRECT(
        "RawData!" &amp;
        ADDRESS(
            3,
            MATCH(
                LEFT(A174, FIND("~", SUBSTITUTE(A174, ".", "~", LEN(A174) - LEN(SUBSTITUTE(A174, ".", ""))))) &amp; "TotalkWh",
                RawData!$1:$1,
                0
            ),
            4
        )
    )
    -
    INDIRECT(
        "RawData!" &amp;
        ADDRESS(
            2,
            MATCH(
                LEFT(A174, FIND("~", SUBSTITUTE(A174, ".", "~", LEN(A174) - LEN(SUBSTITUTE(A174, ".", ""))))) &amp; "TotalkWh",
                RawData!$1:$1,
                0
            ),
            4
        )
    ),
    0
)</f>
        <v>0</v>
      </c>
      <c r="D174" s="104">
        <v>72</v>
      </c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</row>
    <row r="175" spans="1:17" s="91" customFormat="1" ht="20.65" customHeight="1">
      <c r="A175" s="96" t="s">
        <v>414</v>
      </c>
      <c r="B175" s="97" t="s">
        <v>273</v>
      </c>
      <c r="C175" s="101" cm="1">
        <f t="array" aca="1" ref="C175" ca="1">IFERROR(
    INDIRECT(
        "RawData!" &amp;
        ADDRESS(
            3,
            MATCH(
                LEFT(A175, FIND("~", SUBSTITUTE(A175, ".", "~", LEN(A175) - LEN(SUBSTITUTE(A175, ".", ""))))) &amp; "TotalkWh",
                RawData!$1:$1,
                0
            ),
            4
        )
    )
    -
    INDIRECT(
        "RawData!" &amp;
        ADDRESS(
            2,
            MATCH(
                LEFT(A175, FIND("~", SUBSTITUTE(A175, ".", "~", LEN(A175) - LEN(SUBSTITUTE(A175, ".", ""))))) &amp; "TotalkWh",
                RawData!$1:$1,
                0
            ),
            4
        )
    ),
    0
)</f>
        <v>0</v>
      </c>
      <c r="D175" s="92">
        <v>67</v>
      </c>
    </row>
    <row r="176" spans="1:17" s="91" customFormat="1" ht="20.65" customHeight="1">
      <c r="A176" s="96" t="s">
        <v>415</v>
      </c>
      <c r="B176" s="97" t="s">
        <v>416</v>
      </c>
      <c r="C176" s="101" cm="1">
        <f t="array" aca="1" ref="C176" ca="1">IFERROR(
    INDIRECT(
        "RawData!" &amp;
        ADDRESS(
            3,
            MATCH(
                LEFT(A176, FIND("~", SUBSTITUTE(A176, ".", "~", LEN(A176) - LEN(SUBSTITUTE(A176, ".", ""))))) &amp; "TotalkWh",
                RawData!$1:$1,
                0
            ),
            4
        )
    )
    -
    INDIRECT(
        "RawData!" &amp;
        ADDRESS(
            2,
            MATCH(
                LEFT(A176, FIND("~", SUBSTITUTE(A176, ".", "~", LEN(A176) - LEN(SUBSTITUTE(A176, ".", ""))))) &amp; "TotalkWh",
                RawData!$1:$1,
                0
            ),
            4
        )
    ),
    0
)</f>
        <v>0</v>
      </c>
      <c r="D176" s="92">
        <v>68</v>
      </c>
    </row>
    <row r="177" spans="1:11" s="91" customFormat="1" ht="20.65" customHeight="1">
      <c r="A177" s="96" t="s">
        <v>417</v>
      </c>
      <c r="B177" s="97" t="s">
        <v>418</v>
      </c>
      <c r="C177" s="101" cm="1">
        <f t="array" aca="1" ref="C177" ca="1">IFERROR(
    INDIRECT(
        "RawData!" &amp;
        ADDRESS(
            3,
            MATCH(
                LEFT(A177, FIND("~", SUBSTITUTE(A177, ".", "~", LEN(A177) - LEN(SUBSTITUTE(A177, ".", ""))))) &amp; "TotalkWh",
                RawData!$1:$1,
                0
            ),
            4
        )
    )
    -
    INDIRECT(
        "RawData!" &amp;
        ADDRESS(
            2,
            MATCH(
                LEFT(A177, FIND("~", SUBSTITUTE(A177, ".", "~", LEN(A177) - LEN(SUBSTITUTE(A177, ".", ""))))) &amp; "TotalkWh",
                RawData!$1:$1,
                0
            ),
            4
        )
    ),
    0
)</f>
        <v>0</v>
      </c>
      <c r="D177" s="92">
        <v>69</v>
      </c>
    </row>
    <row r="178" spans="1:11" s="91" customFormat="1" ht="19.899999999999999" customHeight="1">
      <c r="A178" s="96" t="s">
        <v>419</v>
      </c>
      <c r="B178" s="97" t="s">
        <v>420</v>
      </c>
      <c r="C178" s="101" cm="1">
        <f t="array" aca="1" ref="C178" ca="1">IFERROR(
    INDIRECT(
        "RawData!" &amp;
        ADDRESS(
            3,
            MATCH(
                LEFT(A178, FIND("~", SUBSTITUTE(A178, ".", "~", LEN(A178) - LEN(SUBSTITUTE(A178, ".", ""))))) &amp; "TotalkWh",
                RawData!$1:$1,
                0
            ),
            4
        )
    )
    -
    INDIRECT(
        "RawData!" &amp;
        ADDRESS(
            2,
            MATCH(
                LEFT(A178, FIND("~", SUBSTITUTE(A178, ".", "~", LEN(A178) - LEN(SUBSTITUTE(A178, ".", ""))))) &amp; "TotalkWh",
                RawData!$1:$1,
                0
            ),
            4
        )
    ),
    0
)</f>
        <v>0</v>
      </c>
      <c r="D178" s="92">
        <v>70</v>
      </c>
    </row>
    <row r="179" spans="1:11" s="91" customFormat="1" ht="20.65" customHeight="1">
      <c r="A179" s="96" t="s">
        <v>421</v>
      </c>
      <c r="B179" s="97" t="s">
        <v>422</v>
      </c>
      <c r="C179" s="101" cm="1">
        <f t="array" aca="1" ref="C179" ca="1">IFERROR(
    INDIRECT(
        "RawData!" &amp;
        ADDRESS(
            3,
            MATCH(
                LEFT(A179, FIND("~", SUBSTITUTE(A179, ".", "~", LEN(A179) - LEN(SUBSTITUTE(A179, ".", ""))))) &amp; "TotalkWh",
                RawData!$1:$1,
                0
            ),
            4
        )
    )
    -
    INDIRECT(
        "RawData!" &amp;
        ADDRESS(
            2,
            MATCH(
                LEFT(A179, FIND("~", SUBSTITUTE(A179, ".", "~", LEN(A179) - LEN(SUBSTITUTE(A179, ".", ""))))) &amp; "TotalkWh",
                RawData!$1:$1,
                0
            ),
            4
        )
    ),
    0
)</f>
        <v>0</v>
      </c>
      <c r="D179" s="92">
        <v>71</v>
      </c>
    </row>
    <row r="180" spans="1:11" s="91" customFormat="1" ht="20.65" customHeight="1">
      <c r="A180" s="147" t="s">
        <v>423</v>
      </c>
      <c r="B180" s="148"/>
      <c r="C180" s="148"/>
      <c r="D180" s="149"/>
    </row>
    <row r="181" spans="1:11" s="91" customFormat="1" ht="20.65" customHeight="1">
      <c r="A181" s="144" t="s">
        <v>155</v>
      </c>
      <c r="B181" s="145"/>
      <c r="C181" s="145"/>
      <c r="D181" s="146"/>
      <c r="E181" s="95"/>
      <c r="F181" s="95"/>
      <c r="G181" s="95"/>
      <c r="H181" s="95"/>
      <c r="I181" s="95"/>
      <c r="J181" s="95"/>
      <c r="K181" s="95"/>
    </row>
    <row r="182" spans="1:11" s="91" customFormat="1" ht="20.65" customHeight="1">
      <c r="A182" s="96" t="s">
        <v>424</v>
      </c>
      <c r="B182" s="97" t="s">
        <v>425</v>
      </c>
      <c r="C182" s="101" cm="1">
        <f t="array" aca="1" ref="C182" ca="1">IFERROR(
    INDIRECT(
        "RawData!" &amp;
        ADDRESS(
            3,
            MATCH(
                LEFT(A182, FIND("~", SUBSTITUTE(A182, ".", "~", LEN(A182) - LEN(SUBSTITUTE(A182, ".", ""))))) &amp; "TotalkWh",
                RawData!$1:$1,
                0
            ),
            4
        )
    )
    -
    INDIRECT(
        "RawData!" &amp;
        ADDRESS(
            2,
            MATCH(
                LEFT(A182, FIND("~", SUBSTITUTE(A182, ".", "~", LEN(A182) - LEN(SUBSTITUTE(A182, ".", ""))))) &amp; "TotalkWh",
                RawData!$1:$1,
                0
            ),
            4
        )
    ),
    0
)</f>
        <v>0</v>
      </c>
      <c r="D182" s="92">
        <v>52</v>
      </c>
      <c r="E182" s="95"/>
      <c r="F182" s="95"/>
      <c r="G182" s="95"/>
      <c r="H182" s="95"/>
      <c r="I182" s="95"/>
      <c r="J182" s="95"/>
      <c r="K182" s="95"/>
    </row>
    <row r="183" spans="1:11" s="91" customFormat="1" ht="20.65" customHeight="1">
      <c r="A183" s="96" t="s">
        <v>426</v>
      </c>
      <c r="B183" s="97" t="s">
        <v>397</v>
      </c>
      <c r="C183" s="101" cm="1">
        <f t="array" aca="1" ref="C183" ca="1">IFERROR(
    INDIRECT(
        "RawData!" &amp;
        ADDRESS(
            3,
            MATCH(
                LEFT(A183, FIND("~", SUBSTITUTE(A183, ".", "~", LEN(A183) - LEN(SUBSTITUTE(A183, ".", ""))))) &amp; "TotalkWh",
                RawData!$1:$1,
                0
            ),
            4
        )
    )
    -
    INDIRECT(
        "RawData!" &amp;
        ADDRESS(
            2,
            MATCH(
                LEFT(A183, FIND("~", SUBSTITUTE(A183, ".", "~", LEN(A183) - LEN(SUBSTITUTE(A183, ".", ""))))) &amp; "TotalkWh",
                RawData!$1:$1,
                0
            ),
            4
        )
    ),
    0
)</f>
        <v>0</v>
      </c>
      <c r="D183" s="92">
        <v>53</v>
      </c>
      <c r="E183" s="95"/>
      <c r="F183" s="95"/>
      <c r="G183" s="95"/>
      <c r="H183" s="95"/>
      <c r="I183" s="95"/>
      <c r="J183" s="95"/>
      <c r="K183" s="95"/>
    </row>
    <row r="184" spans="1:11" s="91" customFormat="1" ht="20.65" customHeight="1">
      <c r="A184" s="96" t="s">
        <v>427</v>
      </c>
      <c r="B184" s="97" t="s">
        <v>428</v>
      </c>
      <c r="C184" s="101" cm="1">
        <f t="array" aca="1" ref="C184" ca="1">IFERROR(
    INDIRECT(
        "RawData!" &amp;
        ADDRESS(
            3,
            MATCH(
                LEFT(A184, FIND("~", SUBSTITUTE(A184, ".", "~", LEN(A184) - LEN(SUBSTITUTE(A184, ".", ""))))) &amp; "TotalkWh",
                RawData!$1:$1,
                0
            ),
            4
        )
    )
    -
    INDIRECT(
        "RawData!" &amp;
        ADDRESS(
            2,
            MATCH(
                LEFT(A184, FIND("~", SUBSTITUTE(A184, ".", "~", LEN(A184) - LEN(SUBSTITUTE(A184, ".", ""))))) &amp; "TotalkWh",
                RawData!$1:$1,
                0
            ),
            4
        )
    ),
    0
)</f>
        <v>0</v>
      </c>
      <c r="D184" s="104">
        <v>54</v>
      </c>
      <c r="E184" s="95"/>
      <c r="F184" s="95"/>
      <c r="G184" s="95"/>
      <c r="H184" s="95"/>
      <c r="I184" s="95"/>
      <c r="J184" s="95"/>
      <c r="K184" s="95"/>
    </row>
    <row r="185" spans="1:11" s="91" customFormat="1" ht="20.65" customHeight="1">
      <c r="A185" s="96" t="s">
        <v>429</v>
      </c>
      <c r="B185" s="97" t="s">
        <v>430</v>
      </c>
      <c r="C185" s="101" cm="1">
        <f t="array" aca="1" ref="C185" ca="1">IFERROR(
    INDIRECT(
        "RawData!" &amp;
        ADDRESS(
            3,
            MATCH(
                LEFT(A185, FIND("~", SUBSTITUTE(A185, ".", "~", LEN(A185) - LEN(SUBSTITUTE(A185, ".", ""))))) &amp; "TotalkWh",
                RawData!$1:$1,
                0
            ),
            4
        )
    )
    -
    INDIRECT(
        "RawData!" &amp;
        ADDRESS(
            2,
            MATCH(
                LEFT(A185, FIND("~", SUBSTITUTE(A185, ".", "~", LEN(A185) - LEN(SUBSTITUTE(A185, ".", ""))))) &amp; "TotalkWh",
                RawData!$1:$1,
                0
            ),
            4
        )
    ),
    0
)</f>
        <v>0</v>
      </c>
      <c r="D185" s="92">
        <v>55</v>
      </c>
      <c r="E185" s="95"/>
      <c r="F185" s="95"/>
      <c r="G185" s="95"/>
      <c r="H185" s="95"/>
      <c r="I185" s="95"/>
      <c r="J185" s="95"/>
      <c r="K185" s="95"/>
    </row>
    <row r="186" spans="1:11" s="91" customFormat="1" ht="20.65" customHeight="1">
      <c r="A186" s="96" t="s">
        <v>431</v>
      </c>
      <c r="B186" s="97" t="s">
        <v>432</v>
      </c>
      <c r="C186" s="101" cm="1">
        <f t="array" aca="1" ref="C186" ca="1">IFERROR(
    INDIRECT(
        "RawData!" &amp;
        ADDRESS(
            3,
            MATCH(
                LEFT(A186, FIND("~", SUBSTITUTE(A186, ".", "~", LEN(A186) - LEN(SUBSTITUTE(A186, ".", ""))))) &amp; "TotalkWh",
                RawData!$1:$1,
                0
            ),
            4
        )
    )
    -
    INDIRECT(
        "RawData!" &amp;
        ADDRESS(
            2,
            MATCH(
                LEFT(A186, FIND("~", SUBSTITUTE(A186, ".", "~", LEN(A186) - LEN(SUBSTITUTE(A186, ".", ""))))) &amp; "TotalkWh",
                RawData!$1:$1,
                0
            ),
            4
        )
    ),
    0
)</f>
        <v>0</v>
      </c>
      <c r="D186" s="92">
        <v>56</v>
      </c>
      <c r="E186" s="95"/>
      <c r="F186" s="95"/>
      <c r="G186" s="95"/>
      <c r="H186" s="95"/>
      <c r="I186" s="95"/>
      <c r="J186" s="95"/>
      <c r="K186" s="95"/>
    </row>
    <row r="187" spans="1:11" s="91" customFormat="1" ht="20.65" customHeight="1">
      <c r="A187" s="144" t="s">
        <v>196</v>
      </c>
      <c r="B187" s="145"/>
      <c r="C187" s="145"/>
      <c r="D187" s="146"/>
      <c r="E187" s="95"/>
      <c r="F187" s="95"/>
      <c r="G187" s="95"/>
      <c r="H187" s="95"/>
      <c r="I187" s="95"/>
      <c r="J187" s="95"/>
      <c r="K187" s="95"/>
    </row>
    <row r="188" spans="1:11" s="91" customFormat="1" ht="20.65" customHeight="1">
      <c r="A188" s="96" t="s">
        <v>433</v>
      </c>
      <c r="B188" s="97" t="s">
        <v>273</v>
      </c>
      <c r="C188" s="101" cm="1">
        <f t="array" aca="1" ref="C188" ca="1">IFERROR(
    INDIRECT(
        "RawData!" &amp;
        ADDRESS(
            3,
            MATCH(
                LEFT(A188, FIND("~", SUBSTITUTE(A188, ".", "~", LEN(A188) - LEN(SUBSTITUTE(A188, ".", ""))))) &amp; "TotalkWh",
                RawData!$1:$1,
                0
            ),
            4
        )
    )
    -
    INDIRECT(
        "RawData!" &amp;
        ADDRESS(
            2,
            MATCH(
                LEFT(A188, FIND("~", SUBSTITUTE(A188, ".", "~", LEN(A188) - LEN(SUBSTITUTE(A188, ".", ""))))) &amp; "TotalkWh",
                RawData!$1:$1,
                0
            ),
            4
        )
    ),
    0
)</f>
        <v>0</v>
      </c>
      <c r="D188" s="92">
        <v>87</v>
      </c>
      <c r="E188" s="95"/>
      <c r="F188" s="95"/>
      <c r="G188" s="95"/>
      <c r="H188" s="95"/>
      <c r="I188" s="95"/>
      <c r="J188" s="95"/>
      <c r="K188" s="95"/>
    </row>
    <row r="189" spans="1:11" s="91" customFormat="1" ht="20.65" customHeight="1">
      <c r="A189" s="96" t="s">
        <v>434</v>
      </c>
      <c r="B189" s="97" t="s">
        <v>435</v>
      </c>
      <c r="C189" s="101" cm="1">
        <f t="array" aca="1" ref="C189" ca="1">IFERROR(
    INDIRECT(
        "RawData!" &amp;
        ADDRESS(
            3,
            MATCH(
                LEFT(A189, FIND("~", SUBSTITUTE(A189, ".", "~", LEN(A189) - LEN(SUBSTITUTE(A189, ".", ""))))) &amp; "TotalkWh",
                RawData!$1:$1,
                0
            ),
            4
        )
    )
    -
    INDIRECT(
        "RawData!" &amp;
        ADDRESS(
            2,
            MATCH(
                LEFT(A189, FIND("~", SUBSTITUTE(A189, ".", "~", LEN(A189) - LEN(SUBSTITUTE(A189, ".", ""))))) &amp; "TotalkWh",
                RawData!$1:$1,
                0
            ),
            4
        )
    ),
    0
)</f>
        <v>0</v>
      </c>
      <c r="D189" s="92">
        <v>88</v>
      </c>
      <c r="E189" s="95"/>
      <c r="F189" s="95"/>
      <c r="G189" s="95"/>
      <c r="H189" s="95"/>
      <c r="I189" s="95"/>
      <c r="J189" s="95"/>
      <c r="K189" s="95"/>
    </row>
    <row r="190" spans="1:11" s="91" customFormat="1" ht="20.65" customHeight="1">
      <c r="A190" s="96" t="s">
        <v>436</v>
      </c>
      <c r="B190" s="97" t="s">
        <v>437</v>
      </c>
      <c r="C190" s="101" cm="1">
        <f t="array" aca="1" ref="C190" ca="1">IFERROR(
    INDIRECT(
        "RawData!" &amp;
        ADDRESS(
            3,
            MATCH(
                LEFT(A190, FIND("~", SUBSTITUTE(A190, ".", "~", LEN(A190) - LEN(SUBSTITUTE(A190, ".", ""))))) &amp; "TotalkWh",
                RawData!$1:$1,
                0
            ),
            4
        )
    )
    -
    INDIRECT(
        "RawData!" &amp;
        ADDRESS(
            2,
            MATCH(
                LEFT(A190, FIND("~", SUBSTITUTE(A190, ".", "~", LEN(A190) - LEN(SUBSTITUTE(A190, ".", ""))))) &amp; "TotalkWh",
                RawData!$1:$1,
                0
            ),
            4
        )
    ),
    0
)</f>
        <v>0</v>
      </c>
      <c r="D190" s="92">
        <v>89</v>
      </c>
      <c r="E190" s="95"/>
      <c r="F190" s="95"/>
      <c r="G190" s="95"/>
      <c r="H190" s="95"/>
      <c r="I190" s="95"/>
      <c r="J190" s="95"/>
      <c r="K190" s="95"/>
    </row>
    <row r="191" spans="1:11" s="91" customFormat="1" ht="20.65" customHeight="1">
      <c r="A191" s="96" t="s">
        <v>438</v>
      </c>
      <c r="B191" s="97" t="s">
        <v>439</v>
      </c>
      <c r="C191" s="101" cm="1">
        <f t="array" aca="1" ref="C191" ca="1">IFERROR(
    INDIRECT(
        "RawData!" &amp;
        ADDRESS(
            3,
            MATCH(
                LEFT(A191, FIND("~", SUBSTITUTE(A191, ".", "~", LEN(A191) - LEN(SUBSTITUTE(A191, ".", ""))))) &amp; "TotalkWh",
                RawData!$1:$1,
                0
            ),
            4
        )
    )
    -
    INDIRECT(
        "RawData!" &amp;
        ADDRESS(
            2,
            MATCH(
                LEFT(A191, FIND("~", SUBSTITUTE(A191, ".", "~", LEN(A191) - LEN(SUBSTITUTE(A191, ".", ""))))) &amp; "TotalkWh",
                RawData!$1:$1,
                0
            ),
            4
        )
    ),
    0
)</f>
        <v>0</v>
      </c>
      <c r="D191" s="92">
        <v>90</v>
      </c>
      <c r="E191" s="95"/>
      <c r="F191" s="95"/>
      <c r="G191" s="95"/>
      <c r="H191" s="95"/>
      <c r="I191" s="95"/>
      <c r="J191" s="95"/>
      <c r="K191" s="95"/>
    </row>
    <row r="192" spans="1:11" s="91" customFormat="1" ht="20.65" customHeight="1">
      <c r="A192" s="147" t="s">
        <v>440</v>
      </c>
      <c r="B192" s="148"/>
      <c r="C192" s="148"/>
      <c r="D192" s="149"/>
      <c r="E192" s="95"/>
      <c r="F192" s="95"/>
      <c r="G192" s="95"/>
      <c r="H192" s="95"/>
      <c r="I192" s="95"/>
      <c r="J192" s="95"/>
      <c r="K192" s="95"/>
    </row>
    <row r="193" spans="1:11" s="110" customFormat="1" ht="20.65" customHeight="1">
      <c r="A193" s="144" t="s">
        <v>155</v>
      </c>
      <c r="B193" s="145"/>
      <c r="C193" s="145"/>
      <c r="D193" s="146"/>
      <c r="E193" s="95"/>
      <c r="F193" s="95"/>
      <c r="G193" s="95"/>
      <c r="H193" s="95"/>
      <c r="I193" s="95"/>
      <c r="J193" s="95"/>
      <c r="K193" s="95"/>
    </row>
    <row r="194" spans="1:11" s="91" customFormat="1" ht="20.65" customHeight="1">
      <c r="A194" s="96" t="s">
        <v>441</v>
      </c>
      <c r="B194" s="97" t="s">
        <v>442</v>
      </c>
      <c r="C194" s="101" cm="1">
        <f t="array" aca="1" ref="C194" ca="1">IFERROR(
    INDIRECT(
        "RawData!" &amp;
        ADDRESS(
            3,
            MATCH(
                LEFT(A194, FIND("~", SUBSTITUTE(A194, ".", "~", LEN(A194) - LEN(SUBSTITUTE(A194, ".", ""))))) &amp; "TotalkWh",
                RawData!$1:$1,
                0
            ),
            4
        )
    )
    -
    INDIRECT(
        "RawData!" &amp;
        ADDRESS(
            2,
            MATCH(
                LEFT(A194, FIND("~", SUBSTITUTE(A194, ".", "~", LEN(A194) - LEN(SUBSTITUTE(A194, ".", ""))))) &amp; "TotalkWh",
                RawData!$1:$1,
                0
            ),
            4
        )
    ),
    0
)</f>
        <v>0</v>
      </c>
      <c r="D194" s="92">
        <v>57</v>
      </c>
      <c r="E194" s="95"/>
      <c r="F194" s="95"/>
      <c r="G194" s="95"/>
      <c r="H194" s="113"/>
      <c r="I194" s="95"/>
      <c r="J194" s="95"/>
      <c r="K194" s="95"/>
    </row>
    <row r="195" spans="1:11" s="91" customFormat="1" ht="20.65" customHeight="1">
      <c r="A195" s="96" t="s">
        <v>443</v>
      </c>
      <c r="B195" s="97" t="s">
        <v>397</v>
      </c>
      <c r="C195" s="101" cm="1">
        <f t="array" aca="1" ref="C195" ca="1">IFERROR(
    INDIRECT(
        "RawData!" &amp;
        ADDRESS(
            3,
            MATCH(
                LEFT(A195, FIND("~", SUBSTITUTE(A195, ".", "~", LEN(A195) - LEN(SUBSTITUTE(A195, ".", ""))))) &amp; "TotalkWh",
                RawData!$1:$1,
                0
            ),
            4
        )
    )
    -
    INDIRECT(
        "RawData!" &amp;
        ADDRESS(
            2,
            MATCH(
                LEFT(A195, FIND("~", SUBSTITUTE(A195, ".", "~", LEN(A195) - LEN(SUBSTITUTE(A195, ".", ""))))) &amp; "TotalkWh",
                RawData!$1:$1,
                0
            ),
            4
        )
    ),
    0
)</f>
        <v>0</v>
      </c>
      <c r="D195" s="92">
        <v>58</v>
      </c>
      <c r="E195" s="95"/>
      <c r="F195" s="95"/>
      <c r="G195" s="95"/>
      <c r="H195" s="95"/>
      <c r="I195" s="95"/>
      <c r="J195" s="95"/>
      <c r="K195" s="95"/>
    </row>
    <row r="196" spans="1:11" s="91" customFormat="1" ht="20.65" customHeight="1">
      <c r="A196" s="96" t="s">
        <v>444</v>
      </c>
      <c r="B196" s="97" t="s">
        <v>445</v>
      </c>
      <c r="C196" s="101" cm="1">
        <f t="array" aca="1" ref="C196" ca="1">IFERROR(
    INDIRECT(
        "RawData!" &amp;
        ADDRESS(
            3,
            MATCH(
                LEFT(A196, FIND("~", SUBSTITUTE(A196, ".", "~", LEN(A196) - LEN(SUBSTITUTE(A196, ".", ""))))) &amp; "TotalkWh",
                RawData!$1:$1,
                0
            ),
            4
        )
    )
    -
    INDIRECT(
        "RawData!" &amp;
        ADDRESS(
            2,
            MATCH(
                LEFT(A196, FIND("~", SUBSTITUTE(A196, ".", "~", LEN(A196) - LEN(SUBSTITUTE(A196, ".", ""))))) &amp; "TotalkWh",
                RawData!$1:$1,
                0
            ),
            4
        )
    ),
    0
)</f>
        <v>0</v>
      </c>
      <c r="D196" s="104">
        <v>59</v>
      </c>
      <c r="E196" s="95"/>
      <c r="F196" s="95"/>
      <c r="G196" s="95"/>
      <c r="H196" s="95"/>
      <c r="I196" s="95"/>
      <c r="J196" s="95"/>
      <c r="K196" s="95"/>
    </row>
    <row r="197" spans="1:11" s="91" customFormat="1" ht="20.65" customHeight="1">
      <c r="A197" s="96" t="s">
        <v>446</v>
      </c>
      <c r="B197" s="97" t="s">
        <v>447</v>
      </c>
      <c r="C197" s="101" cm="1">
        <f t="array" aca="1" ref="C197" ca="1">IFERROR(
    INDIRECT(
        "RawData!" &amp;
        ADDRESS(
            3,
            MATCH(
                LEFT(A197, FIND("~", SUBSTITUTE(A197, ".", "~", LEN(A197) - LEN(SUBSTITUTE(A197, ".", ""))))) &amp; "TotalkWh",
                RawData!$1:$1,
                0
            ),
            4
        )
    )
    -
    INDIRECT(
        "RawData!" &amp;
        ADDRESS(
            2,
            MATCH(
                LEFT(A197, FIND("~", SUBSTITUTE(A197, ".", "~", LEN(A197) - LEN(SUBSTITUTE(A197, ".", ""))))) &amp; "TotalkWh",
                RawData!$1:$1,
                0
            ),
            4
        )
    ),
    0
)</f>
        <v>0</v>
      </c>
      <c r="D197" s="92">
        <v>60</v>
      </c>
      <c r="E197" s="95"/>
      <c r="F197" s="95"/>
      <c r="G197" s="95"/>
      <c r="H197" s="95"/>
      <c r="I197" s="95"/>
      <c r="J197" s="95"/>
      <c r="K197" s="95"/>
    </row>
    <row r="198" spans="1:11" s="91" customFormat="1" ht="20.65" customHeight="1">
      <c r="A198" s="96" t="s">
        <v>448</v>
      </c>
      <c r="B198" s="97" t="s">
        <v>449</v>
      </c>
      <c r="C198" s="101" cm="1">
        <f t="array" aca="1" ref="C198" ca="1">IFERROR(
    INDIRECT(
        "RawData!" &amp;
        ADDRESS(
            3,
            MATCH(
                LEFT(A198, FIND("~", SUBSTITUTE(A198, ".", "~", LEN(A198) - LEN(SUBSTITUTE(A198, ".", ""))))) &amp; "TotalkWh",
                RawData!$1:$1,
                0
            ),
            4
        )
    )
    -
    INDIRECT(
        "RawData!" &amp;
        ADDRESS(
            2,
            MATCH(
                LEFT(A198, FIND("~", SUBSTITUTE(A198, ".", "~", LEN(A198) - LEN(SUBSTITUTE(A198, ".", ""))))) &amp; "TotalkWh",
                RawData!$1:$1,
                0
            ),
            4
        )
    ),
    0
)</f>
        <v>0</v>
      </c>
      <c r="D198" s="92">
        <v>61</v>
      </c>
      <c r="E198" s="95"/>
      <c r="F198" s="95"/>
      <c r="G198" s="95"/>
      <c r="H198" s="95"/>
      <c r="I198" s="95"/>
      <c r="J198" s="95"/>
      <c r="K198" s="95"/>
    </row>
    <row r="199" spans="1:11" s="91" customFormat="1" ht="20.65" customHeight="1">
      <c r="A199" s="96" t="s">
        <v>450</v>
      </c>
      <c r="B199" s="97" t="s">
        <v>451</v>
      </c>
      <c r="C199" s="101" cm="1">
        <f t="array" aca="1" ref="C199" ca="1">IFERROR(
    INDIRECT(
        "RawData!" &amp;
        ADDRESS(
            3,
            MATCH(
                LEFT(A199, FIND("~", SUBSTITUTE(A199, ".", "~", LEN(A199) - LEN(SUBSTITUTE(A199, ".", ""))))) &amp; "TotalkWh",
                RawData!$1:$1,
                0
            ),
            4
        )
    )
    -
    INDIRECT(
        "RawData!" &amp;
        ADDRESS(
            2,
            MATCH(
                LEFT(A199, FIND("~", SUBSTITUTE(A199, ".", "~", LEN(A199) - LEN(SUBSTITUTE(A199, ".", ""))))) &amp; "TotalkWh",
                RawData!$1:$1,
                0
            ),
            4
        )
    ),
    0
)</f>
        <v>0</v>
      </c>
      <c r="D199" s="103">
        <v>171</v>
      </c>
      <c r="E199" s="95"/>
      <c r="F199" s="95"/>
      <c r="G199" s="95"/>
      <c r="H199" s="95"/>
      <c r="I199" s="95"/>
      <c r="J199" s="95"/>
      <c r="K199" s="95"/>
    </row>
    <row r="200" spans="1:11" s="91" customFormat="1" ht="20.65" customHeight="1">
      <c r="A200" s="144" t="s">
        <v>196</v>
      </c>
      <c r="B200" s="145"/>
      <c r="C200" s="145"/>
      <c r="D200" s="146"/>
      <c r="E200" s="95"/>
      <c r="F200" s="95"/>
      <c r="G200" s="95"/>
      <c r="H200" s="95"/>
      <c r="I200" s="95"/>
      <c r="J200" s="95"/>
      <c r="K200" s="95"/>
    </row>
    <row r="201" spans="1:11" s="91" customFormat="1" ht="20.65" customHeight="1">
      <c r="A201" s="96" t="s">
        <v>452</v>
      </c>
      <c r="B201" s="97" t="s">
        <v>273</v>
      </c>
      <c r="C201" s="101" cm="1">
        <f t="array" aca="1" ref="C201" ca="1">IFERROR(
    INDIRECT(
        "RawData!" &amp;
        ADDRESS(
            3,
            MATCH(
                LEFT(A201, FIND("~", SUBSTITUTE(A201, ".", "~", LEN(A201) - LEN(SUBSTITUTE(A201, ".", ""))))) &amp; "TotalkWh",
                RawData!$1:$1,
                0
            ),
            4
        )
    )
    -
    INDIRECT(
        "RawData!" &amp;
        ADDRESS(
            2,
            MATCH(
                LEFT(A201, FIND("~", SUBSTITUTE(A201, ".", "~", LEN(A201) - LEN(SUBSTITUTE(A201, ".", ""))))) &amp; "TotalkWh",
                RawData!$1:$1,
                0
            ),
            4
        )
    ),
    0
)</f>
        <v>0</v>
      </c>
      <c r="D201" s="92">
        <v>91</v>
      </c>
      <c r="E201" s="95"/>
      <c r="F201" s="95"/>
      <c r="G201" s="95"/>
    </row>
    <row r="202" spans="1:11" s="91" customFormat="1" ht="20.65" customHeight="1">
      <c r="A202" s="96" t="s">
        <v>453</v>
      </c>
      <c r="B202" s="97" t="s">
        <v>454</v>
      </c>
      <c r="C202" s="101" cm="1">
        <f t="array" aca="1" ref="C202" ca="1">IFERROR(
    INDIRECT(
        "RawData!" &amp;
        ADDRESS(
            3,
            MATCH(
                LEFT(A202, FIND("~", SUBSTITUTE(A202, ".", "~", LEN(A202) - LEN(SUBSTITUTE(A202, ".", ""))))) &amp; "TotalkWh",
                RawData!$1:$1,
                0
            ),
            4
        )
    )
    -
    INDIRECT(
        "RawData!" &amp;
        ADDRESS(
            2,
            MATCH(
                LEFT(A202, FIND("~", SUBSTITUTE(A202, ".", "~", LEN(A202) - LEN(SUBSTITUTE(A202, ".", ""))))) &amp; "TotalkWh",
                RawData!$1:$1,
                0
            ),
            4
        )
    ),
    0
)</f>
        <v>0</v>
      </c>
      <c r="D202" s="92">
        <v>94</v>
      </c>
      <c r="E202" s="95"/>
      <c r="F202" s="95"/>
      <c r="G202" s="95"/>
    </row>
    <row r="203" spans="1:11" s="91" customFormat="1" ht="20.25" customHeight="1">
      <c r="A203" s="114" t="s">
        <v>455</v>
      </c>
      <c r="B203" s="115" t="s">
        <v>456</v>
      </c>
      <c r="C203" s="101" cm="1">
        <f t="array" aca="1" ref="C203" ca="1">IFERROR(
    INDIRECT(
        "RawData!" &amp;
        ADDRESS(
            3,
            MATCH(
                LEFT(A203, FIND("~", SUBSTITUTE(A203, ".", "~", LEN(A203) - LEN(SUBSTITUTE(A203, ".", ""))))) &amp; "TotalkWh",
                RawData!$1:$1,
                0
            ),
            4
        )
    )
    -
    INDIRECT(
        "RawData!" &amp;
        ADDRESS(
            2,
            MATCH(
                LEFT(A203, FIND("~", SUBSTITUTE(A203, ".", "~", LEN(A203) - LEN(SUBSTITUTE(A203, ".", ""))))) &amp; "TotalkWh",
                RawData!$1:$1,
                0
            ),
            4
        )
    ),
    0
)</f>
        <v>0</v>
      </c>
      <c r="D203" s="104">
        <v>93</v>
      </c>
      <c r="E203" s="95"/>
      <c r="F203" s="95"/>
      <c r="G203" s="95"/>
    </row>
    <row r="204" spans="1:11" s="91" customFormat="1" ht="20.25" customHeight="1">
      <c r="A204" s="114" t="s">
        <v>457</v>
      </c>
      <c r="B204" s="115" t="s">
        <v>458</v>
      </c>
      <c r="C204" s="101" cm="1">
        <f t="array" aca="1" ref="C204" ca="1">IFERROR(
    INDIRECT(
        "RawData!" &amp;
        ADDRESS(
            3,
            MATCH(
                LEFT(A204, FIND("~", SUBSTITUTE(A204, ".", "~", LEN(A204) - LEN(SUBSTITUTE(A204, ".", ""))))) &amp; "TotalkWh",
                RawData!$1:$1,
                0
            ),
            4
        )
    )
    -
    INDIRECT(
        "RawData!" &amp;
        ADDRESS(
            2,
            MATCH(
                LEFT(A204, FIND("~", SUBSTITUTE(A204, ".", "~", LEN(A204) - LEN(SUBSTITUTE(A204, ".", ""))))) &amp; "TotalkWh",
                RawData!$1:$1,
                0
            ),
            4
        )
    ),
    0
)</f>
        <v>0</v>
      </c>
      <c r="D204" s="104">
        <v>94</v>
      </c>
      <c r="E204" s="95"/>
      <c r="F204" s="95"/>
      <c r="G204" s="95"/>
    </row>
    <row r="205" spans="1:11" s="91" customFormat="1" ht="20.65" customHeight="1">
      <c r="A205" s="147" t="s">
        <v>459</v>
      </c>
      <c r="B205" s="148"/>
      <c r="C205" s="148"/>
      <c r="D205" s="149"/>
      <c r="E205" s="95"/>
    </row>
    <row r="206" spans="1:11" s="91" customFormat="1" ht="20.65" customHeight="1">
      <c r="A206" s="96" t="s">
        <v>460</v>
      </c>
      <c r="B206" s="97" t="s">
        <v>461</v>
      </c>
      <c r="C206" s="101" cm="1">
        <f t="array" aca="1" ref="C206" ca="1">IFERROR(
    INDIRECT(
        "RawData!" &amp;
        ADDRESS(
            3,
            MATCH(
                LEFT(A206, FIND("~", SUBSTITUTE(A206, ".", "~", LEN(A206) - LEN(SUBSTITUTE(A206, ".", ""))))) &amp; "TotalkWh",
                RawData!$1:$1,
                0
            ),
            4
        )
    )
    -
    INDIRECT(
        "RawData!" &amp;
        ADDRESS(
            2,
            MATCH(
                LEFT(A206, FIND("~", SUBSTITUTE(A206, ".", "~", LEN(A206) - LEN(SUBSTITUTE(A206, ".", ""))))) &amp; "TotalkWh",
                RawData!$1:$1,
                0
            ),
            4
        )
    ),
    0
)</f>
        <v>0</v>
      </c>
      <c r="D206" s="103"/>
      <c r="E206" s="95"/>
    </row>
    <row r="207" spans="1:11" s="91" customFormat="1" ht="20.65" customHeight="1">
      <c r="A207" s="147" t="s">
        <v>462</v>
      </c>
      <c r="B207" s="148"/>
      <c r="C207" s="148"/>
      <c r="D207" s="149"/>
      <c r="E207" s="95"/>
    </row>
    <row r="208" spans="1:11" s="91" customFormat="1" ht="20.65" customHeight="1">
      <c r="A208" s="144" t="s">
        <v>155</v>
      </c>
      <c r="B208" s="145"/>
      <c r="C208" s="145"/>
      <c r="D208" s="146"/>
      <c r="E208" s="95"/>
    </row>
    <row r="209" spans="1:5" s="91" customFormat="1" ht="20.65" customHeight="1">
      <c r="A209" s="116" t="s">
        <v>463</v>
      </c>
      <c r="B209" s="97" t="s">
        <v>464</v>
      </c>
      <c r="C209" s="101" cm="1">
        <f t="array" aca="1" ref="C209" ca="1">IFERROR(
    INDIRECT(
        "RawData!" &amp;
        ADDRESS(
            3,
            MATCH(
                LEFT(A209, FIND("~", SUBSTITUTE(A209, ".", "~", LEN(A209) - LEN(SUBSTITUTE(A209, ".", ""))))) &amp; "TotalkWh",
                RawData!$1:$1,
                0
            ),
            4
        )
    )
    -
    INDIRECT(
        "RawData!" &amp;
        ADDRESS(
            2,
            MATCH(
                LEFT(A209, FIND("~", SUBSTITUTE(A209, ".", "~", LEN(A209) - LEN(SUBSTITUTE(A209, ".", ""))))) &amp; "TotalkWh",
                RawData!$1:$1,
                0
            ),
            4
        )
    ),
    0
)</f>
        <v>0</v>
      </c>
      <c r="D209" s="104">
        <v>108</v>
      </c>
      <c r="E209" s="95"/>
    </row>
    <row r="210" spans="1:5" s="91" customFormat="1" ht="20.65" customHeight="1">
      <c r="A210" s="116" t="s">
        <v>465</v>
      </c>
      <c r="B210" s="97" t="s">
        <v>466</v>
      </c>
      <c r="C210" s="101" cm="1">
        <f t="array" aca="1" ref="C210" ca="1">IFERROR(
    INDIRECT(
        "RawData!" &amp;
        ADDRESS(
            3,
            MATCH(
                LEFT(A210, FIND("~", SUBSTITUTE(A210, ".", "~", LEN(A210) - LEN(SUBSTITUTE(A210, ".", ""))))) &amp; "TotalkWh",
                RawData!$1:$1,
                0
            ),
            4
        )
    )
    -
    INDIRECT(
        "RawData!" &amp;
        ADDRESS(
            2,
            MATCH(
                LEFT(A210, FIND("~", SUBSTITUTE(A210, ".", "~", LEN(A210) - LEN(SUBSTITUTE(A210, ".", ""))))) &amp; "TotalkWh",
                RawData!$1:$1,
                0
            ),
            4
        )
    ),
    0
)</f>
        <v>0</v>
      </c>
      <c r="D210" s="104">
        <v>109</v>
      </c>
      <c r="E210" s="95"/>
    </row>
    <row r="211" spans="1:5" s="91" customFormat="1" ht="24" customHeight="1">
      <c r="A211" s="116" t="s">
        <v>467</v>
      </c>
      <c r="B211" s="97" t="s">
        <v>468</v>
      </c>
      <c r="C211" s="101" cm="1">
        <f t="array" aca="1" ref="C211" ca="1">IFERROR(
    INDIRECT(
        "RawData!" &amp;
        ADDRESS(
            3,
            MATCH(
                LEFT(A211, FIND("~", SUBSTITUTE(A211, ".", "~", LEN(A211) - LEN(SUBSTITUTE(A211, ".", ""))))) &amp; "TotalkWh",
                RawData!$1:$1,
                0
            ),
            4
        )
    )
    -
    INDIRECT(
        "RawData!" &amp;
        ADDRESS(
            2,
            MATCH(
                LEFT(A211, FIND("~", SUBSTITUTE(A211, ".", "~", LEN(A211) - LEN(SUBSTITUTE(A211, ".", ""))))) &amp; "TotalkWh",
                RawData!$1:$1,
                0
            ),
            4
        )
    ),
    0
)</f>
        <v>0</v>
      </c>
      <c r="D211" s="104">
        <v>110</v>
      </c>
      <c r="E211" s="95"/>
    </row>
    <row r="212" spans="1:5" s="91" customFormat="1" ht="20.65" customHeight="1">
      <c r="A212" s="150" t="s">
        <v>196</v>
      </c>
      <c r="B212" s="151"/>
      <c r="C212" s="151"/>
      <c r="D212" s="152"/>
      <c r="E212" s="95"/>
    </row>
    <row r="213" spans="1:5" s="91" customFormat="1" ht="20.65" customHeight="1">
      <c r="A213" s="96" t="s">
        <v>469</v>
      </c>
      <c r="B213" s="97" t="s">
        <v>273</v>
      </c>
      <c r="C213" s="101" cm="1">
        <f t="array" aca="1" ref="C213" ca="1">IFERROR(
    INDIRECT(
        "RawData!" &amp;
        ADDRESS(
            3,
            MATCH(
                LEFT(A213, FIND("~", SUBSTITUTE(A213, ".", "~", LEN(A213) - LEN(SUBSTITUTE(A213, ".", ""))))) &amp; "TotalkWh",
                RawData!$1:$1,
                0
            ),
            4
        )
    )
    -
    INDIRECT(
        "RawData!" &amp;
        ADDRESS(
            2,
            MATCH(
                LEFT(A213, FIND("~", SUBSTITUTE(A213, ".", "~", LEN(A213) - LEN(SUBSTITUTE(A213, ".", ""))))) &amp; "TotalkWh",
                RawData!$1:$1,
                0
            ),
            4
        )
    ),
    0
)</f>
        <v>0</v>
      </c>
      <c r="D213" s="92">
        <v>73</v>
      </c>
    </row>
    <row r="214" spans="1:5" s="91" customFormat="1" ht="20.65" customHeight="1">
      <c r="A214" s="96" t="s">
        <v>470</v>
      </c>
      <c r="B214" s="97" t="s">
        <v>471</v>
      </c>
      <c r="C214" s="101" cm="1">
        <f t="array" aca="1" ref="C214" ca="1">IFERROR(
    INDIRECT(
        "RawData!" &amp;
        ADDRESS(
            3,
            MATCH(
                LEFT(A214, FIND("~", SUBSTITUTE(A214, ".", "~", LEN(A214) - LEN(SUBSTITUTE(A214, ".", ""))))) &amp; "TotalkWh",
                RawData!$1:$1,
                0
            ),
            4
        )
    )
    -
    INDIRECT(
        "RawData!" &amp;
        ADDRESS(
            2,
            MATCH(
                LEFT(A214, FIND("~", SUBSTITUTE(A214, ".", "~", LEN(A214) - LEN(SUBSTITUTE(A214, ".", ""))))) &amp; "TotalkWh",
                RawData!$1:$1,
                0
            ),
            4
        )
    ),
    0
)</f>
        <v>0</v>
      </c>
      <c r="D214" s="92">
        <v>78</v>
      </c>
    </row>
    <row r="215" spans="1:5" s="91" customFormat="1" ht="20.65" customHeight="1">
      <c r="A215" s="96" t="s">
        <v>472</v>
      </c>
      <c r="B215" s="97" t="s">
        <v>473</v>
      </c>
      <c r="C215" s="101" cm="1">
        <f t="array" aca="1" ref="C215" ca="1">IFERROR(
    INDIRECT(
        "RawData!" &amp;
        ADDRESS(
            3,
            MATCH(
                LEFT(A215, FIND("~", SUBSTITUTE(A215, ".", "~", LEN(A215) - LEN(SUBSTITUTE(A215, ".", ""))))) &amp; "TotalkWh",
                RawData!$1:$1,
                0
            ),
            4
        )
    )
    -
    INDIRECT(
        "RawData!" &amp;
        ADDRESS(
            2,
            MATCH(
                LEFT(A215, FIND("~", SUBSTITUTE(A215, ".", "~", LEN(A215) - LEN(SUBSTITUTE(A215, ".", ""))))) &amp; "TotalkWh",
                RawData!$1:$1,
                0
            ),
            4
        )
    ),
    0
)</f>
        <v>0</v>
      </c>
      <c r="D215" s="104">
        <v>77</v>
      </c>
    </row>
    <row r="216" spans="1:5" s="91" customFormat="1" ht="20.65" customHeight="1">
      <c r="A216" s="96" t="s">
        <v>474</v>
      </c>
      <c r="B216" s="97" t="s">
        <v>475</v>
      </c>
      <c r="C216" s="101" cm="1">
        <f t="array" aca="1" ref="C216" ca="1">IFERROR(
    INDIRECT(
        "RawData!" &amp;
        ADDRESS(
            3,
            MATCH(
                LEFT(A216, FIND("~", SUBSTITUTE(A216, ".", "~", LEN(A216) - LEN(SUBSTITUTE(A216, ".", ""))))) &amp; "TotalkWh",
                RawData!$1:$1,
                0
            ),
            4
        )
    )
    -
    INDIRECT(
        "RawData!" &amp;
        ADDRESS(
            2,
            MATCH(
                LEFT(A216, FIND("~", SUBSTITUTE(A216, ".", "~", LEN(A216) - LEN(SUBSTITUTE(A216, ".", ""))))) &amp; "TotalkWh",
                RawData!$1:$1,
                0
            ),
            4
        )
    ),
    0
)</f>
        <v>0</v>
      </c>
      <c r="D216" s="92">
        <v>76</v>
      </c>
    </row>
    <row r="217" spans="1:5" s="118" customFormat="1" ht="18.600000000000001" customHeight="1">
      <c r="A217" s="117" t="s">
        <v>476</v>
      </c>
      <c r="B217" s="117" t="s">
        <v>477</v>
      </c>
      <c r="C217" s="101" cm="1">
        <f t="array" aca="1" ref="C217" ca="1">IFERROR(
    INDIRECT(
        "RawData!" &amp;
        ADDRESS(
            3,
            MATCH(
                LEFT(A217, FIND("~", SUBSTITUTE(A217, ".", "~", LEN(A217) - LEN(SUBSTITUTE(A217, ".", ""))))) &amp; "TotalkWh",
                RawData!$1:$1,
                0
            ),
            4
        )
    )
    -
    INDIRECT(
        "RawData!" &amp;
        ADDRESS(
            2,
            MATCH(
                LEFT(A217, FIND("~", SUBSTITUTE(A217, ".", "~", LEN(A217) - LEN(SUBSTITUTE(A217, ".", ""))))) &amp; "TotalkWh",
                RawData!$1:$1,
                0
            ),
            4
        )
    ),
    0
)</f>
        <v>0</v>
      </c>
      <c r="D217" s="104">
        <v>75</v>
      </c>
    </row>
    <row r="218" spans="1:5" s="118" customFormat="1" ht="18.600000000000001" customHeight="1">
      <c r="A218" s="117" t="s">
        <v>478</v>
      </c>
      <c r="B218" s="117" t="s">
        <v>479</v>
      </c>
      <c r="C218" s="101" cm="1">
        <f t="array" aca="1" ref="C218" ca="1">IFERROR(
    INDIRECT(
        "RawData!" &amp;
        ADDRESS(
            3,
            MATCH(
                LEFT(A218, FIND("~", SUBSTITUTE(A218, ".", "~", LEN(A218) - LEN(SUBSTITUTE(A218, ".", ""))))) &amp; "TotalkWh",
                RawData!$1:$1,
                0
            ),
            4
        )
    )
    -
    INDIRECT(
        "RawData!" &amp;
        ADDRESS(
            2,
            MATCH(
                LEFT(A218, FIND("~", SUBSTITUTE(A218, ".", "~", LEN(A218) - LEN(SUBSTITUTE(A218, ".", ""))))) &amp; "TotalkWh",
                RawData!$1:$1,
                0
            ),
            4
        )
    ),
    0
)</f>
        <v>0</v>
      </c>
      <c r="D218" s="103">
        <v>175</v>
      </c>
    </row>
    <row r="219" spans="1:5" s="91" customFormat="1" ht="20.65" customHeight="1">
      <c r="A219" s="147" t="s">
        <v>480</v>
      </c>
      <c r="B219" s="148"/>
      <c r="C219" s="148"/>
      <c r="D219" s="149"/>
      <c r="E219" s="95"/>
    </row>
    <row r="220" spans="1:5" s="91" customFormat="1" ht="20.65" customHeight="1">
      <c r="A220" s="144" t="s">
        <v>196</v>
      </c>
      <c r="B220" s="145"/>
      <c r="C220" s="145"/>
      <c r="D220" s="146"/>
      <c r="E220" s="95"/>
    </row>
    <row r="221" spans="1:5" ht="18.600000000000001" customHeight="1">
      <c r="A221" s="119" t="s">
        <v>481</v>
      </c>
      <c r="B221" s="120" t="s">
        <v>482</v>
      </c>
      <c r="C221" s="101" cm="1">
        <f t="array" aca="1" ref="C221" ca="1">IFERROR(
    INDIRECT(
        "RawData!" &amp;
        ADDRESS(
            3,
            MATCH(
                LEFT(A221, FIND("~", SUBSTITUTE(A221, ".", "~", LEN(A221) - LEN(SUBSTITUTE(A221, ".", ""))))) &amp; "TotalkWh",
                RawData!$1:$1,
                0
            ),
            4
        )
    )
    -
    INDIRECT(
        "RawData!" &amp;
        ADDRESS(
            2,
            MATCH(
                LEFT(A221, FIND("~", SUBSTITUTE(A221, ".", "~", LEN(A221) - LEN(SUBSTITUTE(A221, ".", ""))))) &amp; "TotalkWh",
                RawData!$1:$1,
                0
            ),
            4
        )
    ),
    0
)</f>
        <v>0</v>
      </c>
      <c r="D221" s="103">
        <v>176</v>
      </c>
    </row>
    <row r="222" spans="1:5" ht="18.600000000000001" customHeight="1">
      <c r="A222" s="119" t="s">
        <v>483</v>
      </c>
      <c r="B222" s="120" t="s">
        <v>484</v>
      </c>
      <c r="C222" s="101" cm="1">
        <f t="array" aca="1" ref="C222" ca="1">IFERROR(
    INDIRECT(
        "RawData!" &amp;
        ADDRESS(
            3,
            MATCH(
                LEFT(A222, FIND("~", SUBSTITUTE(A222, ".", "~", LEN(A222) - LEN(SUBSTITUTE(A222, ".", ""))))) &amp; "TotalkWh",
                RawData!$1:$1,
                0
            ),
            4
        )
    )
    -
    INDIRECT(
        "RawData!" &amp;
        ADDRESS(
            2,
            MATCH(
                LEFT(A222, FIND("~", SUBSTITUTE(A222, ".", "~", LEN(A222) - LEN(SUBSTITUTE(A222, ".", ""))))) &amp; "TotalkWh",
                RawData!$1:$1,
                0
            ),
            4
        )
    ),
    0
)</f>
        <v>0</v>
      </c>
      <c r="D222" s="103">
        <v>177</v>
      </c>
    </row>
    <row r="223" spans="1:5" ht="18.600000000000001" customHeight="1">
      <c r="A223" s="119" t="s">
        <v>485</v>
      </c>
      <c r="B223" s="121" t="s">
        <v>486</v>
      </c>
      <c r="C223" s="101" cm="1">
        <f t="array" aca="1" ref="C223" ca="1">IFERROR(
    INDIRECT(
        "RawData!" &amp;
        ADDRESS(
            3,
            MATCH(
                LEFT(A223, FIND("~", SUBSTITUTE(A223, ".", "~", LEN(A223) - LEN(SUBSTITUTE(A223, ".", ""))))) &amp; "TotalkWh",
                RawData!$1:$1,
                0
            ),
            4
        )
    )
    -
    INDIRECT(
        "RawData!" &amp;
        ADDRESS(
            2,
            MATCH(
                LEFT(A223, FIND("~", SUBSTITUTE(A223, ".", "~", LEN(A223) - LEN(SUBSTITUTE(A223, ".", ""))))) &amp; "TotalkWh",
                RawData!$1:$1,
                0
            ),
            4
        )
    ),
    0
)</f>
        <v>0</v>
      </c>
      <c r="D223" s="103">
        <v>178</v>
      </c>
    </row>
    <row r="224" spans="1:5" ht="18.600000000000001" customHeight="1">
      <c r="A224" s="119" t="s">
        <v>487</v>
      </c>
      <c r="B224" s="122" t="s">
        <v>488</v>
      </c>
      <c r="C224" s="101" cm="1">
        <f t="array" aca="1" ref="C224" ca="1">IFERROR(
    INDIRECT(
        "RawData!" &amp;
        ADDRESS(
            3,
            MATCH(
                LEFT(A224, FIND("~", SUBSTITUTE(A224, ".", "~", LEN(A224) - LEN(SUBSTITUTE(A224, ".", ""))))) &amp; "TotalkWh",
                RawData!$1:$1,
                0
            ),
            4
        )
    )
    -
    INDIRECT(
        "RawData!" &amp;
        ADDRESS(
            2,
            MATCH(
                LEFT(A224, FIND("~", SUBSTITUTE(A224, ".", "~", LEN(A224) - LEN(SUBSTITUTE(A224, ".", ""))))) &amp; "TotalkWh",
                RawData!$1:$1,
                0
            ),
            4
        )
    ),
    0
)</f>
        <v>0</v>
      </c>
      <c r="D224" s="103">
        <v>179</v>
      </c>
    </row>
    <row r="225" spans="1:4" ht="18.600000000000001" customHeight="1">
      <c r="A225" s="119" t="s">
        <v>489</v>
      </c>
      <c r="B225" s="122" t="s">
        <v>490</v>
      </c>
      <c r="C225" s="101" cm="1">
        <f t="array" aca="1" ref="C225" ca="1">IFERROR(
    INDIRECT(
        "RawData!" &amp;
        ADDRESS(
            3,
            MATCH(
                LEFT(A225, FIND("~", SUBSTITUTE(A225, ".", "~", LEN(A225) - LEN(SUBSTITUTE(A225, ".", ""))))) &amp; "TotalkWh",
                RawData!$1:$1,
                0
            ),
            4
        )
    )
    -
    INDIRECT(
        "RawData!" &amp;
        ADDRESS(
            2,
            MATCH(
                LEFT(A225, FIND("~", SUBSTITUTE(A225, ".", "~", LEN(A225) - LEN(SUBSTITUTE(A225, ".", ""))))) &amp; "TotalkWh",
                RawData!$1:$1,
                0
            ),
            4
        )
    ),
    0
)</f>
        <v>0</v>
      </c>
      <c r="D225" s="103">
        <v>180</v>
      </c>
    </row>
    <row r="226" spans="1:4" ht="18.600000000000001" customHeight="1">
      <c r="A226" s="119" t="s">
        <v>491</v>
      </c>
      <c r="B226" s="122" t="s">
        <v>492</v>
      </c>
      <c r="C226" s="101" cm="1">
        <f t="array" aca="1" ref="C226" ca="1">IFERROR(
    INDIRECT(
        "RawData!" &amp;
        ADDRESS(
            3,
            MATCH(
                LEFT(A226, FIND("~", SUBSTITUTE(A226, ".", "~", LEN(A226) - LEN(SUBSTITUTE(A226, ".", ""))))) &amp; "TotalkWh",
                RawData!$1:$1,
                0
            ),
            4
        )
    )
    -
    INDIRECT(
        "RawData!" &amp;
        ADDRESS(
            2,
            MATCH(
                LEFT(A226, FIND("~", SUBSTITUTE(A226, ".", "~", LEN(A226) - LEN(SUBSTITUTE(A226, ".", ""))))) &amp; "TotalkWh",
                RawData!$1:$1,
                0
            ),
            4
        )
    ),
    0
)</f>
        <v>0</v>
      </c>
      <c r="D226" s="103">
        <v>181</v>
      </c>
    </row>
    <row r="227" spans="1:4" ht="18.600000000000001" customHeight="1">
      <c r="A227" s="119" t="s">
        <v>493</v>
      </c>
      <c r="B227" s="122" t="s">
        <v>494</v>
      </c>
      <c r="C227" s="101" cm="1">
        <f t="array" aca="1" ref="C227" ca="1">IFERROR(
    INDIRECT(
        "RawData!" &amp;
        ADDRESS(
            3,
            MATCH(
                LEFT(A227, FIND("~", SUBSTITUTE(A227, ".", "~", LEN(A227) - LEN(SUBSTITUTE(A227, ".", ""))))) &amp; "TotalkWh",
                RawData!$1:$1,
                0
            ),
            4
        )
    )
    -
    INDIRECT(
        "RawData!" &amp;
        ADDRESS(
            2,
            MATCH(
                LEFT(A227, FIND("~", SUBSTITUTE(A227, ".", "~", LEN(A227) - LEN(SUBSTITUTE(A227, ".", ""))))) &amp; "TotalkWh",
                RawData!$1:$1,
                0
            ),
            4
        )
    ),
    0
)</f>
        <v>0</v>
      </c>
      <c r="D227" s="103">
        <v>182</v>
      </c>
    </row>
  </sheetData>
  <mergeCells count="48">
    <mergeCell ref="A62:D62"/>
    <mergeCell ref="A6:C6"/>
    <mergeCell ref="A7:B7"/>
    <mergeCell ref="A8:D8"/>
    <mergeCell ref="A36:D36"/>
    <mergeCell ref="A37:D37"/>
    <mergeCell ref="A42:D42"/>
    <mergeCell ref="A43:D43"/>
    <mergeCell ref="A47:D47"/>
    <mergeCell ref="A50:D50"/>
    <mergeCell ref="A51:D51"/>
    <mergeCell ref="A56:D56"/>
    <mergeCell ref="A116:D116"/>
    <mergeCell ref="A63:D63"/>
    <mergeCell ref="A67:D67"/>
    <mergeCell ref="A73:D73"/>
    <mergeCell ref="A74:D74"/>
    <mergeCell ref="A83:D83"/>
    <mergeCell ref="A88:D88"/>
    <mergeCell ref="A89:D89"/>
    <mergeCell ref="A96:D96"/>
    <mergeCell ref="A111:D111"/>
    <mergeCell ref="A113:D113"/>
    <mergeCell ref="A115:D115"/>
    <mergeCell ref="A173:D173"/>
    <mergeCell ref="A123:D123"/>
    <mergeCell ref="A124:D124"/>
    <mergeCell ref="A129:D129"/>
    <mergeCell ref="A134:D134"/>
    <mergeCell ref="A135:D135"/>
    <mergeCell ref="A138:D138"/>
    <mergeCell ref="A144:D144"/>
    <mergeCell ref="A145:D145"/>
    <mergeCell ref="A152:D152"/>
    <mergeCell ref="A163:D163"/>
    <mergeCell ref="A164:D164"/>
    <mergeCell ref="A220:D220"/>
    <mergeCell ref="A180:D180"/>
    <mergeCell ref="A181:D181"/>
    <mergeCell ref="A187:D187"/>
    <mergeCell ref="A192:D192"/>
    <mergeCell ref="A193:D193"/>
    <mergeCell ref="A200:D200"/>
    <mergeCell ref="A205:D205"/>
    <mergeCell ref="A207:D207"/>
    <mergeCell ref="A208:D208"/>
    <mergeCell ref="A212:D212"/>
    <mergeCell ref="A219:D219"/>
  </mergeCells>
  <conditionalFormatting sqref="E8:E11">
    <cfRule type="cellIs" dxfId="4" priority="1" operator="lessThan">
      <formula>0</formula>
    </cfRule>
  </conditionalFormatting>
  <conditionalFormatting sqref="E30:E40">
    <cfRule type="cellIs" dxfId="3" priority="2" operator="lessThan">
      <formula>0</formula>
    </cfRule>
  </conditionalFormatting>
  <conditionalFormatting sqref="F37:F41">
    <cfRule type="cellIs" dxfId="2" priority="3" operator="lessThan">
      <formula>0</formula>
    </cfRule>
  </conditionalFormatting>
  <conditionalFormatting sqref="H187:H194">
    <cfRule type="cellIs" dxfId="1" priority="4" operator="lessThan">
      <formula>0</formula>
    </cfRule>
  </conditionalFormatting>
  <conditionalFormatting sqref="I160:I169">
    <cfRule type="cellIs" dxfId="0" priority="5" operator="lessThan">
      <formula>0</formula>
    </cfRule>
  </conditionalFormatting>
  <pageMargins left="0.7" right="0.7" top="0.75" bottom="0.75" header="0.3" footer="0.3"/>
  <pageSetup paperSize="9" scale="25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764E-E89C-4B9A-BE5D-15053E40FCB7}">
  <sheetPr>
    <tabColor rgb="FF7030A0"/>
  </sheetPr>
  <dimension ref="A2:F64"/>
  <sheetViews>
    <sheetView workbookViewId="0">
      <selection activeCell="E2" sqref="E2"/>
    </sheetView>
  </sheetViews>
  <sheetFormatPr defaultColWidth="11" defaultRowHeight="14.25"/>
  <cols>
    <col min="1" max="1" width="11" style="75"/>
    <col min="2" max="2" width="30.42578125" style="75" customWidth="1"/>
    <col min="3" max="3" width="11" style="75"/>
    <col min="4" max="4" width="18.42578125" style="75" customWidth="1"/>
    <col min="5" max="16384" width="11" style="75"/>
  </cols>
  <sheetData>
    <row r="2" spans="1:4" ht="24.6" customHeight="1">
      <c r="A2" s="74" t="s">
        <v>105</v>
      </c>
      <c r="B2" s="74" t="s">
        <v>106</v>
      </c>
      <c r="C2" s="74" t="s">
        <v>107</v>
      </c>
      <c r="D2" s="74" t="s">
        <v>108</v>
      </c>
    </row>
    <row r="3" spans="1:4">
      <c r="A3" s="76">
        <v>1</v>
      </c>
      <c r="B3" s="77" t="s">
        <v>109</v>
      </c>
      <c r="C3" s="78" t="s">
        <v>110</v>
      </c>
      <c r="D3" s="79"/>
    </row>
    <row r="4" spans="1:4">
      <c r="A4" s="76">
        <v>2</v>
      </c>
      <c r="B4" s="77" t="s">
        <v>111</v>
      </c>
      <c r="C4" s="78" t="s">
        <v>110</v>
      </c>
      <c r="D4" s="79"/>
    </row>
    <row r="5" spans="1:4">
      <c r="A5" s="76">
        <v>3</v>
      </c>
      <c r="B5" s="77" t="s">
        <v>112</v>
      </c>
      <c r="C5" s="78" t="s">
        <v>110</v>
      </c>
      <c r="D5" s="79"/>
    </row>
    <row r="6" spans="1:4">
      <c r="A6" s="76">
        <v>4</v>
      </c>
      <c r="B6" s="77" t="s">
        <v>113</v>
      </c>
      <c r="C6" s="78" t="s">
        <v>110</v>
      </c>
      <c r="D6" s="79"/>
    </row>
    <row r="7" spans="1:4">
      <c r="A7" s="76">
        <v>5</v>
      </c>
      <c r="B7" s="77" t="s">
        <v>114</v>
      </c>
      <c r="C7" s="78" t="s">
        <v>115</v>
      </c>
      <c r="D7" s="79"/>
    </row>
    <row r="8" spans="1:4">
      <c r="A8" s="76">
        <v>6</v>
      </c>
      <c r="B8" s="77" t="s">
        <v>116</v>
      </c>
      <c r="C8" s="78" t="s">
        <v>115</v>
      </c>
      <c r="D8" s="79"/>
    </row>
    <row r="9" spans="1:4">
      <c r="A9" s="76">
        <v>7</v>
      </c>
      <c r="B9" s="77" t="s">
        <v>117</v>
      </c>
      <c r="C9" s="78" t="s">
        <v>115</v>
      </c>
      <c r="D9" s="79"/>
    </row>
    <row r="10" spans="1:4">
      <c r="A10" s="76">
        <v>8</v>
      </c>
      <c r="B10" s="77" t="s">
        <v>118</v>
      </c>
      <c r="C10" s="78" t="s">
        <v>110</v>
      </c>
      <c r="D10" s="79"/>
    </row>
    <row r="11" spans="1:4">
      <c r="A11" s="76">
        <v>9</v>
      </c>
      <c r="B11" s="77" t="s">
        <v>119</v>
      </c>
      <c r="C11" s="78" t="s">
        <v>110</v>
      </c>
      <c r="D11" s="79"/>
    </row>
    <row r="12" spans="1:4">
      <c r="A12" s="76">
        <v>10</v>
      </c>
      <c r="B12" s="77" t="s">
        <v>120</v>
      </c>
      <c r="C12" s="78" t="s">
        <v>110</v>
      </c>
      <c r="D12" s="79"/>
    </row>
    <row r="13" spans="1:4">
      <c r="A13" s="76">
        <v>11</v>
      </c>
      <c r="B13" s="77" t="s">
        <v>121</v>
      </c>
      <c r="C13" s="78" t="s">
        <v>110</v>
      </c>
      <c r="D13" s="79"/>
    </row>
    <row r="14" spans="1:4">
      <c r="A14" s="76">
        <v>12</v>
      </c>
      <c r="B14" s="77" t="s">
        <v>122</v>
      </c>
      <c r="C14" s="78" t="s">
        <v>110</v>
      </c>
      <c r="D14" s="79"/>
    </row>
    <row r="15" spans="1:4">
      <c r="A15" s="76">
        <v>13</v>
      </c>
      <c r="B15" s="77" t="s">
        <v>123</v>
      </c>
      <c r="C15" s="78" t="s">
        <v>110</v>
      </c>
      <c r="D15" s="79"/>
    </row>
    <row r="16" spans="1:4">
      <c r="A16" s="76">
        <v>14</v>
      </c>
      <c r="B16" s="77" t="s">
        <v>124</v>
      </c>
      <c r="C16" s="78" t="s">
        <v>110</v>
      </c>
      <c r="D16" s="79"/>
    </row>
    <row r="17" spans="1:4">
      <c r="A17" s="76">
        <v>15</v>
      </c>
      <c r="B17" s="77" t="s">
        <v>125</v>
      </c>
      <c r="C17" s="78" t="s">
        <v>126</v>
      </c>
      <c r="D17" s="79"/>
    </row>
    <row r="18" spans="1:4">
      <c r="A18" s="76">
        <v>16</v>
      </c>
      <c r="B18" s="77" t="s">
        <v>127</v>
      </c>
      <c r="C18" s="78" t="s">
        <v>110</v>
      </c>
      <c r="D18" s="79"/>
    </row>
    <row r="19" spans="1:4">
      <c r="A19" s="76">
        <v>17</v>
      </c>
      <c r="B19" s="77" t="s">
        <v>128</v>
      </c>
      <c r="C19" s="78" t="s">
        <v>110</v>
      </c>
      <c r="D19" s="79"/>
    </row>
    <row r="21" spans="1:4" ht="21" customHeight="1">
      <c r="A21" s="80" t="s">
        <v>105</v>
      </c>
      <c r="B21" s="80" t="s">
        <v>129</v>
      </c>
      <c r="C21" s="80" t="s">
        <v>107</v>
      </c>
      <c r="D21" s="80" t="s">
        <v>108</v>
      </c>
    </row>
    <row r="22" spans="1:4">
      <c r="A22" s="78">
        <v>1</v>
      </c>
      <c r="B22" s="77" t="s">
        <v>130</v>
      </c>
      <c r="C22" s="78" t="s">
        <v>115</v>
      </c>
      <c r="D22" s="79">
        <f>IF(SUM(D$4:D$6)=0,0,(D4/(SUM(D$4:D$6))))</f>
        <v>0</v>
      </c>
    </row>
    <row r="23" spans="1:4">
      <c r="A23" s="78">
        <v>2</v>
      </c>
      <c r="B23" s="77" t="s">
        <v>131</v>
      </c>
      <c r="C23" s="78" t="s">
        <v>115</v>
      </c>
      <c r="D23" s="79">
        <f t="shared" ref="D23:D24" si="0">IF(SUM(D$4:D$6)=0,0,(D5/(SUM(D$4:D$6))))</f>
        <v>0</v>
      </c>
    </row>
    <row r="24" spans="1:4">
      <c r="A24" s="78">
        <v>3</v>
      </c>
      <c r="B24" s="77" t="s">
        <v>132</v>
      </c>
      <c r="C24" s="78" t="s">
        <v>115</v>
      </c>
      <c r="D24" s="79">
        <f t="shared" si="0"/>
        <v>0</v>
      </c>
    </row>
    <row r="25" spans="1:4">
      <c r="A25" s="78">
        <v>4</v>
      </c>
      <c r="B25" s="77" t="s">
        <v>133</v>
      </c>
      <c r="C25" s="78" t="s">
        <v>115</v>
      </c>
      <c r="D25" s="79">
        <f>IF(SUM(D$10:D$16)=0,0,(D10/SUM(D$10:D$16)))</f>
        <v>0</v>
      </c>
    </row>
    <row r="26" spans="1:4">
      <c r="A26" s="78">
        <v>5</v>
      </c>
      <c r="B26" s="77" t="s">
        <v>134</v>
      </c>
      <c r="C26" s="78" t="s">
        <v>115</v>
      </c>
      <c r="D26" s="79">
        <f t="shared" ref="D26:D31" si="1">IF(SUM(D$10:D$16)=0,0,(D11/SUM(D$10:D$16)))</f>
        <v>0</v>
      </c>
    </row>
    <row r="27" spans="1:4">
      <c r="A27" s="78">
        <v>6</v>
      </c>
      <c r="B27" s="77" t="s">
        <v>135</v>
      </c>
      <c r="C27" s="78" t="s">
        <v>115</v>
      </c>
      <c r="D27" s="79">
        <f t="shared" si="1"/>
        <v>0</v>
      </c>
    </row>
    <row r="28" spans="1:4">
      <c r="A28" s="78">
        <v>7</v>
      </c>
      <c r="B28" s="77" t="s">
        <v>136</v>
      </c>
      <c r="C28" s="78" t="s">
        <v>115</v>
      </c>
      <c r="D28" s="79">
        <f t="shared" si="1"/>
        <v>0</v>
      </c>
    </row>
    <row r="29" spans="1:4">
      <c r="A29" s="78">
        <v>8</v>
      </c>
      <c r="B29" s="77" t="s">
        <v>137</v>
      </c>
      <c r="C29" s="78" t="s">
        <v>115</v>
      </c>
      <c r="D29" s="79">
        <f t="shared" si="1"/>
        <v>0</v>
      </c>
    </row>
    <row r="30" spans="1:4">
      <c r="A30" s="78">
        <v>9</v>
      </c>
      <c r="B30" s="77" t="s">
        <v>138</v>
      </c>
      <c r="C30" s="78" t="s">
        <v>115</v>
      </c>
      <c r="D30" s="79">
        <f t="shared" si="1"/>
        <v>0</v>
      </c>
    </row>
    <row r="31" spans="1:4">
      <c r="A31" s="78">
        <v>10</v>
      </c>
      <c r="B31" s="77" t="s">
        <v>139</v>
      </c>
      <c r="C31" s="78" t="s">
        <v>115</v>
      </c>
      <c r="D31" s="79">
        <f t="shared" si="1"/>
        <v>0</v>
      </c>
    </row>
    <row r="32" spans="1:4">
      <c r="A32" s="78">
        <v>11</v>
      </c>
      <c r="B32" s="77" t="s">
        <v>140</v>
      </c>
      <c r="C32" s="78" t="s">
        <v>115</v>
      </c>
      <c r="D32" s="79">
        <f>IF(SUM(D$18:D$19)=0,0,D18/(SUM(D$18:D$19)))</f>
        <v>0</v>
      </c>
    </row>
    <row r="33" spans="1:4">
      <c r="A33" s="78">
        <v>12</v>
      </c>
      <c r="B33" s="77" t="s">
        <v>141</v>
      </c>
      <c r="C33" s="78" t="s">
        <v>115</v>
      </c>
      <c r="D33" s="79">
        <f>IF(SUM(D$18:D$19)=0,0,D19/(SUM(D$18:D$19)))</f>
        <v>0</v>
      </c>
    </row>
    <row r="64" spans="6:6">
      <c r="F64" s="75">
        <f ca="1">'Meter All'!C179+('Meter All'!C176*'key-in'!D22)+('Meter All'!C189*'key-in'!D22)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B1" sqref="B1"/>
    </sheetView>
  </sheetViews>
  <sheetFormatPr defaultRowHeight="21.75"/>
  <cols>
    <col min="1" max="1" width="15.85546875" style="1" customWidth="1"/>
  </cols>
  <sheetData>
    <row r="1" spans="1:1">
      <c r="A1" s="1" t="s">
        <v>0</v>
      </c>
    </row>
    <row r="2" spans="1:1">
      <c r="A2" s="3">
        <v>45292</v>
      </c>
    </row>
    <row r="3" spans="1:1">
      <c r="A3" s="3">
        <v>45397</v>
      </c>
    </row>
    <row r="4" spans="1:1">
      <c r="A4" s="3">
        <v>45388</v>
      </c>
    </row>
    <row r="5" spans="1:1">
      <c r="A5" s="3">
        <v>45413</v>
      </c>
    </row>
    <row r="6" spans="1:1">
      <c r="A6" s="3">
        <v>45434</v>
      </c>
    </row>
    <row r="7" spans="1:1">
      <c r="A7" s="3">
        <v>45446</v>
      </c>
    </row>
    <row r="8" spans="1:1">
      <c r="A8" s="3">
        <v>45516</v>
      </c>
    </row>
    <row r="9" spans="1:1">
      <c r="A9" s="3">
        <v>45588</v>
      </c>
    </row>
    <row r="10" spans="1:1">
      <c r="A10" s="3">
        <v>45631</v>
      </c>
    </row>
    <row r="11" spans="1:1">
      <c r="A11" s="3">
        <v>45636</v>
      </c>
    </row>
    <row r="12" spans="1:1">
      <c r="A12" s="3">
        <v>45657</v>
      </c>
    </row>
    <row r="13" spans="1:1">
      <c r="A13" s="1" t="s">
        <v>1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RawData</vt:lpstr>
      <vt:lpstr>RawFeeder</vt:lpstr>
      <vt:lpstr>Energy Distribution</vt:lpstr>
      <vt:lpstr>Meter All</vt:lpstr>
      <vt:lpstr>key-in</vt:lpstr>
      <vt:lpstr>Holiday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HOLIDAY</vt:lpstr>
      <vt:lpstr>'Energy Distribution'!Print_Area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2024-09-01T08:32:04Z</dcterms:modified>
</cp:coreProperties>
</file>