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mproX\SCGLP\improx-broker\"/>
    </mc:Choice>
  </mc:AlternateContent>
  <xr:revisionPtr revIDLastSave="0" documentId="13_ncr:1_{4C424D9D-03B2-400D-9E6A-3778350444D3}" xr6:coauthVersionLast="47" xr6:coauthVersionMax="47" xr10:uidLastSave="{00000000-0000-0000-0000-000000000000}"/>
  <bookViews>
    <workbookView xWindow="28680" yWindow="-120" windowWidth="29040" windowHeight="17520" activeTab="2" xr2:uid="{CD7F1833-5369-4936-B486-E2170398BF47}"/>
  </bookViews>
  <sheets>
    <sheet name="RawData" sheetId="1" r:id="rId1"/>
    <sheet name="RawFeeder" sheetId="2" r:id="rId2"/>
    <sheet name="Energy Distribution" sheetId="3" r:id="rId3"/>
    <sheet name="Meter All" sheetId="4" r:id="rId4"/>
    <sheet name="key-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" i="3" l="1"/>
  <c r="B3" i="4"/>
  <c r="B2" i="4"/>
  <c r="D33" i="5"/>
  <c r="D32" i="5"/>
  <c r="D31" i="5"/>
  <c r="D30" i="5"/>
  <c r="D29" i="5"/>
  <c r="D28" i="5"/>
  <c r="D27" i="5"/>
  <c r="D26" i="5"/>
  <c r="D25" i="5"/>
  <c r="D24" i="5"/>
  <c r="D23" i="5"/>
  <c r="D22" i="5"/>
  <c r="C216" i="4"/>
  <c r="C195" i="4"/>
  <c r="C185" i="4"/>
  <c r="C170" i="4"/>
  <c r="C157" i="4"/>
  <c r="C143" i="4"/>
  <c r="C118" i="4"/>
  <c r="C106" i="4"/>
  <c r="C93" i="4"/>
  <c r="C79" i="4"/>
  <c r="C58" i="4"/>
  <c r="C46" i="4"/>
  <c r="C25" i="4"/>
  <c r="C186" i="4"/>
  <c r="C158" i="4"/>
  <c r="C139" i="4"/>
  <c r="C16" i="4"/>
  <c r="C54" i="4"/>
  <c r="C161" i="4"/>
  <c r="C68" i="4"/>
  <c r="C217" i="4"/>
  <c r="C169" i="4"/>
  <c r="C119" i="4"/>
  <c r="C101" i="4"/>
  <c r="C94" i="4"/>
  <c r="C81" i="4"/>
  <c r="C59" i="4"/>
  <c r="C44" i="4"/>
  <c r="C30" i="4"/>
  <c r="C197" i="4"/>
  <c r="C171" i="4"/>
  <c r="C137" i="4"/>
  <c r="C102" i="4"/>
  <c r="C95" i="4"/>
  <c r="C80" i="4"/>
  <c r="C60" i="4"/>
  <c r="C218" i="4"/>
  <c r="C222" i="4"/>
  <c r="C213" i="4"/>
  <c r="C198" i="4"/>
  <c r="C175" i="4"/>
  <c r="C172" i="4"/>
  <c r="C147" i="4"/>
  <c r="C136" i="4"/>
  <c r="C121" i="4"/>
  <c r="C103" i="4"/>
  <c r="C90" i="4"/>
  <c r="C75" i="4"/>
  <c r="C61" i="4"/>
  <c r="C40" i="4"/>
  <c r="C28" i="4"/>
  <c r="C13" i="4"/>
  <c r="C70" i="4"/>
  <c r="C150" i="4"/>
  <c r="C114" i="4"/>
  <c r="C87" i="4"/>
  <c r="C18" i="4"/>
  <c r="C98" i="4"/>
  <c r="C14" i="4"/>
  <c r="C223" i="4"/>
  <c r="C210" i="4"/>
  <c r="C199" i="4"/>
  <c r="C176" i="4"/>
  <c r="C165" i="4"/>
  <c r="C148" i="4"/>
  <c r="C131" i="4"/>
  <c r="C122" i="4"/>
  <c r="C104" i="4"/>
  <c r="C85" i="4"/>
  <c r="C69" i="4"/>
  <c r="C57" i="4"/>
  <c r="C41" i="4"/>
  <c r="C22" i="4"/>
  <c r="C11" i="4"/>
  <c r="C38" i="4"/>
  <c r="C159" i="4"/>
  <c r="C133" i="4"/>
  <c r="C71" i="4"/>
  <c r="C146" i="4"/>
  <c r="C76" i="4"/>
  <c r="C31" i="4"/>
  <c r="C224" i="4"/>
  <c r="C211" i="4"/>
  <c r="C194" i="4"/>
  <c r="C177" i="4"/>
  <c r="C154" i="4"/>
  <c r="C149" i="4"/>
  <c r="C132" i="4"/>
  <c r="C117" i="4"/>
  <c r="C105" i="4"/>
  <c r="C86" i="4"/>
  <c r="C53" i="4"/>
  <c r="C17" i="4"/>
  <c r="C10" i="4"/>
  <c r="C209" i="4"/>
  <c r="C189" i="4"/>
  <c r="C178" i="4"/>
  <c r="C225" i="4"/>
  <c r="C226" i="4"/>
  <c r="C206" i="4"/>
  <c r="C190" i="4"/>
  <c r="C179" i="4"/>
  <c r="C155" i="4"/>
  <c r="C151" i="4"/>
  <c r="C130" i="4"/>
  <c r="C112" i="4"/>
  <c r="C109" i="4"/>
  <c r="C84" i="4"/>
  <c r="C72" i="4"/>
  <c r="C55" i="4"/>
  <c r="C34" i="4"/>
  <c r="C19" i="4"/>
  <c r="C202" i="4"/>
  <c r="C191" i="4"/>
  <c r="C174" i="4"/>
  <c r="C227" i="4"/>
  <c r="C221" i="4"/>
  <c r="C203" i="4"/>
  <c r="C188" i="4"/>
  <c r="C166" i="4"/>
  <c r="C156" i="4"/>
  <c r="C140" i="4"/>
  <c r="C127" i="4"/>
  <c r="C110" i="4"/>
  <c r="C97" i="4"/>
  <c r="C77" i="4"/>
  <c r="C65" i="4"/>
  <c r="C49" i="4"/>
  <c r="C26" i="4"/>
  <c r="C32" i="4"/>
  <c r="C48" i="4"/>
  <c r="C20" i="4"/>
  <c r="C214" i="4"/>
  <c r="C204" i="4"/>
  <c r="C183" i="4"/>
  <c r="C167" i="4"/>
  <c r="C160" i="4"/>
  <c r="C141" i="4"/>
  <c r="C128" i="4"/>
  <c r="C99" i="4"/>
  <c r="C91" i="4"/>
  <c r="C78" i="4"/>
  <c r="C66" i="4"/>
  <c r="C29" i="4"/>
  <c r="C24" i="4"/>
  <c r="C182" i="4"/>
  <c r="C153" i="4"/>
  <c r="C120" i="4"/>
  <c r="C215" i="4"/>
  <c r="C201" i="4"/>
  <c r="C184" i="4"/>
  <c r="C168" i="4"/>
  <c r="C162" i="4"/>
  <c r="C142" i="4"/>
  <c r="C125" i="4"/>
  <c r="C100" i="4"/>
  <c r="C92" i="4"/>
  <c r="C82" i="4"/>
  <c r="C64" i="4"/>
  <c r="C45" i="4"/>
  <c r="C15" i="4"/>
  <c r="C23" i="4"/>
  <c r="C27" i="4"/>
  <c r="C196" i="4"/>
  <c r="C39" i="4"/>
  <c r="C21" i="4"/>
  <c r="C107" i="4"/>
  <c r="C35" i="4"/>
  <c r="C126" i="4"/>
  <c r="C108" i="4"/>
  <c r="C52" i="4"/>
  <c r="F147" i="3" l="1"/>
  <c r="F132" i="3"/>
  <c r="F140" i="3"/>
  <c r="F143" i="3"/>
  <c r="F138" i="3"/>
  <c r="F142" i="3"/>
  <c r="F129" i="3"/>
  <c r="F148" i="3"/>
  <c r="F13" i="3"/>
  <c r="F17" i="3"/>
  <c r="F19" i="3" s="1"/>
  <c r="F20" i="3" s="1"/>
  <c r="F178" i="3"/>
  <c r="F177" i="3" s="1"/>
  <c r="F18" i="3"/>
  <c r="F16" i="3"/>
  <c r="F15" i="3"/>
  <c r="F14" i="3"/>
  <c r="F47" i="3"/>
  <c r="F24" i="3"/>
  <c r="F25" i="3"/>
  <c r="F172" i="3"/>
  <c r="F27" i="3"/>
  <c r="F26" i="3"/>
  <c r="F23" i="3"/>
  <c r="F46" i="3"/>
  <c r="F38" i="3"/>
  <c r="F41" i="3"/>
  <c r="F39" i="3"/>
  <c r="F32" i="3"/>
  <c r="F131" i="3"/>
  <c r="F45" i="3"/>
  <c r="F153" i="3"/>
  <c r="F154" i="3"/>
  <c r="F33" i="3"/>
  <c r="F43" i="3"/>
  <c r="F130" i="3"/>
  <c r="F170" i="3"/>
  <c r="F173" i="3"/>
  <c r="F169" i="3"/>
  <c r="F168" i="3"/>
  <c r="F122" i="3"/>
  <c r="F161" i="3"/>
  <c r="F162" i="3"/>
  <c r="F121" i="3"/>
  <c r="F124" i="3"/>
  <c r="F160" i="3"/>
  <c r="F152" i="3"/>
  <c r="F155" i="3"/>
  <c r="F116" i="3"/>
  <c r="F117" i="3" s="1"/>
  <c r="F118" i="3" s="1"/>
  <c r="F40" i="3"/>
  <c r="F48" i="3"/>
  <c r="F163" i="3"/>
  <c r="F42" i="3"/>
  <c r="F44" i="3"/>
  <c r="F139" i="3"/>
  <c r="F61" i="3"/>
  <c r="F89" i="3"/>
  <c r="F77" i="3"/>
  <c r="F65" i="3"/>
  <c r="F78" i="3"/>
  <c r="F66" i="3"/>
  <c r="F90" i="3"/>
  <c r="F80" i="3"/>
  <c r="F92" i="3"/>
  <c r="F68" i="3"/>
  <c r="F91" i="3"/>
  <c r="F79" i="3"/>
  <c r="F67" i="3"/>
  <c r="F56" i="3"/>
  <c r="F63" i="3"/>
  <c r="F62" i="3"/>
  <c r="F64" i="3"/>
  <c r="F57" i="3"/>
  <c r="F53" i="3"/>
  <c r="F75" i="3"/>
  <c r="F74" i="3"/>
  <c r="F73" i="3"/>
  <c r="F76" i="3"/>
  <c r="F99" i="3"/>
  <c r="F86" i="3"/>
  <c r="F87" i="3"/>
  <c r="F85" i="3"/>
  <c r="F88" i="3"/>
  <c r="F111" i="3"/>
  <c r="F110" i="3"/>
  <c r="F104" i="3"/>
  <c r="F103" i="3"/>
  <c r="F102" i="3"/>
  <c r="F107" i="3"/>
  <c r="F105" i="3"/>
  <c r="F108" i="3"/>
  <c r="F106" i="3"/>
  <c r="F8" i="3"/>
  <c r="F7" i="3"/>
  <c r="F6" i="3"/>
  <c r="F5" i="3"/>
  <c r="F64" i="5"/>
  <c r="F9" i="3" l="1"/>
  <c r="F10" i="3" s="1"/>
  <c r="F58" i="3"/>
  <c r="F81" i="3"/>
  <c r="F82" i="3" s="1"/>
  <c r="F171" i="3"/>
  <c r="F35" i="3"/>
  <c r="F34" i="3"/>
  <c r="F165" i="3"/>
  <c r="F164" i="3"/>
  <c r="F156" i="3"/>
  <c r="F157" i="3"/>
  <c r="F144" i="3"/>
  <c r="F93" i="3"/>
  <c r="F94" i="3" s="1"/>
  <c r="F112" i="3"/>
  <c r="F113" i="3" s="1"/>
  <c r="F28" i="3"/>
  <c r="F29" i="3" s="1"/>
  <c r="F125" i="3"/>
  <c r="F126" i="3" s="1"/>
  <c r="F49" i="3"/>
  <c r="F50" i="3" s="1"/>
  <c r="F149" i="3"/>
  <c r="F133" i="3"/>
  <c r="F69" i="3"/>
  <c r="F70" i="3" s="1"/>
  <c r="F174" i="3"/>
  <c r="F96" i="3" l="1"/>
</calcChain>
</file>

<file path=xl/sharedStrings.xml><?xml version="1.0" encoding="utf-8"?>
<sst xmlns="http://schemas.openxmlformats.org/spreadsheetml/2006/main" count="849" uniqueCount="491">
  <si>
    <t>DateTime</t>
  </si>
  <si>
    <t>Location</t>
  </si>
  <si>
    <t>INCOMMING  115  KV</t>
  </si>
  <si>
    <t>MV</t>
  </si>
  <si>
    <t>สำนักงาน WS</t>
  </si>
  <si>
    <t>MORTAR</t>
  </si>
  <si>
    <t xml:space="preserve">PACKER </t>
  </si>
  <si>
    <t>เรือนรองรับรอง</t>
  </si>
  <si>
    <t>Auxiillaries</t>
  </si>
  <si>
    <t>SS.5 Rawmill</t>
  </si>
  <si>
    <t>SS.6 Kiln</t>
  </si>
  <si>
    <t>Incoming TR_1</t>
  </si>
  <si>
    <t>SS.7 Lignite mill</t>
  </si>
  <si>
    <t>SS 7.1 Lignite Storge</t>
  </si>
  <si>
    <t>SS.8 Clinker cooler</t>
  </si>
  <si>
    <t>SS.2 Limestone Crusher</t>
  </si>
  <si>
    <t>SS.3 Limestone storage</t>
  </si>
  <si>
    <t>SS.4 Reblending</t>
  </si>
  <si>
    <t>Incoming TR_2</t>
  </si>
  <si>
    <t>SS 9.1 Cement mill 1</t>
  </si>
  <si>
    <t>SS 9.2 Cement mill 2</t>
  </si>
  <si>
    <t>SS 9.3 Cement mill 3</t>
  </si>
  <si>
    <t>LV</t>
  </si>
  <si>
    <t>Incoming LVD</t>
  </si>
  <si>
    <t>เมนไฟอาคาร DIESEL GEN</t>
  </si>
  <si>
    <t>Water treament process</t>
  </si>
  <si>
    <t>Water treament</t>
  </si>
  <si>
    <t>Welding 1</t>
  </si>
  <si>
    <t>Water supply</t>
  </si>
  <si>
    <t>Crusher Limestone</t>
  </si>
  <si>
    <t>Feeder TR Mortar</t>
  </si>
  <si>
    <t>Crusher Limestone process</t>
  </si>
  <si>
    <t>Stacker Limestone</t>
  </si>
  <si>
    <t>Reclaimer Limestone</t>
  </si>
  <si>
    <t>Transformer +1T1B1</t>
  </si>
  <si>
    <t>Group Belt ทำกองหิน</t>
  </si>
  <si>
    <t>Limestone Belt Transport อ่างดิน</t>
  </si>
  <si>
    <t>สำนักงานเหมือง</t>
  </si>
  <si>
    <t>Ofiice ผู้รับเหมา</t>
  </si>
  <si>
    <t>Incomer MV</t>
  </si>
  <si>
    <t>Transformer to Solar cell</t>
  </si>
  <si>
    <t>Outgoing to MCC 4.3</t>
  </si>
  <si>
    <t>Stacker Mix</t>
  </si>
  <si>
    <t>Reclaimer Mix</t>
  </si>
  <si>
    <t>Slurry Pump</t>
  </si>
  <si>
    <t>Bag filter Rm</t>
  </si>
  <si>
    <t>Main Drive Rm</t>
  </si>
  <si>
    <t>Transformer +1T1D2</t>
  </si>
  <si>
    <t>Transformer +1T1D3 CL Bypass</t>
  </si>
  <si>
    <t>Transformer +1T1D4</t>
  </si>
  <si>
    <t>Mill Fan Rm</t>
  </si>
  <si>
    <t>Main Welding Preheater FL.8</t>
  </si>
  <si>
    <t>Spare / Air comp</t>
  </si>
  <si>
    <t>Raw mill Grinding 2</t>
  </si>
  <si>
    <t xml:space="preserve">Coupler to Chloride bypass </t>
  </si>
  <si>
    <t>Incomer LVD</t>
  </si>
  <si>
    <t>Fan Bag filter Chloride bypass</t>
  </si>
  <si>
    <t>KILN MAIN DRIVE</t>
  </si>
  <si>
    <t>Transformer +1T2E6 Air Comp.</t>
  </si>
  <si>
    <t>Incomer LVD +1T1E4</t>
  </si>
  <si>
    <t>Bus Coupler</t>
  </si>
  <si>
    <t>Root Blower 791_28</t>
  </si>
  <si>
    <t>Root Blower 791_29</t>
  </si>
  <si>
    <t>Spare 1</t>
  </si>
  <si>
    <t>Spare 2</t>
  </si>
  <si>
    <t>Feeder to MCC GAS 1</t>
  </si>
  <si>
    <t>Feeder to SP Boiler</t>
  </si>
  <si>
    <t>Homogenizing &amp; Kiln Feed</t>
  </si>
  <si>
    <t>Incomer LVD +1T1E5</t>
  </si>
  <si>
    <t>Outgoing to 1D2E21 MCC Air comp</t>
  </si>
  <si>
    <t>Outgoing to 1D2E22 MCC Thermal Oil</t>
  </si>
  <si>
    <t>Auxiliary Kiln</t>
  </si>
  <si>
    <t>Oil Lignite Firing System</t>
  </si>
  <si>
    <t>Yoida 1</t>
  </si>
  <si>
    <t>Yoida 2</t>
  </si>
  <si>
    <t>AF Machine</t>
  </si>
  <si>
    <t>Yoida 3</t>
  </si>
  <si>
    <t>MCC AF Prheater FL.4</t>
  </si>
  <si>
    <t>Outgoing to Sub GAS 2</t>
  </si>
  <si>
    <t>Lignite Grinding</t>
  </si>
  <si>
    <t>Welding 2</t>
  </si>
  <si>
    <t>CRUSHER GAS</t>
  </si>
  <si>
    <t>IncomerLVD</t>
  </si>
  <si>
    <t>Welding</t>
  </si>
  <si>
    <t>Main Gassifier Crusher-1</t>
  </si>
  <si>
    <t xml:space="preserve">Lignite Transport  </t>
  </si>
  <si>
    <t>Transformer +1T1F1 Waste gas fan</t>
  </si>
  <si>
    <t>Transformer +1T1F2</t>
  </si>
  <si>
    <t>Transformer +1T1F3</t>
  </si>
  <si>
    <t>Transformer +1T1F4</t>
  </si>
  <si>
    <t>355_35 (1A)</t>
  </si>
  <si>
    <t>355_35 (4A)</t>
  </si>
  <si>
    <t xml:space="preserve">Main for CCR </t>
  </si>
  <si>
    <t>COUPLER TO LVD +1C1F2</t>
  </si>
  <si>
    <t>Incomer +1C1F1</t>
  </si>
  <si>
    <t>Cooler fan</t>
  </si>
  <si>
    <t>COUPLER TO LVD +1C1F3</t>
  </si>
  <si>
    <t>Incomer +1C1F2</t>
  </si>
  <si>
    <t>Incomer +1C1F3</t>
  </si>
  <si>
    <t xml:space="preserve">EP Cooler </t>
  </si>
  <si>
    <t>Clinker Cooler and Transport</t>
  </si>
  <si>
    <t>Mill Drive</t>
  </si>
  <si>
    <t>ROLLER PRESS M1 Move L03</t>
  </si>
  <si>
    <t>ROLLER PRESS M2 Fix L02</t>
  </si>
  <si>
    <t>ROLLER PRESS Transformer L01</t>
  </si>
  <si>
    <t>Roller press Pregrinding panel</t>
  </si>
  <si>
    <t>Clinker Transport</t>
  </si>
  <si>
    <t>Transport sec. Limestone</t>
  </si>
  <si>
    <t>GYPSUM อ่างเก่า</t>
  </si>
  <si>
    <t>Cement mill 1</t>
  </si>
  <si>
    <t>Transformer +1T2G1</t>
  </si>
  <si>
    <t>Incomer 9.2</t>
  </si>
  <si>
    <t xml:space="preserve">Transformer +1T2G2 </t>
  </si>
  <si>
    <t>Sep Fan 2</t>
  </si>
  <si>
    <t>1C2G1.03</t>
  </si>
  <si>
    <t>1C2G1.04</t>
  </si>
  <si>
    <t>Outgoing to 1D2G11</t>
  </si>
  <si>
    <t>1C2G1.07</t>
  </si>
  <si>
    <t>Welding SS9.2</t>
  </si>
  <si>
    <t>1C2G1.14</t>
  </si>
  <si>
    <t>Cement mill 2 no.14</t>
  </si>
  <si>
    <t>Transformer +1T3G1</t>
  </si>
  <si>
    <t>Incomer 9.3</t>
  </si>
  <si>
    <t>Sep Fan 3</t>
  </si>
  <si>
    <t xml:space="preserve">Transformer +1T3G2 </t>
  </si>
  <si>
    <t>Spare Switchgear</t>
  </si>
  <si>
    <t>Welding 2 SS9.3</t>
  </si>
  <si>
    <t>Spare</t>
  </si>
  <si>
    <t>Cement mill 3</t>
  </si>
  <si>
    <t>Incoming MV</t>
  </si>
  <si>
    <t>Transformer +1T1J1</t>
  </si>
  <si>
    <t>Transformer +1T1J2 Palletizer phase2</t>
  </si>
  <si>
    <t>Incomer LVD Packer 6</t>
  </si>
  <si>
    <t>Cement silo transport</t>
  </si>
  <si>
    <t>Palletizer 1</t>
  </si>
  <si>
    <t>MDB Utility packer</t>
  </si>
  <si>
    <t>Air Comp Packer</t>
  </si>
  <si>
    <t>Office</t>
  </si>
  <si>
    <t>work shop</t>
  </si>
  <si>
    <t>สำนักงานใหญ่</t>
  </si>
  <si>
    <t>โรงกลึง</t>
  </si>
  <si>
    <t>โรง fab</t>
  </si>
  <si>
    <t>สำนักงาน 2</t>
  </si>
  <si>
    <t>สำนักงาน 3</t>
  </si>
  <si>
    <t>Solar Cell</t>
  </si>
  <si>
    <t>No.</t>
  </si>
  <si>
    <t>รายการที่ต้อง Key-in</t>
  </si>
  <si>
    <t>Unit</t>
  </si>
  <si>
    <t>Value</t>
  </si>
  <si>
    <t>Kiln Run hour</t>
  </si>
  <si>
    <t>hr</t>
  </si>
  <si>
    <t>Run hour CM1</t>
  </si>
  <si>
    <t>Run hour CM2</t>
  </si>
  <si>
    <t>Run hour CM3</t>
  </si>
  <si>
    <t>%Ratio R/P CM1</t>
  </si>
  <si>
    <t>%</t>
  </si>
  <si>
    <t>%Ratio R/P CM2</t>
  </si>
  <si>
    <t>%Ratio R/P CM3</t>
  </si>
  <si>
    <t>Run hour P1</t>
  </si>
  <si>
    <t>Run hour P2</t>
  </si>
  <si>
    <t>Run hour P3</t>
  </si>
  <si>
    <t>Run hour P4</t>
  </si>
  <si>
    <t>Run hour P5</t>
  </si>
  <si>
    <t>Run hour P6A</t>
  </si>
  <si>
    <t>Run hour P6B</t>
  </si>
  <si>
    <t>Total Bulk Delivery (ton)</t>
  </si>
  <si>
    <t>ton</t>
  </si>
  <si>
    <t>Run hour Gas1</t>
  </si>
  <si>
    <t>Run hour Gas2</t>
  </si>
  <si>
    <t>สูตรคำนวณ</t>
  </si>
  <si>
    <t>%Run hour CM1</t>
  </si>
  <si>
    <t>%Run hour CM2</t>
  </si>
  <si>
    <t>%Run hour CM3</t>
  </si>
  <si>
    <t>%Run hour P1</t>
  </si>
  <si>
    <t>%Run hour P2</t>
  </si>
  <si>
    <t>%Run hour P3</t>
  </si>
  <si>
    <t>%Run hour P4</t>
  </si>
  <si>
    <t>%Run hour P5</t>
  </si>
  <si>
    <t>%Run hour P6A</t>
  </si>
  <si>
    <t>%Run hour P6B</t>
  </si>
  <si>
    <t>%Run hour Gas1</t>
  </si>
  <si>
    <t>%Run hour Gas2</t>
  </si>
  <si>
    <t>Start date</t>
  </si>
  <si>
    <t>End Date</t>
  </si>
  <si>
    <t xml:space="preserve">    SLP - kWh</t>
  </si>
  <si>
    <t>kWh Consumption</t>
  </si>
  <si>
    <t>Meter 115KV</t>
  </si>
  <si>
    <t>Total-SS-1 kWh</t>
  </si>
  <si>
    <t>Total-SS-1.1.kWh</t>
  </si>
  <si>
    <t>1B1A1.04.2.kWh</t>
  </si>
  <si>
    <t>6.6 KV BUS 2 INCOMING</t>
  </si>
  <si>
    <t>1B1A1.03.kWh</t>
  </si>
  <si>
    <t>6.6 KV BUS 1 INCOMING</t>
  </si>
  <si>
    <t>1B1A1.04.kWh</t>
  </si>
  <si>
    <t>Incomming 115kV</t>
  </si>
  <si>
    <t>1B1A2.kWh</t>
  </si>
  <si>
    <t>1B1A3.kWh</t>
  </si>
  <si>
    <t>1B1A4.kWh</t>
  </si>
  <si>
    <t>1B1A5.kWh</t>
  </si>
  <si>
    <t>1B1A6.kWh</t>
  </si>
  <si>
    <t>1B1A7.kWh</t>
  </si>
  <si>
    <t>1B1A8.kWh</t>
  </si>
  <si>
    <t>1B1A9.kWh</t>
  </si>
  <si>
    <t>1B1A10.kWh</t>
  </si>
  <si>
    <t>1B1A15.kWh</t>
  </si>
  <si>
    <t xml:space="preserve">SS 1.1 Water treament </t>
  </si>
  <si>
    <t>1B1A16.kWh</t>
  </si>
  <si>
    <t>1B1A17.kWh</t>
  </si>
  <si>
    <t>1B1A18.kWh</t>
  </si>
  <si>
    <t>1B1A19.kWh</t>
  </si>
  <si>
    <t>1B1A20.kWh</t>
  </si>
  <si>
    <t>1B1A21.kWh</t>
  </si>
  <si>
    <t>1B1A22.kWh</t>
  </si>
  <si>
    <t>1B1A23.kWh</t>
  </si>
  <si>
    <t>1B1A24.kWh</t>
  </si>
  <si>
    <t>1C1A1.01.kWh</t>
  </si>
  <si>
    <t>1C1A1.03.kWh</t>
  </si>
  <si>
    <t>SS 1.1</t>
  </si>
  <si>
    <t>1C1K1.02.kWh</t>
  </si>
  <si>
    <t>1C1K1.07.kWh</t>
  </si>
  <si>
    <t>1C1K1.04.3.kWh</t>
  </si>
  <si>
    <t>1C1K1.04.4.kWh</t>
  </si>
  <si>
    <t>SS 2</t>
  </si>
  <si>
    <t>1B2B1.kWh</t>
  </si>
  <si>
    <t>1B2B3.kWh</t>
  </si>
  <si>
    <t>Transfomer 1T2B1</t>
  </si>
  <si>
    <t>1B2B4.kWh</t>
  </si>
  <si>
    <t>1C2B1.02.kWh</t>
  </si>
  <si>
    <t>1C2B1.09.kWh</t>
  </si>
  <si>
    <t>SS 3</t>
  </si>
  <si>
    <t>1B1B1.kWh</t>
  </si>
  <si>
    <t>1B1B2.kWh</t>
  </si>
  <si>
    <t>1B1B4.kWh</t>
  </si>
  <si>
    <t>1C1B1.02.kWh</t>
  </si>
  <si>
    <t>1C1B1.05.kWh</t>
  </si>
  <si>
    <t>1C1B1.07.kWh</t>
  </si>
  <si>
    <t>MDB.01.kWh</t>
  </si>
  <si>
    <t>MDB.02.kWh</t>
  </si>
  <si>
    <t>SS 4</t>
  </si>
  <si>
    <t>1B3B1.kWh</t>
  </si>
  <si>
    <t>1B3B2.kWh</t>
  </si>
  <si>
    <t>1B3B3.kWh</t>
  </si>
  <si>
    <t>1C3B1.3.kWh</t>
  </si>
  <si>
    <t>1C3B1.4.kWh</t>
  </si>
  <si>
    <t>1C3B1.7.kWh</t>
  </si>
  <si>
    <t>1C3B1.10.kWh</t>
  </si>
  <si>
    <t>1C3B1.6.kWh</t>
  </si>
  <si>
    <t>SS 5</t>
  </si>
  <si>
    <t>1B1D1.kWh</t>
  </si>
  <si>
    <t>1B1D2.kWh</t>
  </si>
  <si>
    <t>1B1D3.kWh</t>
  </si>
  <si>
    <t>1B1D5.kWh</t>
  </si>
  <si>
    <t>1B1D6.kWh</t>
  </si>
  <si>
    <t>1B1D7.kWh</t>
  </si>
  <si>
    <t>1B1D8.kWh</t>
  </si>
  <si>
    <t>1B1D9.kWh</t>
  </si>
  <si>
    <t>1C1D1.09F.kWh</t>
  </si>
  <si>
    <t>1C1D1.4.kWh</t>
  </si>
  <si>
    <t>1C1D2.06F.kWh</t>
  </si>
  <si>
    <t>1C1D2.03.kWh</t>
  </si>
  <si>
    <t>SS 6</t>
  </si>
  <si>
    <t>1B2E1.kWh</t>
  </si>
  <si>
    <t>IDF Fan 1</t>
  </si>
  <si>
    <t>1B2E2.kWh</t>
  </si>
  <si>
    <t>IDF Fan 2</t>
  </si>
  <si>
    <t>1B2E3.kWh</t>
  </si>
  <si>
    <t>1B2E5.kWh</t>
  </si>
  <si>
    <t>Transformer +1T2E4</t>
  </si>
  <si>
    <t>1B2E6..kWh</t>
  </si>
  <si>
    <t>Transformer +1T2E5</t>
  </si>
  <si>
    <t>1B2E7.kWh</t>
  </si>
  <si>
    <t>1C2E1.01F.kWh</t>
  </si>
  <si>
    <t>1C2E1.04F.kWh</t>
  </si>
  <si>
    <t>1C2E1.06F.kWh</t>
  </si>
  <si>
    <t>1C2E1.07F.1.kWh</t>
  </si>
  <si>
    <t>1C2E1.07F.2.kWh</t>
  </si>
  <si>
    <t>1C2E1.08F.kWh</t>
  </si>
  <si>
    <t>1C2E1.09F.kWh</t>
  </si>
  <si>
    <t>1C2E1.04R.kWh</t>
  </si>
  <si>
    <t>1C2E2.01F.kWh</t>
  </si>
  <si>
    <t>1C2E2.03F.kWh</t>
  </si>
  <si>
    <t>1C2E2.04F.kWh</t>
  </si>
  <si>
    <t>1C2E2.08F.kWh</t>
  </si>
  <si>
    <t>1C2E2.08R.kWh</t>
  </si>
  <si>
    <t>SS 6.1</t>
  </si>
  <si>
    <t>1D2E21.01.kWh</t>
  </si>
  <si>
    <t>Incoming LVD Air Compressor</t>
  </si>
  <si>
    <t>SS 6.2</t>
  </si>
  <si>
    <t>1D2E22.04.kWh</t>
  </si>
  <si>
    <t>Incoming LVD Thermal oil</t>
  </si>
  <si>
    <t>BIOMASS</t>
  </si>
  <si>
    <t>1C1AF_01.kWh</t>
  </si>
  <si>
    <t>1C1AF_03.kWh</t>
  </si>
  <si>
    <t>1C1AF_04.kWh</t>
  </si>
  <si>
    <t>FeederM_C1.kWh</t>
  </si>
  <si>
    <t>1C1AF_03_1.kWh</t>
  </si>
  <si>
    <t>1C1AF_02.kWh</t>
  </si>
  <si>
    <t>SS 7</t>
  </si>
  <si>
    <t>1B1C1.kWh</t>
  </si>
  <si>
    <t>Mill Fan LM</t>
  </si>
  <si>
    <t>1B1C2.kWh</t>
  </si>
  <si>
    <t>Main Drive LM</t>
  </si>
  <si>
    <t>1B1C4.kWh</t>
  </si>
  <si>
    <t>Transformer +1T1C1</t>
  </si>
  <si>
    <t>1B1C5.kWh</t>
  </si>
  <si>
    <t>1C1C1.N08.kWh</t>
  </si>
  <si>
    <t>1C1C1.N07.kWh</t>
  </si>
  <si>
    <t>1C1C1.N05.1.kWh</t>
  </si>
  <si>
    <t>1C1C1.N05.2.kWh</t>
  </si>
  <si>
    <t>SS7.1</t>
  </si>
  <si>
    <t>1B2C2.kWh</t>
  </si>
  <si>
    <t>Transformer +1T2C1</t>
  </si>
  <si>
    <t>1B2C3.kWh</t>
  </si>
  <si>
    <t>1C2C1.02.kWh</t>
  </si>
  <si>
    <t>1C2C1.04.1.kWh</t>
  </si>
  <si>
    <t>1C2C1.04.2.kWh</t>
  </si>
  <si>
    <t>1C2C1.05.kWh</t>
  </si>
  <si>
    <t>1C2C1.CR-Gas.kWh</t>
  </si>
  <si>
    <t>SS 8</t>
  </si>
  <si>
    <t>1B1F1.kWh</t>
  </si>
  <si>
    <t>1B1F2.kWh</t>
  </si>
  <si>
    <t>1B1F4.kWh</t>
  </si>
  <si>
    <t>1B1F5.kWh</t>
  </si>
  <si>
    <t>1B1F6.kWh</t>
  </si>
  <si>
    <t>1B1F7.kWh</t>
  </si>
  <si>
    <t>1C1F1.02F.kWh</t>
  </si>
  <si>
    <t>1C1F1.03F.kWh</t>
  </si>
  <si>
    <t>1C1F1.05F.kWh</t>
  </si>
  <si>
    <t>1C1F1.07F.kWh</t>
  </si>
  <si>
    <t>1C1F1.05R.kWh</t>
  </si>
  <si>
    <t>1C1F2.06F.kWh</t>
  </si>
  <si>
    <t>1C1F2.07F.kWh</t>
  </si>
  <si>
    <t>1C1F3.03.kWh</t>
  </si>
  <si>
    <t>1C1F3.04.kWh</t>
  </si>
  <si>
    <t>1C1F3.10.kWh</t>
  </si>
  <si>
    <t>SS 9.1</t>
  </si>
  <si>
    <t>1B1G1.kWh</t>
  </si>
  <si>
    <t>1B1G2.kWh</t>
  </si>
  <si>
    <t>Transformer +1T1G1</t>
  </si>
  <si>
    <t>1B1G4.kWh</t>
  </si>
  <si>
    <t>SEP FAN 1</t>
  </si>
  <si>
    <t>1B1G5.kWh</t>
  </si>
  <si>
    <t>Crusher Gypsum</t>
  </si>
  <si>
    <t>1B1G6.kWh</t>
  </si>
  <si>
    <t>Transformer +1T1G2</t>
  </si>
  <si>
    <t>1B1G7.kWh</t>
  </si>
  <si>
    <t>1B1G8.kWh</t>
  </si>
  <si>
    <t>1B1G9.kWh</t>
  </si>
  <si>
    <t>1C1G1.N01.kWh</t>
  </si>
  <si>
    <t>1C1G1.03.kWh</t>
  </si>
  <si>
    <t>1C1G1.06.kWh</t>
  </si>
  <si>
    <t>1C1G1.09.kWh</t>
  </si>
  <si>
    <t>1C1G1.11.kWh</t>
  </si>
  <si>
    <t>1C1G1.18.kWh</t>
  </si>
  <si>
    <t>SS 9.2</t>
  </si>
  <si>
    <t>1B2G1.kWh</t>
  </si>
  <si>
    <t>1B2G2.kWh</t>
  </si>
  <si>
    <t>1B2G3.kWh</t>
  </si>
  <si>
    <t>1B2G4.kWh</t>
  </si>
  <si>
    <t>1B2G5.kWh</t>
  </si>
  <si>
    <t>SS 9.3</t>
  </si>
  <si>
    <t>1B3G1.kWh</t>
  </si>
  <si>
    <t>1B3G2.kWh</t>
  </si>
  <si>
    <t>1B3G3.kWh</t>
  </si>
  <si>
    <t>1B3G4.kWh</t>
  </si>
  <si>
    <t>1B3G5.kWh</t>
  </si>
  <si>
    <t>1B3G6.kWh</t>
  </si>
  <si>
    <t>1C3G1.03.kWh</t>
  </si>
  <si>
    <t>1C3G1.071.kWh</t>
  </si>
  <si>
    <t>1C3G1.072.kWh</t>
  </si>
  <si>
    <t>1C3G1.12.kWh</t>
  </si>
  <si>
    <t>MAIN SUB</t>
  </si>
  <si>
    <t>SS 10</t>
  </si>
  <si>
    <t>1B1J1.kWh</t>
  </si>
  <si>
    <t>1B1J2.kWh</t>
  </si>
  <si>
    <t>1B1J3.kWh</t>
  </si>
  <si>
    <t>1C1J1.03.kWh</t>
  </si>
  <si>
    <t>1C1J1.N01.kWh</t>
  </si>
  <si>
    <t>1C1J1.16.kWh</t>
  </si>
  <si>
    <t>1C1J1.15.kWh</t>
  </si>
  <si>
    <t>1C1J1.12.kWh</t>
  </si>
  <si>
    <t>1C1J1.06.kWh</t>
  </si>
  <si>
    <t>OFFICE MDB01.kWh</t>
  </si>
  <si>
    <t>OFFICE MDB02(Solar).kWh</t>
  </si>
  <si>
    <t>WS-MDB-3.kWh</t>
  </si>
  <si>
    <t>WS-MDB-4.kWh</t>
  </si>
  <si>
    <t>WS-MDB-5.kWh</t>
  </si>
  <si>
    <t>WS-MDB-6.kWh</t>
  </si>
  <si>
    <t>WS-MDB-7.kWh</t>
  </si>
  <si>
    <t>THE  SIAM  CEMENT  CO.,LTD.</t>
  </si>
  <si>
    <t>LAMPANG  CEMENT  PLANT</t>
  </si>
  <si>
    <t>A. QUARRY  LIMESTONE  SUPPLY</t>
  </si>
  <si>
    <t>Data</t>
  </si>
  <si>
    <t>1. LIMESTONE  CRUSHER</t>
  </si>
  <si>
    <t>=</t>
  </si>
  <si>
    <t>KWH</t>
  </si>
  <si>
    <t>2. STACKER</t>
  </si>
  <si>
    <t>3. AUXIRIALY</t>
  </si>
  <si>
    <t>4. UTILITIES</t>
  </si>
  <si>
    <t>PROCESS</t>
  </si>
  <si>
    <t>SUB  TOTAL</t>
  </si>
  <si>
    <t>B. PREBLENDING  STORAGE</t>
  </si>
  <si>
    <t>1. LIME. RECLAIMER</t>
  </si>
  <si>
    <t>2. CLAY CRUSHER &amp; STACKER</t>
  </si>
  <si>
    <t>3. MIXED MAT. RECLAIMER</t>
  </si>
  <si>
    <t>4. SLURRY PUMP</t>
  </si>
  <si>
    <t>5. TRANSPORT</t>
  </si>
  <si>
    <t>6. UTILITIES</t>
  </si>
  <si>
    <t>C. RAW  MILL  1</t>
  </si>
  <si>
    <t>1. MILL  MOTOR</t>
  </si>
  <si>
    <t>2. MILL  FAN</t>
  </si>
  <si>
    <t>3. SEPARATOR</t>
  </si>
  <si>
    <t>4. AUXILIARY.</t>
  </si>
  <si>
    <t>5. Chloride Bypass</t>
  </si>
  <si>
    <t>D. KILN  FEED</t>
  </si>
  <si>
    <t>1. TRANSPORT</t>
  </si>
  <si>
    <t>2. UTILITIES</t>
  </si>
  <si>
    <t>E. KILN</t>
  </si>
  <si>
    <t>1. IDF  FAN  1</t>
  </si>
  <si>
    <t>2. IDF  FAN  2</t>
  </si>
  <si>
    <t>3. COOLER  EP  FAN</t>
  </si>
  <si>
    <t>4. KILN  DRIVE</t>
  </si>
  <si>
    <t>5. COOLING  FAN</t>
  </si>
  <si>
    <t>6. FIRING</t>
  </si>
  <si>
    <t>7. EP. COOLER</t>
  </si>
  <si>
    <t>8. AUXILIARY KILN</t>
  </si>
  <si>
    <t xml:space="preserve">9. RM. EP </t>
  </si>
  <si>
    <t>10. EP FAN</t>
  </si>
  <si>
    <t>12. UTILITIES</t>
  </si>
  <si>
    <t>F. CLINKER  TRANSPORT</t>
  </si>
  <si>
    <t>1. CLINKER  TRANSPORT</t>
  </si>
  <si>
    <t>G. GYPSUM  AND LIMESTONE SUPPLY</t>
  </si>
  <si>
    <t>1. CRUSHER</t>
  </si>
  <si>
    <t>2. AUXILIARY</t>
  </si>
  <si>
    <t>H. CEMENT  MILL  1</t>
  </si>
  <si>
    <t>2. SEPARATOR</t>
  </si>
  <si>
    <t>3. SEPARATOR  FAN</t>
  </si>
  <si>
    <t>4. AUXILIARY</t>
  </si>
  <si>
    <t>5.Auxiliary roller press</t>
  </si>
  <si>
    <t>6.Roller press fix</t>
  </si>
  <si>
    <t>7.Roller press move</t>
  </si>
  <si>
    <t>8. UTLITIES</t>
  </si>
  <si>
    <t>I. CEMENT  MILL  2</t>
  </si>
  <si>
    <t>8. UTILITIES</t>
  </si>
  <si>
    <t xml:space="preserve">J. CEMENT  MILL  3 </t>
  </si>
  <si>
    <t>Total CM 1+2+3</t>
  </si>
  <si>
    <t xml:space="preserve">K. CEMENT  TRANSPORT  </t>
  </si>
  <si>
    <t xml:space="preserve">1. CEMENT  TRANSPORT  </t>
  </si>
  <si>
    <t>L. PACKING</t>
  </si>
  <si>
    <t>1. PACKER  1</t>
  </si>
  <si>
    <t>2. PACKER  2</t>
  </si>
  <si>
    <t>3. PACKER  3</t>
  </si>
  <si>
    <t>4. PACKER  4</t>
  </si>
  <si>
    <t>5. PACKER  5</t>
  </si>
  <si>
    <t>6. PACKER  6A</t>
  </si>
  <si>
    <t>7. PACKER  6B</t>
  </si>
  <si>
    <t>8. BULK LOADING</t>
  </si>
  <si>
    <t xml:space="preserve">9. COMPRESSOR </t>
  </si>
  <si>
    <t>10. UTILITIES</t>
  </si>
  <si>
    <t>M. LIGNITE  RECEIVING</t>
  </si>
  <si>
    <t>SUB  TOTLAL</t>
  </si>
  <si>
    <t>N. LIGNITE  MILL  1</t>
  </si>
  <si>
    <t>2. MILL FAN</t>
  </si>
  <si>
    <t>3. EP LIGNITE ยกเลิกไม่มีใน List</t>
  </si>
  <si>
    <t>4. UTLITIES</t>
  </si>
  <si>
    <t>O. MAIN  UTILITIES</t>
  </si>
  <si>
    <t>1. WATER  TREATMENT</t>
  </si>
  <si>
    <t>2. COMPRESSOR</t>
  </si>
  <si>
    <t>3. OIL PREPARATION</t>
  </si>
  <si>
    <t>P. GENERAL  FACTORY</t>
  </si>
  <si>
    <t>1. MAIN STATION</t>
  </si>
  <si>
    <t>2. CCR</t>
  </si>
  <si>
    <t>3. RESIDENTIAL</t>
  </si>
  <si>
    <t>4.OIL STORAGE ยกเลิกไม่มีใน List</t>
  </si>
  <si>
    <t>4. WELDING</t>
  </si>
  <si>
    <t>5. MORTAR</t>
  </si>
  <si>
    <t>Q. AGRREGATE</t>
  </si>
  <si>
    <t>R. GASIFIER 1</t>
  </si>
  <si>
    <t>1.RAW CRUSHER</t>
  </si>
  <si>
    <t>2.GASIFIER</t>
  </si>
  <si>
    <t>3.BLOWER</t>
  </si>
  <si>
    <t>4.UTILITIES</t>
  </si>
  <si>
    <t>R. GASIFIER 2</t>
  </si>
  <si>
    <t>S. AF Shredder</t>
  </si>
  <si>
    <t>1.YOIDA 1 Shredder</t>
  </si>
  <si>
    <t>2.YOIDA 2 Shredder</t>
  </si>
  <si>
    <t>3.YOIDA 3 Shredder</t>
  </si>
  <si>
    <t>4.MCC AF Prheater FL.4</t>
  </si>
  <si>
    <t>5. AUXILIARY</t>
  </si>
  <si>
    <t xml:space="preserve">    TOTAL  ENERGY  INCOMING - SLP</t>
  </si>
  <si>
    <t xml:space="preserve">    TOTAL  ENERGY  INCOMING -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</si>
</sst>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\ hh:mm"/>
    <numFmt numFmtId="165" formatCode="#,##0.000"/>
    <numFmt numFmtId="166" formatCode="_-* #,##0_-;\-* #,##0_-;_-* &quot;-&quot;??_-;_-@_-"/>
  </numFmts>
  <fonts count="23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Tahoma"/>
      <family val="2"/>
    </font>
    <font>
      <b/>
      <sz val="18"/>
      <color theme="1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b/>
      <sz val="22"/>
      <name val="Cordia New"/>
      <family val="2"/>
    </font>
    <font>
      <b/>
      <sz val="22"/>
      <color theme="1"/>
      <name val="Cordia New"/>
      <family val="2"/>
    </font>
    <font>
      <sz val="22"/>
      <name val="Cordia New"/>
      <family val="2"/>
    </font>
    <font>
      <b/>
      <sz val="16"/>
      <color theme="1"/>
      <name val="Cordia New"/>
      <family val="2"/>
    </font>
    <font>
      <sz val="16"/>
      <color rgb="FF00B050"/>
      <name val="Cordia New"/>
      <family val="2"/>
    </font>
    <font>
      <sz val="14"/>
      <name val="AngsanaUPC"/>
      <family val="1"/>
      <charset val="222"/>
    </font>
    <font>
      <sz val="16"/>
      <color theme="1"/>
      <name val="Cordia New"/>
      <family val="2"/>
    </font>
    <font>
      <sz val="16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sz val="10"/>
      <name val="Courier"/>
      <family val="3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DFF8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3" fillId="0" borderId="0"/>
    <xf numFmtId="0" fontId="13" fillId="0" borderId="0"/>
    <xf numFmtId="0" fontId="13" fillId="0" borderId="0"/>
    <xf numFmtId="0" fontId="22" fillId="0" borderId="0"/>
  </cellStyleXfs>
  <cellXfs count="145">
    <xf numFmtId="0" fontId="0" fillId="0" borderId="0" xfId="0"/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22" fontId="1" fillId="0" borderId="0" xfId="0" applyNumberFormat="1" applyFont="1"/>
    <xf numFmtId="22" fontId="0" fillId="0" borderId="0" xfId="0" applyNumberFormat="1"/>
    <xf numFmtId="0" fontId="5" fillId="2" borderId="1" xfId="3" applyFont="1" applyFill="1" applyBorder="1" applyAlignment="1">
      <alignment horizontal="center" vertical="center"/>
    </xf>
    <xf numFmtId="0" fontId="5" fillId="0" borderId="0" xfId="3" applyFont="1"/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left" indent="1"/>
    </xf>
    <xf numFmtId="0" fontId="5" fillId="0" borderId="1" xfId="3" applyFont="1" applyBorder="1" applyAlignment="1">
      <alignment horizontal="center"/>
    </xf>
    <xf numFmtId="0" fontId="5" fillId="0" borderId="1" xfId="3" applyFont="1" applyBorder="1"/>
    <xf numFmtId="0" fontId="5" fillId="3" borderId="1" xfId="3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164" fontId="7" fillId="4" borderId="0" xfId="1" applyNumberFormat="1" applyFont="1" applyFill="1" applyAlignment="1">
      <alignment horizontal="left" vertical="center"/>
    </xf>
    <xf numFmtId="43" fontId="7" fillId="0" borderId="0" xfId="2" applyFont="1" applyAlignment="1">
      <alignment horizontal="right" vertical="center" indent="1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5" borderId="2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43" fontId="9" fillId="5" borderId="4" xfId="2" applyFont="1" applyFill="1" applyBorder="1" applyAlignment="1">
      <alignment horizontal="right" vertical="center" wrapText="1" indent="1"/>
    </xf>
    <xf numFmtId="0" fontId="10" fillId="0" borderId="0" xfId="1" applyFont="1" applyAlignment="1">
      <alignment horizontal="left" vertical="center"/>
    </xf>
    <xf numFmtId="43" fontId="12" fillId="0" borderId="6" xfId="2" applyFont="1" applyBorder="1" applyAlignment="1">
      <alignment horizontal="right" vertical="center" wrapText="1" indent="1"/>
    </xf>
    <xf numFmtId="0" fontId="7" fillId="0" borderId="0" xfId="4" applyFont="1" applyAlignment="1">
      <alignment vertical="center"/>
    </xf>
    <xf numFmtId="0" fontId="6" fillId="0" borderId="5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43" fontId="11" fillId="0" borderId="6" xfId="2" applyFont="1" applyBorder="1" applyAlignment="1">
      <alignment horizontal="right" vertical="center" wrapText="1" indent="1"/>
    </xf>
    <xf numFmtId="0" fontId="6" fillId="6" borderId="7" xfId="1" applyFont="1" applyFill="1" applyBorder="1" applyAlignment="1">
      <alignment vertical="center" wrapText="1"/>
    </xf>
    <xf numFmtId="0" fontId="11" fillId="6" borderId="8" xfId="1" applyFont="1" applyFill="1" applyBorder="1" applyAlignment="1">
      <alignment vertical="center" wrapText="1"/>
    </xf>
    <xf numFmtId="43" fontId="11" fillId="6" borderId="9" xfId="2" applyFont="1" applyFill="1" applyBorder="1" applyAlignment="1">
      <alignment horizontal="right" vertical="center" wrapText="1" indent="1"/>
    </xf>
    <xf numFmtId="0" fontId="6" fillId="0" borderId="1" xfId="1" applyFont="1" applyBorder="1" applyAlignment="1">
      <alignment horizontal="left" vertical="center" wrapText="1"/>
    </xf>
    <xf numFmtId="0" fontId="6" fillId="0" borderId="10" xfId="5" applyFont="1" applyBorder="1" applyAlignment="1">
      <alignment horizontal="left" vertical="center"/>
    </xf>
    <xf numFmtId="0" fontId="6" fillId="0" borderId="1" xfId="6" quotePrefix="1" applyFont="1" applyBorder="1" applyAlignment="1">
      <alignment horizontal="left" vertical="center"/>
    </xf>
    <xf numFmtId="0" fontId="7" fillId="8" borderId="0" xfId="1" applyFont="1" applyFill="1" applyAlignment="1">
      <alignment horizontal="left" vertical="center"/>
    </xf>
    <xf numFmtId="0" fontId="6" fillId="0" borderId="5" xfId="5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7" fillId="0" borderId="0" xfId="4" quotePrefix="1" applyFont="1" applyAlignment="1">
      <alignment vertical="center"/>
    </xf>
    <xf numFmtId="0" fontId="6" fillId="8" borderId="5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5" xfId="3" applyFont="1" applyBorder="1" applyAlignment="1">
      <alignment horizontal="left" vertical="center" wrapText="1"/>
    </xf>
    <xf numFmtId="0" fontId="11" fillId="0" borderId="1" xfId="3" quotePrefix="1" applyFont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/>
    </xf>
    <xf numFmtId="0" fontId="15" fillId="0" borderId="0" xfId="4" applyFont="1"/>
    <xf numFmtId="0" fontId="17" fillId="0" borderId="14" xfId="4" applyFont="1" applyBorder="1"/>
    <xf numFmtId="0" fontId="18" fillId="0" borderId="14" xfId="4" applyFont="1" applyBorder="1" applyAlignment="1">
      <alignment horizontal="center"/>
    </xf>
    <xf numFmtId="0" fontId="17" fillId="0" borderId="15" xfId="4" applyFont="1" applyBorder="1"/>
    <xf numFmtId="0" fontId="17" fillId="0" borderId="0" xfId="4" applyFont="1"/>
    <xf numFmtId="0" fontId="17" fillId="0" borderId="16" xfId="4" applyFont="1" applyBorder="1"/>
    <xf numFmtId="0" fontId="17" fillId="0" borderId="0" xfId="4" applyFont="1" applyAlignment="1">
      <alignment horizontal="left"/>
    </xf>
    <xf numFmtId="166" fontId="17" fillId="9" borderId="1" xfId="2" applyNumberFormat="1" applyFont="1" applyFill="1" applyBorder="1" applyProtection="1"/>
    <xf numFmtId="0" fontId="17" fillId="0" borderId="17" xfId="4" applyFont="1" applyBorder="1" applyAlignment="1">
      <alignment horizontal="left" indent="1"/>
    </xf>
    <xf numFmtId="0" fontId="17" fillId="0" borderId="0" xfId="4" quotePrefix="1" applyFont="1" applyAlignment="1">
      <alignment horizontal="left"/>
    </xf>
    <xf numFmtId="166" fontId="19" fillId="9" borderId="18" xfId="2" applyNumberFormat="1" applyFont="1" applyFill="1" applyBorder="1" applyProtection="1"/>
    <xf numFmtId="166" fontId="17" fillId="10" borderId="19" xfId="2" applyNumberFormat="1" applyFont="1" applyFill="1" applyBorder="1" applyProtection="1"/>
    <xf numFmtId="166" fontId="17" fillId="10" borderId="20" xfId="2" applyNumberFormat="1" applyFont="1" applyFill="1" applyBorder="1" applyProtection="1"/>
    <xf numFmtId="1" fontId="17" fillId="0" borderId="17" xfId="4" applyNumberFormat="1" applyFont="1" applyBorder="1" applyAlignment="1">
      <alignment horizontal="left" indent="1"/>
    </xf>
    <xf numFmtId="0" fontId="17" fillId="0" borderId="21" xfId="4" applyFont="1" applyBorder="1"/>
    <xf numFmtId="0" fontId="17" fillId="0" borderId="22" xfId="4" applyFont="1" applyBorder="1"/>
    <xf numFmtId="166" fontId="17" fillId="0" borderId="22" xfId="2" applyNumberFormat="1" applyFont="1" applyBorder="1" applyProtection="1"/>
    <xf numFmtId="0" fontId="17" fillId="0" borderId="23" xfId="4" applyFont="1" applyBorder="1" applyAlignment="1">
      <alignment horizontal="left" indent="1"/>
    </xf>
    <xf numFmtId="166" fontId="17" fillId="0" borderId="14" xfId="2" applyNumberFormat="1" applyFont="1" applyBorder="1" applyProtection="1"/>
    <xf numFmtId="0" fontId="17" fillId="0" borderId="15" xfId="4" applyFont="1" applyBorder="1" applyAlignment="1">
      <alignment horizontal="left" indent="1"/>
    </xf>
    <xf numFmtId="0" fontId="19" fillId="0" borderId="0" xfId="4" applyFont="1"/>
    <xf numFmtId="166" fontId="19" fillId="9" borderId="1" xfId="2" applyNumberFormat="1" applyFont="1" applyFill="1" applyBorder="1" applyProtection="1"/>
    <xf numFmtId="166" fontId="17" fillId="9" borderId="18" xfId="2" applyNumberFormat="1" applyFont="1" applyFill="1" applyBorder="1" applyProtection="1"/>
    <xf numFmtId="166" fontId="17" fillId="0" borderId="22" xfId="2" applyNumberFormat="1" applyFont="1" applyFill="1" applyBorder="1" applyProtection="1"/>
    <xf numFmtId="0" fontId="17" fillId="0" borderId="16" xfId="4" quotePrefix="1" applyFont="1" applyBorder="1" applyAlignment="1">
      <alignment horizontal="left"/>
    </xf>
    <xf numFmtId="0" fontId="20" fillId="0" borderId="0" xfId="3" applyFont="1"/>
    <xf numFmtId="166" fontId="17" fillId="9" borderId="1" xfId="2" applyNumberFormat="1" applyFont="1" applyFill="1" applyBorder="1"/>
    <xf numFmtId="0" fontId="21" fillId="0" borderId="0" xfId="3" applyFont="1"/>
    <xf numFmtId="166" fontId="17" fillId="0" borderId="0" xfId="2" applyNumberFormat="1" applyFont="1" applyBorder="1"/>
    <xf numFmtId="0" fontId="15" fillId="0" borderId="16" xfId="4" applyFont="1" applyBorder="1"/>
    <xf numFmtId="0" fontId="17" fillId="0" borderId="22" xfId="4" quotePrefix="1" applyFont="1" applyBorder="1" applyAlignment="1">
      <alignment horizontal="left"/>
    </xf>
    <xf numFmtId="166" fontId="17" fillId="0" borderId="22" xfId="2" applyNumberFormat="1" applyFont="1" applyBorder="1"/>
    <xf numFmtId="0" fontId="17" fillId="0" borderId="16" xfId="4" applyFont="1" applyBorder="1" applyAlignment="1">
      <alignment vertical="center"/>
    </xf>
    <xf numFmtId="0" fontId="17" fillId="0" borderId="0" xfId="4" applyFont="1" applyAlignment="1">
      <alignment vertical="center"/>
    </xf>
    <xf numFmtId="166" fontId="17" fillId="9" borderId="18" xfId="2" applyNumberFormat="1" applyFont="1" applyFill="1" applyBorder="1" applyAlignment="1" applyProtection="1">
      <alignment vertical="center"/>
    </xf>
    <xf numFmtId="0" fontId="17" fillId="0" borderId="17" xfId="4" applyFont="1" applyBorder="1" applyAlignment="1">
      <alignment horizontal="left" vertical="center" indent="1"/>
    </xf>
    <xf numFmtId="0" fontId="15" fillId="0" borderId="0" xfId="4" applyFont="1" applyAlignment="1">
      <alignment vertical="center"/>
    </xf>
    <xf numFmtId="1" fontId="17" fillId="0" borderId="14" xfId="4" applyNumberFormat="1" applyFont="1" applyBorder="1"/>
    <xf numFmtId="0" fontId="17" fillId="0" borderId="24" xfId="4" applyFont="1" applyBorder="1" applyAlignment="1">
      <alignment horizontal="left" indent="1"/>
    </xf>
    <xf numFmtId="0" fontId="17" fillId="0" borderId="0" xfId="7" applyFont="1"/>
    <xf numFmtId="1" fontId="17" fillId="0" borderId="0" xfId="4" applyNumberFormat="1" applyFont="1"/>
    <xf numFmtId="0" fontId="17" fillId="0" borderId="0" xfId="4" applyFont="1" applyAlignment="1">
      <alignment horizontal="right"/>
    </xf>
    <xf numFmtId="43" fontId="17" fillId="10" borderId="19" xfId="2" applyFont="1" applyFill="1" applyBorder="1" applyProtection="1"/>
    <xf numFmtId="1" fontId="17" fillId="0" borderId="22" xfId="4" applyNumberFormat="1" applyFont="1" applyBorder="1"/>
    <xf numFmtId="166" fontId="17" fillId="0" borderId="14" xfId="2" applyNumberFormat="1" applyFont="1" applyFill="1" applyBorder="1" applyProtection="1"/>
    <xf numFmtId="0" fontId="17" fillId="0" borderId="25" xfId="4" applyFont="1" applyBorder="1" applyAlignment="1">
      <alignment horizontal="left" indent="1"/>
    </xf>
    <xf numFmtId="166" fontId="17" fillId="10" borderId="19" xfId="2" applyNumberFormat="1" applyFont="1" applyFill="1" applyBorder="1"/>
    <xf numFmtId="0" fontId="17" fillId="0" borderId="26" xfId="4" applyFont="1" applyBorder="1" applyAlignment="1">
      <alignment horizontal="left" indent="1"/>
    </xf>
    <xf numFmtId="0" fontId="17" fillId="0" borderId="27" xfId="4" applyFont="1" applyBorder="1" applyAlignment="1">
      <alignment horizontal="left" indent="1"/>
    </xf>
    <xf numFmtId="43" fontId="17" fillId="9" borderId="1" xfId="2" applyFont="1" applyFill="1" applyBorder="1" applyProtection="1"/>
    <xf numFmtId="166" fontId="17" fillId="10" borderId="20" xfId="2" applyNumberFormat="1" applyFont="1" applyFill="1" applyBorder="1"/>
    <xf numFmtId="166" fontId="17" fillId="11" borderId="1" xfId="2" applyNumberFormat="1" applyFont="1" applyFill="1" applyBorder="1" applyProtection="1"/>
    <xf numFmtId="0" fontId="17" fillId="0" borderId="16" xfId="7" applyFont="1" applyBorder="1"/>
    <xf numFmtId="0" fontId="17" fillId="0" borderId="0" xfId="4" quotePrefix="1" applyFont="1"/>
    <xf numFmtId="166" fontId="17" fillId="0" borderId="0" xfId="2" applyNumberFormat="1" applyFont="1" applyBorder="1" applyProtection="1"/>
    <xf numFmtId="166" fontId="19" fillId="11" borderId="1" xfId="2" applyNumberFormat="1" applyFont="1" applyFill="1" applyBorder="1" applyProtection="1"/>
    <xf numFmtId="166" fontId="19" fillId="9" borderId="1" xfId="2" applyNumberFormat="1" applyFont="1" applyFill="1" applyBorder="1" applyAlignment="1" applyProtection="1">
      <alignment vertical="center"/>
    </xf>
    <xf numFmtId="1" fontId="17" fillId="0" borderId="23" xfId="4" applyNumberFormat="1" applyFont="1" applyBorder="1" applyAlignment="1">
      <alignment horizontal="left" indent="1"/>
    </xf>
    <xf numFmtId="43" fontId="17" fillId="9" borderId="18" xfId="2" applyFont="1" applyFill="1" applyBorder="1" applyProtection="1"/>
    <xf numFmtId="43" fontId="17" fillId="9" borderId="24" xfId="2" applyFont="1" applyFill="1" applyBorder="1" applyProtection="1"/>
    <xf numFmtId="0" fontId="15" fillId="0" borderId="13" xfId="4" applyFont="1" applyBorder="1"/>
    <xf numFmtId="0" fontId="15" fillId="0" borderId="14" xfId="4" applyFont="1" applyBorder="1"/>
    <xf numFmtId="0" fontId="15" fillId="0" borderId="15" xfId="4" applyFont="1" applyBorder="1" applyAlignment="1">
      <alignment horizontal="left" indent="1"/>
    </xf>
    <xf numFmtId="0" fontId="15" fillId="0" borderId="21" xfId="4" applyFont="1" applyBorder="1"/>
    <xf numFmtId="0" fontId="15" fillId="0" borderId="22" xfId="4" applyFont="1" applyBorder="1"/>
    <xf numFmtId="0" fontId="15" fillId="0" borderId="23" xfId="4" applyFont="1" applyBorder="1" applyAlignment="1">
      <alignment horizontal="left" indent="1"/>
    </xf>
    <xf numFmtId="0" fontId="17" fillId="0" borderId="0" xfId="4" applyFont="1" applyAlignment="1">
      <alignment horizontal="left"/>
    </xf>
    <xf numFmtId="1" fontId="17" fillId="0" borderId="0" xfId="4" applyNumberFormat="1" applyFont="1" applyAlignment="1">
      <alignment horizontal="left"/>
    </xf>
    <xf numFmtId="0" fontId="17" fillId="0" borderId="16" xfId="4" applyFont="1" applyBorder="1" applyAlignment="1">
      <alignment horizontal="left"/>
    </xf>
    <xf numFmtId="0" fontId="16" fillId="0" borderId="13" xfId="4" applyFont="1" applyBorder="1" applyAlignment="1">
      <alignment horizontal="left"/>
    </xf>
    <xf numFmtId="0" fontId="16" fillId="0" borderId="14" xfId="4" applyFont="1" applyBorder="1" applyAlignment="1">
      <alignment horizontal="left"/>
    </xf>
    <xf numFmtId="0" fontId="17" fillId="0" borderId="0" xfId="4" applyFont="1"/>
    <xf numFmtId="0" fontId="17" fillId="0" borderId="0" xfId="4" quotePrefix="1" applyFont="1" applyAlignment="1">
      <alignment horizontal="left"/>
    </xf>
    <xf numFmtId="0" fontId="19" fillId="0" borderId="0" xfId="4" quotePrefix="1" applyFont="1" applyAlignment="1">
      <alignment horizontal="left"/>
    </xf>
    <xf numFmtId="0" fontId="17" fillId="0" borderId="0" xfId="4" applyFont="1" applyAlignment="1">
      <alignment horizontal="left" vertical="center"/>
    </xf>
    <xf numFmtId="0" fontId="16" fillId="0" borderId="13" xfId="4" quotePrefix="1" applyFont="1" applyBorder="1" applyAlignment="1">
      <alignment horizontal="left"/>
    </xf>
    <xf numFmtId="0" fontId="16" fillId="0" borderId="14" xfId="4" quotePrefix="1" applyFont="1" applyBorder="1" applyAlignment="1">
      <alignment horizontal="left"/>
    </xf>
    <xf numFmtId="0" fontId="17" fillId="0" borderId="0" xfId="4" quotePrefix="1" applyFont="1" applyAlignment="1">
      <alignment horizontal="left" vertical="center"/>
    </xf>
    <xf numFmtId="0" fontId="19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0" fontId="11" fillId="7" borderId="7" xfId="1" applyFont="1" applyFill="1" applyBorder="1" applyAlignment="1">
      <alignment horizontal="center" vertical="center" wrapText="1"/>
    </xf>
    <xf numFmtId="0" fontId="11" fillId="7" borderId="8" xfId="1" applyFont="1" applyFill="1" applyBorder="1" applyAlignment="1">
      <alignment horizontal="center" vertical="center" wrapText="1"/>
    </xf>
    <xf numFmtId="0" fontId="11" fillId="7" borderId="9" xfId="1" applyFont="1" applyFill="1" applyBorder="1" applyAlignment="1">
      <alignment horizontal="center" vertical="center" wrapText="1"/>
    </xf>
    <xf numFmtId="0" fontId="11" fillId="6" borderId="7" xfId="1" applyFont="1" applyFill="1" applyBorder="1" applyAlignment="1">
      <alignment horizontal="left" vertical="center" wrapText="1"/>
    </xf>
    <xf numFmtId="0" fontId="11" fillId="6" borderId="8" xfId="1" applyFont="1" applyFill="1" applyBorder="1" applyAlignment="1">
      <alignment horizontal="left" vertical="center" wrapText="1"/>
    </xf>
    <xf numFmtId="0" fontId="11" fillId="6" borderId="9" xfId="1" applyFont="1" applyFill="1" applyBorder="1" applyAlignment="1">
      <alignment horizontal="left" vertical="center" wrapText="1"/>
    </xf>
    <xf numFmtId="0" fontId="14" fillId="6" borderId="7" xfId="1" applyFont="1" applyFill="1" applyBorder="1" applyAlignment="1">
      <alignment horizontal="left" vertical="center" wrapText="1"/>
    </xf>
    <xf numFmtId="0" fontId="14" fillId="6" borderId="8" xfId="1" applyFont="1" applyFill="1" applyBorder="1" applyAlignment="1">
      <alignment horizontal="left" vertical="center" wrapText="1"/>
    </xf>
    <xf numFmtId="0" fontId="14" fillId="6" borderId="9" xfId="1" applyFont="1" applyFill="1" applyBorder="1" applyAlignment="1">
      <alignment horizontal="left" vertical="center" wrapText="1"/>
    </xf>
    <xf numFmtId="0" fontId="11" fillId="6" borderId="5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11" fillId="6" borderId="6" xfId="1" applyFont="1" applyFill="1" applyBorder="1" applyAlignment="1">
      <alignment horizontal="left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7" borderId="8" xfId="1" applyFont="1" applyFill="1" applyBorder="1" applyAlignment="1">
      <alignment horizontal="center" vertical="center" wrapText="1"/>
    </xf>
    <xf numFmtId="0" fontId="6" fillId="7" borderId="9" xfId="1" applyFont="1" applyFill="1" applyBorder="1" applyAlignment="1">
      <alignment horizontal="center" vertical="center" wrapText="1"/>
    </xf>
  </cellXfs>
  <cellStyles count="8">
    <cellStyle name="Comma 2" xfId="2" xr:uid="{5A7738BE-FA4E-497D-B8E1-A5162D8AF251}"/>
    <cellStyle name="Normal" xfId="0" builtinId="0"/>
    <cellStyle name="Normal 2" xfId="3" xr:uid="{969820F5-5F4E-4FB5-83CC-9CEB9EF0A5AD}"/>
    <cellStyle name="Normal 2 2" xfId="1" xr:uid="{9A3238AD-0B8B-4FF6-9ADE-96F9A01B947C}"/>
    <cellStyle name="Normal_97_WorkJournal" xfId="7" xr:uid="{B282273F-8F5F-407E-B703-B89DCA29CA88}"/>
    <cellStyle name="Normal_High" xfId="5" xr:uid="{C185F21C-7B3B-4BD2-AE19-401D0097371A}"/>
    <cellStyle name="Normal_Low" xfId="6" xr:uid="{CD250D89-CA03-40E3-B371-ACFD4DCC8A30}"/>
    <cellStyle name="Normal_Total" xfId="4" xr:uid="{BC4FEC2B-D05E-4A0D-9DEE-52E08DE0401F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8D8D-227E-4015-ADFC-22AA1A9B9344}">
  <dimension ref="A1"/>
  <sheetViews>
    <sheetView workbookViewId="0">
      <selection activeCell="G7" sqref="G7"/>
    </sheetView>
  </sheetViews>
  <sheetFormatPr defaultRowHeight="15"/>
  <cols>
    <col min="1" max="1" width="20.140625" style="6" customWidth="1"/>
    <col min="2" max="2" width="13.7109375" customWidth="1"/>
  </cols>
  <sheetData>
    <row r="1" spans="1:1" ht="21.75">
      <c r="A1" s="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5F18-84A6-4E7B-89DE-2B8F9726C768}">
  <dimension ref="A1:AU2"/>
  <sheetViews>
    <sheetView workbookViewId="0">
      <selection activeCell="B4" sqref="B4"/>
    </sheetView>
  </sheetViews>
  <sheetFormatPr defaultColWidth="9" defaultRowHeight="15.6" customHeight="1"/>
  <cols>
    <col min="1" max="1" width="22.42578125" style="1" customWidth="1"/>
    <col min="2" max="3" width="20.5703125" style="4" customWidth="1"/>
    <col min="4" max="22" width="18" style="4" customWidth="1"/>
    <col min="23" max="47" width="5.42578125" style="4" bestFit="1" customWidth="1"/>
    <col min="48" max="87" width="5.28515625" style="3" bestFit="1" customWidth="1"/>
    <col min="88" max="16384" width="9" style="3"/>
  </cols>
  <sheetData>
    <row r="1" spans="1:47" ht="12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3C55-F9F5-4B0B-BB2E-159AE7EA5461}">
  <dimension ref="A1:H179"/>
  <sheetViews>
    <sheetView tabSelected="1" zoomScale="70" zoomScaleNormal="70" workbookViewId="0">
      <selection activeCell="F78" sqref="F78"/>
    </sheetView>
  </sheetViews>
  <sheetFormatPr defaultColWidth="12.5703125" defaultRowHeight="21"/>
  <cols>
    <col min="1" max="1" width="24" style="48" customWidth="1"/>
    <col min="2" max="3" width="12.5703125" style="48"/>
    <col min="4" max="4" width="22.28515625" style="48" customWidth="1"/>
    <col min="5" max="5" width="6.42578125" style="48" customWidth="1"/>
    <col min="6" max="6" width="28.42578125" style="48" customWidth="1"/>
    <col min="7" max="7" width="19" style="48" customWidth="1"/>
    <col min="8" max="16384" width="12.5703125" style="48"/>
  </cols>
  <sheetData>
    <row r="1" spans="1:7" ht="31.5" customHeight="1">
      <c r="A1" s="127" t="s">
        <v>389</v>
      </c>
      <c r="B1" s="127"/>
      <c r="C1" s="127"/>
      <c r="D1" s="127"/>
      <c r="E1" s="127"/>
      <c r="F1" s="127"/>
      <c r="G1" s="127"/>
    </row>
    <row r="2" spans="1:7">
      <c r="A2" s="127" t="s">
        <v>390</v>
      </c>
      <c r="B2" s="127"/>
      <c r="C2" s="127"/>
      <c r="D2" s="127"/>
      <c r="E2" s="127"/>
      <c r="F2" s="127"/>
      <c r="G2" s="127"/>
    </row>
    <row r="3" spans="1:7" ht="34.5" customHeight="1" thickBot="1"/>
    <row r="4" spans="1:7" s="52" customFormat="1" ht="30" customHeight="1">
      <c r="A4" s="117" t="s">
        <v>391</v>
      </c>
      <c r="B4" s="118"/>
      <c r="C4" s="118"/>
      <c r="D4" s="118"/>
      <c r="E4" s="49"/>
      <c r="F4" s="50" t="s">
        <v>392</v>
      </c>
      <c r="G4" s="51"/>
    </row>
    <row r="5" spans="1:7" s="52" customFormat="1" ht="30" customHeight="1">
      <c r="A5" s="53"/>
      <c r="B5" s="114" t="s">
        <v>393</v>
      </c>
      <c r="C5" s="114"/>
      <c r="D5" s="114"/>
      <c r="E5" s="52" t="s">
        <v>394</v>
      </c>
      <c r="F5" s="55">
        <f ca="1">'Meter All'!C44</f>
        <v>0</v>
      </c>
      <c r="G5" s="56" t="s">
        <v>395</v>
      </c>
    </row>
    <row r="6" spans="1:7" s="52" customFormat="1" ht="30" customHeight="1">
      <c r="A6" s="53"/>
      <c r="B6" s="114" t="s">
        <v>396</v>
      </c>
      <c r="C6" s="114"/>
      <c r="D6" s="114"/>
      <c r="E6" s="52" t="s">
        <v>394</v>
      </c>
      <c r="F6" s="55">
        <f ca="1">'Meter All'!C52</f>
        <v>0</v>
      </c>
      <c r="G6" s="56" t="s">
        <v>395</v>
      </c>
    </row>
    <row r="7" spans="1:7" s="52" customFormat="1" ht="30" customHeight="1">
      <c r="A7" s="53"/>
      <c r="B7" s="114" t="s">
        <v>397</v>
      </c>
      <c r="C7" s="114"/>
      <c r="D7" s="114"/>
      <c r="E7" s="52" t="s">
        <v>394</v>
      </c>
      <c r="F7" s="55">
        <f ca="1">'Meter All'!C58</f>
        <v>0</v>
      </c>
      <c r="G7" s="56" t="s">
        <v>395</v>
      </c>
    </row>
    <row r="8" spans="1:7" s="52" customFormat="1" ht="30" customHeight="1" thickBot="1">
      <c r="A8" s="53"/>
      <c r="B8" s="120" t="s">
        <v>398</v>
      </c>
      <c r="C8" s="120"/>
      <c r="D8" s="120"/>
      <c r="E8" s="52" t="s">
        <v>394</v>
      </c>
      <c r="F8" s="58">
        <f ca="1">('Meter All'!C58-'Meter All'!C59)+('Meter All'!C45-'Meter All'!C49)</f>
        <v>0</v>
      </c>
      <c r="G8" s="56" t="s">
        <v>395</v>
      </c>
    </row>
    <row r="9" spans="1:7" s="52" customFormat="1" ht="30" customHeight="1" thickBot="1">
      <c r="A9" s="53"/>
      <c r="C9" s="114" t="s">
        <v>399</v>
      </c>
      <c r="D9" s="114"/>
      <c r="E9" s="52" t="s">
        <v>394</v>
      </c>
      <c r="F9" s="59">
        <f ca="1">SUM(F5:F7)</f>
        <v>0</v>
      </c>
      <c r="G9" s="56" t="s">
        <v>395</v>
      </c>
    </row>
    <row r="10" spans="1:7" s="52" customFormat="1" ht="30" customHeight="1" thickBot="1">
      <c r="A10" s="53"/>
      <c r="C10" s="114" t="s">
        <v>400</v>
      </c>
      <c r="D10" s="114"/>
      <c r="F10" s="60">
        <f ca="1">F9+F8</f>
        <v>0</v>
      </c>
      <c r="G10" s="61"/>
    </row>
    <row r="11" spans="1:7" s="52" customFormat="1" ht="30" customHeight="1" thickBot="1">
      <c r="A11" s="62"/>
      <c r="B11" s="63"/>
      <c r="C11" s="63"/>
      <c r="D11" s="63"/>
      <c r="E11" s="63"/>
      <c r="F11" s="64"/>
      <c r="G11" s="65"/>
    </row>
    <row r="12" spans="1:7" s="52" customFormat="1" ht="30" customHeight="1">
      <c r="A12" s="117" t="s">
        <v>401</v>
      </c>
      <c r="B12" s="118"/>
      <c r="C12" s="118"/>
      <c r="D12" s="118"/>
      <c r="E12" s="49"/>
      <c r="F12" s="66"/>
      <c r="G12" s="67"/>
    </row>
    <row r="13" spans="1:7" s="52" customFormat="1" ht="30" customHeight="1">
      <c r="A13" s="53"/>
      <c r="B13" s="114" t="s">
        <v>402</v>
      </c>
      <c r="C13" s="114"/>
      <c r="D13" s="114"/>
      <c r="E13" s="52" t="s">
        <v>394</v>
      </c>
      <c r="F13" s="55">
        <f ca="1">'Meter All'!C53</f>
        <v>0</v>
      </c>
      <c r="G13" s="56" t="s">
        <v>395</v>
      </c>
    </row>
    <row r="14" spans="1:7" s="52" customFormat="1" ht="30" customHeight="1">
      <c r="A14" s="53"/>
      <c r="B14" s="114" t="s">
        <v>403</v>
      </c>
      <c r="C14" s="114"/>
      <c r="D14" s="114"/>
      <c r="E14" s="52" t="s">
        <v>394</v>
      </c>
      <c r="F14" s="55">
        <f ca="1">'Meter All'!C69+'Meter All'!C70</f>
        <v>0</v>
      </c>
      <c r="G14" s="56" t="s">
        <v>395</v>
      </c>
    </row>
    <row r="15" spans="1:7" s="52" customFormat="1" ht="30" customHeight="1">
      <c r="A15" s="53"/>
      <c r="B15" s="114" t="s">
        <v>404</v>
      </c>
      <c r="C15" s="114"/>
      <c r="D15" s="114"/>
      <c r="E15" s="52" t="s">
        <v>394</v>
      </c>
      <c r="F15" s="55">
        <f ca="1">'Meter All'!C71</f>
        <v>0</v>
      </c>
      <c r="G15" s="56" t="s">
        <v>395</v>
      </c>
    </row>
    <row r="16" spans="1:7" s="52" customFormat="1" ht="30" customHeight="1">
      <c r="A16" s="53"/>
      <c r="B16" s="126" t="s">
        <v>405</v>
      </c>
      <c r="C16" s="126"/>
      <c r="D16" s="126"/>
      <c r="E16" s="68" t="s">
        <v>394</v>
      </c>
      <c r="F16" s="69">
        <f ca="1">'Meter All'!C72</f>
        <v>0</v>
      </c>
      <c r="G16" s="56" t="s">
        <v>395</v>
      </c>
    </row>
    <row r="17" spans="1:7" s="52" customFormat="1" ht="30" customHeight="1">
      <c r="A17" s="53"/>
      <c r="B17" s="114" t="s">
        <v>406</v>
      </c>
      <c r="C17" s="114"/>
      <c r="D17" s="114"/>
      <c r="E17" s="52" t="s">
        <v>394</v>
      </c>
      <c r="F17" s="55">
        <f ca="1">'Meter All'!C59+'Meter All'!C69</f>
        <v>0</v>
      </c>
      <c r="G17" s="56" t="s">
        <v>395</v>
      </c>
    </row>
    <row r="18" spans="1:7" s="52" customFormat="1" ht="30" customHeight="1" thickBot="1">
      <c r="A18" s="53"/>
      <c r="B18" s="120" t="s">
        <v>407</v>
      </c>
      <c r="C18" s="120"/>
      <c r="D18" s="120"/>
      <c r="E18" s="52" t="s">
        <v>394</v>
      </c>
      <c r="F18" s="70">
        <f ca="1">('Meter All'!C68-'Meter All'!C70-'Meter All'!C69-'Meter All'!C71-'Meter All'!C72)</f>
        <v>0</v>
      </c>
      <c r="G18" s="56" t="s">
        <v>395</v>
      </c>
    </row>
    <row r="19" spans="1:7" s="52" customFormat="1" ht="30" customHeight="1" thickBot="1">
      <c r="A19" s="53"/>
      <c r="C19" s="114" t="s">
        <v>399</v>
      </c>
      <c r="D19" s="114"/>
      <c r="E19" s="52" t="s">
        <v>394</v>
      </c>
      <c r="F19" s="59">
        <f ca="1">SUM(F13:F17)</f>
        <v>0</v>
      </c>
      <c r="G19" s="56" t="s">
        <v>395</v>
      </c>
    </row>
    <row r="20" spans="1:7" s="52" customFormat="1" ht="30" customHeight="1" thickBot="1">
      <c r="A20" s="53"/>
      <c r="C20" s="114" t="s">
        <v>400</v>
      </c>
      <c r="D20" s="114"/>
      <c r="F20" s="59">
        <f ca="1">F19+F18</f>
        <v>0</v>
      </c>
      <c r="G20" s="56"/>
    </row>
    <row r="21" spans="1:7" s="52" customFormat="1" ht="30" customHeight="1" thickBot="1">
      <c r="A21" s="62"/>
      <c r="B21" s="63"/>
      <c r="C21" s="63"/>
      <c r="D21" s="63"/>
      <c r="E21" s="63"/>
      <c r="F21" s="71"/>
      <c r="G21" s="65"/>
    </row>
    <row r="22" spans="1:7" s="52" customFormat="1" ht="30" customHeight="1">
      <c r="A22" s="123" t="s">
        <v>408</v>
      </c>
      <c r="B22" s="124"/>
      <c r="C22" s="124"/>
      <c r="D22" s="124"/>
      <c r="E22" s="49"/>
      <c r="F22" s="66"/>
      <c r="G22" s="67"/>
    </row>
    <row r="23" spans="1:7" s="52" customFormat="1" ht="30" customHeight="1">
      <c r="A23" s="53"/>
      <c r="B23" s="114" t="s">
        <v>409</v>
      </c>
      <c r="C23" s="114"/>
      <c r="D23" s="114"/>
      <c r="E23" s="52" t="s">
        <v>394</v>
      </c>
      <c r="F23" s="55">
        <f ca="1">'Meter All'!C76</f>
        <v>0</v>
      </c>
      <c r="G23" s="56" t="s">
        <v>395</v>
      </c>
    </row>
    <row r="24" spans="1:7" s="52" customFormat="1" ht="30" customHeight="1">
      <c r="A24" s="53"/>
      <c r="B24" s="114" t="s">
        <v>410</v>
      </c>
      <c r="C24" s="114"/>
      <c r="D24" s="114"/>
      <c r="E24" s="52" t="s">
        <v>394</v>
      </c>
      <c r="F24" s="55">
        <f ca="1">'Meter All'!C80</f>
        <v>0</v>
      </c>
      <c r="G24" s="56" t="s">
        <v>395</v>
      </c>
    </row>
    <row r="25" spans="1:7" s="52" customFormat="1" ht="30" customHeight="1">
      <c r="A25" s="53"/>
      <c r="B25" s="114" t="s">
        <v>411</v>
      </c>
      <c r="C25" s="114"/>
      <c r="D25" s="114"/>
      <c r="E25" s="52" t="s">
        <v>394</v>
      </c>
      <c r="F25" s="55">
        <f ca="1">'Meter All'!C79</f>
        <v>0</v>
      </c>
      <c r="G25" s="56" t="s">
        <v>395</v>
      </c>
    </row>
    <row r="26" spans="1:7" s="52" customFormat="1" ht="30" customHeight="1">
      <c r="A26" s="53"/>
      <c r="B26" s="120" t="s">
        <v>412</v>
      </c>
      <c r="C26" s="120"/>
      <c r="D26" s="120"/>
      <c r="E26" s="52" t="s">
        <v>394</v>
      </c>
      <c r="F26" s="55">
        <f ca="1">'Meter All'!C77</f>
        <v>0</v>
      </c>
      <c r="G26" s="56" t="s">
        <v>395</v>
      </c>
    </row>
    <row r="27" spans="1:7" s="52" customFormat="1" ht="30" customHeight="1" thickBot="1">
      <c r="A27" s="53"/>
      <c r="B27" s="121" t="s">
        <v>413</v>
      </c>
      <c r="C27" s="121"/>
      <c r="D27" s="121"/>
      <c r="E27" s="52" t="s">
        <v>394</v>
      </c>
      <c r="F27" s="70">
        <f ca="1">'Meter All'!C78-'Meter All'!C87</f>
        <v>0</v>
      </c>
      <c r="G27" s="56" t="s">
        <v>395</v>
      </c>
    </row>
    <row r="28" spans="1:7" s="52" customFormat="1" ht="30" customHeight="1" thickBot="1">
      <c r="A28" s="53"/>
      <c r="C28" s="114" t="s">
        <v>399</v>
      </c>
      <c r="D28" s="114"/>
      <c r="E28" s="52" t="s">
        <v>394</v>
      </c>
      <c r="F28" s="59">
        <f ca="1">SUM(F23:F26)-F27</f>
        <v>0</v>
      </c>
      <c r="G28" s="56" t="s">
        <v>395</v>
      </c>
    </row>
    <row r="29" spans="1:7" s="52" customFormat="1" ht="30" customHeight="1" thickBot="1">
      <c r="A29" s="53"/>
      <c r="C29" s="114" t="s">
        <v>400</v>
      </c>
      <c r="D29" s="114"/>
      <c r="F29" s="60">
        <f ca="1">F28+F27</f>
        <v>0</v>
      </c>
      <c r="G29" s="56"/>
    </row>
    <row r="30" spans="1:7" s="52" customFormat="1" ht="30" customHeight="1" thickBot="1">
      <c r="A30" s="62"/>
      <c r="B30" s="63"/>
      <c r="C30" s="63"/>
      <c r="D30" s="63"/>
      <c r="E30" s="63"/>
      <c r="F30" s="64"/>
      <c r="G30" s="65"/>
    </row>
    <row r="31" spans="1:7" s="52" customFormat="1" ht="30" customHeight="1">
      <c r="A31" s="123" t="s">
        <v>414</v>
      </c>
      <c r="B31" s="124"/>
      <c r="C31" s="124"/>
      <c r="D31" s="124"/>
      <c r="E31" s="49"/>
      <c r="F31" s="66"/>
      <c r="G31" s="67"/>
    </row>
    <row r="32" spans="1:7" s="52" customFormat="1" ht="30" customHeight="1">
      <c r="A32" s="72"/>
      <c r="B32" s="114" t="s">
        <v>415</v>
      </c>
      <c r="C32" s="114"/>
      <c r="D32" s="114"/>
      <c r="E32" s="52" t="s">
        <v>394</v>
      </c>
      <c r="F32" s="55">
        <f ca="1">'Meter All'!C97</f>
        <v>0</v>
      </c>
      <c r="G32" s="56" t="s">
        <v>395</v>
      </c>
    </row>
    <row r="33" spans="1:8" s="52" customFormat="1" ht="30" customHeight="1" thickBot="1">
      <c r="A33" s="53"/>
      <c r="B33" s="120" t="s">
        <v>416</v>
      </c>
      <c r="C33" s="120"/>
      <c r="D33" s="120"/>
      <c r="E33" s="52" t="s">
        <v>394</v>
      </c>
      <c r="F33" s="70">
        <f ca="1">('Meter All'!C99+'Meter All'!C100-'Meter All'!C103-'Meter All'!C104)</f>
        <v>0</v>
      </c>
      <c r="G33" s="56" t="s">
        <v>395</v>
      </c>
    </row>
    <row r="34" spans="1:8" s="52" customFormat="1" ht="30" customHeight="1" thickBot="1">
      <c r="A34" s="53"/>
      <c r="C34" s="114" t="s">
        <v>399</v>
      </c>
      <c r="D34" s="114"/>
      <c r="E34" s="52" t="s">
        <v>394</v>
      </c>
      <c r="F34" s="59">
        <f ca="1">F32-F33</f>
        <v>0</v>
      </c>
      <c r="G34" s="56" t="s">
        <v>395</v>
      </c>
    </row>
    <row r="35" spans="1:8" s="52" customFormat="1" ht="30" customHeight="1" thickBot="1">
      <c r="A35" s="53"/>
      <c r="C35" s="114" t="s">
        <v>400</v>
      </c>
      <c r="D35" s="114"/>
      <c r="F35" s="60">
        <f ca="1">SUM(F32:F33)</f>
        <v>0</v>
      </c>
      <c r="G35" s="56"/>
    </row>
    <row r="36" spans="1:8" s="52" customFormat="1" ht="30" customHeight="1" thickBot="1">
      <c r="A36" s="62"/>
      <c r="B36" s="63"/>
      <c r="C36" s="63"/>
      <c r="D36" s="63"/>
      <c r="E36" s="63"/>
      <c r="F36" s="71"/>
      <c r="G36" s="65"/>
    </row>
    <row r="37" spans="1:8" s="52" customFormat="1" ht="30" customHeight="1">
      <c r="A37" s="123" t="s">
        <v>417</v>
      </c>
      <c r="B37" s="124"/>
      <c r="C37" s="124"/>
      <c r="D37" s="124"/>
      <c r="E37" s="49"/>
      <c r="F37" s="49"/>
      <c r="G37" s="67"/>
    </row>
    <row r="38" spans="1:8" s="52" customFormat="1" ht="30" customHeight="1">
      <c r="A38" s="53"/>
      <c r="B38" s="126" t="s">
        <v>418</v>
      </c>
      <c r="C38" s="126"/>
      <c r="D38" s="126"/>
      <c r="E38" s="52" t="s">
        <v>394</v>
      </c>
      <c r="F38" s="55">
        <f ca="1">'Meter All'!C90</f>
        <v>0</v>
      </c>
      <c r="G38" s="56" t="s">
        <v>395</v>
      </c>
    </row>
    <row r="39" spans="1:8" s="52" customFormat="1" ht="30" customHeight="1">
      <c r="A39" s="53"/>
      <c r="B39" s="126" t="s">
        <v>419</v>
      </c>
      <c r="C39" s="126"/>
      <c r="D39" s="126"/>
      <c r="E39" s="52" t="s">
        <v>394</v>
      </c>
      <c r="F39" s="55">
        <f ca="1">'Meter All'!C91</f>
        <v>0</v>
      </c>
      <c r="G39" s="56" t="s">
        <v>395</v>
      </c>
    </row>
    <row r="40" spans="1:8" s="52" customFormat="1" ht="30" customHeight="1">
      <c r="A40" s="53"/>
      <c r="B40" s="120" t="s">
        <v>420</v>
      </c>
      <c r="C40" s="120"/>
      <c r="D40" s="120"/>
      <c r="E40" s="52" t="s">
        <v>394</v>
      </c>
      <c r="F40" s="55">
        <f ca="1">'Meter All'!C146</f>
        <v>0</v>
      </c>
      <c r="G40" s="56" t="s">
        <v>395</v>
      </c>
    </row>
    <row r="41" spans="1:8" s="52" customFormat="1" ht="30" customHeight="1">
      <c r="A41" s="53"/>
      <c r="B41" s="120" t="s">
        <v>421</v>
      </c>
      <c r="C41" s="120"/>
      <c r="D41" s="120"/>
      <c r="E41" s="52" t="s">
        <v>394</v>
      </c>
      <c r="F41" s="55">
        <f ca="1">'Meter All'!C92</f>
        <v>0</v>
      </c>
      <c r="G41" s="56" t="s">
        <v>395</v>
      </c>
    </row>
    <row r="42" spans="1:8" s="52" customFormat="1" ht="30" customHeight="1">
      <c r="A42" s="53"/>
      <c r="B42" s="121" t="s">
        <v>422</v>
      </c>
      <c r="C42" s="121"/>
      <c r="D42" s="121"/>
      <c r="E42" s="52" t="s">
        <v>394</v>
      </c>
      <c r="F42" s="55">
        <f ca="1">'Meter All'!C156-'Meter All'!C153-'Meter All'!C154+'Meter All'!C150+'Meter All'!C151+(363* 'key-in'!D3)</f>
        <v>0</v>
      </c>
      <c r="G42" s="56" t="s">
        <v>395</v>
      </c>
      <c r="H42" s="73"/>
    </row>
    <row r="43" spans="1:8" s="52" customFormat="1" ht="30" customHeight="1">
      <c r="A43" s="53"/>
      <c r="B43" s="121" t="s">
        <v>423</v>
      </c>
      <c r="C43" s="121"/>
      <c r="D43" s="121"/>
      <c r="E43" s="52" t="s">
        <v>394</v>
      </c>
      <c r="F43" s="55">
        <f ca="1">'Meter All'!C110</f>
        <v>0</v>
      </c>
      <c r="G43" s="56" t="s">
        <v>395</v>
      </c>
      <c r="H43" s="73"/>
    </row>
    <row r="44" spans="1:8" s="52" customFormat="1" ht="30" customHeight="1">
      <c r="A44" s="53"/>
      <c r="B44" s="120" t="s">
        <v>424</v>
      </c>
      <c r="C44" s="120"/>
      <c r="D44" s="120"/>
      <c r="E44" s="57" t="s">
        <v>394</v>
      </c>
      <c r="F44" s="74">
        <f ca="1">'Meter All'!C161</f>
        <v>0</v>
      </c>
      <c r="G44" s="56" t="s">
        <v>395</v>
      </c>
      <c r="H44" s="75"/>
    </row>
    <row r="45" spans="1:8" s="52" customFormat="1" ht="30" customHeight="1">
      <c r="A45" s="53"/>
      <c r="B45" s="120" t="s">
        <v>425</v>
      </c>
      <c r="C45" s="120"/>
      <c r="D45" s="120"/>
      <c r="E45" s="52" t="s">
        <v>394</v>
      </c>
      <c r="F45" s="55">
        <f ca="1">'Meter All'!C109+'Meter All'!C148-(363*'key-in'!D3)</f>
        <v>0</v>
      </c>
      <c r="G45" s="56" t="s">
        <v>395</v>
      </c>
      <c r="H45" s="73"/>
    </row>
    <row r="46" spans="1:8" s="52" customFormat="1" ht="30" customHeight="1">
      <c r="A46" s="53"/>
      <c r="B46" s="120" t="s">
        <v>426</v>
      </c>
      <c r="C46" s="120"/>
      <c r="D46" s="120"/>
      <c r="E46" s="52" t="s">
        <v>394</v>
      </c>
      <c r="F46" s="55">
        <f ca="1">'Meter All'!C87</f>
        <v>0</v>
      </c>
      <c r="G46" s="56" t="s">
        <v>395</v>
      </c>
    </row>
    <row r="47" spans="1:8" s="52" customFormat="1" ht="30" customHeight="1">
      <c r="A47" s="53"/>
      <c r="B47" s="120" t="s">
        <v>427</v>
      </c>
      <c r="C47" s="120"/>
      <c r="D47" s="120"/>
      <c r="E47" s="57" t="s">
        <v>394</v>
      </c>
      <c r="F47" s="55">
        <f ca="1">'Meter All'!C75</f>
        <v>0</v>
      </c>
      <c r="G47" s="56" t="s">
        <v>395</v>
      </c>
    </row>
    <row r="48" spans="1:8" s="52" customFormat="1" ht="30" customHeight="1" thickBot="1">
      <c r="A48" s="53"/>
      <c r="B48" s="121" t="s">
        <v>428</v>
      </c>
      <c r="C48" s="121"/>
      <c r="D48" s="121"/>
      <c r="E48" s="52" t="s">
        <v>394</v>
      </c>
      <c r="F48" s="58">
        <f ca="1">('Meter All'!C149-'Meter All'!C162)+('Meter All'!C93-'Meter All'!C99-'Meter All'!C100-'Meter All'!C103-'Meter All'!C104-'Meter All'!C105)+('Meter All'!C94-'Meter All'!C109-'Meter All'!C99-'Meter All'!C110-'Meter All'!C107-'Meter All'!C108)</f>
        <v>0</v>
      </c>
      <c r="G48" s="56" t="s">
        <v>395</v>
      </c>
      <c r="H48" s="73"/>
    </row>
    <row r="49" spans="1:8" s="52" customFormat="1" ht="30" customHeight="1" thickBot="1">
      <c r="A49" s="53"/>
      <c r="C49" s="114" t="s">
        <v>399</v>
      </c>
      <c r="D49" s="114"/>
      <c r="E49" s="52" t="s">
        <v>394</v>
      </c>
      <c r="F49" s="59">
        <f ca="1">SUM(F38:F47)</f>
        <v>0</v>
      </c>
      <c r="G49" s="56" t="s">
        <v>395</v>
      </c>
    </row>
    <row r="50" spans="1:8" s="52" customFormat="1" ht="30" customHeight="1" thickBot="1">
      <c r="A50" s="53"/>
      <c r="C50" s="114" t="s">
        <v>400</v>
      </c>
      <c r="D50" s="114"/>
      <c r="F50" s="60">
        <f ca="1">F49+F48</f>
        <v>0</v>
      </c>
      <c r="G50" s="56"/>
    </row>
    <row r="51" spans="1:8" s="52" customFormat="1" ht="30" customHeight="1" thickBot="1">
      <c r="A51" s="53"/>
      <c r="F51" s="76"/>
      <c r="G51" s="56"/>
    </row>
    <row r="52" spans="1:8" s="52" customFormat="1" ht="30" customHeight="1" thickBot="1">
      <c r="A52" s="123" t="s">
        <v>429</v>
      </c>
      <c r="B52" s="124"/>
      <c r="C52" s="124"/>
      <c r="D52" s="124"/>
      <c r="E52" s="49"/>
      <c r="F52" s="49"/>
      <c r="G52" s="67"/>
    </row>
    <row r="53" spans="1:8" s="52" customFormat="1" ht="30" customHeight="1" thickBot="1">
      <c r="A53" s="72"/>
      <c r="B53" s="114" t="s">
        <v>430</v>
      </c>
      <c r="C53" s="114"/>
      <c r="D53" s="114"/>
      <c r="E53" s="52" t="s">
        <v>394</v>
      </c>
      <c r="F53" s="59">
        <f ca="1">'Meter All'!C176</f>
        <v>0</v>
      </c>
      <c r="G53" s="56" t="s">
        <v>395</v>
      </c>
    </row>
    <row r="54" spans="1:8" ht="30" customHeight="1" thickBot="1">
      <c r="A54" s="62"/>
      <c r="B54" s="63"/>
      <c r="C54" s="63"/>
      <c r="D54" s="63"/>
      <c r="E54" s="63"/>
      <c r="F54" s="71"/>
      <c r="G54" s="65"/>
    </row>
    <row r="55" spans="1:8" ht="30" customHeight="1">
      <c r="A55" s="123" t="s">
        <v>431</v>
      </c>
      <c r="B55" s="124"/>
      <c r="C55" s="124"/>
      <c r="D55" s="124"/>
      <c r="E55" s="49"/>
      <c r="F55" s="66"/>
      <c r="G55" s="67"/>
    </row>
    <row r="56" spans="1:8" ht="30" customHeight="1">
      <c r="A56" s="77"/>
      <c r="B56" s="120" t="s">
        <v>432</v>
      </c>
      <c r="C56" s="120"/>
      <c r="D56" s="120"/>
      <c r="E56" s="52" t="s">
        <v>394</v>
      </c>
      <c r="F56" s="55">
        <f ca="1">'Meter All'!C168+'Meter All'!C178</f>
        <v>0</v>
      </c>
      <c r="G56" s="56" t="s">
        <v>395</v>
      </c>
    </row>
    <row r="57" spans="1:8" ht="30" customHeight="1" thickBot="1">
      <c r="A57" s="53"/>
      <c r="B57" s="114" t="s">
        <v>433</v>
      </c>
      <c r="C57" s="114"/>
      <c r="D57" s="114"/>
      <c r="E57" s="52" t="s">
        <v>394</v>
      </c>
      <c r="F57" s="70">
        <f ca="1">'Meter All'!C177</f>
        <v>0</v>
      </c>
      <c r="G57" s="56" t="s">
        <v>395</v>
      </c>
    </row>
    <row r="58" spans="1:8" ht="30" customHeight="1" thickBot="1">
      <c r="A58" s="53"/>
      <c r="B58" s="52"/>
      <c r="C58" s="114" t="s">
        <v>399</v>
      </c>
      <c r="D58" s="114"/>
      <c r="E58" s="52" t="s">
        <v>394</v>
      </c>
      <c r="F58" s="59">
        <f ca="1">F56+F57</f>
        <v>0</v>
      </c>
      <c r="G58" s="56" t="s">
        <v>395</v>
      </c>
    </row>
    <row r="59" spans="1:8" ht="30" customHeight="1" thickBot="1">
      <c r="A59" s="62"/>
      <c r="B59" s="63"/>
      <c r="C59" s="63"/>
      <c r="D59" s="63"/>
      <c r="E59" s="78"/>
      <c r="F59" s="79"/>
      <c r="G59" s="65"/>
    </row>
    <row r="60" spans="1:8" ht="30" customHeight="1">
      <c r="A60" s="123" t="s">
        <v>434</v>
      </c>
      <c r="B60" s="124"/>
      <c r="C60" s="124"/>
      <c r="D60" s="124"/>
      <c r="E60" s="49"/>
      <c r="F60" s="66"/>
      <c r="G60" s="67"/>
    </row>
    <row r="61" spans="1:8" ht="30" customHeight="1">
      <c r="A61" s="77"/>
      <c r="B61" s="114" t="s">
        <v>409</v>
      </c>
      <c r="C61" s="114"/>
      <c r="D61" s="114"/>
      <c r="E61" s="52" t="s">
        <v>394</v>
      </c>
      <c r="F61" s="55">
        <f ca="1">'Meter All'!C165</f>
        <v>0</v>
      </c>
      <c r="G61" s="56" t="s">
        <v>395</v>
      </c>
    </row>
    <row r="62" spans="1:8" ht="30" customHeight="1">
      <c r="A62" s="53"/>
      <c r="B62" s="120" t="s">
        <v>435</v>
      </c>
      <c r="C62" s="120"/>
      <c r="D62" s="120"/>
      <c r="E62" s="52" t="s">
        <v>394</v>
      </c>
      <c r="F62" s="55">
        <f ca="1">'Meter All'!C166</f>
        <v>0</v>
      </c>
      <c r="G62" s="56" t="s">
        <v>395</v>
      </c>
    </row>
    <row r="63" spans="1:8" ht="30" customHeight="1">
      <c r="A63" s="53"/>
      <c r="B63" s="120" t="s">
        <v>436</v>
      </c>
      <c r="C63" s="120"/>
      <c r="D63" s="120"/>
      <c r="E63" s="52" t="s">
        <v>394</v>
      </c>
      <c r="F63" s="55">
        <f ca="1">'Meter All'!C167</f>
        <v>0</v>
      </c>
      <c r="G63" s="56" t="s">
        <v>395</v>
      </c>
    </row>
    <row r="64" spans="1:8" ht="30" customHeight="1">
      <c r="A64" s="53"/>
      <c r="B64" s="120" t="s">
        <v>437</v>
      </c>
      <c r="C64" s="120"/>
      <c r="D64" s="120"/>
      <c r="E64" s="52" t="s">
        <v>394</v>
      </c>
      <c r="F64" s="55">
        <f ca="1">'Meter All'!C179+('Meter All'!C176*'key-in'!D22)+('Meter All'!C189*'key-in'!D22)+('Meter All'!C177*'key-in'!D22)</f>
        <v>0</v>
      </c>
      <c r="G64" s="56" t="s">
        <v>395</v>
      </c>
      <c r="H64" s="73"/>
    </row>
    <row r="65" spans="1:8" ht="30" customHeight="1">
      <c r="A65" s="53"/>
      <c r="B65" s="120" t="s">
        <v>438</v>
      </c>
      <c r="C65" s="120"/>
      <c r="D65" s="120"/>
      <c r="E65" s="52" t="s">
        <v>394</v>
      </c>
      <c r="F65" s="55">
        <f ca="1">'Meter All'!C172*'key-in'!D7</f>
        <v>0</v>
      </c>
      <c r="G65" s="56" t="s">
        <v>395</v>
      </c>
    </row>
    <row r="66" spans="1:8" ht="30" customHeight="1">
      <c r="A66" s="53"/>
      <c r="B66" s="120" t="s">
        <v>439</v>
      </c>
      <c r="C66" s="120"/>
      <c r="D66" s="120"/>
      <c r="E66" s="52" t="s">
        <v>394</v>
      </c>
      <c r="F66" s="55">
        <f ca="1">'Meter All'!C171*'key-in'!D7</f>
        <v>0</v>
      </c>
      <c r="G66" s="56" t="s">
        <v>395</v>
      </c>
    </row>
    <row r="67" spans="1:8" ht="31.9" customHeight="1">
      <c r="A67" s="53"/>
      <c r="B67" s="120" t="s">
        <v>440</v>
      </c>
      <c r="C67" s="120"/>
      <c r="D67" s="120"/>
      <c r="E67" s="52" t="s">
        <v>394</v>
      </c>
      <c r="F67" s="55">
        <f ca="1">'Meter All'!C170*'key-in'!D7</f>
        <v>0</v>
      </c>
      <c r="G67" s="56" t="s">
        <v>395</v>
      </c>
    </row>
    <row r="68" spans="1:8" s="84" customFormat="1" ht="27.6" customHeight="1" thickBot="1">
      <c r="A68" s="80"/>
      <c r="B68" s="125" t="s">
        <v>441</v>
      </c>
      <c r="C68" s="125"/>
      <c r="D68" s="125"/>
      <c r="E68" s="81" t="s">
        <v>394</v>
      </c>
      <c r="F68" s="82">
        <f ca="1">(('Meter All'!C169-'Meter All'!C179-'Meter All'!C176-'Meter All'!C178-'Meter All'!C177)+('Meter All'!C182-'Meter All'!C191-'Meter All'!C189)+('Meter All'!C194-'Meter All'!C204))*'key-in'!D22</f>
        <v>0</v>
      </c>
      <c r="G68" s="83" t="s">
        <v>395</v>
      </c>
      <c r="H68" s="73"/>
    </row>
    <row r="69" spans="1:8" ht="24" customHeight="1" thickBot="1">
      <c r="A69" s="53"/>
      <c r="B69" s="52"/>
      <c r="C69" s="114" t="s">
        <v>399</v>
      </c>
      <c r="D69" s="114"/>
      <c r="E69" s="52" t="s">
        <v>394</v>
      </c>
      <c r="F69" s="59">
        <f ca="1">SUM(F61:F67)</f>
        <v>0</v>
      </c>
      <c r="G69" s="56" t="s">
        <v>395</v>
      </c>
    </row>
    <row r="70" spans="1:8" ht="25.9" customHeight="1" thickBot="1">
      <c r="A70" s="53"/>
      <c r="B70" s="52"/>
      <c r="C70" s="114" t="s">
        <v>400</v>
      </c>
      <c r="D70" s="114"/>
      <c r="E70" s="52"/>
      <c r="F70" s="60">
        <f ca="1">F69+F68</f>
        <v>0</v>
      </c>
      <c r="G70" s="56"/>
    </row>
    <row r="71" spans="1:8" ht="19.5" customHeight="1" thickBot="1">
      <c r="A71" s="62"/>
      <c r="B71" s="63"/>
      <c r="C71" s="63"/>
      <c r="D71" s="63"/>
      <c r="E71" s="63"/>
      <c r="F71" s="71"/>
      <c r="G71" s="65"/>
    </row>
    <row r="72" spans="1:8" ht="28.5" customHeight="1">
      <c r="A72" s="123" t="s">
        <v>442</v>
      </c>
      <c r="B72" s="124"/>
      <c r="C72" s="124"/>
      <c r="D72" s="124"/>
      <c r="E72" s="49"/>
      <c r="F72" s="85"/>
      <c r="G72" s="67"/>
    </row>
    <row r="73" spans="1:8" ht="30" customHeight="1">
      <c r="A73" s="53"/>
      <c r="B73" s="114" t="s">
        <v>409</v>
      </c>
      <c r="C73" s="114"/>
      <c r="D73" s="114"/>
      <c r="E73" s="52" t="s">
        <v>394</v>
      </c>
      <c r="F73" s="55">
        <f ca="1">'Meter All'!C183</f>
        <v>0</v>
      </c>
      <c r="G73" s="86" t="s">
        <v>395</v>
      </c>
    </row>
    <row r="74" spans="1:8" ht="30" customHeight="1">
      <c r="A74" s="53"/>
      <c r="B74" s="114" t="s">
        <v>435</v>
      </c>
      <c r="C74" s="114"/>
      <c r="D74" s="114"/>
      <c r="E74" s="52" t="s">
        <v>394</v>
      </c>
      <c r="F74" s="55">
        <f ca="1">'Meter All'!C185</f>
        <v>0</v>
      </c>
      <c r="G74" s="56" t="s">
        <v>395</v>
      </c>
    </row>
    <row r="75" spans="1:8" ht="30" customHeight="1">
      <c r="A75" s="53"/>
      <c r="B75" s="114" t="s">
        <v>436</v>
      </c>
      <c r="C75" s="114"/>
      <c r="D75" s="114"/>
      <c r="E75" s="52" t="s">
        <v>394</v>
      </c>
      <c r="F75" s="55">
        <f ca="1">'Meter All'!C186</f>
        <v>0</v>
      </c>
      <c r="G75" s="56" t="s">
        <v>395</v>
      </c>
    </row>
    <row r="76" spans="1:8" ht="30" customHeight="1">
      <c r="A76" s="53"/>
      <c r="B76" s="114" t="s">
        <v>437</v>
      </c>
      <c r="C76" s="114"/>
      <c r="D76" s="114"/>
      <c r="E76" s="52" t="s">
        <v>394</v>
      </c>
      <c r="F76" s="55">
        <f ca="1">('Meter All'!C191+('Meter All'!C176*'key-in'!D23)+('Meter All'!C189*'key-in'!D23)+('Meter All'!C177*'key-in'!D23))</f>
        <v>0</v>
      </c>
      <c r="G76" s="56" t="s">
        <v>395</v>
      </c>
    </row>
    <row r="77" spans="1:8" ht="30" customHeight="1">
      <c r="A77" s="53"/>
      <c r="B77" s="120" t="s">
        <v>438</v>
      </c>
      <c r="C77" s="120"/>
      <c r="D77" s="120"/>
      <c r="E77" s="52" t="s">
        <v>394</v>
      </c>
      <c r="F77" s="55">
        <f ca="1">'Meter All'!C172*'key-in'!D8</f>
        <v>0</v>
      </c>
      <c r="G77" s="56" t="s">
        <v>395</v>
      </c>
    </row>
    <row r="78" spans="1:8" ht="30" customHeight="1">
      <c r="A78" s="53"/>
      <c r="B78" s="120" t="s">
        <v>439</v>
      </c>
      <c r="C78" s="120"/>
      <c r="D78" s="120"/>
      <c r="E78" s="52" t="s">
        <v>394</v>
      </c>
      <c r="F78" s="55">
        <f ca="1">'Meter All'!C171*'key-in'!D8</f>
        <v>0</v>
      </c>
      <c r="G78" s="56" t="s">
        <v>395</v>
      </c>
    </row>
    <row r="79" spans="1:8" ht="30" customHeight="1">
      <c r="A79" s="53"/>
      <c r="B79" s="120" t="s">
        <v>440</v>
      </c>
      <c r="C79" s="120"/>
      <c r="D79" s="120"/>
      <c r="E79" s="52" t="s">
        <v>394</v>
      </c>
      <c r="F79" s="55">
        <f ca="1">'Meter All'!C170*'key-in'!D8</f>
        <v>0</v>
      </c>
      <c r="G79" s="56" t="s">
        <v>395</v>
      </c>
    </row>
    <row r="80" spans="1:8" ht="27.6" customHeight="1" thickBot="1">
      <c r="A80" s="53"/>
      <c r="B80" s="114" t="s">
        <v>443</v>
      </c>
      <c r="C80" s="114"/>
      <c r="D80" s="114"/>
      <c r="E80" s="52" t="s">
        <v>394</v>
      </c>
      <c r="F80" s="70">
        <f ca="1">(('Meter All'!C169-'Meter All'!C179-'Meter All'!C176-'Meter All'!C178-'Meter All'!C177)+('Meter All'!C182-'Meter All'!C191-'Meter All'!C189)+('Meter All'!C194-'Meter All'!C204))*'key-in'!D23</f>
        <v>0</v>
      </c>
      <c r="G80" s="56" t="s">
        <v>395</v>
      </c>
      <c r="H80" s="73"/>
    </row>
    <row r="81" spans="1:8" ht="30" customHeight="1" thickBot="1">
      <c r="A81" s="53"/>
      <c r="B81" s="52"/>
      <c r="C81" s="114" t="s">
        <v>399</v>
      </c>
      <c r="D81" s="114"/>
      <c r="E81" s="52" t="s">
        <v>394</v>
      </c>
      <c r="F81" s="59">
        <f ca="1">SUM(F73:F79)</f>
        <v>0</v>
      </c>
      <c r="G81" s="56" t="s">
        <v>395</v>
      </c>
    </row>
    <row r="82" spans="1:8" ht="30" customHeight="1" thickBot="1">
      <c r="A82" s="53"/>
      <c r="B82" s="52"/>
      <c r="C82" s="114" t="s">
        <v>400</v>
      </c>
      <c r="D82" s="114"/>
      <c r="E82" s="52"/>
      <c r="F82" s="60">
        <f ca="1">F81+F80</f>
        <v>0</v>
      </c>
      <c r="G82" s="56"/>
    </row>
    <row r="83" spans="1:8" ht="30" customHeight="1" thickBot="1">
      <c r="A83" s="62"/>
      <c r="B83" s="63"/>
      <c r="C83" s="63"/>
      <c r="D83" s="63"/>
      <c r="E83" s="63"/>
      <c r="F83" s="71"/>
      <c r="G83" s="65"/>
    </row>
    <row r="84" spans="1:8" ht="30" customHeight="1">
      <c r="A84" s="123" t="s">
        <v>444</v>
      </c>
      <c r="B84" s="124"/>
      <c r="C84" s="124"/>
      <c r="D84" s="124"/>
      <c r="E84" s="49"/>
      <c r="F84" s="66"/>
      <c r="G84" s="67"/>
    </row>
    <row r="85" spans="1:8" ht="30" customHeight="1">
      <c r="A85" s="53"/>
      <c r="B85" s="114" t="s">
        <v>409</v>
      </c>
      <c r="C85" s="114"/>
      <c r="D85" s="114"/>
      <c r="E85" s="52" t="s">
        <v>394</v>
      </c>
      <c r="F85" s="55">
        <f ca="1">'Meter All'!C195</f>
        <v>0</v>
      </c>
      <c r="G85" s="56" t="s">
        <v>395</v>
      </c>
    </row>
    <row r="86" spans="1:8" ht="30" customHeight="1">
      <c r="A86" s="53"/>
      <c r="B86" s="114" t="s">
        <v>435</v>
      </c>
      <c r="C86" s="114"/>
      <c r="D86" s="114"/>
      <c r="E86" s="52" t="s">
        <v>394</v>
      </c>
      <c r="F86" s="55">
        <f ca="1">'Meter All'!C198</f>
        <v>0</v>
      </c>
      <c r="G86" s="56" t="s">
        <v>395</v>
      </c>
    </row>
    <row r="87" spans="1:8" ht="30" customHeight="1">
      <c r="A87" s="53"/>
      <c r="B87" s="114" t="s">
        <v>436</v>
      </c>
      <c r="C87" s="114"/>
      <c r="D87" s="114"/>
      <c r="E87" s="52" t="s">
        <v>394</v>
      </c>
      <c r="F87" s="55">
        <f ca="1">'Meter All'!C197</f>
        <v>0</v>
      </c>
      <c r="G87" s="56" t="s">
        <v>395</v>
      </c>
    </row>
    <row r="88" spans="1:8" ht="30" customHeight="1">
      <c r="A88" s="53"/>
      <c r="B88" s="114" t="s">
        <v>437</v>
      </c>
      <c r="C88" s="114"/>
      <c r="D88" s="114"/>
      <c r="E88" s="52" t="s">
        <v>394</v>
      </c>
      <c r="F88" s="55">
        <f ca="1">'Meter All'!C204+('Meter All'!C176*'key-in'!D24)+('Meter All'!C189*'key-in'!D24)+('Meter All'!C177*'key-in'!D24)</f>
        <v>0</v>
      </c>
      <c r="G88" s="56" t="s">
        <v>395</v>
      </c>
    </row>
    <row r="89" spans="1:8" ht="30" customHeight="1">
      <c r="A89" s="53"/>
      <c r="B89" s="120" t="s">
        <v>438</v>
      </c>
      <c r="C89" s="120"/>
      <c r="D89" s="120"/>
      <c r="E89" s="52" t="s">
        <v>394</v>
      </c>
      <c r="F89" s="55">
        <f ca="1">'Meter All'!C172*'key-in'!D9</f>
        <v>0</v>
      </c>
      <c r="G89" s="56" t="s">
        <v>395</v>
      </c>
    </row>
    <row r="90" spans="1:8" ht="30" customHeight="1">
      <c r="A90" s="53"/>
      <c r="B90" s="120" t="s">
        <v>439</v>
      </c>
      <c r="C90" s="120"/>
      <c r="D90" s="120"/>
      <c r="E90" s="52" t="s">
        <v>394</v>
      </c>
      <c r="F90" s="55">
        <f ca="1">'Meter All'!C171*'key-in'!D9</f>
        <v>0</v>
      </c>
      <c r="G90" s="56" t="s">
        <v>395</v>
      </c>
    </row>
    <row r="91" spans="1:8" ht="30" customHeight="1">
      <c r="A91" s="53"/>
      <c r="B91" s="120" t="s">
        <v>440</v>
      </c>
      <c r="C91" s="120"/>
      <c r="D91" s="120"/>
      <c r="E91" s="52" t="s">
        <v>394</v>
      </c>
      <c r="F91" s="55">
        <f ca="1">'Meter All'!C170*'key-in'!D9</f>
        <v>0</v>
      </c>
      <c r="G91" s="56" t="s">
        <v>395</v>
      </c>
    </row>
    <row r="92" spans="1:8" ht="27.75" customHeight="1" thickBot="1">
      <c r="A92" s="53"/>
      <c r="B92" s="114" t="s">
        <v>441</v>
      </c>
      <c r="C92" s="114"/>
      <c r="D92" s="114"/>
      <c r="E92" s="52" t="s">
        <v>394</v>
      </c>
      <c r="F92" s="70">
        <f ca="1">(('Meter All'!C169-'Meter All'!C179-'Meter All'!C176-'Meter All'!C178-'Meter All'!C177)+('Meter All'!C182-'Meter All'!C191-'Meter All'!C189-'Meter All'!C190)+('Meter All'!C194-'Meter All'!C204-'Meter All'!C204))*'key-in'!D24</f>
        <v>0</v>
      </c>
      <c r="G92" s="56" t="s">
        <v>395</v>
      </c>
      <c r="H92" s="73"/>
    </row>
    <row r="93" spans="1:8" ht="30" customHeight="1" thickBot="1">
      <c r="A93" s="53"/>
      <c r="B93" s="52"/>
      <c r="C93" s="114" t="s">
        <v>399</v>
      </c>
      <c r="D93" s="114"/>
      <c r="E93" s="52" t="s">
        <v>394</v>
      </c>
      <c r="F93" s="59">
        <f ca="1">SUM(F85:F91)</f>
        <v>0</v>
      </c>
      <c r="G93" s="56" t="s">
        <v>395</v>
      </c>
    </row>
    <row r="94" spans="1:8" ht="30" customHeight="1" thickBot="1">
      <c r="A94" s="53"/>
      <c r="B94" s="52"/>
      <c r="C94" s="114" t="s">
        <v>400</v>
      </c>
      <c r="D94" s="114"/>
      <c r="E94" s="52"/>
      <c r="F94" s="60">
        <f ca="1">F93+F92</f>
        <v>0</v>
      </c>
      <c r="G94" s="56"/>
    </row>
    <row r="95" spans="1:8" ht="21.75" thickBot="1">
      <c r="A95" s="53"/>
      <c r="B95" s="52"/>
      <c r="C95" s="87"/>
      <c r="D95" s="52"/>
      <c r="E95" s="52"/>
      <c r="F95" s="52"/>
      <c r="G95" s="56"/>
    </row>
    <row r="96" spans="1:8" ht="31.5" customHeight="1" thickBot="1">
      <c r="A96" s="53"/>
      <c r="B96" s="88"/>
      <c r="C96" s="52"/>
      <c r="D96" s="89" t="s">
        <v>445</v>
      </c>
      <c r="E96" s="52"/>
      <c r="F96" s="90">
        <f ca="1">F70+F82+F94</f>
        <v>0</v>
      </c>
      <c r="G96" s="56" t="s">
        <v>395</v>
      </c>
    </row>
    <row r="97" spans="1:8" ht="18.399999999999999" customHeight="1" thickBot="1">
      <c r="A97" s="62"/>
      <c r="B97" s="91"/>
      <c r="C97" s="63"/>
      <c r="D97" s="63"/>
      <c r="E97" s="63"/>
      <c r="F97" s="63"/>
      <c r="G97" s="65"/>
    </row>
    <row r="98" spans="1:8" ht="33" customHeight="1" thickBot="1">
      <c r="A98" s="123" t="s">
        <v>446</v>
      </c>
      <c r="B98" s="124"/>
      <c r="C98" s="124"/>
      <c r="D98" s="124"/>
      <c r="E98" s="49"/>
      <c r="F98" s="92"/>
      <c r="G98" s="93"/>
    </row>
    <row r="99" spans="1:8" ht="33" customHeight="1" thickBot="1">
      <c r="A99" s="77"/>
      <c r="B99" s="114" t="s">
        <v>447</v>
      </c>
      <c r="C99" s="114"/>
      <c r="D99" s="114"/>
      <c r="E99" s="52" t="s">
        <v>394</v>
      </c>
      <c r="F99" s="94">
        <f ca="1">'Meter All'!C189</f>
        <v>0</v>
      </c>
      <c r="G99" s="95" t="s">
        <v>395</v>
      </c>
    </row>
    <row r="100" spans="1:8" ht="33" customHeight="1" thickBot="1">
      <c r="A100" s="62"/>
      <c r="B100" s="63"/>
      <c r="C100" s="63"/>
      <c r="D100" s="63"/>
      <c r="E100" s="63"/>
      <c r="F100" s="64"/>
      <c r="G100" s="96"/>
    </row>
    <row r="101" spans="1:8" ht="33" customHeight="1">
      <c r="A101" s="123" t="s">
        <v>448</v>
      </c>
      <c r="B101" s="124"/>
      <c r="C101" s="124"/>
      <c r="D101" s="124"/>
      <c r="E101" s="49"/>
      <c r="F101" s="66"/>
      <c r="G101" s="67"/>
    </row>
    <row r="102" spans="1:8" ht="22.5" customHeight="1">
      <c r="A102" s="53"/>
      <c r="B102" s="114" t="s">
        <v>449</v>
      </c>
      <c r="C102" s="114"/>
      <c r="D102" s="114"/>
      <c r="E102" s="52" t="s">
        <v>394</v>
      </c>
      <c r="F102" s="55">
        <f ca="1">'Meter All'!C215*'key-in'!D25</f>
        <v>0</v>
      </c>
      <c r="G102" s="56" t="s">
        <v>395</v>
      </c>
    </row>
    <row r="103" spans="1:8" ht="22.5" customHeight="1">
      <c r="A103" s="53"/>
      <c r="B103" s="114" t="s">
        <v>450</v>
      </c>
      <c r="C103" s="114"/>
      <c r="D103" s="114"/>
      <c r="E103" s="52" t="s">
        <v>394</v>
      </c>
      <c r="F103" s="55">
        <f ca="1">'Meter All'!C215*'key-in'!D26</f>
        <v>0</v>
      </c>
      <c r="G103" s="56" t="s">
        <v>395</v>
      </c>
    </row>
    <row r="104" spans="1:8" ht="22.5" customHeight="1">
      <c r="A104" s="53"/>
      <c r="B104" s="114" t="s">
        <v>451</v>
      </c>
      <c r="C104" s="114"/>
      <c r="D104" s="114"/>
      <c r="E104" s="52" t="s">
        <v>394</v>
      </c>
      <c r="F104" s="55">
        <f ca="1">'Meter All'!C215*'key-in'!D27</f>
        <v>0</v>
      </c>
      <c r="G104" s="56" t="s">
        <v>395</v>
      </c>
    </row>
    <row r="105" spans="1:8" ht="22.5" customHeight="1">
      <c r="A105" s="53"/>
      <c r="B105" s="114" t="s">
        <v>452</v>
      </c>
      <c r="C105" s="114"/>
      <c r="D105" s="114"/>
      <c r="E105" s="52" t="s">
        <v>394</v>
      </c>
      <c r="F105" s="55">
        <f ca="1">'Meter All'!C215*'key-in'!D28</f>
        <v>0</v>
      </c>
      <c r="G105" s="56" t="s">
        <v>395</v>
      </c>
    </row>
    <row r="106" spans="1:8" ht="22.5" customHeight="1">
      <c r="A106" s="53"/>
      <c r="B106" s="114" t="s">
        <v>453</v>
      </c>
      <c r="C106" s="114"/>
      <c r="D106" s="114"/>
      <c r="E106" s="52" t="s">
        <v>394</v>
      </c>
      <c r="F106" s="55">
        <f ca="1">'Meter All'!C215*'key-in'!D29</f>
        <v>0</v>
      </c>
      <c r="G106" s="56" t="s">
        <v>395</v>
      </c>
    </row>
    <row r="107" spans="1:8" ht="22.5" customHeight="1">
      <c r="A107" s="53"/>
      <c r="B107" s="114" t="s">
        <v>454</v>
      </c>
      <c r="C107" s="114"/>
      <c r="D107" s="114"/>
      <c r="E107" s="52" t="s">
        <v>394</v>
      </c>
      <c r="F107" s="55">
        <f ca="1">'Meter All'!C215*'key-in'!D30</f>
        <v>0</v>
      </c>
      <c r="G107" s="56" t="s">
        <v>395</v>
      </c>
    </row>
    <row r="108" spans="1:8" ht="22.5" customHeight="1">
      <c r="A108" s="53"/>
      <c r="B108" s="114" t="s">
        <v>455</v>
      </c>
      <c r="C108" s="114"/>
      <c r="D108" s="114"/>
      <c r="E108" s="52" t="s">
        <v>394</v>
      </c>
      <c r="F108" s="55">
        <f ca="1">'Meter All'!C215*'key-in'!D31</f>
        <v>0</v>
      </c>
      <c r="G108" s="56" t="s">
        <v>395</v>
      </c>
    </row>
    <row r="109" spans="1:8" ht="22.5" customHeight="1">
      <c r="A109" s="77"/>
      <c r="B109" s="114" t="s">
        <v>456</v>
      </c>
      <c r="C109" s="114"/>
      <c r="D109" s="114"/>
      <c r="E109" s="52" t="s">
        <v>394</v>
      </c>
      <c r="F109" s="55">
        <f>0.5*'key-in'!D17</f>
        <v>0</v>
      </c>
      <c r="G109" s="56" t="s">
        <v>395</v>
      </c>
    </row>
    <row r="110" spans="1:8" ht="22.5" customHeight="1">
      <c r="A110" s="53"/>
      <c r="B110" s="114" t="s">
        <v>457</v>
      </c>
      <c r="C110" s="114"/>
      <c r="D110" s="114"/>
      <c r="E110" s="52" t="s">
        <v>394</v>
      </c>
      <c r="F110" s="97">
        <f ca="1">'Meter All'!C218</f>
        <v>0</v>
      </c>
      <c r="G110" s="56" t="s">
        <v>395</v>
      </c>
      <c r="H110" s="73"/>
    </row>
    <row r="111" spans="1:8" ht="22.5" customHeight="1" thickBot="1">
      <c r="A111" s="53"/>
      <c r="B111" s="120" t="s">
        <v>458</v>
      </c>
      <c r="C111" s="120"/>
      <c r="D111" s="120"/>
      <c r="E111" s="52" t="s">
        <v>394</v>
      </c>
      <c r="F111" s="70">
        <f ca="1">'Meter All'!C213-'Meter All'!C214-'Meter All'!C215-'Meter All'!C216-'Meter All'!C217-'Meter All'!C218-(0.5*'key-in'!D17)</f>
        <v>0</v>
      </c>
      <c r="G111" s="56" t="s">
        <v>395</v>
      </c>
      <c r="H111" s="73"/>
    </row>
    <row r="112" spans="1:8" ht="22.5" customHeight="1" thickBot="1">
      <c r="A112" s="53"/>
      <c r="B112" s="52"/>
      <c r="C112" s="114" t="s">
        <v>399</v>
      </c>
      <c r="D112" s="114"/>
      <c r="E112" s="52" t="s">
        <v>394</v>
      </c>
      <c r="F112" s="59">
        <f ca="1">SUM(F102:F110)</f>
        <v>0</v>
      </c>
      <c r="G112" s="56" t="s">
        <v>395</v>
      </c>
    </row>
    <row r="113" spans="1:8" ht="22.5" customHeight="1" thickBot="1">
      <c r="A113" s="53"/>
      <c r="B113" s="52"/>
      <c r="C113" s="114" t="s">
        <v>400</v>
      </c>
      <c r="D113" s="114"/>
      <c r="E113" s="52"/>
      <c r="F113" s="98">
        <f ca="1">F112+F111</f>
        <v>0</v>
      </c>
      <c r="G113" s="56"/>
    </row>
    <row r="114" spans="1:8" ht="22.5" customHeight="1" thickBot="1">
      <c r="A114" s="62"/>
      <c r="B114" s="63"/>
      <c r="C114" s="63"/>
      <c r="D114" s="63"/>
      <c r="E114" s="63"/>
      <c r="F114" s="63"/>
      <c r="G114" s="65"/>
    </row>
    <row r="115" spans="1:8" ht="27" customHeight="1">
      <c r="A115" s="123" t="s">
        <v>459</v>
      </c>
      <c r="B115" s="124"/>
      <c r="C115" s="124"/>
      <c r="D115" s="124"/>
      <c r="E115" s="49"/>
      <c r="F115" s="66"/>
      <c r="G115" s="67"/>
    </row>
    <row r="116" spans="1:8" ht="27" customHeight="1" thickBot="1">
      <c r="A116" s="53"/>
      <c r="B116" s="114" t="s">
        <v>415</v>
      </c>
      <c r="C116" s="114"/>
      <c r="D116" s="114"/>
      <c r="E116" s="52" t="s">
        <v>394</v>
      </c>
      <c r="F116" s="55">
        <f ca="1">('Meter All'!C139-'Meter All'!C140)*90%</f>
        <v>0</v>
      </c>
      <c r="G116" s="56" t="s">
        <v>395</v>
      </c>
    </row>
    <row r="117" spans="1:8" ht="27" customHeight="1" thickBot="1">
      <c r="A117" s="53"/>
      <c r="B117" s="52"/>
      <c r="C117" s="114" t="s">
        <v>399</v>
      </c>
      <c r="D117" s="114"/>
      <c r="E117" s="52" t="s">
        <v>394</v>
      </c>
      <c r="F117" s="59">
        <f ca="1">F116</f>
        <v>0</v>
      </c>
      <c r="G117" s="56" t="s">
        <v>395</v>
      </c>
    </row>
    <row r="118" spans="1:8" ht="27" customHeight="1" thickBot="1">
      <c r="A118" s="53"/>
      <c r="B118" s="52"/>
      <c r="C118" s="114" t="s">
        <v>460</v>
      </c>
      <c r="D118" s="114"/>
      <c r="E118" s="52"/>
      <c r="F118" s="60">
        <f ca="1">F117</f>
        <v>0</v>
      </c>
      <c r="G118" s="56"/>
    </row>
    <row r="119" spans="1:8" ht="27" customHeight="1" thickBot="1">
      <c r="A119" s="62"/>
      <c r="B119" s="63"/>
      <c r="C119" s="63"/>
      <c r="D119" s="63"/>
      <c r="E119" s="63"/>
      <c r="F119" s="63"/>
      <c r="G119" s="65"/>
    </row>
    <row r="120" spans="1:8" ht="27" customHeight="1">
      <c r="A120" s="123" t="s">
        <v>461</v>
      </c>
      <c r="B120" s="124"/>
      <c r="C120" s="124"/>
      <c r="D120" s="124"/>
      <c r="E120" s="49"/>
      <c r="F120" s="49"/>
      <c r="G120" s="67"/>
    </row>
    <row r="121" spans="1:8" ht="27" customHeight="1">
      <c r="A121" s="53"/>
      <c r="B121" s="114" t="s">
        <v>409</v>
      </c>
      <c r="C121" s="114"/>
      <c r="D121" s="114"/>
      <c r="E121" s="52" t="s">
        <v>394</v>
      </c>
      <c r="F121" s="55">
        <f ca="1">'Meter All'!C126</f>
        <v>0</v>
      </c>
      <c r="G121" s="56" t="s">
        <v>395</v>
      </c>
    </row>
    <row r="122" spans="1:8" ht="27" customHeight="1">
      <c r="A122" s="53"/>
      <c r="B122" s="120" t="s">
        <v>462</v>
      </c>
      <c r="C122" s="120"/>
      <c r="D122" s="120"/>
      <c r="E122" s="52" t="s">
        <v>394</v>
      </c>
      <c r="F122" s="55">
        <f ca="1">'Meter All'!C125</f>
        <v>0</v>
      </c>
      <c r="G122" s="56" t="s">
        <v>395</v>
      </c>
    </row>
    <row r="123" spans="1:8" ht="27" customHeight="1">
      <c r="A123" s="53"/>
      <c r="B123" s="121" t="s">
        <v>463</v>
      </c>
      <c r="C123" s="121"/>
      <c r="D123" s="121"/>
      <c r="E123" s="57" t="s">
        <v>394</v>
      </c>
      <c r="F123" s="99"/>
      <c r="G123" s="56" t="s">
        <v>395</v>
      </c>
      <c r="H123" s="73"/>
    </row>
    <row r="124" spans="1:8" ht="27" customHeight="1" thickBot="1">
      <c r="A124" s="53"/>
      <c r="B124" s="120" t="s">
        <v>464</v>
      </c>
      <c r="C124" s="120"/>
      <c r="D124" s="120"/>
      <c r="E124" s="52" t="s">
        <v>394</v>
      </c>
      <c r="F124" s="70">
        <f ca="1">'Meter All'!C130-'Meter All'!C131</f>
        <v>0</v>
      </c>
      <c r="G124" s="56" t="s">
        <v>395</v>
      </c>
      <c r="H124" s="73"/>
    </row>
    <row r="125" spans="1:8" ht="27" customHeight="1" thickBot="1">
      <c r="A125" s="53"/>
      <c r="B125" s="52"/>
      <c r="C125" s="114" t="s">
        <v>399</v>
      </c>
      <c r="D125" s="114"/>
      <c r="E125" s="52" t="s">
        <v>394</v>
      </c>
      <c r="F125" s="59">
        <f ca="1">SUM(F121:F122)</f>
        <v>0</v>
      </c>
      <c r="G125" s="56" t="s">
        <v>395</v>
      </c>
      <c r="H125" s="73"/>
    </row>
    <row r="126" spans="1:8" ht="27" customHeight="1" thickBot="1">
      <c r="A126" s="53"/>
      <c r="B126" s="52"/>
      <c r="C126" s="114" t="s">
        <v>400</v>
      </c>
      <c r="D126" s="114"/>
      <c r="E126" s="52"/>
      <c r="F126" s="60">
        <f ca="1">F125+F124</f>
        <v>0</v>
      </c>
      <c r="G126" s="56"/>
    </row>
    <row r="127" spans="1:8" ht="27" customHeight="1" thickBot="1">
      <c r="A127" s="62"/>
      <c r="B127" s="63"/>
      <c r="C127" s="63"/>
      <c r="D127" s="63"/>
      <c r="E127" s="63"/>
      <c r="F127" s="64"/>
      <c r="G127" s="65"/>
    </row>
    <row r="128" spans="1:8" ht="27" customHeight="1">
      <c r="A128" s="123" t="s">
        <v>465</v>
      </c>
      <c r="B128" s="124"/>
      <c r="C128" s="124"/>
      <c r="D128" s="124"/>
      <c r="E128" s="49"/>
      <c r="F128" s="66"/>
      <c r="G128" s="67"/>
    </row>
    <row r="129" spans="1:7" ht="27" customHeight="1">
      <c r="A129" s="53"/>
      <c r="B129" s="114" t="s">
        <v>466</v>
      </c>
      <c r="C129" s="114"/>
      <c r="D129" s="114"/>
      <c r="E129" s="52" t="s">
        <v>394</v>
      </c>
      <c r="F129" s="55">
        <f ca="1">'Meter All'!C38</f>
        <v>0</v>
      </c>
      <c r="G129" s="56" t="s">
        <v>395</v>
      </c>
    </row>
    <row r="130" spans="1:7" ht="27" customHeight="1">
      <c r="A130" s="53"/>
      <c r="B130" s="114" t="s">
        <v>467</v>
      </c>
      <c r="C130" s="114"/>
      <c r="D130" s="114"/>
      <c r="E130" s="52" t="s">
        <v>394</v>
      </c>
      <c r="F130" s="55">
        <f ca="1">'Meter All'!C112+'Meter All'!C107</f>
        <v>0</v>
      </c>
      <c r="G130" s="56" t="s">
        <v>395</v>
      </c>
    </row>
    <row r="131" spans="1:7" ht="27" customHeight="1">
      <c r="A131" s="53"/>
      <c r="B131" s="114" t="s">
        <v>468</v>
      </c>
      <c r="C131" s="114"/>
      <c r="D131" s="114"/>
      <c r="E131" s="57" t="s">
        <v>394</v>
      </c>
      <c r="F131" s="55">
        <f ca="1">'Meter All'!C108</f>
        <v>0</v>
      </c>
      <c r="G131" s="56" t="s">
        <v>395</v>
      </c>
    </row>
    <row r="132" spans="1:7" ht="27" customHeight="1" thickBot="1">
      <c r="A132" s="53"/>
      <c r="B132" s="120" t="s">
        <v>398</v>
      </c>
      <c r="C132" s="120"/>
      <c r="D132" s="120"/>
      <c r="E132" s="57" t="s">
        <v>394</v>
      </c>
      <c r="F132" s="70">
        <f ca="1">('Meter All'!C23-'Meter All'!C39-'Meter All'!C41)</f>
        <v>0</v>
      </c>
      <c r="G132" s="56" t="s">
        <v>395</v>
      </c>
    </row>
    <row r="133" spans="1:7" ht="27" customHeight="1" thickBot="1">
      <c r="A133" s="53"/>
      <c r="B133" s="52"/>
      <c r="C133" s="114" t="s">
        <v>400</v>
      </c>
      <c r="D133" s="114"/>
      <c r="E133" s="52" t="s">
        <v>394</v>
      </c>
      <c r="F133" s="59">
        <f ca="1">SUM(F129:F132)</f>
        <v>0</v>
      </c>
      <c r="G133" s="56" t="s">
        <v>395</v>
      </c>
    </row>
    <row r="134" spans="1:7" ht="18.399999999999999" customHeight="1">
      <c r="A134" s="100"/>
      <c r="B134" s="52"/>
      <c r="C134" s="52"/>
      <c r="D134" s="88"/>
      <c r="E134" s="101"/>
      <c r="F134" s="102"/>
      <c r="G134" s="56"/>
    </row>
    <row r="135" spans="1:7" ht="18.399999999999999" customHeight="1" thickBot="1">
      <c r="A135" s="62"/>
      <c r="B135" s="63"/>
      <c r="C135" s="63"/>
      <c r="D135" s="63"/>
      <c r="E135" s="63"/>
      <c r="F135" s="64"/>
      <c r="G135" s="65"/>
    </row>
    <row r="136" spans="1:7" ht="27" customHeight="1">
      <c r="A136" s="123" t="s">
        <v>469</v>
      </c>
      <c r="B136" s="124"/>
      <c r="C136" s="124"/>
      <c r="D136" s="124"/>
      <c r="E136" s="49"/>
      <c r="F136" s="66"/>
      <c r="G136" s="67"/>
    </row>
    <row r="137" spans="1:7" ht="22.5" customHeight="1">
      <c r="A137" s="77"/>
      <c r="B137" s="52"/>
      <c r="C137" s="52"/>
      <c r="D137" s="52"/>
      <c r="E137" s="52"/>
      <c r="F137" s="102"/>
      <c r="G137" s="56"/>
    </row>
    <row r="138" spans="1:7" ht="27" customHeight="1">
      <c r="A138" s="53"/>
      <c r="B138" s="120" t="s">
        <v>470</v>
      </c>
      <c r="C138" s="120"/>
      <c r="D138" s="120"/>
      <c r="E138" s="52" t="s">
        <v>394</v>
      </c>
      <c r="F138" s="55">
        <f ca="1">'Meter All'!C34-'Meter All'!C35</f>
        <v>0</v>
      </c>
      <c r="G138" s="56" t="s">
        <v>395</v>
      </c>
    </row>
    <row r="139" spans="1:7" ht="27" customHeight="1">
      <c r="A139" s="53"/>
      <c r="B139" s="114" t="s">
        <v>471</v>
      </c>
      <c r="C139" s="114"/>
      <c r="D139" s="114"/>
      <c r="E139" s="52" t="s">
        <v>394</v>
      </c>
      <c r="F139" s="55">
        <f ca="1">'Meter All'!C154</f>
        <v>0</v>
      </c>
      <c r="G139" s="56" t="s">
        <v>395</v>
      </c>
    </row>
    <row r="140" spans="1:7" ht="27" customHeight="1">
      <c r="A140" s="53"/>
      <c r="B140" s="120" t="s">
        <v>472</v>
      </c>
      <c r="C140" s="120"/>
      <c r="D140" s="120"/>
      <c r="E140" s="52" t="s">
        <v>394</v>
      </c>
      <c r="F140" s="55">
        <f ca="1">'Meter All'!C32</f>
        <v>0</v>
      </c>
      <c r="G140" s="56" t="s">
        <v>395</v>
      </c>
    </row>
    <row r="141" spans="1:7" ht="27" customHeight="1">
      <c r="A141" s="53"/>
      <c r="B141" s="121" t="s">
        <v>473</v>
      </c>
      <c r="C141" s="121"/>
      <c r="D141" s="121"/>
      <c r="E141" s="68"/>
      <c r="F141" s="103"/>
      <c r="G141" s="56"/>
    </row>
    <row r="142" spans="1:7" s="84" customFormat="1" ht="28.15" customHeight="1">
      <c r="A142" s="80"/>
      <c r="B142" s="122" t="s">
        <v>474</v>
      </c>
      <c r="C142" s="122"/>
      <c r="D142" s="122"/>
      <c r="E142" s="81" t="s">
        <v>394</v>
      </c>
      <c r="F142" s="104">
        <f ca="1">'Meter All'!C35+'Meter All'!C40+'Meter All'!C81-'Meter All'!C132+'Meter All'!C133-'Meter All'!C140+'Meter All'!C153+'Meter All'!C190-'Meter All'!C202</f>
        <v>0</v>
      </c>
      <c r="G142" s="83" t="s">
        <v>395</v>
      </c>
    </row>
    <row r="143" spans="1:7" ht="27" customHeight="1" thickBot="1">
      <c r="A143" s="53"/>
      <c r="B143" s="114" t="s">
        <v>475</v>
      </c>
      <c r="C143" s="114"/>
      <c r="D143" s="114"/>
      <c r="E143" s="52" t="s">
        <v>394</v>
      </c>
      <c r="F143" s="70">
        <f ca="1">'Meter All'!C22</f>
        <v>0</v>
      </c>
      <c r="G143" s="56" t="s">
        <v>395</v>
      </c>
    </row>
    <row r="144" spans="1:7" ht="27" customHeight="1" thickBot="1">
      <c r="A144" s="53"/>
      <c r="B144" s="52"/>
      <c r="C144" s="114" t="s">
        <v>400</v>
      </c>
      <c r="D144" s="114"/>
      <c r="E144" s="52" t="s">
        <v>394</v>
      </c>
      <c r="F144" s="59">
        <f ca="1">SUM(F138:F143)</f>
        <v>0</v>
      </c>
      <c r="G144" s="56" t="s">
        <v>395</v>
      </c>
    </row>
    <row r="145" spans="1:7" ht="18.399999999999999" customHeight="1" thickBot="1">
      <c r="A145" s="62"/>
      <c r="B145" s="63"/>
      <c r="C145" s="63"/>
      <c r="D145" s="63"/>
      <c r="E145" s="63"/>
      <c r="F145" s="64"/>
      <c r="G145" s="65"/>
    </row>
    <row r="146" spans="1:7" ht="28.5" customHeight="1">
      <c r="A146" s="117" t="s">
        <v>476</v>
      </c>
      <c r="B146" s="118"/>
      <c r="C146" s="118"/>
      <c r="D146" s="118"/>
      <c r="E146" s="49"/>
      <c r="F146" s="66"/>
      <c r="G146" s="67"/>
    </row>
    <row r="147" spans="1:7" ht="28.5" customHeight="1">
      <c r="A147" s="53"/>
      <c r="B147" s="114" t="s">
        <v>432</v>
      </c>
      <c r="C147" s="114"/>
      <c r="D147" s="114"/>
      <c r="E147" s="52" t="s">
        <v>394</v>
      </c>
      <c r="F147" s="55">
        <f ca="1">'Meter All'!C24</f>
        <v>0</v>
      </c>
      <c r="G147" s="56"/>
    </row>
    <row r="148" spans="1:7" ht="28.5" customHeight="1" thickBot="1">
      <c r="A148" s="53"/>
      <c r="B148" s="114" t="s">
        <v>396</v>
      </c>
      <c r="C148" s="114"/>
      <c r="D148" s="114"/>
      <c r="E148" s="52" t="s">
        <v>394</v>
      </c>
      <c r="F148" s="55">
        <f ca="1">'Meter All'!C52</f>
        <v>0</v>
      </c>
      <c r="G148" s="56"/>
    </row>
    <row r="149" spans="1:7" ht="28.5" customHeight="1" thickBot="1">
      <c r="A149" s="53"/>
      <c r="B149" s="52"/>
      <c r="C149" s="114" t="s">
        <v>400</v>
      </c>
      <c r="D149" s="114"/>
      <c r="E149" s="52" t="s">
        <v>394</v>
      </c>
      <c r="F149" s="59">
        <f ca="1">SUM(F147:F148)</f>
        <v>0</v>
      </c>
      <c r="G149" s="56" t="s">
        <v>395</v>
      </c>
    </row>
    <row r="150" spans="1:7" ht="28.5" customHeight="1" thickBot="1">
      <c r="A150" s="62"/>
      <c r="B150" s="63"/>
      <c r="C150" s="63"/>
      <c r="D150" s="63"/>
      <c r="E150" s="63"/>
      <c r="F150" s="63"/>
      <c r="G150" s="105"/>
    </row>
    <row r="151" spans="1:7" ht="28.5" customHeight="1">
      <c r="A151" s="117" t="s">
        <v>477</v>
      </c>
      <c r="B151" s="118"/>
      <c r="C151" s="118"/>
      <c r="D151" s="118"/>
      <c r="E151" s="49"/>
      <c r="F151" s="49"/>
      <c r="G151" s="67"/>
    </row>
    <row r="152" spans="1:7" ht="28.5" customHeight="1">
      <c r="A152" s="53"/>
      <c r="B152" s="114" t="s">
        <v>478</v>
      </c>
      <c r="C152" s="114"/>
      <c r="D152" s="114"/>
      <c r="E152" s="52" t="s">
        <v>394</v>
      </c>
      <c r="F152" s="97">
        <f ca="1">'Meter All'!C137*'key-in'!D32</f>
        <v>0</v>
      </c>
      <c r="G152" s="56" t="s">
        <v>395</v>
      </c>
    </row>
    <row r="153" spans="1:7" ht="28.5" customHeight="1">
      <c r="A153" s="53"/>
      <c r="B153" s="114" t="s">
        <v>479</v>
      </c>
      <c r="C153" s="114"/>
      <c r="D153" s="114"/>
      <c r="E153" s="52" t="s">
        <v>394</v>
      </c>
      <c r="F153" s="97">
        <f ca="1">(0.15*'Meter All'!C103)</f>
        <v>0</v>
      </c>
      <c r="G153" s="56" t="s">
        <v>395</v>
      </c>
    </row>
    <row r="154" spans="1:7" ht="28.5" customHeight="1">
      <c r="A154" s="53"/>
      <c r="B154" s="114" t="s">
        <v>480</v>
      </c>
      <c r="C154" s="114"/>
      <c r="D154" s="114"/>
      <c r="E154" s="52" t="s">
        <v>394</v>
      </c>
      <c r="F154" s="97">
        <f ca="1">(0.85*'Meter All'!C103)</f>
        <v>0</v>
      </c>
      <c r="G154" s="56" t="s">
        <v>395</v>
      </c>
    </row>
    <row r="155" spans="1:7" ht="28.5" customHeight="1" thickBot="1">
      <c r="A155" s="53"/>
      <c r="B155" s="114" t="s">
        <v>481</v>
      </c>
      <c r="C155" s="114"/>
      <c r="D155" s="114"/>
      <c r="E155" s="52" t="s">
        <v>394</v>
      </c>
      <c r="F155" s="106">
        <f ca="1">('Meter All'!C139-'Meter All'!C140)*0.1*'key-in'!D32</f>
        <v>0</v>
      </c>
      <c r="G155" s="56" t="s">
        <v>395</v>
      </c>
    </row>
    <row r="156" spans="1:7" ht="28.5" customHeight="1" thickBot="1">
      <c r="A156" s="53"/>
      <c r="B156" s="52"/>
      <c r="C156" s="114" t="s">
        <v>399</v>
      </c>
      <c r="D156" s="114"/>
      <c r="E156" s="52" t="s">
        <v>394</v>
      </c>
      <c r="F156" s="59">
        <f ca="1">SUM(F152:F154)</f>
        <v>0</v>
      </c>
      <c r="G156" s="56" t="s">
        <v>395</v>
      </c>
    </row>
    <row r="157" spans="1:7" ht="28.5" customHeight="1" thickBot="1">
      <c r="A157" s="53"/>
      <c r="B157" s="52"/>
      <c r="C157" s="114" t="s">
        <v>400</v>
      </c>
      <c r="D157" s="114"/>
      <c r="E157" s="52"/>
      <c r="F157" s="60">
        <f ca="1">SUM(F152:F155)</f>
        <v>0</v>
      </c>
      <c r="G157" s="56" t="s">
        <v>395</v>
      </c>
    </row>
    <row r="158" spans="1:7" ht="28.5" customHeight="1" thickBot="1">
      <c r="A158" s="62"/>
      <c r="B158" s="63"/>
      <c r="C158" s="63"/>
      <c r="D158" s="63"/>
      <c r="E158" s="63"/>
      <c r="F158" s="63"/>
      <c r="G158" s="65"/>
    </row>
    <row r="159" spans="1:7" ht="28.5" customHeight="1">
      <c r="A159" s="117" t="s">
        <v>482</v>
      </c>
      <c r="B159" s="118"/>
      <c r="C159" s="118"/>
      <c r="D159" s="118"/>
      <c r="E159" s="49"/>
      <c r="F159" s="49"/>
      <c r="G159" s="67"/>
    </row>
    <row r="160" spans="1:7" ht="28.5" customHeight="1">
      <c r="A160" s="53"/>
      <c r="B160" s="114" t="s">
        <v>478</v>
      </c>
      <c r="C160" s="114"/>
      <c r="D160" s="114"/>
      <c r="E160" s="52" t="s">
        <v>394</v>
      </c>
      <c r="F160" s="97">
        <f ca="1">'Meter All'!C137*'key-in'!D33</f>
        <v>0</v>
      </c>
      <c r="G160" s="56" t="s">
        <v>395</v>
      </c>
    </row>
    <row r="161" spans="1:7" ht="28.5" customHeight="1">
      <c r="A161" s="53"/>
      <c r="B161" s="114" t="s">
        <v>479</v>
      </c>
      <c r="C161" s="114"/>
      <c r="D161" s="114"/>
      <c r="E161" s="52" t="s">
        <v>394</v>
      </c>
      <c r="F161" s="97">
        <f ca="1">'Meter All'!C128-'Meter All'!C117</f>
        <v>0</v>
      </c>
      <c r="G161" s="56" t="s">
        <v>395</v>
      </c>
    </row>
    <row r="162" spans="1:7" ht="28.5" customHeight="1">
      <c r="A162" s="53"/>
      <c r="B162" s="114" t="s">
        <v>480</v>
      </c>
      <c r="C162" s="114"/>
      <c r="D162" s="114"/>
      <c r="E162" s="52" t="s">
        <v>394</v>
      </c>
      <c r="F162" s="97">
        <f ca="1">0.85*'Meter All'!C128-'Meter All'!C117</f>
        <v>0</v>
      </c>
      <c r="G162" s="56" t="s">
        <v>395</v>
      </c>
    </row>
    <row r="163" spans="1:7" ht="28.5" customHeight="1" thickBot="1">
      <c r="A163" s="53"/>
      <c r="B163" s="114" t="s">
        <v>481</v>
      </c>
      <c r="C163" s="114"/>
      <c r="D163" s="114"/>
      <c r="E163" s="52" t="s">
        <v>394</v>
      </c>
      <c r="F163" s="106">
        <f ca="1">('Meter All'!C147-'Meter All'!C148)*0.1*'key-in'!D33</f>
        <v>0</v>
      </c>
      <c r="G163" s="56" t="s">
        <v>395</v>
      </c>
    </row>
    <row r="164" spans="1:7" ht="28.5" customHeight="1" thickBot="1">
      <c r="A164" s="53"/>
      <c r="B164" s="52"/>
      <c r="C164" s="114" t="s">
        <v>399</v>
      </c>
      <c r="D164" s="114"/>
      <c r="E164" s="52" t="s">
        <v>394</v>
      </c>
      <c r="F164" s="59">
        <f ca="1">SUM(F160:F162)</f>
        <v>0</v>
      </c>
      <c r="G164" s="56" t="s">
        <v>395</v>
      </c>
    </row>
    <row r="165" spans="1:7" ht="28.5" customHeight="1" thickBot="1">
      <c r="A165" s="53"/>
      <c r="B165" s="52"/>
      <c r="C165" s="114" t="s">
        <v>400</v>
      </c>
      <c r="D165" s="114"/>
      <c r="E165" s="52"/>
      <c r="F165" s="60">
        <f ca="1">SUM(F160:F163)</f>
        <v>0</v>
      </c>
      <c r="G165" s="56" t="s">
        <v>395</v>
      </c>
    </row>
    <row r="166" spans="1:7" ht="28.5" customHeight="1" thickBot="1">
      <c r="A166" s="62"/>
      <c r="B166" s="63"/>
      <c r="C166" s="63"/>
      <c r="D166" s="63"/>
      <c r="E166" s="63"/>
      <c r="F166" s="63"/>
      <c r="G166" s="65"/>
    </row>
    <row r="167" spans="1:7" ht="28.5" customHeight="1">
      <c r="A167" s="117" t="s">
        <v>483</v>
      </c>
      <c r="B167" s="118"/>
      <c r="C167" s="118"/>
      <c r="D167" s="118"/>
      <c r="E167" s="49"/>
      <c r="F167" s="49"/>
      <c r="G167" s="67"/>
    </row>
    <row r="168" spans="1:7" ht="28.5" customHeight="1">
      <c r="A168" s="53"/>
      <c r="B168" s="114" t="s">
        <v>484</v>
      </c>
      <c r="C168" s="114"/>
      <c r="D168" s="114"/>
      <c r="E168" s="52" t="s">
        <v>394</v>
      </c>
      <c r="F168" s="97">
        <f ca="1">'Meter All'!C118</f>
        <v>0</v>
      </c>
      <c r="G168" s="56" t="s">
        <v>395</v>
      </c>
    </row>
    <row r="169" spans="1:7" ht="28.5" customHeight="1">
      <c r="A169" s="53"/>
      <c r="B169" s="114" t="s">
        <v>485</v>
      </c>
      <c r="C169" s="114"/>
      <c r="D169" s="114"/>
      <c r="E169" s="52" t="s">
        <v>394</v>
      </c>
      <c r="F169" s="106">
        <f ca="1">'Meter All'!C119</f>
        <v>0</v>
      </c>
      <c r="G169" s="56" t="s">
        <v>395</v>
      </c>
    </row>
    <row r="170" spans="1:7" ht="28.5" customHeight="1" thickBot="1">
      <c r="A170" s="53"/>
      <c r="B170" s="114" t="s">
        <v>486</v>
      </c>
      <c r="C170" s="114"/>
      <c r="D170" s="114"/>
      <c r="E170" s="52" t="s">
        <v>394</v>
      </c>
      <c r="F170" s="106">
        <f ca="1">'Meter All'!C121</f>
        <v>0</v>
      </c>
      <c r="G170" s="56" t="s">
        <v>395</v>
      </c>
    </row>
    <row r="171" spans="1:7" ht="28.5" customHeight="1" thickBot="1">
      <c r="A171" s="53"/>
      <c r="B171" s="54"/>
      <c r="C171" s="119" t="s">
        <v>400</v>
      </c>
      <c r="D171" s="119"/>
      <c r="E171" s="52" t="s">
        <v>394</v>
      </c>
      <c r="F171" s="90">
        <f ca="1">SUM(F168:F170)</f>
        <v>0</v>
      </c>
      <c r="G171" s="56" t="s">
        <v>395</v>
      </c>
    </row>
    <row r="172" spans="1:7" ht="28.5" customHeight="1">
      <c r="A172" s="53"/>
      <c r="B172" s="114" t="s">
        <v>487</v>
      </c>
      <c r="C172" s="114"/>
      <c r="D172" s="114"/>
      <c r="E172" s="52" t="s">
        <v>394</v>
      </c>
      <c r="F172" s="107">
        <f ca="1">'Meter All'!C82</f>
        <v>0</v>
      </c>
      <c r="G172" s="56" t="s">
        <v>395</v>
      </c>
    </row>
    <row r="173" spans="1:7" ht="28.5" customHeight="1" thickBot="1">
      <c r="A173" s="53"/>
      <c r="B173" s="115" t="s">
        <v>488</v>
      </c>
      <c r="C173" s="115"/>
      <c r="D173" s="115"/>
      <c r="E173" s="52" t="s">
        <v>394</v>
      </c>
      <c r="F173" s="106">
        <f ca="1">'Meter All'!C120</f>
        <v>0</v>
      </c>
      <c r="G173" s="56" t="s">
        <v>395</v>
      </c>
    </row>
    <row r="174" spans="1:7" ht="28.5" customHeight="1" thickBot="1">
      <c r="A174" s="53"/>
      <c r="B174" s="88"/>
      <c r="C174" s="114" t="s">
        <v>400</v>
      </c>
      <c r="D174" s="114"/>
      <c r="E174" s="52"/>
      <c r="F174" s="59">
        <f ca="1">SUM(F172:F173)</f>
        <v>0</v>
      </c>
      <c r="G174" s="56" t="s">
        <v>395</v>
      </c>
    </row>
    <row r="175" spans="1:7" ht="28.5" customHeight="1" thickBot="1">
      <c r="A175" s="62"/>
      <c r="B175" s="91"/>
      <c r="C175" s="63"/>
      <c r="D175" s="63"/>
      <c r="E175" s="63"/>
      <c r="F175" s="63"/>
      <c r="G175" s="65"/>
    </row>
    <row r="176" spans="1:7" ht="18.399999999999999" customHeight="1" thickBot="1">
      <c r="A176" s="108"/>
      <c r="B176" s="109"/>
      <c r="C176" s="109"/>
      <c r="D176" s="109"/>
      <c r="E176" s="109"/>
      <c r="F176" s="109"/>
      <c r="G176" s="110"/>
    </row>
    <row r="177" spans="1:7" ht="24" customHeight="1" thickBot="1">
      <c r="A177" s="116" t="s">
        <v>489</v>
      </c>
      <c r="B177" s="114"/>
      <c r="C177" s="114"/>
      <c r="D177" s="114"/>
      <c r="E177" s="52" t="s">
        <v>394</v>
      </c>
      <c r="F177" s="90">
        <f ca="1">SUM(F178:F178)</f>
        <v>0</v>
      </c>
      <c r="G177" s="56" t="s">
        <v>395</v>
      </c>
    </row>
    <row r="178" spans="1:7" ht="24" customHeight="1" thickBot="1">
      <c r="A178" s="116" t="s">
        <v>490</v>
      </c>
      <c r="B178" s="114"/>
      <c r="C178" s="114"/>
      <c r="D178" s="114"/>
      <c r="E178" s="52" t="s">
        <v>394</v>
      </c>
      <c r="F178" s="59">
        <f ca="1">'Meter All'!C66</f>
        <v>0</v>
      </c>
      <c r="G178" s="56" t="s">
        <v>395</v>
      </c>
    </row>
    <row r="179" spans="1:7" ht="18.399999999999999" customHeight="1" thickBot="1">
      <c r="A179" s="111"/>
      <c r="B179" s="112"/>
      <c r="C179" s="112"/>
      <c r="D179" s="112"/>
      <c r="E179" s="112"/>
      <c r="F179" s="112"/>
      <c r="G179" s="113"/>
    </row>
  </sheetData>
  <mergeCells count="152">
    <mergeCell ref="A1:G1"/>
    <mergeCell ref="A2:G2"/>
    <mergeCell ref="C9:D9"/>
    <mergeCell ref="C10:D10"/>
    <mergeCell ref="A12:D12"/>
    <mergeCell ref="B13:D13"/>
    <mergeCell ref="B14:D14"/>
    <mergeCell ref="A4:D4"/>
    <mergeCell ref="B5:D5"/>
    <mergeCell ref="B6:D6"/>
    <mergeCell ref="B7:D7"/>
    <mergeCell ref="B8:D8"/>
    <mergeCell ref="C20:D20"/>
    <mergeCell ref="A22:D22"/>
    <mergeCell ref="B23:D23"/>
    <mergeCell ref="B24:D24"/>
    <mergeCell ref="B25:D25"/>
    <mergeCell ref="B15:D15"/>
    <mergeCell ref="B16:D16"/>
    <mergeCell ref="B17:D17"/>
    <mergeCell ref="B18:D18"/>
    <mergeCell ref="C19:D19"/>
    <mergeCell ref="B32:D32"/>
    <mergeCell ref="B33:D33"/>
    <mergeCell ref="C34:D34"/>
    <mergeCell ref="C35:D35"/>
    <mergeCell ref="A37:D37"/>
    <mergeCell ref="B26:D26"/>
    <mergeCell ref="B27:D27"/>
    <mergeCell ref="C28:D28"/>
    <mergeCell ref="C29:D29"/>
    <mergeCell ref="A31:D31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A55:D55"/>
    <mergeCell ref="B56:D56"/>
    <mergeCell ref="B57:D57"/>
    <mergeCell ref="C58:D58"/>
    <mergeCell ref="A60:D60"/>
    <mergeCell ref="B48:D48"/>
    <mergeCell ref="C49:D49"/>
    <mergeCell ref="C50:D50"/>
    <mergeCell ref="A52:D52"/>
    <mergeCell ref="B53:D53"/>
    <mergeCell ref="B66:D66"/>
    <mergeCell ref="B67:D67"/>
    <mergeCell ref="B68:D68"/>
    <mergeCell ref="C69:D69"/>
    <mergeCell ref="C70:D70"/>
    <mergeCell ref="B61:D61"/>
    <mergeCell ref="B62:D62"/>
    <mergeCell ref="B63:D63"/>
    <mergeCell ref="B64:D64"/>
    <mergeCell ref="B65:D65"/>
    <mergeCell ref="B77:D77"/>
    <mergeCell ref="B78:D78"/>
    <mergeCell ref="B79:D79"/>
    <mergeCell ref="B80:D80"/>
    <mergeCell ref="C81:D81"/>
    <mergeCell ref="A72:D72"/>
    <mergeCell ref="B73:D73"/>
    <mergeCell ref="B74:D74"/>
    <mergeCell ref="B75:D75"/>
    <mergeCell ref="B76:D76"/>
    <mergeCell ref="B88:D88"/>
    <mergeCell ref="B89:D89"/>
    <mergeCell ref="B90:D90"/>
    <mergeCell ref="B91:D91"/>
    <mergeCell ref="B92:D92"/>
    <mergeCell ref="C82:D82"/>
    <mergeCell ref="A84:D84"/>
    <mergeCell ref="B85:D85"/>
    <mergeCell ref="B86:D86"/>
    <mergeCell ref="B87:D87"/>
    <mergeCell ref="B102:D102"/>
    <mergeCell ref="B103:D103"/>
    <mergeCell ref="B104:D104"/>
    <mergeCell ref="B105:D105"/>
    <mergeCell ref="B106:D106"/>
    <mergeCell ref="C93:D93"/>
    <mergeCell ref="C94:D94"/>
    <mergeCell ref="A98:D98"/>
    <mergeCell ref="B99:D99"/>
    <mergeCell ref="A101:D101"/>
    <mergeCell ref="C112:D112"/>
    <mergeCell ref="C113:D113"/>
    <mergeCell ref="A115:D115"/>
    <mergeCell ref="B116:D116"/>
    <mergeCell ref="C117:D117"/>
    <mergeCell ref="B107:D107"/>
    <mergeCell ref="B108:D108"/>
    <mergeCell ref="B109:D109"/>
    <mergeCell ref="B110:D110"/>
    <mergeCell ref="B111:D111"/>
    <mergeCell ref="B124:D124"/>
    <mergeCell ref="C125:D125"/>
    <mergeCell ref="C126:D126"/>
    <mergeCell ref="A128:D128"/>
    <mergeCell ref="B129:D129"/>
    <mergeCell ref="C118:D118"/>
    <mergeCell ref="A120:D120"/>
    <mergeCell ref="B121:D121"/>
    <mergeCell ref="B122:D122"/>
    <mergeCell ref="B123:D123"/>
    <mergeCell ref="B138:D138"/>
    <mergeCell ref="B139:D139"/>
    <mergeCell ref="B140:D140"/>
    <mergeCell ref="B141:D141"/>
    <mergeCell ref="B142:D142"/>
    <mergeCell ref="B130:D130"/>
    <mergeCell ref="B131:D131"/>
    <mergeCell ref="B132:D132"/>
    <mergeCell ref="C133:D133"/>
    <mergeCell ref="A136:D136"/>
    <mergeCell ref="C149:D149"/>
    <mergeCell ref="A151:D151"/>
    <mergeCell ref="B152:D152"/>
    <mergeCell ref="B153:D153"/>
    <mergeCell ref="B154:D154"/>
    <mergeCell ref="B143:D143"/>
    <mergeCell ref="C144:D144"/>
    <mergeCell ref="A146:D146"/>
    <mergeCell ref="B147:D147"/>
    <mergeCell ref="B148:D148"/>
    <mergeCell ref="B161:D161"/>
    <mergeCell ref="B162:D162"/>
    <mergeCell ref="B163:D163"/>
    <mergeCell ref="C164:D164"/>
    <mergeCell ref="C165:D165"/>
    <mergeCell ref="B155:D155"/>
    <mergeCell ref="C156:D156"/>
    <mergeCell ref="C157:D157"/>
    <mergeCell ref="A159:D159"/>
    <mergeCell ref="B160:D160"/>
    <mergeCell ref="B172:D172"/>
    <mergeCell ref="B173:D173"/>
    <mergeCell ref="C174:D174"/>
    <mergeCell ref="A177:D177"/>
    <mergeCell ref="A178:D178"/>
    <mergeCell ref="A167:D167"/>
    <mergeCell ref="B168:D168"/>
    <mergeCell ref="B169:D169"/>
    <mergeCell ref="B170:D170"/>
    <mergeCell ref="C171:D171"/>
  </mergeCells>
  <conditionalFormatting sqref="A1:A2 H1:XFD16 A3:G3 A4 E4:G10 A5:B8 A9:C10 A11:G11 A12 E12:G14 A13:B18 E15:F20 G15:G36 H17 J17:XFD18 A19:C20 H19:XFD41 A21:F21 A22 E22:F29 A23:B27 A28:C29 A30:F30 A31 E31:F35 A32:B32 B33 A34:C35 A36:F36 A37 E37:G50 A38:B47 I42:XFD42 H43:XFD44 H45 J45:XFD45 H46:XFD47 B48 I48:XFD48 A48:A55 B49:C50 H49:XFD108 B51:G51 B53 E53:G53 B54:G54 E55:G58 B56:B57 A57:A60 B58:C58 B59:G59 B61:B64 A62:A72 B69:C70 B71:G71 E72:G82 A73:B76 A77:A79 A80:B80 A81:C82 A83:G83 A84 E84:G94 A85:B88 A89:A91 A92:B92 A93:C94 A95:G97 A98 E98:G99 B99 A100:G100 A101 E101:G109 A102:B108 B109 I109:XFD109 A110 H110:XFD1048576 B111 E111:G113 A112 C112:C113 B113:B114 A115 E115:G118 A116:B116 A117:C118 A119:G119 A120 E120:G126 A121:B124 A125:C126 A127:G127 A128 E128:G133 A129:B132 A133:C133 A134:G135 A136 E136:G136 B137:G137 A138:B143 E138:G144 A144:C144 A145:G145 A146 E146:G149 A147:B148 A149:C149 A150:G150 A151 E151:G157 A152:B155 A156:C157 A158:G158 A159 E159:G165 A160:B163 A164:C165 A166:G166 A167 A174:C174 A175:G176 A177:A178 E177:G178 A179:G1048576">
    <cfRule type="cellIs" dxfId="8" priority="4" operator="lessThan">
      <formula>0</formula>
    </cfRule>
  </conditionalFormatting>
  <conditionalFormatting sqref="B66:B68">
    <cfRule type="cellIs" dxfId="7" priority="2" operator="lessThan">
      <formula>0</formula>
    </cfRule>
  </conditionalFormatting>
  <conditionalFormatting sqref="E60:G70">
    <cfRule type="cellIs" dxfId="6" priority="3" operator="lessThan">
      <formula>0</formula>
    </cfRule>
  </conditionalFormatting>
  <conditionalFormatting sqref="E167:G174 A168:B17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61E9-188D-4762-B7B2-2BBE520464E7}">
  <dimension ref="A2:P227"/>
  <sheetViews>
    <sheetView zoomScale="70" zoomScaleNormal="70" workbookViewId="0">
      <selection activeCell="L22" sqref="L22"/>
    </sheetView>
  </sheetViews>
  <sheetFormatPr defaultRowHeight="24"/>
  <cols>
    <col min="1" max="1" width="41.42578125" style="17" customWidth="1"/>
    <col min="2" max="2" width="61.28515625" style="19" customWidth="1"/>
    <col min="3" max="3" width="30.42578125" style="16" customWidth="1"/>
    <col min="4" max="239" width="9.140625" style="17"/>
    <col min="240" max="240" width="32.28515625" style="17" customWidth="1"/>
    <col min="241" max="241" width="47.7109375" style="17" customWidth="1"/>
    <col min="242" max="242" width="38.7109375" style="17" bestFit="1" customWidth="1"/>
    <col min="243" max="243" width="19.7109375" style="17" customWidth="1"/>
    <col min="244" max="244" width="26.28515625" style="17" customWidth="1"/>
    <col min="245" max="245" width="15.28515625" style="17" customWidth="1"/>
    <col min="246" max="246" width="46.42578125" style="17" customWidth="1"/>
    <col min="247" max="247" width="37.28515625" style="17" customWidth="1"/>
    <col min="248" max="248" width="32.28515625" style="17" customWidth="1"/>
    <col min="249" max="249" width="28.7109375" style="17" customWidth="1"/>
    <col min="250" max="250" width="23.42578125" style="17" customWidth="1"/>
    <col min="251" max="495" width="9.140625" style="17"/>
    <col min="496" max="496" width="32.28515625" style="17" customWidth="1"/>
    <col min="497" max="497" width="47.7109375" style="17" customWidth="1"/>
    <col min="498" max="498" width="38.7109375" style="17" bestFit="1" customWidth="1"/>
    <col min="499" max="499" width="19.7109375" style="17" customWidth="1"/>
    <col min="500" max="500" width="26.28515625" style="17" customWidth="1"/>
    <col min="501" max="501" width="15.28515625" style="17" customWidth="1"/>
    <col min="502" max="502" width="46.42578125" style="17" customWidth="1"/>
    <col min="503" max="503" width="37.28515625" style="17" customWidth="1"/>
    <col min="504" max="504" width="32.28515625" style="17" customWidth="1"/>
    <col min="505" max="505" width="28.7109375" style="17" customWidth="1"/>
    <col min="506" max="506" width="23.42578125" style="17" customWidth="1"/>
    <col min="507" max="751" width="9.140625" style="17"/>
    <col min="752" max="752" width="32.28515625" style="17" customWidth="1"/>
    <col min="753" max="753" width="47.7109375" style="17" customWidth="1"/>
    <col min="754" max="754" width="38.7109375" style="17" bestFit="1" customWidth="1"/>
    <col min="755" max="755" width="19.7109375" style="17" customWidth="1"/>
    <col min="756" max="756" width="26.28515625" style="17" customWidth="1"/>
    <col min="757" max="757" width="15.28515625" style="17" customWidth="1"/>
    <col min="758" max="758" width="46.42578125" style="17" customWidth="1"/>
    <col min="759" max="759" width="37.28515625" style="17" customWidth="1"/>
    <col min="760" max="760" width="32.28515625" style="17" customWidth="1"/>
    <col min="761" max="761" width="28.7109375" style="17" customWidth="1"/>
    <col min="762" max="762" width="23.42578125" style="17" customWidth="1"/>
    <col min="763" max="1007" width="9.140625" style="17"/>
    <col min="1008" max="1008" width="32.28515625" style="17" customWidth="1"/>
    <col min="1009" max="1009" width="47.7109375" style="17" customWidth="1"/>
    <col min="1010" max="1010" width="38.7109375" style="17" bestFit="1" customWidth="1"/>
    <col min="1011" max="1011" width="19.7109375" style="17" customWidth="1"/>
    <col min="1012" max="1012" width="26.28515625" style="17" customWidth="1"/>
    <col min="1013" max="1013" width="15.28515625" style="17" customWidth="1"/>
    <col min="1014" max="1014" width="46.42578125" style="17" customWidth="1"/>
    <col min="1015" max="1015" width="37.28515625" style="17" customWidth="1"/>
    <col min="1016" max="1016" width="32.28515625" style="17" customWidth="1"/>
    <col min="1017" max="1017" width="28.7109375" style="17" customWidth="1"/>
    <col min="1018" max="1018" width="23.42578125" style="17" customWidth="1"/>
    <col min="1019" max="1263" width="9.140625" style="17"/>
    <col min="1264" max="1264" width="32.28515625" style="17" customWidth="1"/>
    <col min="1265" max="1265" width="47.7109375" style="17" customWidth="1"/>
    <col min="1266" max="1266" width="38.7109375" style="17" bestFit="1" customWidth="1"/>
    <col min="1267" max="1267" width="19.7109375" style="17" customWidth="1"/>
    <col min="1268" max="1268" width="26.28515625" style="17" customWidth="1"/>
    <col min="1269" max="1269" width="15.28515625" style="17" customWidth="1"/>
    <col min="1270" max="1270" width="46.42578125" style="17" customWidth="1"/>
    <col min="1271" max="1271" width="37.28515625" style="17" customWidth="1"/>
    <col min="1272" max="1272" width="32.28515625" style="17" customWidth="1"/>
    <col min="1273" max="1273" width="28.7109375" style="17" customWidth="1"/>
    <col min="1274" max="1274" width="23.42578125" style="17" customWidth="1"/>
    <col min="1275" max="1519" width="9.140625" style="17"/>
    <col min="1520" max="1520" width="32.28515625" style="17" customWidth="1"/>
    <col min="1521" max="1521" width="47.7109375" style="17" customWidth="1"/>
    <col min="1522" max="1522" width="38.7109375" style="17" bestFit="1" customWidth="1"/>
    <col min="1523" max="1523" width="19.7109375" style="17" customWidth="1"/>
    <col min="1524" max="1524" width="26.28515625" style="17" customWidth="1"/>
    <col min="1525" max="1525" width="15.28515625" style="17" customWidth="1"/>
    <col min="1526" max="1526" width="46.42578125" style="17" customWidth="1"/>
    <col min="1527" max="1527" width="37.28515625" style="17" customWidth="1"/>
    <col min="1528" max="1528" width="32.28515625" style="17" customWidth="1"/>
    <col min="1529" max="1529" width="28.7109375" style="17" customWidth="1"/>
    <col min="1530" max="1530" width="23.42578125" style="17" customWidth="1"/>
    <col min="1531" max="1775" width="9.140625" style="17"/>
    <col min="1776" max="1776" width="32.28515625" style="17" customWidth="1"/>
    <col min="1777" max="1777" width="47.7109375" style="17" customWidth="1"/>
    <col min="1778" max="1778" width="38.7109375" style="17" bestFit="1" customWidth="1"/>
    <col min="1779" max="1779" width="19.7109375" style="17" customWidth="1"/>
    <col min="1780" max="1780" width="26.28515625" style="17" customWidth="1"/>
    <col min="1781" max="1781" width="15.28515625" style="17" customWidth="1"/>
    <col min="1782" max="1782" width="46.42578125" style="17" customWidth="1"/>
    <col min="1783" max="1783" width="37.28515625" style="17" customWidth="1"/>
    <col min="1784" max="1784" width="32.28515625" style="17" customWidth="1"/>
    <col min="1785" max="1785" width="28.7109375" style="17" customWidth="1"/>
    <col min="1786" max="1786" width="23.42578125" style="17" customWidth="1"/>
    <col min="1787" max="2031" width="9.140625" style="17"/>
    <col min="2032" max="2032" width="32.28515625" style="17" customWidth="1"/>
    <col min="2033" max="2033" width="47.7109375" style="17" customWidth="1"/>
    <col min="2034" max="2034" width="38.7109375" style="17" bestFit="1" customWidth="1"/>
    <col min="2035" max="2035" width="19.7109375" style="17" customWidth="1"/>
    <col min="2036" max="2036" width="26.28515625" style="17" customWidth="1"/>
    <col min="2037" max="2037" width="15.28515625" style="17" customWidth="1"/>
    <col min="2038" max="2038" width="46.42578125" style="17" customWidth="1"/>
    <col min="2039" max="2039" width="37.28515625" style="17" customWidth="1"/>
    <col min="2040" max="2040" width="32.28515625" style="17" customWidth="1"/>
    <col min="2041" max="2041" width="28.7109375" style="17" customWidth="1"/>
    <col min="2042" max="2042" width="23.42578125" style="17" customWidth="1"/>
    <col min="2043" max="2287" width="9.140625" style="17"/>
    <col min="2288" max="2288" width="32.28515625" style="17" customWidth="1"/>
    <col min="2289" max="2289" width="47.7109375" style="17" customWidth="1"/>
    <col min="2290" max="2290" width="38.7109375" style="17" bestFit="1" customWidth="1"/>
    <col min="2291" max="2291" width="19.7109375" style="17" customWidth="1"/>
    <col min="2292" max="2292" width="26.28515625" style="17" customWidth="1"/>
    <col min="2293" max="2293" width="15.28515625" style="17" customWidth="1"/>
    <col min="2294" max="2294" width="46.42578125" style="17" customWidth="1"/>
    <col min="2295" max="2295" width="37.28515625" style="17" customWidth="1"/>
    <col min="2296" max="2296" width="32.28515625" style="17" customWidth="1"/>
    <col min="2297" max="2297" width="28.7109375" style="17" customWidth="1"/>
    <col min="2298" max="2298" width="23.42578125" style="17" customWidth="1"/>
    <col min="2299" max="2543" width="9.140625" style="17"/>
    <col min="2544" max="2544" width="32.28515625" style="17" customWidth="1"/>
    <col min="2545" max="2545" width="47.7109375" style="17" customWidth="1"/>
    <col min="2546" max="2546" width="38.7109375" style="17" bestFit="1" customWidth="1"/>
    <col min="2547" max="2547" width="19.7109375" style="17" customWidth="1"/>
    <col min="2548" max="2548" width="26.28515625" style="17" customWidth="1"/>
    <col min="2549" max="2549" width="15.28515625" style="17" customWidth="1"/>
    <col min="2550" max="2550" width="46.42578125" style="17" customWidth="1"/>
    <col min="2551" max="2551" width="37.28515625" style="17" customWidth="1"/>
    <col min="2552" max="2552" width="32.28515625" style="17" customWidth="1"/>
    <col min="2553" max="2553" width="28.7109375" style="17" customWidth="1"/>
    <col min="2554" max="2554" width="23.42578125" style="17" customWidth="1"/>
    <col min="2555" max="2799" width="9.140625" style="17"/>
    <col min="2800" max="2800" width="32.28515625" style="17" customWidth="1"/>
    <col min="2801" max="2801" width="47.7109375" style="17" customWidth="1"/>
    <col min="2802" max="2802" width="38.7109375" style="17" bestFit="1" customWidth="1"/>
    <col min="2803" max="2803" width="19.7109375" style="17" customWidth="1"/>
    <col min="2804" max="2804" width="26.28515625" style="17" customWidth="1"/>
    <col min="2805" max="2805" width="15.28515625" style="17" customWidth="1"/>
    <col min="2806" max="2806" width="46.42578125" style="17" customWidth="1"/>
    <col min="2807" max="2807" width="37.28515625" style="17" customWidth="1"/>
    <col min="2808" max="2808" width="32.28515625" style="17" customWidth="1"/>
    <col min="2809" max="2809" width="28.7109375" style="17" customWidth="1"/>
    <col min="2810" max="2810" width="23.42578125" style="17" customWidth="1"/>
    <col min="2811" max="3055" width="9.140625" style="17"/>
    <col min="3056" max="3056" width="32.28515625" style="17" customWidth="1"/>
    <col min="3057" max="3057" width="47.7109375" style="17" customWidth="1"/>
    <col min="3058" max="3058" width="38.7109375" style="17" bestFit="1" customWidth="1"/>
    <col min="3059" max="3059" width="19.7109375" style="17" customWidth="1"/>
    <col min="3060" max="3060" width="26.28515625" style="17" customWidth="1"/>
    <col min="3061" max="3061" width="15.28515625" style="17" customWidth="1"/>
    <col min="3062" max="3062" width="46.42578125" style="17" customWidth="1"/>
    <col min="3063" max="3063" width="37.28515625" style="17" customWidth="1"/>
    <col min="3064" max="3064" width="32.28515625" style="17" customWidth="1"/>
    <col min="3065" max="3065" width="28.7109375" style="17" customWidth="1"/>
    <col min="3066" max="3066" width="23.42578125" style="17" customWidth="1"/>
    <col min="3067" max="3311" width="9.140625" style="17"/>
    <col min="3312" max="3312" width="32.28515625" style="17" customWidth="1"/>
    <col min="3313" max="3313" width="47.7109375" style="17" customWidth="1"/>
    <col min="3314" max="3314" width="38.7109375" style="17" bestFit="1" customWidth="1"/>
    <col min="3315" max="3315" width="19.7109375" style="17" customWidth="1"/>
    <col min="3316" max="3316" width="26.28515625" style="17" customWidth="1"/>
    <col min="3317" max="3317" width="15.28515625" style="17" customWidth="1"/>
    <col min="3318" max="3318" width="46.42578125" style="17" customWidth="1"/>
    <col min="3319" max="3319" width="37.28515625" style="17" customWidth="1"/>
    <col min="3320" max="3320" width="32.28515625" style="17" customWidth="1"/>
    <col min="3321" max="3321" width="28.7109375" style="17" customWidth="1"/>
    <col min="3322" max="3322" width="23.42578125" style="17" customWidth="1"/>
    <col min="3323" max="3567" width="9.140625" style="17"/>
    <col min="3568" max="3568" width="32.28515625" style="17" customWidth="1"/>
    <col min="3569" max="3569" width="47.7109375" style="17" customWidth="1"/>
    <col min="3570" max="3570" width="38.7109375" style="17" bestFit="1" customWidth="1"/>
    <col min="3571" max="3571" width="19.7109375" style="17" customWidth="1"/>
    <col min="3572" max="3572" width="26.28515625" style="17" customWidth="1"/>
    <col min="3573" max="3573" width="15.28515625" style="17" customWidth="1"/>
    <col min="3574" max="3574" width="46.42578125" style="17" customWidth="1"/>
    <col min="3575" max="3575" width="37.28515625" style="17" customWidth="1"/>
    <col min="3576" max="3576" width="32.28515625" style="17" customWidth="1"/>
    <col min="3577" max="3577" width="28.7109375" style="17" customWidth="1"/>
    <col min="3578" max="3578" width="23.42578125" style="17" customWidth="1"/>
    <col min="3579" max="3823" width="9.140625" style="17"/>
    <col min="3824" max="3824" width="32.28515625" style="17" customWidth="1"/>
    <col min="3825" max="3825" width="47.7109375" style="17" customWidth="1"/>
    <col min="3826" max="3826" width="38.7109375" style="17" bestFit="1" customWidth="1"/>
    <col min="3827" max="3827" width="19.7109375" style="17" customWidth="1"/>
    <col min="3828" max="3828" width="26.28515625" style="17" customWidth="1"/>
    <col min="3829" max="3829" width="15.28515625" style="17" customWidth="1"/>
    <col min="3830" max="3830" width="46.42578125" style="17" customWidth="1"/>
    <col min="3831" max="3831" width="37.28515625" style="17" customWidth="1"/>
    <col min="3832" max="3832" width="32.28515625" style="17" customWidth="1"/>
    <col min="3833" max="3833" width="28.7109375" style="17" customWidth="1"/>
    <col min="3834" max="3834" width="23.42578125" style="17" customWidth="1"/>
    <col min="3835" max="4079" width="9.140625" style="17"/>
    <col min="4080" max="4080" width="32.28515625" style="17" customWidth="1"/>
    <col min="4081" max="4081" width="47.7109375" style="17" customWidth="1"/>
    <col min="4082" max="4082" width="38.7109375" style="17" bestFit="1" customWidth="1"/>
    <col min="4083" max="4083" width="19.7109375" style="17" customWidth="1"/>
    <col min="4084" max="4084" width="26.28515625" style="17" customWidth="1"/>
    <col min="4085" max="4085" width="15.28515625" style="17" customWidth="1"/>
    <col min="4086" max="4086" width="46.42578125" style="17" customWidth="1"/>
    <col min="4087" max="4087" width="37.28515625" style="17" customWidth="1"/>
    <col min="4088" max="4088" width="32.28515625" style="17" customWidth="1"/>
    <col min="4089" max="4089" width="28.7109375" style="17" customWidth="1"/>
    <col min="4090" max="4090" width="23.42578125" style="17" customWidth="1"/>
    <col min="4091" max="4335" width="9.140625" style="17"/>
    <col min="4336" max="4336" width="32.28515625" style="17" customWidth="1"/>
    <col min="4337" max="4337" width="47.7109375" style="17" customWidth="1"/>
    <col min="4338" max="4338" width="38.7109375" style="17" bestFit="1" customWidth="1"/>
    <col min="4339" max="4339" width="19.7109375" style="17" customWidth="1"/>
    <col min="4340" max="4340" width="26.28515625" style="17" customWidth="1"/>
    <col min="4341" max="4341" width="15.28515625" style="17" customWidth="1"/>
    <col min="4342" max="4342" width="46.42578125" style="17" customWidth="1"/>
    <col min="4343" max="4343" width="37.28515625" style="17" customWidth="1"/>
    <col min="4344" max="4344" width="32.28515625" style="17" customWidth="1"/>
    <col min="4345" max="4345" width="28.7109375" style="17" customWidth="1"/>
    <col min="4346" max="4346" width="23.42578125" style="17" customWidth="1"/>
    <col min="4347" max="4591" width="9.140625" style="17"/>
    <col min="4592" max="4592" width="32.28515625" style="17" customWidth="1"/>
    <col min="4593" max="4593" width="47.7109375" style="17" customWidth="1"/>
    <col min="4594" max="4594" width="38.7109375" style="17" bestFit="1" customWidth="1"/>
    <col min="4595" max="4595" width="19.7109375" style="17" customWidth="1"/>
    <col min="4596" max="4596" width="26.28515625" style="17" customWidth="1"/>
    <col min="4597" max="4597" width="15.28515625" style="17" customWidth="1"/>
    <col min="4598" max="4598" width="46.42578125" style="17" customWidth="1"/>
    <col min="4599" max="4599" width="37.28515625" style="17" customWidth="1"/>
    <col min="4600" max="4600" width="32.28515625" style="17" customWidth="1"/>
    <col min="4601" max="4601" width="28.7109375" style="17" customWidth="1"/>
    <col min="4602" max="4602" width="23.42578125" style="17" customWidth="1"/>
    <col min="4603" max="4847" width="9.140625" style="17"/>
    <col min="4848" max="4848" width="32.28515625" style="17" customWidth="1"/>
    <col min="4849" max="4849" width="47.7109375" style="17" customWidth="1"/>
    <col min="4850" max="4850" width="38.7109375" style="17" bestFit="1" customWidth="1"/>
    <col min="4851" max="4851" width="19.7109375" style="17" customWidth="1"/>
    <col min="4852" max="4852" width="26.28515625" style="17" customWidth="1"/>
    <col min="4853" max="4853" width="15.28515625" style="17" customWidth="1"/>
    <col min="4854" max="4854" width="46.42578125" style="17" customWidth="1"/>
    <col min="4855" max="4855" width="37.28515625" style="17" customWidth="1"/>
    <col min="4856" max="4856" width="32.28515625" style="17" customWidth="1"/>
    <col min="4857" max="4857" width="28.7109375" style="17" customWidth="1"/>
    <col min="4858" max="4858" width="23.42578125" style="17" customWidth="1"/>
    <col min="4859" max="5103" width="9.140625" style="17"/>
    <col min="5104" max="5104" width="32.28515625" style="17" customWidth="1"/>
    <col min="5105" max="5105" width="47.7109375" style="17" customWidth="1"/>
    <col min="5106" max="5106" width="38.7109375" style="17" bestFit="1" customWidth="1"/>
    <col min="5107" max="5107" width="19.7109375" style="17" customWidth="1"/>
    <col min="5108" max="5108" width="26.28515625" style="17" customWidth="1"/>
    <col min="5109" max="5109" width="15.28515625" style="17" customWidth="1"/>
    <col min="5110" max="5110" width="46.42578125" style="17" customWidth="1"/>
    <col min="5111" max="5111" width="37.28515625" style="17" customWidth="1"/>
    <col min="5112" max="5112" width="32.28515625" style="17" customWidth="1"/>
    <col min="5113" max="5113" width="28.7109375" style="17" customWidth="1"/>
    <col min="5114" max="5114" width="23.42578125" style="17" customWidth="1"/>
    <col min="5115" max="5359" width="9.140625" style="17"/>
    <col min="5360" max="5360" width="32.28515625" style="17" customWidth="1"/>
    <col min="5361" max="5361" width="47.7109375" style="17" customWidth="1"/>
    <col min="5362" max="5362" width="38.7109375" style="17" bestFit="1" customWidth="1"/>
    <col min="5363" max="5363" width="19.7109375" style="17" customWidth="1"/>
    <col min="5364" max="5364" width="26.28515625" style="17" customWidth="1"/>
    <col min="5365" max="5365" width="15.28515625" style="17" customWidth="1"/>
    <col min="5366" max="5366" width="46.42578125" style="17" customWidth="1"/>
    <col min="5367" max="5367" width="37.28515625" style="17" customWidth="1"/>
    <col min="5368" max="5368" width="32.28515625" style="17" customWidth="1"/>
    <col min="5369" max="5369" width="28.7109375" style="17" customWidth="1"/>
    <col min="5370" max="5370" width="23.42578125" style="17" customWidth="1"/>
    <col min="5371" max="5615" width="9.140625" style="17"/>
    <col min="5616" max="5616" width="32.28515625" style="17" customWidth="1"/>
    <col min="5617" max="5617" width="47.7109375" style="17" customWidth="1"/>
    <col min="5618" max="5618" width="38.7109375" style="17" bestFit="1" customWidth="1"/>
    <col min="5619" max="5619" width="19.7109375" style="17" customWidth="1"/>
    <col min="5620" max="5620" width="26.28515625" style="17" customWidth="1"/>
    <col min="5621" max="5621" width="15.28515625" style="17" customWidth="1"/>
    <col min="5622" max="5622" width="46.42578125" style="17" customWidth="1"/>
    <col min="5623" max="5623" width="37.28515625" style="17" customWidth="1"/>
    <col min="5624" max="5624" width="32.28515625" style="17" customWidth="1"/>
    <col min="5625" max="5625" width="28.7109375" style="17" customWidth="1"/>
    <col min="5626" max="5626" width="23.42578125" style="17" customWidth="1"/>
    <col min="5627" max="5871" width="9.140625" style="17"/>
    <col min="5872" max="5872" width="32.28515625" style="17" customWidth="1"/>
    <col min="5873" max="5873" width="47.7109375" style="17" customWidth="1"/>
    <col min="5874" max="5874" width="38.7109375" style="17" bestFit="1" customWidth="1"/>
    <col min="5875" max="5875" width="19.7109375" style="17" customWidth="1"/>
    <col min="5876" max="5876" width="26.28515625" style="17" customWidth="1"/>
    <col min="5877" max="5877" width="15.28515625" style="17" customWidth="1"/>
    <col min="5878" max="5878" width="46.42578125" style="17" customWidth="1"/>
    <col min="5879" max="5879" width="37.28515625" style="17" customWidth="1"/>
    <col min="5880" max="5880" width="32.28515625" style="17" customWidth="1"/>
    <col min="5881" max="5881" width="28.7109375" style="17" customWidth="1"/>
    <col min="5882" max="5882" width="23.42578125" style="17" customWidth="1"/>
    <col min="5883" max="6127" width="9.140625" style="17"/>
    <col min="6128" max="6128" width="32.28515625" style="17" customWidth="1"/>
    <col min="6129" max="6129" width="47.7109375" style="17" customWidth="1"/>
    <col min="6130" max="6130" width="38.7109375" style="17" bestFit="1" customWidth="1"/>
    <col min="6131" max="6131" width="19.7109375" style="17" customWidth="1"/>
    <col min="6132" max="6132" width="26.28515625" style="17" customWidth="1"/>
    <col min="6133" max="6133" width="15.28515625" style="17" customWidth="1"/>
    <col min="6134" max="6134" width="46.42578125" style="17" customWidth="1"/>
    <col min="6135" max="6135" width="37.28515625" style="17" customWidth="1"/>
    <col min="6136" max="6136" width="32.28515625" style="17" customWidth="1"/>
    <col min="6137" max="6137" width="28.7109375" style="17" customWidth="1"/>
    <col min="6138" max="6138" width="23.42578125" style="17" customWidth="1"/>
    <col min="6139" max="6383" width="9.140625" style="17"/>
    <col min="6384" max="6384" width="32.28515625" style="17" customWidth="1"/>
    <col min="6385" max="6385" width="47.7109375" style="17" customWidth="1"/>
    <col min="6386" max="6386" width="38.7109375" style="17" bestFit="1" customWidth="1"/>
    <col min="6387" max="6387" width="19.7109375" style="17" customWidth="1"/>
    <col min="6388" max="6388" width="26.28515625" style="17" customWidth="1"/>
    <col min="6389" max="6389" width="15.28515625" style="17" customWidth="1"/>
    <col min="6390" max="6390" width="46.42578125" style="17" customWidth="1"/>
    <col min="6391" max="6391" width="37.28515625" style="17" customWidth="1"/>
    <col min="6392" max="6392" width="32.28515625" style="17" customWidth="1"/>
    <col min="6393" max="6393" width="28.7109375" style="17" customWidth="1"/>
    <col min="6394" max="6394" width="23.42578125" style="17" customWidth="1"/>
    <col min="6395" max="6639" width="9.140625" style="17"/>
    <col min="6640" max="6640" width="32.28515625" style="17" customWidth="1"/>
    <col min="6641" max="6641" width="47.7109375" style="17" customWidth="1"/>
    <col min="6642" max="6642" width="38.7109375" style="17" bestFit="1" customWidth="1"/>
    <col min="6643" max="6643" width="19.7109375" style="17" customWidth="1"/>
    <col min="6644" max="6644" width="26.28515625" style="17" customWidth="1"/>
    <col min="6645" max="6645" width="15.28515625" style="17" customWidth="1"/>
    <col min="6646" max="6646" width="46.42578125" style="17" customWidth="1"/>
    <col min="6647" max="6647" width="37.28515625" style="17" customWidth="1"/>
    <col min="6648" max="6648" width="32.28515625" style="17" customWidth="1"/>
    <col min="6649" max="6649" width="28.7109375" style="17" customWidth="1"/>
    <col min="6650" max="6650" width="23.42578125" style="17" customWidth="1"/>
    <col min="6651" max="6895" width="9.140625" style="17"/>
    <col min="6896" max="6896" width="32.28515625" style="17" customWidth="1"/>
    <col min="6897" max="6897" width="47.7109375" style="17" customWidth="1"/>
    <col min="6898" max="6898" width="38.7109375" style="17" bestFit="1" customWidth="1"/>
    <col min="6899" max="6899" width="19.7109375" style="17" customWidth="1"/>
    <col min="6900" max="6900" width="26.28515625" style="17" customWidth="1"/>
    <col min="6901" max="6901" width="15.28515625" style="17" customWidth="1"/>
    <col min="6902" max="6902" width="46.42578125" style="17" customWidth="1"/>
    <col min="6903" max="6903" width="37.28515625" style="17" customWidth="1"/>
    <col min="6904" max="6904" width="32.28515625" style="17" customWidth="1"/>
    <col min="6905" max="6905" width="28.7109375" style="17" customWidth="1"/>
    <col min="6906" max="6906" width="23.42578125" style="17" customWidth="1"/>
    <col min="6907" max="7151" width="9.140625" style="17"/>
    <col min="7152" max="7152" width="32.28515625" style="17" customWidth="1"/>
    <col min="7153" max="7153" width="47.7109375" style="17" customWidth="1"/>
    <col min="7154" max="7154" width="38.7109375" style="17" bestFit="1" customWidth="1"/>
    <col min="7155" max="7155" width="19.7109375" style="17" customWidth="1"/>
    <col min="7156" max="7156" width="26.28515625" style="17" customWidth="1"/>
    <col min="7157" max="7157" width="15.28515625" style="17" customWidth="1"/>
    <col min="7158" max="7158" width="46.42578125" style="17" customWidth="1"/>
    <col min="7159" max="7159" width="37.28515625" style="17" customWidth="1"/>
    <col min="7160" max="7160" width="32.28515625" style="17" customWidth="1"/>
    <col min="7161" max="7161" width="28.7109375" style="17" customWidth="1"/>
    <col min="7162" max="7162" width="23.42578125" style="17" customWidth="1"/>
    <col min="7163" max="7407" width="9.140625" style="17"/>
    <col min="7408" max="7408" width="32.28515625" style="17" customWidth="1"/>
    <col min="7409" max="7409" width="47.7109375" style="17" customWidth="1"/>
    <col min="7410" max="7410" width="38.7109375" style="17" bestFit="1" customWidth="1"/>
    <col min="7411" max="7411" width="19.7109375" style="17" customWidth="1"/>
    <col min="7412" max="7412" width="26.28515625" style="17" customWidth="1"/>
    <col min="7413" max="7413" width="15.28515625" style="17" customWidth="1"/>
    <col min="7414" max="7414" width="46.42578125" style="17" customWidth="1"/>
    <col min="7415" max="7415" width="37.28515625" style="17" customWidth="1"/>
    <col min="7416" max="7416" width="32.28515625" style="17" customWidth="1"/>
    <col min="7417" max="7417" width="28.7109375" style="17" customWidth="1"/>
    <col min="7418" max="7418" width="23.42578125" style="17" customWidth="1"/>
    <col min="7419" max="7663" width="9.140625" style="17"/>
    <col min="7664" max="7664" width="32.28515625" style="17" customWidth="1"/>
    <col min="7665" max="7665" width="47.7109375" style="17" customWidth="1"/>
    <col min="7666" max="7666" width="38.7109375" style="17" bestFit="1" customWidth="1"/>
    <col min="7667" max="7667" width="19.7109375" style="17" customWidth="1"/>
    <col min="7668" max="7668" width="26.28515625" style="17" customWidth="1"/>
    <col min="7669" max="7669" width="15.28515625" style="17" customWidth="1"/>
    <col min="7670" max="7670" width="46.42578125" style="17" customWidth="1"/>
    <col min="7671" max="7671" width="37.28515625" style="17" customWidth="1"/>
    <col min="7672" max="7672" width="32.28515625" style="17" customWidth="1"/>
    <col min="7673" max="7673" width="28.7109375" style="17" customWidth="1"/>
    <col min="7674" max="7674" width="23.42578125" style="17" customWidth="1"/>
    <col min="7675" max="7919" width="9.140625" style="17"/>
    <col min="7920" max="7920" width="32.28515625" style="17" customWidth="1"/>
    <col min="7921" max="7921" width="47.7109375" style="17" customWidth="1"/>
    <col min="7922" max="7922" width="38.7109375" style="17" bestFit="1" customWidth="1"/>
    <col min="7923" max="7923" width="19.7109375" style="17" customWidth="1"/>
    <col min="7924" max="7924" width="26.28515625" style="17" customWidth="1"/>
    <col min="7925" max="7925" width="15.28515625" style="17" customWidth="1"/>
    <col min="7926" max="7926" width="46.42578125" style="17" customWidth="1"/>
    <col min="7927" max="7927" width="37.28515625" style="17" customWidth="1"/>
    <col min="7928" max="7928" width="32.28515625" style="17" customWidth="1"/>
    <col min="7929" max="7929" width="28.7109375" style="17" customWidth="1"/>
    <col min="7930" max="7930" width="23.42578125" style="17" customWidth="1"/>
    <col min="7931" max="8175" width="9.140625" style="17"/>
    <col min="8176" max="8176" width="32.28515625" style="17" customWidth="1"/>
    <col min="8177" max="8177" width="47.7109375" style="17" customWidth="1"/>
    <col min="8178" max="8178" width="38.7109375" style="17" bestFit="1" customWidth="1"/>
    <col min="8179" max="8179" width="19.7109375" style="17" customWidth="1"/>
    <col min="8180" max="8180" width="26.28515625" style="17" customWidth="1"/>
    <col min="8181" max="8181" width="15.28515625" style="17" customWidth="1"/>
    <col min="8182" max="8182" width="46.42578125" style="17" customWidth="1"/>
    <col min="8183" max="8183" width="37.28515625" style="17" customWidth="1"/>
    <col min="8184" max="8184" width="32.28515625" style="17" customWidth="1"/>
    <col min="8185" max="8185" width="28.7109375" style="17" customWidth="1"/>
    <col min="8186" max="8186" width="23.42578125" style="17" customWidth="1"/>
    <col min="8187" max="8431" width="9.140625" style="17"/>
    <col min="8432" max="8432" width="32.28515625" style="17" customWidth="1"/>
    <col min="8433" max="8433" width="47.7109375" style="17" customWidth="1"/>
    <col min="8434" max="8434" width="38.7109375" style="17" bestFit="1" customWidth="1"/>
    <col min="8435" max="8435" width="19.7109375" style="17" customWidth="1"/>
    <col min="8436" max="8436" width="26.28515625" style="17" customWidth="1"/>
    <col min="8437" max="8437" width="15.28515625" style="17" customWidth="1"/>
    <col min="8438" max="8438" width="46.42578125" style="17" customWidth="1"/>
    <col min="8439" max="8439" width="37.28515625" style="17" customWidth="1"/>
    <col min="8440" max="8440" width="32.28515625" style="17" customWidth="1"/>
    <col min="8441" max="8441" width="28.7109375" style="17" customWidth="1"/>
    <col min="8442" max="8442" width="23.42578125" style="17" customWidth="1"/>
    <col min="8443" max="8687" width="9.140625" style="17"/>
    <col min="8688" max="8688" width="32.28515625" style="17" customWidth="1"/>
    <col min="8689" max="8689" width="47.7109375" style="17" customWidth="1"/>
    <col min="8690" max="8690" width="38.7109375" style="17" bestFit="1" customWidth="1"/>
    <col min="8691" max="8691" width="19.7109375" style="17" customWidth="1"/>
    <col min="8692" max="8692" width="26.28515625" style="17" customWidth="1"/>
    <col min="8693" max="8693" width="15.28515625" style="17" customWidth="1"/>
    <col min="8694" max="8694" width="46.42578125" style="17" customWidth="1"/>
    <col min="8695" max="8695" width="37.28515625" style="17" customWidth="1"/>
    <col min="8696" max="8696" width="32.28515625" style="17" customWidth="1"/>
    <col min="8697" max="8697" width="28.7109375" style="17" customWidth="1"/>
    <col min="8698" max="8698" width="23.42578125" style="17" customWidth="1"/>
    <col min="8699" max="8943" width="9.140625" style="17"/>
    <col min="8944" max="8944" width="32.28515625" style="17" customWidth="1"/>
    <col min="8945" max="8945" width="47.7109375" style="17" customWidth="1"/>
    <col min="8946" max="8946" width="38.7109375" style="17" bestFit="1" customWidth="1"/>
    <col min="8947" max="8947" width="19.7109375" style="17" customWidth="1"/>
    <col min="8948" max="8948" width="26.28515625" style="17" customWidth="1"/>
    <col min="8949" max="8949" width="15.28515625" style="17" customWidth="1"/>
    <col min="8950" max="8950" width="46.42578125" style="17" customWidth="1"/>
    <col min="8951" max="8951" width="37.28515625" style="17" customWidth="1"/>
    <col min="8952" max="8952" width="32.28515625" style="17" customWidth="1"/>
    <col min="8953" max="8953" width="28.7109375" style="17" customWidth="1"/>
    <col min="8954" max="8954" width="23.42578125" style="17" customWidth="1"/>
    <col min="8955" max="9199" width="9.140625" style="17"/>
    <col min="9200" max="9200" width="32.28515625" style="17" customWidth="1"/>
    <col min="9201" max="9201" width="47.7109375" style="17" customWidth="1"/>
    <col min="9202" max="9202" width="38.7109375" style="17" bestFit="1" customWidth="1"/>
    <col min="9203" max="9203" width="19.7109375" style="17" customWidth="1"/>
    <col min="9204" max="9204" width="26.28515625" style="17" customWidth="1"/>
    <col min="9205" max="9205" width="15.28515625" style="17" customWidth="1"/>
    <col min="9206" max="9206" width="46.42578125" style="17" customWidth="1"/>
    <col min="9207" max="9207" width="37.28515625" style="17" customWidth="1"/>
    <col min="9208" max="9208" width="32.28515625" style="17" customWidth="1"/>
    <col min="9209" max="9209" width="28.7109375" style="17" customWidth="1"/>
    <col min="9210" max="9210" width="23.42578125" style="17" customWidth="1"/>
    <col min="9211" max="9455" width="9.140625" style="17"/>
    <col min="9456" max="9456" width="32.28515625" style="17" customWidth="1"/>
    <col min="9457" max="9457" width="47.7109375" style="17" customWidth="1"/>
    <col min="9458" max="9458" width="38.7109375" style="17" bestFit="1" customWidth="1"/>
    <col min="9459" max="9459" width="19.7109375" style="17" customWidth="1"/>
    <col min="9460" max="9460" width="26.28515625" style="17" customWidth="1"/>
    <col min="9461" max="9461" width="15.28515625" style="17" customWidth="1"/>
    <col min="9462" max="9462" width="46.42578125" style="17" customWidth="1"/>
    <col min="9463" max="9463" width="37.28515625" style="17" customWidth="1"/>
    <col min="9464" max="9464" width="32.28515625" style="17" customWidth="1"/>
    <col min="9465" max="9465" width="28.7109375" style="17" customWidth="1"/>
    <col min="9466" max="9466" width="23.42578125" style="17" customWidth="1"/>
    <col min="9467" max="9711" width="9.140625" style="17"/>
    <col min="9712" max="9712" width="32.28515625" style="17" customWidth="1"/>
    <col min="9713" max="9713" width="47.7109375" style="17" customWidth="1"/>
    <col min="9714" max="9714" width="38.7109375" style="17" bestFit="1" customWidth="1"/>
    <col min="9715" max="9715" width="19.7109375" style="17" customWidth="1"/>
    <col min="9716" max="9716" width="26.28515625" style="17" customWidth="1"/>
    <col min="9717" max="9717" width="15.28515625" style="17" customWidth="1"/>
    <col min="9718" max="9718" width="46.42578125" style="17" customWidth="1"/>
    <col min="9719" max="9719" width="37.28515625" style="17" customWidth="1"/>
    <col min="9720" max="9720" width="32.28515625" style="17" customWidth="1"/>
    <col min="9721" max="9721" width="28.7109375" style="17" customWidth="1"/>
    <col min="9722" max="9722" width="23.42578125" style="17" customWidth="1"/>
    <col min="9723" max="9967" width="9.140625" style="17"/>
    <col min="9968" max="9968" width="32.28515625" style="17" customWidth="1"/>
    <col min="9969" max="9969" width="47.7109375" style="17" customWidth="1"/>
    <col min="9970" max="9970" width="38.7109375" style="17" bestFit="1" customWidth="1"/>
    <col min="9971" max="9971" width="19.7109375" style="17" customWidth="1"/>
    <col min="9972" max="9972" width="26.28515625" style="17" customWidth="1"/>
    <col min="9973" max="9973" width="15.28515625" style="17" customWidth="1"/>
    <col min="9974" max="9974" width="46.42578125" style="17" customWidth="1"/>
    <col min="9975" max="9975" width="37.28515625" style="17" customWidth="1"/>
    <col min="9976" max="9976" width="32.28515625" style="17" customWidth="1"/>
    <col min="9977" max="9977" width="28.7109375" style="17" customWidth="1"/>
    <col min="9978" max="9978" width="23.42578125" style="17" customWidth="1"/>
    <col min="9979" max="10223" width="9.140625" style="17"/>
    <col min="10224" max="10224" width="32.28515625" style="17" customWidth="1"/>
    <col min="10225" max="10225" width="47.7109375" style="17" customWidth="1"/>
    <col min="10226" max="10226" width="38.7109375" style="17" bestFit="1" customWidth="1"/>
    <col min="10227" max="10227" width="19.7109375" style="17" customWidth="1"/>
    <col min="10228" max="10228" width="26.28515625" style="17" customWidth="1"/>
    <col min="10229" max="10229" width="15.28515625" style="17" customWidth="1"/>
    <col min="10230" max="10230" width="46.42578125" style="17" customWidth="1"/>
    <col min="10231" max="10231" width="37.28515625" style="17" customWidth="1"/>
    <col min="10232" max="10232" width="32.28515625" style="17" customWidth="1"/>
    <col min="10233" max="10233" width="28.7109375" style="17" customWidth="1"/>
    <col min="10234" max="10234" width="23.42578125" style="17" customWidth="1"/>
    <col min="10235" max="10479" width="9.140625" style="17"/>
    <col min="10480" max="10480" width="32.28515625" style="17" customWidth="1"/>
    <col min="10481" max="10481" width="47.7109375" style="17" customWidth="1"/>
    <col min="10482" max="10482" width="38.7109375" style="17" bestFit="1" customWidth="1"/>
    <col min="10483" max="10483" width="19.7109375" style="17" customWidth="1"/>
    <col min="10484" max="10484" width="26.28515625" style="17" customWidth="1"/>
    <col min="10485" max="10485" width="15.28515625" style="17" customWidth="1"/>
    <col min="10486" max="10486" width="46.42578125" style="17" customWidth="1"/>
    <col min="10487" max="10487" width="37.28515625" style="17" customWidth="1"/>
    <col min="10488" max="10488" width="32.28515625" style="17" customWidth="1"/>
    <col min="10489" max="10489" width="28.7109375" style="17" customWidth="1"/>
    <col min="10490" max="10490" width="23.42578125" style="17" customWidth="1"/>
    <col min="10491" max="10735" width="9.140625" style="17"/>
    <col min="10736" max="10736" width="32.28515625" style="17" customWidth="1"/>
    <col min="10737" max="10737" width="47.7109375" style="17" customWidth="1"/>
    <col min="10738" max="10738" width="38.7109375" style="17" bestFit="1" customWidth="1"/>
    <col min="10739" max="10739" width="19.7109375" style="17" customWidth="1"/>
    <col min="10740" max="10740" width="26.28515625" style="17" customWidth="1"/>
    <col min="10741" max="10741" width="15.28515625" style="17" customWidth="1"/>
    <col min="10742" max="10742" width="46.42578125" style="17" customWidth="1"/>
    <col min="10743" max="10743" width="37.28515625" style="17" customWidth="1"/>
    <col min="10744" max="10744" width="32.28515625" style="17" customWidth="1"/>
    <col min="10745" max="10745" width="28.7109375" style="17" customWidth="1"/>
    <col min="10746" max="10746" width="23.42578125" style="17" customWidth="1"/>
    <col min="10747" max="10991" width="9.140625" style="17"/>
    <col min="10992" max="10992" width="32.28515625" style="17" customWidth="1"/>
    <col min="10993" max="10993" width="47.7109375" style="17" customWidth="1"/>
    <col min="10994" max="10994" width="38.7109375" style="17" bestFit="1" customWidth="1"/>
    <col min="10995" max="10995" width="19.7109375" style="17" customWidth="1"/>
    <col min="10996" max="10996" width="26.28515625" style="17" customWidth="1"/>
    <col min="10997" max="10997" width="15.28515625" style="17" customWidth="1"/>
    <col min="10998" max="10998" width="46.42578125" style="17" customWidth="1"/>
    <col min="10999" max="10999" width="37.28515625" style="17" customWidth="1"/>
    <col min="11000" max="11000" width="32.28515625" style="17" customWidth="1"/>
    <col min="11001" max="11001" width="28.7109375" style="17" customWidth="1"/>
    <col min="11002" max="11002" width="23.42578125" style="17" customWidth="1"/>
    <col min="11003" max="11247" width="9.140625" style="17"/>
    <col min="11248" max="11248" width="32.28515625" style="17" customWidth="1"/>
    <col min="11249" max="11249" width="47.7109375" style="17" customWidth="1"/>
    <col min="11250" max="11250" width="38.7109375" style="17" bestFit="1" customWidth="1"/>
    <col min="11251" max="11251" width="19.7109375" style="17" customWidth="1"/>
    <col min="11252" max="11252" width="26.28515625" style="17" customWidth="1"/>
    <col min="11253" max="11253" width="15.28515625" style="17" customWidth="1"/>
    <col min="11254" max="11254" width="46.42578125" style="17" customWidth="1"/>
    <col min="11255" max="11255" width="37.28515625" style="17" customWidth="1"/>
    <col min="11256" max="11256" width="32.28515625" style="17" customWidth="1"/>
    <col min="11257" max="11257" width="28.7109375" style="17" customWidth="1"/>
    <col min="11258" max="11258" width="23.42578125" style="17" customWidth="1"/>
    <col min="11259" max="11503" width="9.140625" style="17"/>
    <col min="11504" max="11504" width="32.28515625" style="17" customWidth="1"/>
    <col min="11505" max="11505" width="47.7109375" style="17" customWidth="1"/>
    <col min="11506" max="11506" width="38.7109375" style="17" bestFit="1" customWidth="1"/>
    <col min="11507" max="11507" width="19.7109375" style="17" customWidth="1"/>
    <col min="11508" max="11508" width="26.28515625" style="17" customWidth="1"/>
    <col min="11509" max="11509" width="15.28515625" style="17" customWidth="1"/>
    <col min="11510" max="11510" width="46.42578125" style="17" customWidth="1"/>
    <col min="11511" max="11511" width="37.28515625" style="17" customWidth="1"/>
    <col min="11512" max="11512" width="32.28515625" style="17" customWidth="1"/>
    <col min="11513" max="11513" width="28.7109375" style="17" customWidth="1"/>
    <col min="11514" max="11514" width="23.42578125" style="17" customWidth="1"/>
    <col min="11515" max="11759" width="9.140625" style="17"/>
    <col min="11760" max="11760" width="32.28515625" style="17" customWidth="1"/>
    <col min="11761" max="11761" width="47.7109375" style="17" customWidth="1"/>
    <col min="11762" max="11762" width="38.7109375" style="17" bestFit="1" customWidth="1"/>
    <col min="11763" max="11763" width="19.7109375" style="17" customWidth="1"/>
    <col min="11764" max="11764" width="26.28515625" style="17" customWidth="1"/>
    <col min="11765" max="11765" width="15.28515625" style="17" customWidth="1"/>
    <col min="11766" max="11766" width="46.42578125" style="17" customWidth="1"/>
    <col min="11767" max="11767" width="37.28515625" style="17" customWidth="1"/>
    <col min="11768" max="11768" width="32.28515625" style="17" customWidth="1"/>
    <col min="11769" max="11769" width="28.7109375" style="17" customWidth="1"/>
    <col min="11770" max="11770" width="23.42578125" style="17" customWidth="1"/>
    <col min="11771" max="12015" width="9.140625" style="17"/>
    <col min="12016" max="12016" width="32.28515625" style="17" customWidth="1"/>
    <col min="12017" max="12017" width="47.7109375" style="17" customWidth="1"/>
    <col min="12018" max="12018" width="38.7109375" style="17" bestFit="1" customWidth="1"/>
    <col min="12019" max="12019" width="19.7109375" style="17" customWidth="1"/>
    <col min="12020" max="12020" width="26.28515625" style="17" customWidth="1"/>
    <col min="12021" max="12021" width="15.28515625" style="17" customWidth="1"/>
    <col min="12022" max="12022" width="46.42578125" style="17" customWidth="1"/>
    <col min="12023" max="12023" width="37.28515625" style="17" customWidth="1"/>
    <col min="12024" max="12024" width="32.28515625" style="17" customWidth="1"/>
    <col min="12025" max="12025" width="28.7109375" style="17" customWidth="1"/>
    <col min="12026" max="12026" width="23.42578125" style="17" customWidth="1"/>
    <col min="12027" max="12271" width="9.140625" style="17"/>
    <col min="12272" max="12272" width="32.28515625" style="17" customWidth="1"/>
    <col min="12273" max="12273" width="47.7109375" style="17" customWidth="1"/>
    <col min="12274" max="12274" width="38.7109375" style="17" bestFit="1" customWidth="1"/>
    <col min="12275" max="12275" width="19.7109375" style="17" customWidth="1"/>
    <col min="12276" max="12276" width="26.28515625" style="17" customWidth="1"/>
    <col min="12277" max="12277" width="15.28515625" style="17" customWidth="1"/>
    <col min="12278" max="12278" width="46.42578125" style="17" customWidth="1"/>
    <col min="12279" max="12279" width="37.28515625" style="17" customWidth="1"/>
    <col min="12280" max="12280" width="32.28515625" style="17" customWidth="1"/>
    <col min="12281" max="12281" width="28.7109375" style="17" customWidth="1"/>
    <col min="12282" max="12282" width="23.42578125" style="17" customWidth="1"/>
    <col min="12283" max="12527" width="9.140625" style="17"/>
    <col min="12528" max="12528" width="32.28515625" style="17" customWidth="1"/>
    <col min="12529" max="12529" width="47.7109375" style="17" customWidth="1"/>
    <col min="12530" max="12530" width="38.7109375" style="17" bestFit="1" customWidth="1"/>
    <col min="12531" max="12531" width="19.7109375" style="17" customWidth="1"/>
    <col min="12532" max="12532" width="26.28515625" style="17" customWidth="1"/>
    <col min="12533" max="12533" width="15.28515625" style="17" customWidth="1"/>
    <col min="12534" max="12534" width="46.42578125" style="17" customWidth="1"/>
    <col min="12535" max="12535" width="37.28515625" style="17" customWidth="1"/>
    <col min="12536" max="12536" width="32.28515625" style="17" customWidth="1"/>
    <col min="12537" max="12537" width="28.7109375" style="17" customWidth="1"/>
    <col min="12538" max="12538" width="23.42578125" style="17" customWidth="1"/>
    <col min="12539" max="12783" width="9.140625" style="17"/>
    <col min="12784" max="12784" width="32.28515625" style="17" customWidth="1"/>
    <col min="12785" max="12785" width="47.7109375" style="17" customWidth="1"/>
    <col min="12786" max="12786" width="38.7109375" style="17" bestFit="1" customWidth="1"/>
    <col min="12787" max="12787" width="19.7109375" style="17" customWidth="1"/>
    <col min="12788" max="12788" width="26.28515625" style="17" customWidth="1"/>
    <col min="12789" max="12789" width="15.28515625" style="17" customWidth="1"/>
    <col min="12790" max="12790" width="46.42578125" style="17" customWidth="1"/>
    <col min="12791" max="12791" width="37.28515625" style="17" customWidth="1"/>
    <col min="12792" max="12792" width="32.28515625" style="17" customWidth="1"/>
    <col min="12793" max="12793" width="28.7109375" style="17" customWidth="1"/>
    <col min="12794" max="12794" width="23.42578125" style="17" customWidth="1"/>
    <col min="12795" max="13039" width="9.140625" style="17"/>
    <col min="13040" max="13040" width="32.28515625" style="17" customWidth="1"/>
    <col min="13041" max="13041" width="47.7109375" style="17" customWidth="1"/>
    <col min="13042" max="13042" width="38.7109375" style="17" bestFit="1" customWidth="1"/>
    <col min="13043" max="13043" width="19.7109375" style="17" customWidth="1"/>
    <col min="13044" max="13044" width="26.28515625" style="17" customWidth="1"/>
    <col min="13045" max="13045" width="15.28515625" style="17" customWidth="1"/>
    <col min="13046" max="13046" width="46.42578125" style="17" customWidth="1"/>
    <col min="13047" max="13047" width="37.28515625" style="17" customWidth="1"/>
    <col min="13048" max="13048" width="32.28515625" style="17" customWidth="1"/>
    <col min="13049" max="13049" width="28.7109375" style="17" customWidth="1"/>
    <col min="13050" max="13050" width="23.42578125" style="17" customWidth="1"/>
    <col min="13051" max="13295" width="9.140625" style="17"/>
    <col min="13296" max="13296" width="32.28515625" style="17" customWidth="1"/>
    <col min="13297" max="13297" width="47.7109375" style="17" customWidth="1"/>
    <col min="13298" max="13298" width="38.7109375" style="17" bestFit="1" customWidth="1"/>
    <col min="13299" max="13299" width="19.7109375" style="17" customWidth="1"/>
    <col min="13300" max="13300" width="26.28515625" style="17" customWidth="1"/>
    <col min="13301" max="13301" width="15.28515625" style="17" customWidth="1"/>
    <col min="13302" max="13302" width="46.42578125" style="17" customWidth="1"/>
    <col min="13303" max="13303" width="37.28515625" style="17" customWidth="1"/>
    <col min="13304" max="13304" width="32.28515625" style="17" customWidth="1"/>
    <col min="13305" max="13305" width="28.7109375" style="17" customWidth="1"/>
    <col min="13306" max="13306" width="23.42578125" style="17" customWidth="1"/>
    <col min="13307" max="13551" width="9.140625" style="17"/>
    <col min="13552" max="13552" width="32.28515625" style="17" customWidth="1"/>
    <col min="13553" max="13553" width="47.7109375" style="17" customWidth="1"/>
    <col min="13554" max="13554" width="38.7109375" style="17" bestFit="1" customWidth="1"/>
    <col min="13555" max="13555" width="19.7109375" style="17" customWidth="1"/>
    <col min="13556" max="13556" width="26.28515625" style="17" customWidth="1"/>
    <col min="13557" max="13557" width="15.28515625" style="17" customWidth="1"/>
    <col min="13558" max="13558" width="46.42578125" style="17" customWidth="1"/>
    <col min="13559" max="13559" width="37.28515625" style="17" customWidth="1"/>
    <col min="13560" max="13560" width="32.28515625" style="17" customWidth="1"/>
    <col min="13561" max="13561" width="28.7109375" style="17" customWidth="1"/>
    <col min="13562" max="13562" width="23.42578125" style="17" customWidth="1"/>
    <col min="13563" max="13807" width="9.140625" style="17"/>
    <col min="13808" max="13808" width="32.28515625" style="17" customWidth="1"/>
    <col min="13809" max="13809" width="47.7109375" style="17" customWidth="1"/>
    <col min="13810" max="13810" width="38.7109375" style="17" bestFit="1" customWidth="1"/>
    <col min="13811" max="13811" width="19.7109375" style="17" customWidth="1"/>
    <col min="13812" max="13812" width="26.28515625" style="17" customWidth="1"/>
    <col min="13813" max="13813" width="15.28515625" style="17" customWidth="1"/>
    <col min="13814" max="13814" width="46.42578125" style="17" customWidth="1"/>
    <col min="13815" max="13815" width="37.28515625" style="17" customWidth="1"/>
    <col min="13816" max="13816" width="32.28515625" style="17" customWidth="1"/>
    <col min="13817" max="13817" width="28.7109375" style="17" customWidth="1"/>
    <col min="13818" max="13818" width="23.42578125" style="17" customWidth="1"/>
    <col min="13819" max="14063" width="9.140625" style="17"/>
    <col min="14064" max="14064" width="32.28515625" style="17" customWidth="1"/>
    <col min="14065" max="14065" width="47.7109375" style="17" customWidth="1"/>
    <col min="14066" max="14066" width="38.7109375" style="17" bestFit="1" customWidth="1"/>
    <col min="14067" max="14067" width="19.7109375" style="17" customWidth="1"/>
    <col min="14068" max="14068" width="26.28515625" style="17" customWidth="1"/>
    <col min="14069" max="14069" width="15.28515625" style="17" customWidth="1"/>
    <col min="14070" max="14070" width="46.42578125" style="17" customWidth="1"/>
    <col min="14071" max="14071" width="37.28515625" style="17" customWidth="1"/>
    <col min="14072" max="14072" width="32.28515625" style="17" customWidth="1"/>
    <col min="14073" max="14073" width="28.7109375" style="17" customWidth="1"/>
    <col min="14074" max="14074" width="23.42578125" style="17" customWidth="1"/>
    <col min="14075" max="14319" width="9.140625" style="17"/>
    <col min="14320" max="14320" width="32.28515625" style="17" customWidth="1"/>
    <col min="14321" max="14321" width="47.7109375" style="17" customWidth="1"/>
    <col min="14322" max="14322" width="38.7109375" style="17" bestFit="1" customWidth="1"/>
    <col min="14323" max="14323" width="19.7109375" style="17" customWidth="1"/>
    <col min="14324" max="14324" width="26.28515625" style="17" customWidth="1"/>
    <col min="14325" max="14325" width="15.28515625" style="17" customWidth="1"/>
    <col min="14326" max="14326" width="46.42578125" style="17" customWidth="1"/>
    <col min="14327" max="14327" width="37.28515625" style="17" customWidth="1"/>
    <col min="14328" max="14328" width="32.28515625" style="17" customWidth="1"/>
    <col min="14329" max="14329" width="28.7109375" style="17" customWidth="1"/>
    <col min="14330" max="14330" width="23.42578125" style="17" customWidth="1"/>
    <col min="14331" max="14575" width="9.140625" style="17"/>
    <col min="14576" max="14576" width="32.28515625" style="17" customWidth="1"/>
    <col min="14577" max="14577" width="47.7109375" style="17" customWidth="1"/>
    <col min="14578" max="14578" width="38.7109375" style="17" bestFit="1" customWidth="1"/>
    <col min="14579" max="14579" width="19.7109375" style="17" customWidth="1"/>
    <col min="14580" max="14580" width="26.28515625" style="17" customWidth="1"/>
    <col min="14581" max="14581" width="15.28515625" style="17" customWidth="1"/>
    <col min="14582" max="14582" width="46.42578125" style="17" customWidth="1"/>
    <col min="14583" max="14583" width="37.28515625" style="17" customWidth="1"/>
    <col min="14584" max="14584" width="32.28515625" style="17" customWidth="1"/>
    <col min="14585" max="14585" width="28.7109375" style="17" customWidth="1"/>
    <col min="14586" max="14586" width="23.42578125" style="17" customWidth="1"/>
    <col min="14587" max="14831" width="9.140625" style="17"/>
    <col min="14832" max="14832" width="32.28515625" style="17" customWidth="1"/>
    <col min="14833" max="14833" width="47.7109375" style="17" customWidth="1"/>
    <col min="14834" max="14834" width="38.7109375" style="17" bestFit="1" customWidth="1"/>
    <col min="14835" max="14835" width="19.7109375" style="17" customWidth="1"/>
    <col min="14836" max="14836" width="26.28515625" style="17" customWidth="1"/>
    <col min="14837" max="14837" width="15.28515625" style="17" customWidth="1"/>
    <col min="14838" max="14838" width="46.42578125" style="17" customWidth="1"/>
    <col min="14839" max="14839" width="37.28515625" style="17" customWidth="1"/>
    <col min="14840" max="14840" width="32.28515625" style="17" customWidth="1"/>
    <col min="14841" max="14841" width="28.7109375" style="17" customWidth="1"/>
    <col min="14842" max="14842" width="23.42578125" style="17" customWidth="1"/>
    <col min="14843" max="15087" width="9.140625" style="17"/>
    <col min="15088" max="15088" width="32.28515625" style="17" customWidth="1"/>
    <col min="15089" max="15089" width="47.7109375" style="17" customWidth="1"/>
    <col min="15090" max="15090" width="38.7109375" style="17" bestFit="1" customWidth="1"/>
    <col min="15091" max="15091" width="19.7109375" style="17" customWidth="1"/>
    <col min="15092" max="15092" width="26.28515625" style="17" customWidth="1"/>
    <col min="15093" max="15093" width="15.28515625" style="17" customWidth="1"/>
    <col min="15094" max="15094" width="46.42578125" style="17" customWidth="1"/>
    <col min="15095" max="15095" width="37.28515625" style="17" customWidth="1"/>
    <col min="15096" max="15096" width="32.28515625" style="17" customWidth="1"/>
    <col min="15097" max="15097" width="28.7109375" style="17" customWidth="1"/>
    <col min="15098" max="15098" width="23.42578125" style="17" customWidth="1"/>
    <col min="15099" max="15343" width="9.140625" style="17"/>
    <col min="15344" max="15344" width="32.28515625" style="17" customWidth="1"/>
    <col min="15345" max="15345" width="47.7109375" style="17" customWidth="1"/>
    <col min="15346" max="15346" width="38.7109375" style="17" bestFit="1" customWidth="1"/>
    <col min="15347" max="15347" width="19.7109375" style="17" customWidth="1"/>
    <col min="15348" max="15348" width="26.28515625" style="17" customWidth="1"/>
    <col min="15349" max="15349" width="15.28515625" style="17" customWidth="1"/>
    <col min="15350" max="15350" width="46.42578125" style="17" customWidth="1"/>
    <col min="15351" max="15351" width="37.28515625" style="17" customWidth="1"/>
    <col min="15352" max="15352" width="32.28515625" style="17" customWidth="1"/>
    <col min="15353" max="15353" width="28.7109375" style="17" customWidth="1"/>
    <col min="15354" max="15354" width="23.42578125" style="17" customWidth="1"/>
    <col min="15355" max="15599" width="9.140625" style="17"/>
    <col min="15600" max="15600" width="32.28515625" style="17" customWidth="1"/>
    <col min="15601" max="15601" width="47.7109375" style="17" customWidth="1"/>
    <col min="15602" max="15602" width="38.7109375" style="17" bestFit="1" customWidth="1"/>
    <col min="15603" max="15603" width="19.7109375" style="17" customWidth="1"/>
    <col min="15604" max="15604" width="26.28515625" style="17" customWidth="1"/>
    <col min="15605" max="15605" width="15.28515625" style="17" customWidth="1"/>
    <col min="15606" max="15606" width="46.42578125" style="17" customWidth="1"/>
    <col min="15607" max="15607" width="37.28515625" style="17" customWidth="1"/>
    <col min="15608" max="15608" width="32.28515625" style="17" customWidth="1"/>
    <col min="15609" max="15609" width="28.7109375" style="17" customWidth="1"/>
    <col min="15610" max="15610" width="23.42578125" style="17" customWidth="1"/>
    <col min="15611" max="15855" width="9.140625" style="17"/>
    <col min="15856" max="15856" width="32.28515625" style="17" customWidth="1"/>
    <col min="15857" max="15857" width="47.7109375" style="17" customWidth="1"/>
    <col min="15858" max="15858" width="38.7109375" style="17" bestFit="1" customWidth="1"/>
    <col min="15859" max="15859" width="19.7109375" style="17" customWidth="1"/>
    <col min="15860" max="15860" width="26.28515625" style="17" customWidth="1"/>
    <col min="15861" max="15861" width="15.28515625" style="17" customWidth="1"/>
    <col min="15862" max="15862" width="46.42578125" style="17" customWidth="1"/>
    <col min="15863" max="15863" width="37.28515625" style="17" customWidth="1"/>
    <col min="15864" max="15864" width="32.28515625" style="17" customWidth="1"/>
    <col min="15865" max="15865" width="28.7109375" style="17" customWidth="1"/>
    <col min="15866" max="15866" width="23.42578125" style="17" customWidth="1"/>
    <col min="15867" max="16111" width="9.140625" style="17"/>
    <col min="16112" max="16112" width="32.28515625" style="17" customWidth="1"/>
    <col min="16113" max="16113" width="47.7109375" style="17" customWidth="1"/>
    <col min="16114" max="16114" width="38.7109375" style="17" bestFit="1" customWidth="1"/>
    <col min="16115" max="16115" width="19.7109375" style="17" customWidth="1"/>
    <col min="16116" max="16116" width="26.28515625" style="17" customWidth="1"/>
    <col min="16117" max="16117" width="15.28515625" style="17" customWidth="1"/>
    <col min="16118" max="16118" width="46.42578125" style="17" customWidth="1"/>
    <col min="16119" max="16119" width="37.28515625" style="17" customWidth="1"/>
    <col min="16120" max="16120" width="32.28515625" style="17" customWidth="1"/>
    <col min="16121" max="16121" width="28.7109375" style="17" customWidth="1"/>
    <col min="16122" max="16122" width="23.42578125" style="17" customWidth="1"/>
    <col min="16123" max="16366" width="9.140625" style="17"/>
    <col min="16367" max="16384" width="11.42578125" style="17" customWidth="1"/>
  </cols>
  <sheetData>
    <row r="2" spans="1:9" ht="17.649999999999999" customHeight="1">
      <c r="A2" s="14" t="s">
        <v>182</v>
      </c>
      <c r="B2" s="15">
        <f>RawData!A2</f>
        <v>0</v>
      </c>
    </row>
    <row r="3" spans="1:9" s="18" customFormat="1" ht="16.899999999999999" customHeight="1">
      <c r="A3" s="14" t="s">
        <v>183</v>
      </c>
      <c r="B3" s="15">
        <f>RawData!A3</f>
        <v>0</v>
      </c>
      <c r="C3" s="16"/>
    </row>
    <row r="4" spans="1:9" ht="24.75" thickBot="1"/>
    <row r="5" spans="1:9" s="23" customFormat="1" ht="48.75" customHeight="1">
      <c r="A5" s="20" t="s">
        <v>184</v>
      </c>
      <c r="B5" s="21" t="s">
        <v>1</v>
      </c>
      <c r="C5" s="22" t="s">
        <v>185</v>
      </c>
    </row>
    <row r="6" spans="1:9" s="19" customFormat="1" ht="20.65" customHeight="1">
      <c r="A6" s="137" t="s">
        <v>186</v>
      </c>
      <c r="B6" s="138"/>
      <c r="C6" s="139"/>
    </row>
    <row r="7" spans="1:9" s="19" customFormat="1" ht="36" customHeight="1">
      <c r="A7" s="140" t="s">
        <v>187</v>
      </c>
      <c r="B7" s="141"/>
      <c r="C7" s="24"/>
    </row>
    <row r="8" spans="1:9" s="19" customFormat="1" ht="20.65" customHeight="1">
      <c r="A8" s="128"/>
      <c r="B8" s="129"/>
      <c r="C8" s="130"/>
      <c r="D8" s="25"/>
      <c r="E8" s="25"/>
      <c r="F8" s="25"/>
      <c r="G8" s="25"/>
      <c r="H8" s="25"/>
      <c r="I8" s="25"/>
    </row>
    <row r="9" spans="1:9" s="19" customFormat="1" ht="20.65" customHeight="1">
      <c r="A9" s="26" t="s">
        <v>188</v>
      </c>
      <c r="B9" s="27"/>
      <c r="C9" s="28"/>
      <c r="D9" s="25"/>
      <c r="E9" s="25"/>
      <c r="F9" s="25"/>
      <c r="G9" s="25"/>
      <c r="H9" s="25"/>
      <c r="I9" s="25"/>
    </row>
    <row r="10" spans="1:9" s="19" customFormat="1" ht="20.65" customHeight="1">
      <c r="A10" s="26" t="s">
        <v>189</v>
      </c>
      <c r="B10" s="27" t="s">
        <v>190</v>
      </c>
      <c r="C10" s="28">
        <f ca="1">IFERROR(
    INDIRECT(
        "RawData!" &amp;
        ADDRESS(
            3,
            MATCH(
                LEFT(A10, FIND("~", SUBSTITUTE(A10, ".", "~", LEN(A10) - LEN(SUBSTITUTE(A10, ".", ""))))) &amp; "TotalkWh",
                RawData!$1:$1,
                0
            ),
            4
        )
    )
    -
    INDIRECT(
        "RawData!" &amp;
        ADDRESS(
            2,
            MATCH(
                LEFT(A10, FIND("~", SUBSTITUTE(A10, ".", "~", LEN(A10) - LEN(SUBSTITUTE(A10, ".", ""))))) &amp; "TotalkWh",
               RawData!$1:$1,
                0
            ),
            4
        )
    ),
    0
)</f>
        <v>0</v>
      </c>
      <c r="D10" s="25"/>
      <c r="E10" s="25"/>
      <c r="F10" s="25"/>
      <c r="G10" s="25"/>
      <c r="H10" s="25"/>
      <c r="I10" s="25"/>
    </row>
    <row r="11" spans="1:9" s="19" customFormat="1" ht="20.65" customHeight="1">
      <c r="A11" s="26" t="s">
        <v>191</v>
      </c>
      <c r="B11" s="27" t="s">
        <v>192</v>
      </c>
      <c r="C11" s="28">
        <f ca="1">IFERROR(
    INDIRECT(
        "RawData!" &amp;
        ADDRESS(
            3,
            MATCH(
                LEFT(A11, FIND("~", SUBSTITUTE(A11, ".", "~", LEN(A11) - LEN(SUBSTITUTE(A11, ".", ""))))) &amp; "TotalkWh",
                RawData!$1:$1,
                0
            ),
            4
        )
    )
    -
    INDIRECT(
        "RawData!" &amp;
        ADDRESS(
            2,
            MATCH(
                LEFT(A11, FIND("~", SUBSTITUTE(A11, ".", "~", LEN(A11) - LEN(SUBSTITUTE(A11, ".", ""))))) &amp; "TotalkWh",
               RawData!$1:$1,
                0
            ),
            4
        )
    ),
    0
)</f>
        <v>0</v>
      </c>
      <c r="D11" s="25"/>
      <c r="E11" s="25"/>
      <c r="F11" s="25"/>
      <c r="G11" s="25"/>
      <c r="H11" s="25"/>
      <c r="I11" s="25"/>
    </row>
    <row r="12" spans="1:9" s="19" customFormat="1" ht="20.65" customHeight="1">
      <c r="A12" s="29" t="s">
        <v>3</v>
      </c>
      <c r="B12" s="30"/>
      <c r="C12" s="31"/>
    </row>
    <row r="13" spans="1:9" s="19" customFormat="1" ht="20.65" customHeight="1">
      <c r="A13" s="26" t="s">
        <v>193</v>
      </c>
      <c r="B13" s="27" t="s">
        <v>194</v>
      </c>
      <c r="C13" s="28">
        <f ca="1">IFERROR(
    INDIRECT(
        "RawData!" &amp;
        ADDRESS(
            3,
            MATCH(
                LEFT(A13, FIND("~", SUBSTITUTE(A13, ".", "~", LEN(A13) - LEN(SUBSTITUTE(A13, ".", ""))))) &amp; "TotalkWh",
                RawData!$1:$1,
                0
            ),
            4
        )
    )
    -
    INDIRECT(
        "RawData!" &amp;
        ADDRESS(
            2,
            MATCH(
                LEFT(A13, FIND("~", SUBSTITUTE(A13, ".", "~", LEN(A13) - LEN(SUBSTITUTE(A13, ".", ""))))) &amp; "TotalkWh",
               RawData!$1:$1,
                0
            ),
            4
        )
    ),
    0
)</f>
        <v>0</v>
      </c>
    </row>
    <row r="14" spans="1:9" s="19" customFormat="1" ht="20.65" customHeight="1">
      <c r="A14" s="26" t="s">
        <v>195</v>
      </c>
      <c r="B14" s="27" t="s">
        <v>4</v>
      </c>
      <c r="C14" s="28">
        <f ca="1">IFERROR(
    INDIRECT(
        "RawData!" &amp;
        ADDRESS(
            3,
            MATCH(
                LEFT(A14, FIND("~", SUBSTITUTE(A14, ".", "~", LEN(A14) - LEN(SUBSTITUTE(A14, ".", ""))))) &amp; "TotalkWh",
                RawData!$1:$1,
                0
            ),
            4
        )
    )
    -
    INDIRECT(
        "RawData!" &amp;
        ADDRESS(
            2,
            MATCH(
                LEFT(A14, FIND("~", SUBSTITUTE(A14, ".", "~", LEN(A14) - LEN(SUBSTITUTE(A14, ".", ""))))) &amp; "TotalkWh",
               RawData!$1:$1,
                0
            ),
            4
        )
    ),
    0
)</f>
        <v>0</v>
      </c>
    </row>
    <row r="15" spans="1:9" s="19" customFormat="1" ht="20.65" customHeight="1">
      <c r="A15" s="26" t="s">
        <v>196</v>
      </c>
      <c r="B15" s="27" t="s">
        <v>8</v>
      </c>
      <c r="C15" s="28">
        <f ca="1">IFERROR(
    INDIRECT(
        "RawData!" &amp;
        ADDRESS(
            3,
            MATCH(
                LEFT(A15, FIND("~", SUBSTITUTE(A15, ".", "~", LEN(A15) - LEN(SUBSTITUTE(A15, ".", ""))))) &amp; "TotalkWh",
                RawData!$1:$1,
                0
            ),
            4
        )
    )
    -
    INDIRECT(
        "RawData!" &amp;
        ADDRESS(
            2,
            MATCH(
                LEFT(A15, FIND("~", SUBSTITUTE(A15, ".", "~", LEN(A15) - LEN(SUBSTITUTE(A15, ".", ""))))) &amp; "TotalkWh",
               RawData!$1:$1,
                0
            ),
            4
        )
    ),
    0
)</f>
        <v>0</v>
      </c>
    </row>
    <row r="16" spans="1:9" s="19" customFormat="1" ht="20.65" customHeight="1">
      <c r="A16" s="26" t="s">
        <v>197</v>
      </c>
      <c r="B16" s="27" t="s">
        <v>9</v>
      </c>
      <c r="C16" s="28">
        <f ca="1">IFERROR(
    INDIRECT(
        "RawData!" &amp;
        ADDRESS(
            3,
            MATCH(
                LEFT(A16, FIND("~", SUBSTITUTE(A16, ".", "~", LEN(A16) - LEN(SUBSTITUTE(A16, ".", ""))))) &amp; "TotalkWh",
                RawData!$1:$1,
                0
            ),
            4
        )
    )
    -
    INDIRECT(
        "RawData!" &amp;
        ADDRESS(
            2,
            MATCH(
                LEFT(A16, FIND("~", SUBSTITUTE(A16, ".", "~", LEN(A16) - LEN(SUBSTITUTE(A16, ".", ""))))) &amp; "TotalkWh",
               RawData!$1:$1,
                0
            ),
            4
        )
    ),
    0
)</f>
        <v>0</v>
      </c>
    </row>
    <row r="17" spans="1:9" s="19" customFormat="1" ht="20.65" customHeight="1">
      <c r="A17" s="26" t="s">
        <v>198</v>
      </c>
      <c r="B17" s="27" t="s">
        <v>10</v>
      </c>
      <c r="C17" s="28">
        <f ca="1">IFERROR(
    INDIRECT(
        "RawData!" &amp;
        ADDRESS(
            3,
            MATCH(
                LEFT(A17, FIND("~", SUBSTITUTE(A17, ".", "~", LEN(A17) - LEN(SUBSTITUTE(A17, ".", ""))))) &amp; "TotalkWh",
                RawData!$1:$1,
                0
            ),
            4
        )
    )
    -
    INDIRECT(
        "RawData!" &amp;
        ADDRESS(
            2,
            MATCH(
                LEFT(A17, FIND("~", SUBSTITUTE(A17, ".", "~", LEN(A17) - LEN(SUBSTITUTE(A17, ".", ""))))) &amp; "TotalkWh",
               RawData!$1:$1,
                0
            ),
            4
        )
    ),
    0
)</f>
        <v>0</v>
      </c>
    </row>
    <row r="18" spans="1:9" s="19" customFormat="1" ht="20.65" customHeight="1">
      <c r="A18" s="26" t="s">
        <v>199</v>
      </c>
      <c r="B18" s="27" t="s">
        <v>11</v>
      </c>
      <c r="C18" s="28">
        <f ca="1">IFERROR(
    INDIRECT(
        "RawData!" &amp;
        ADDRESS(
            3,
            MATCH(
                LEFT(A18, FIND("~", SUBSTITUTE(A18, ".", "~", LEN(A18) - LEN(SUBSTITUTE(A18, ".", ""))))) &amp; "TotalkWh",
                RawData!$1:$1,
                0
            ),
            4
        )
    )
    -
    INDIRECT(
        "RawData!" &amp;
        ADDRESS(
            2,
            MATCH(
                LEFT(A18, FIND("~", SUBSTITUTE(A18, ".", "~", LEN(A18) - LEN(SUBSTITUTE(A18, ".", ""))))) &amp; "TotalkWh",
               RawData!$1:$1,
                0
            ),
            4
        )
    ),
    0
)</f>
        <v>0</v>
      </c>
    </row>
    <row r="19" spans="1:9" s="19" customFormat="1" ht="20.65" customHeight="1">
      <c r="A19" s="26" t="s">
        <v>200</v>
      </c>
      <c r="B19" s="27" t="s">
        <v>12</v>
      </c>
      <c r="C19" s="28">
        <f ca="1">IFERROR(
    INDIRECT(
        "RawData!" &amp;
        ADDRESS(
            3,
            MATCH(
                LEFT(A19, FIND("~", SUBSTITUTE(A19, ".", "~", LEN(A19) - LEN(SUBSTITUTE(A19, ".", ""))))) &amp; "TotalkWh",
                RawData!$1:$1,
                0
            ),
            4
        )
    )
    -
    INDIRECT(
        "RawData!" &amp;
        ADDRESS(
            2,
            MATCH(
                LEFT(A19, FIND("~", SUBSTITUTE(A19, ".", "~", LEN(A19) - LEN(SUBSTITUTE(A19, ".", ""))))) &amp; "TotalkWh",
               RawData!$1:$1,
                0
            ),
            4
        )
    ),
    0
)</f>
        <v>0</v>
      </c>
    </row>
    <row r="20" spans="1:9" s="19" customFormat="1" ht="20.65" customHeight="1">
      <c r="A20" s="26" t="s">
        <v>201</v>
      </c>
      <c r="B20" s="27" t="s">
        <v>13</v>
      </c>
      <c r="C20" s="28">
        <f ca="1">IFERROR(
    INDIRECT(
        "RawData!" &amp;
        ADDRESS(
            3,
            MATCH(
                LEFT(A20, FIND("~", SUBSTITUTE(A20, ".", "~", LEN(A20) - LEN(SUBSTITUTE(A20, ".", ""))))) &amp; "TotalkWh",
                RawData!$1:$1,
                0
            ),
            4
        )
    )
    -
    INDIRECT(
        "RawData!" &amp;
        ADDRESS(
            2,
            MATCH(
                LEFT(A20, FIND("~", SUBSTITUTE(A20, ".", "~", LEN(A20) - LEN(SUBSTITUTE(A20, ".", ""))))) &amp; "TotalkWh",
               RawData!$1:$1,
                0
            ),
            4
        )
    ),
    0
)</f>
        <v>0</v>
      </c>
    </row>
    <row r="21" spans="1:9" s="19" customFormat="1" ht="20.65" customHeight="1">
      <c r="A21" s="26" t="s">
        <v>202</v>
      </c>
      <c r="B21" s="27" t="s">
        <v>14</v>
      </c>
      <c r="C21" s="28">
        <f ca="1">IFERROR(
    INDIRECT(
        "RawData!" &amp;
        ADDRESS(
            3,
            MATCH(
                LEFT(A21, FIND("~", SUBSTITUTE(A21, ".", "~", LEN(A21) - LEN(SUBSTITUTE(A21, ".", ""))))) &amp; "TotalkWh",
                RawData!$1:$1,
                0
            ),
            4
        )
    )
    -
    INDIRECT(
        "RawData!" &amp;
        ADDRESS(
            2,
            MATCH(
                LEFT(A21, FIND("~", SUBSTITUTE(A21, ".", "~", LEN(A21) - LEN(SUBSTITUTE(A21, ".", ""))))) &amp; "TotalkWh",
               RawData!$1:$1,
                0
            ),
            4
        )
    ),
    0
)</f>
        <v>0</v>
      </c>
    </row>
    <row r="22" spans="1:9" s="19" customFormat="1" ht="20.65" customHeight="1">
      <c r="A22" s="26" t="s">
        <v>203</v>
      </c>
      <c r="B22" s="27" t="s">
        <v>5</v>
      </c>
      <c r="C22" s="28">
        <f ca="1">IFERROR(
    INDIRECT(
        "RawData!" &amp;
        ADDRESS(
            3,
            MATCH(
                LEFT(A22, FIND("~", SUBSTITUTE(A22, ".", "~", LEN(A22) - LEN(SUBSTITUTE(A22, ".", ""))))) &amp; "TotalkWh",
                RawData!$1:$1,
                0
            ),
            4
        )
    )
    -
    INDIRECT(
        "RawData!" &amp;
        ADDRESS(
            2,
            MATCH(
                LEFT(A22, FIND("~", SUBSTITUTE(A22, ".", "~", LEN(A22) - LEN(SUBSTITUTE(A22, ".", ""))))) &amp; "TotalkWh",
               RawData!$1:$1,
                0
            ),
            4
        )
    ),
    0
)</f>
        <v>0</v>
      </c>
    </row>
    <row r="23" spans="1:9" s="19" customFormat="1" ht="20.65" customHeight="1">
      <c r="A23" s="26" t="s">
        <v>204</v>
      </c>
      <c r="B23" s="27" t="s">
        <v>205</v>
      </c>
      <c r="C23" s="28">
        <f ca="1">IFERROR(
    INDIRECT(
        "RawData!" &amp;
        ADDRESS(
            3,
            MATCH(
                LEFT(A23, FIND("~", SUBSTITUTE(A23, ".", "~", LEN(A23) - LEN(SUBSTITUTE(A23, ".", ""))))) &amp; "TotalkWh",
                RawData!$1:$1,
                0
            ),
            4
        )
    )
    -
    INDIRECT(
        "RawData!" &amp;
        ADDRESS(
            2,
            MATCH(
                LEFT(A23, FIND("~", SUBSTITUTE(A23, ".", "~", LEN(A23) - LEN(SUBSTITUTE(A23, ".", ""))))) &amp; "TotalkWh",
               RawData!$1:$1,
                0
            ),
            4
        )
    ),
    0
)</f>
        <v>0</v>
      </c>
    </row>
    <row r="24" spans="1:9" s="19" customFormat="1" ht="20.65" customHeight="1">
      <c r="A24" s="26" t="s">
        <v>206</v>
      </c>
      <c r="B24" s="27" t="s">
        <v>15</v>
      </c>
      <c r="C24" s="28">
        <f ca="1">IFERROR(
    INDIRECT(
        "RawData!" &amp;
        ADDRESS(
            3,
            MATCH(
                LEFT(A24, FIND("~", SUBSTITUTE(A24, ".", "~", LEN(A24) - LEN(SUBSTITUTE(A24, ".", ""))))) &amp; "TotalkWh",
                RawData!$1:$1,
                0
            ),
            4
        )
    )
    -
    INDIRECT(
        "RawData!" &amp;
        ADDRESS(
            2,
            MATCH(
                LEFT(A24, FIND("~", SUBSTITUTE(A24, ".", "~", LEN(A24) - LEN(SUBSTITUTE(A24, ".", ""))))) &amp; "TotalkWh",
               RawData!$1:$1,
                0
            ),
            4
        )
    ),
    0
)</f>
        <v>0</v>
      </c>
      <c r="D24" s="25"/>
      <c r="E24" s="25"/>
      <c r="F24" s="25"/>
      <c r="G24" s="25"/>
    </row>
    <row r="25" spans="1:9" s="19" customFormat="1" ht="20.65" customHeight="1">
      <c r="A25" s="26" t="s">
        <v>207</v>
      </c>
      <c r="B25" s="27" t="s">
        <v>16</v>
      </c>
      <c r="C25" s="28">
        <f ca="1">IFERROR(
    INDIRECT(
        "RawData!" &amp;
        ADDRESS(
            3,
            MATCH(
                LEFT(A25, FIND("~", SUBSTITUTE(A25, ".", "~", LEN(A25) - LEN(SUBSTITUTE(A25, ".", ""))))) &amp; "TotalkWh",
                RawData!$1:$1,
                0
            ),
            4
        )
    )
    -
    INDIRECT(
        "RawData!" &amp;
        ADDRESS(
            2,
            MATCH(
                LEFT(A25, FIND("~", SUBSTITUTE(A25, ".", "~", LEN(A25) - LEN(SUBSTITUTE(A25, ".", ""))))) &amp; "TotalkWh",
               RawData!$1:$1,
                0
            ),
            4
        )
    ),
    0
)</f>
        <v>0</v>
      </c>
      <c r="D25" s="25"/>
      <c r="E25" s="25"/>
      <c r="F25" s="25"/>
      <c r="G25" s="25"/>
    </row>
    <row r="26" spans="1:9" s="19" customFormat="1" ht="20.65" customHeight="1">
      <c r="A26" s="26" t="s">
        <v>208</v>
      </c>
      <c r="B26" s="27" t="s">
        <v>17</v>
      </c>
      <c r="C26" s="28">
        <f ca="1">IFERROR(
    INDIRECT(
        "RawData!" &amp;
        ADDRESS(
            3,
            MATCH(
                LEFT(A26, FIND("~", SUBSTITUTE(A26, ".", "~", LEN(A26) - LEN(SUBSTITUTE(A26, ".", ""))))) &amp; "TotalkWh",
                RawData!$1:$1,
                0
            ),
            4
        )
    )
    -
    INDIRECT(
        "RawData!" &amp;
        ADDRESS(
            2,
            MATCH(
                LEFT(A26, FIND("~", SUBSTITUTE(A26, ".", "~", LEN(A26) - LEN(SUBSTITUTE(A26, ".", ""))))) &amp; "TotalkWh",
               RawData!$1:$1,
                0
            ),
            4
        )
    ),
    0
)</f>
        <v>0</v>
      </c>
      <c r="D26" s="25"/>
      <c r="E26" s="25"/>
      <c r="F26" s="25"/>
      <c r="G26" s="25"/>
    </row>
    <row r="27" spans="1:9" s="19" customFormat="1" ht="20.65" customHeight="1">
      <c r="A27" s="26" t="s">
        <v>209</v>
      </c>
      <c r="B27" s="27" t="s">
        <v>18</v>
      </c>
      <c r="C27" s="28">
        <f ca="1">IFERROR(
    INDIRECT(
        "RawData!" &amp;
        ADDRESS(
            3,
            MATCH(
                LEFT(A27, FIND("~", SUBSTITUTE(A27, ".", "~", LEN(A27) - LEN(SUBSTITUTE(A27, ".", ""))))) &amp; "TotalkWh",
                RawData!$1:$1,
                0
            ),
            4
        )
    )
    -
    INDIRECT(
        "RawData!" &amp;
        ADDRESS(
            2,
            MATCH(
                LEFT(A27, FIND("~", SUBSTITUTE(A27, ".", "~", LEN(A27) - LEN(SUBSTITUTE(A27, ".", ""))))) &amp; "TotalkWh",
               RawData!$1:$1,
                0
            ),
            4
        )
    ),
    0
)</f>
        <v>0</v>
      </c>
      <c r="D27" s="25"/>
      <c r="E27" s="25"/>
      <c r="F27" s="25"/>
      <c r="G27" s="25"/>
    </row>
    <row r="28" spans="1:9" s="19" customFormat="1" ht="20.65" customHeight="1">
      <c r="A28" s="26" t="s">
        <v>210</v>
      </c>
      <c r="B28" s="27" t="s">
        <v>19</v>
      </c>
      <c r="C28" s="28">
        <f ca="1">IFERROR(
    INDIRECT(
        "RawData!" &amp;
        ADDRESS(
            3,
            MATCH(
                LEFT(A28, FIND("~", SUBSTITUTE(A28, ".", "~", LEN(A28) - LEN(SUBSTITUTE(A28, ".", ""))))) &amp; "TotalkWh",
                RawData!$1:$1,
                0
            ),
            4
        )
    )
    -
    INDIRECT(
        "RawData!" &amp;
        ADDRESS(
            2,
            MATCH(
                LEFT(A28, FIND("~", SUBSTITUTE(A28, ".", "~", LEN(A28) - LEN(SUBSTITUTE(A28, ".", ""))))) &amp; "TotalkWh",
               RawData!$1:$1,
                0
            ),
            4
        )
    ),
    0
)</f>
        <v>0</v>
      </c>
      <c r="D28" s="25"/>
      <c r="E28" s="25"/>
      <c r="F28" s="25"/>
      <c r="G28" s="25"/>
    </row>
    <row r="29" spans="1:9" s="19" customFormat="1" ht="20.65" customHeight="1">
      <c r="A29" s="26" t="s">
        <v>211</v>
      </c>
      <c r="B29" s="27" t="s">
        <v>20</v>
      </c>
      <c r="C29" s="28">
        <f ca="1">IFERROR(
    INDIRECT(
        "RawData!" &amp;
        ADDRESS(
            3,
            MATCH(
                LEFT(A29, FIND("~", SUBSTITUTE(A29, ".", "~", LEN(A29) - LEN(SUBSTITUTE(A29, ".", ""))))) &amp; "TotalkWh",
                RawData!$1:$1,
                0
            ),
            4
        )
    )
    -
    INDIRECT(
        "RawData!" &amp;
        ADDRESS(
            2,
            MATCH(
                LEFT(A29, FIND("~", SUBSTITUTE(A29, ".", "~", LEN(A29) - LEN(SUBSTITUTE(A29, ".", ""))))) &amp; "TotalkWh",
               RawData!$1:$1,
                0
            ),
            4
        )
    ),
    0
)</f>
        <v>0</v>
      </c>
      <c r="D29" s="25"/>
      <c r="E29" s="25"/>
      <c r="F29" s="25"/>
      <c r="G29" s="25"/>
      <c r="H29" s="25"/>
      <c r="I29" s="25"/>
    </row>
    <row r="30" spans="1:9" s="19" customFormat="1" ht="20.65" customHeight="1">
      <c r="A30" s="26" t="s">
        <v>212</v>
      </c>
      <c r="B30" s="27" t="s">
        <v>21</v>
      </c>
      <c r="C30" s="28">
        <f ca="1">IFERROR(
    INDIRECT(
        "RawData!" &amp;
        ADDRESS(
            3,
            MATCH(
                LEFT(A30, FIND("~", SUBSTITUTE(A30, ".", "~", LEN(A30) - LEN(SUBSTITUTE(A30, ".", ""))))) &amp; "TotalkWh",
                RawData!$1:$1,
                0
            ),
            4
        )
    )
    -
    INDIRECT(
        "RawData!" &amp;
        ADDRESS(
            2,
            MATCH(
                LEFT(A30, FIND("~", SUBSTITUTE(A30, ".", "~", LEN(A30) - LEN(SUBSTITUTE(A30, ".", ""))))) &amp; "TotalkWh",
               RawData!$1:$1,
                0
            ),
            4
        )
    ),
    0
)</f>
        <v>0</v>
      </c>
      <c r="D30" s="25"/>
      <c r="E30" s="25"/>
      <c r="F30" s="25"/>
      <c r="G30" s="25"/>
      <c r="H30" s="25"/>
      <c r="I30" s="25"/>
    </row>
    <row r="31" spans="1:9" s="19" customFormat="1" ht="20.65" customHeight="1">
      <c r="A31" s="26" t="s">
        <v>213</v>
      </c>
      <c r="B31" s="27" t="s">
        <v>6</v>
      </c>
      <c r="C31" s="28">
        <f ca="1">IFERROR(
    INDIRECT(
        "RawData!" &amp;
        ADDRESS(
            3,
            MATCH(
                LEFT(A31, FIND("~", SUBSTITUTE(A31, ".", "~", LEN(A31) - LEN(SUBSTITUTE(A31, ".", ""))))) &amp; "TotalkWh",
                RawData!$1:$1,
                0
            ),
            4
        )
    )
    -
    INDIRECT(
        "RawData!" &amp;
        ADDRESS(
            2,
            MATCH(
                LEFT(A31, FIND("~", SUBSTITUTE(A31, ".", "~", LEN(A31) - LEN(SUBSTITUTE(A31, ".", ""))))) &amp; "TotalkWh",
               RawData!$1:$1,
                0
            ),
            4
        )
    ),
    0
)</f>
        <v>0</v>
      </c>
      <c r="D31" s="25"/>
      <c r="E31" s="25"/>
      <c r="F31" s="25"/>
      <c r="G31" s="25"/>
      <c r="H31" s="25"/>
      <c r="I31" s="25"/>
    </row>
    <row r="32" spans="1:9" s="19" customFormat="1" ht="20.65" customHeight="1">
      <c r="A32" s="26" t="s">
        <v>214</v>
      </c>
      <c r="B32" s="27" t="s">
        <v>7</v>
      </c>
      <c r="C32" s="28">
        <f ca="1">IFERROR(
    INDIRECT(
        "RawData!" &amp;
        ADDRESS(
            3,
            MATCH(
                LEFT(A32, FIND("~", SUBSTITUTE(A32, ".", "~", LEN(A32) - LEN(SUBSTITUTE(A32, ".", ""))))) &amp; "TotalkWh",
                RawData!$1:$1,
                0
            ),
            4
        )
    )
    -
    INDIRECT(
        "RawData!" &amp;
        ADDRESS(
            2,
            MATCH(
                LEFT(A32, FIND("~", SUBSTITUTE(A32, ".", "~", LEN(A32) - LEN(SUBSTITUTE(A32, ".", ""))))) &amp; "TotalkWh",
               RawData!$1:$1,
                0
            ),
            4
        )
    ),
    0
)</f>
        <v>0</v>
      </c>
      <c r="D32" s="25"/>
      <c r="E32" s="25"/>
      <c r="F32" s="25"/>
      <c r="G32" s="25"/>
      <c r="H32" s="25"/>
      <c r="I32" s="25"/>
    </row>
    <row r="33" spans="1:9" s="19" customFormat="1" ht="20.65" customHeight="1">
      <c r="A33" s="29" t="s">
        <v>22</v>
      </c>
      <c r="B33" s="30"/>
      <c r="C33" s="31"/>
      <c r="D33" s="25"/>
      <c r="E33" s="25"/>
      <c r="F33" s="25"/>
      <c r="G33" s="25"/>
      <c r="H33" s="25"/>
      <c r="I33" s="25"/>
    </row>
    <row r="34" spans="1:9" s="19" customFormat="1" ht="20.65" customHeight="1">
      <c r="A34" s="26" t="s">
        <v>215</v>
      </c>
      <c r="B34" s="27" t="s">
        <v>23</v>
      </c>
      <c r="C34" s="28">
        <f ca="1">IFERROR(
    INDIRECT(
        "RawData!" &amp;
        ADDRESS(
            3,
            MATCH(
                LEFT(A34, FIND("~", SUBSTITUTE(A34, ".", "~", LEN(A34) - LEN(SUBSTITUTE(A34, ".", ""))))) &amp; "TotalkWh",
                RawData!$1:$1,
                0
            ),
            4
        )
    )
    -
    INDIRECT(
        "RawData!" &amp;
        ADDRESS(
            2,
            MATCH(
                LEFT(A34, FIND("~", SUBSTITUTE(A34, ".", "~", LEN(A34) - LEN(SUBSTITUTE(A34, ".", ""))))) &amp; "TotalkWh",
               RawData!$1:$1,
                0
            ),
            4
        )
    ),
    0
)</f>
        <v>0</v>
      </c>
      <c r="D34" s="25"/>
      <c r="E34" s="25"/>
      <c r="F34" s="25"/>
      <c r="G34" s="25"/>
      <c r="H34" s="25"/>
      <c r="I34" s="25"/>
    </row>
    <row r="35" spans="1:9" s="19" customFormat="1" ht="20.65" customHeight="1">
      <c r="A35" s="26" t="s">
        <v>216</v>
      </c>
      <c r="B35" s="27" t="s">
        <v>24</v>
      </c>
      <c r="C35" s="28">
        <f ca="1">IFERROR(
    INDIRECT(
        "RawData!" &amp;
        ADDRESS(
            3,
            MATCH(
                LEFT(A35, FIND("~", SUBSTITUTE(A35, ".", "~", LEN(A35) - LEN(SUBSTITUTE(A35, ".", ""))))) &amp; "TotalkWh",
                RawData!$1:$1,
                0
            ),
            4
        )
    )
    -
    INDIRECT(
        "RawData!" &amp;
        ADDRESS(
            2,
            MATCH(
                LEFT(A35, FIND("~", SUBSTITUTE(A35, ".", "~", LEN(A35) - LEN(SUBSTITUTE(A35, ".", ""))))) &amp; "TotalkWh",
               RawData!$1:$1,
                0
            ),
            4
        )
    ),
    0
)</f>
        <v>0</v>
      </c>
      <c r="D35" s="25"/>
      <c r="E35" s="25"/>
      <c r="F35" s="25"/>
      <c r="G35" s="25"/>
      <c r="H35" s="25"/>
      <c r="I35" s="25"/>
    </row>
    <row r="36" spans="1:9" s="19" customFormat="1" ht="20.65" customHeight="1">
      <c r="A36" s="142" t="s">
        <v>217</v>
      </c>
      <c r="B36" s="143"/>
      <c r="C36" s="144"/>
      <c r="D36" s="25"/>
      <c r="E36" s="25"/>
      <c r="F36" s="25"/>
      <c r="G36" s="25"/>
      <c r="H36" s="25"/>
      <c r="I36" s="25"/>
    </row>
    <row r="37" spans="1:9" s="19" customFormat="1" ht="20.65" customHeight="1">
      <c r="A37" s="131" t="s">
        <v>22</v>
      </c>
      <c r="B37" s="132"/>
      <c r="C37" s="133"/>
      <c r="D37" s="25"/>
      <c r="E37" s="25"/>
      <c r="F37" s="25"/>
      <c r="G37" s="25"/>
      <c r="H37" s="25"/>
    </row>
    <row r="38" spans="1:9" s="19" customFormat="1" ht="20.65" customHeight="1">
      <c r="A38" s="26" t="s">
        <v>218</v>
      </c>
      <c r="B38" s="27" t="s">
        <v>25</v>
      </c>
      <c r="C38" s="28">
        <f ca="1">IFERROR(
    INDIRECT(
        "RawData!" &amp;
        ADDRESS(
            3,
            MATCH(
                LEFT(A38, FIND("~", SUBSTITUTE(A38, ".", "~", LEN(A38) - LEN(SUBSTITUTE(A38, ".", ""))))) &amp; "TotalkWh",
                RawData!$1:$1,
                0
            ),
            4
        )
    )
    -
    INDIRECT(
        "RawData!" &amp;
        ADDRESS(
            2,
            MATCH(
                LEFT(A38, FIND("~", SUBSTITUTE(A38, ".", "~", LEN(A38) - LEN(SUBSTITUTE(A38, ".", ""))))) &amp; "TotalkWh",
               RawData!$1:$1,
                0
            ),
            4
        )
    ),
    0
)</f>
        <v>0</v>
      </c>
      <c r="D38" s="25"/>
      <c r="E38" s="25"/>
      <c r="F38" s="25"/>
      <c r="G38" s="25"/>
      <c r="H38" s="25"/>
    </row>
    <row r="39" spans="1:9" s="19" customFormat="1" ht="20.65" customHeight="1">
      <c r="A39" s="26" t="s">
        <v>219</v>
      </c>
      <c r="B39" s="27" t="s">
        <v>26</v>
      </c>
      <c r="C39" s="28">
        <f ca="1">IFERROR(
    INDIRECT(
        "RawData!" &amp;
        ADDRESS(
            3,
            MATCH(
                LEFT(A39, FIND("~", SUBSTITUTE(A39, ".", "~", LEN(A39) - LEN(SUBSTITUTE(A39, ".", ""))))) &amp; "TotalkWh",
                RawData!$1:$1,
                0
            ),
            4
        )
    )
    -
    INDIRECT(
        "RawData!" &amp;
        ADDRESS(
            2,
            MATCH(
                LEFT(A39, FIND("~", SUBSTITUTE(A39, ".", "~", LEN(A39) - LEN(SUBSTITUTE(A39, ".", ""))))) &amp; "TotalkWh",
               RawData!$1:$1,
                0
            ),
            4
        )
    ),
    0
)</f>
        <v>0</v>
      </c>
      <c r="D39" s="25"/>
      <c r="E39" s="25"/>
      <c r="F39" s="25"/>
      <c r="G39" s="25"/>
      <c r="H39" s="25"/>
    </row>
    <row r="40" spans="1:9" s="19" customFormat="1" ht="20.65" customHeight="1">
      <c r="A40" s="26" t="s">
        <v>220</v>
      </c>
      <c r="B40" s="27" t="s">
        <v>27</v>
      </c>
      <c r="C40" s="28">
        <f ca="1">IFERROR(
    INDIRECT(
        "RawData!" &amp;
        ADDRESS(
            3,
            MATCH(
                LEFT(A40, FIND("~", SUBSTITUTE(A40, ".", "~", LEN(A40) - LEN(SUBSTITUTE(A40, ".", ""))))) &amp; "TotalkWh",
                RawData!$1:$1,
                0
            ),
            4
        )
    )
    -
    INDIRECT(
        "RawData!" &amp;
        ADDRESS(
            2,
            MATCH(
                LEFT(A40, FIND("~", SUBSTITUTE(A40, ".", "~", LEN(A40) - LEN(SUBSTITUTE(A40, ".", ""))))) &amp; "TotalkWh",
               RawData!$1:$1,
                0
            ),
            4
        )
    ),
    0
)</f>
        <v>0</v>
      </c>
      <c r="D40" s="25"/>
      <c r="E40" s="25"/>
      <c r="F40" s="25"/>
      <c r="G40" s="25"/>
      <c r="H40" s="25"/>
    </row>
    <row r="41" spans="1:9" s="19" customFormat="1" ht="20.65" customHeight="1">
      <c r="A41" s="26" t="s">
        <v>221</v>
      </c>
      <c r="B41" s="27" t="s">
        <v>28</v>
      </c>
      <c r="C41" s="28">
        <f ca="1">IFERROR(
    INDIRECT(
        "RawData!" &amp;
        ADDRESS(
            3,
            MATCH(
                LEFT(A41, FIND("~", SUBSTITUTE(A41, ".", "~", LEN(A41) - LEN(SUBSTITUTE(A41, ".", ""))))) &amp; "TotalkWh",
                RawData!$1:$1,
                0
            ),
            4
        )
    )
    -
    INDIRECT(
        "RawData!" &amp;
        ADDRESS(
            2,
            MATCH(
                LEFT(A41, FIND("~", SUBSTITUTE(A41, ".", "~", LEN(A41) - LEN(SUBSTITUTE(A41, ".", ""))))) &amp; "TotalkWh",
               RawData!$1:$1,
                0
            ),
            4
        )
    ),
    0
)</f>
        <v>0</v>
      </c>
      <c r="D41" s="25"/>
      <c r="E41" s="25"/>
      <c r="F41" s="25"/>
      <c r="G41" s="25"/>
      <c r="H41" s="25"/>
    </row>
    <row r="42" spans="1:9" s="19" customFormat="1" ht="20.65" customHeight="1">
      <c r="A42" s="142" t="s">
        <v>222</v>
      </c>
      <c r="B42" s="143"/>
      <c r="C42" s="144"/>
      <c r="D42" s="25"/>
      <c r="E42" s="25"/>
      <c r="F42" s="25"/>
      <c r="G42" s="25"/>
      <c r="H42" s="25"/>
    </row>
    <row r="43" spans="1:9" s="19" customFormat="1" ht="20.65" customHeight="1">
      <c r="A43" s="131" t="s">
        <v>3</v>
      </c>
      <c r="B43" s="132"/>
      <c r="C43" s="133"/>
      <c r="D43" s="25"/>
      <c r="E43" s="25"/>
      <c r="F43" s="25"/>
      <c r="G43" s="25"/>
      <c r="H43" s="25"/>
    </row>
    <row r="44" spans="1:9" s="19" customFormat="1" ht="20.65" customHeight="1">
      <c r="A44" s="26" t="s">
        <v>223</v>
      </c>
      <c r="B44" s="27" t="s">
        <v>29</v>
      </c>
      <c r="C44" s="28">
        <f ca="1">IFERROR(
    INDIRECT(
        "RawData!" &amp;
        ADDRESS(
            3,
            MATCH(
                LEFT(A44, FIND("~", SUBSTITUTE(A44, ".", "~", LEN(A44) - LEN(SUBSTITUTE(A44, ".", ""))))) &amp; "TotalkWh",
                RawData!$1:$1,
                0
            ),
            4
        )
    )
    -
    INDIRECT(
        "RawData!" &amp;
        ADDRESS(
            2,
            MATCH(
                LEFT(A44, FIND("~", SUBSTITUTE(A44, ".", "~", LEN(A44) - LEN(SUBSTITUTE(A44, ".", ""))))) &amp; "TotalkWh",
               RawData!$1:$1,
                0
            ),
            4
        )
    ),
    0
)</f>
        <v>0</v>
      </c>
      <c r="D44" s="25"/>
      <c r="E44" s="25"/>
      <c r="F44" s="25"/>
      <c r="G44" s="25"/>
      <c r="H44" s="25"/>
    </row>
    <row r="45" spans="1:9" s="19" customFormat="1" ht="20.65" customHeight="1">
      <c r="A45" s="26" t="s">
        <v>224</v>
      </c>
      <c r="B45" s="27" t="s">
        <v>225</v>
      </c>
      <c r="C45" s="28">
        <f ca="1">IFERROR(
    INDIRECT(
        "RawData!" &amp;
        ADDRESS(
            3,
            MATCH(
                LEFT(A45, FIND("~", SUBSTITUTE(A45, ".", "~", LEN(A45) - LEN(SUBSTITUTE(A45, ".", ""))))) &amp; "TotalkWh",
                RawData!$1:$1,
                0
            ),
            4
        )
    )
    -
    INDIRECT(
        "RawData!" &amp;
        ADDRESS(
            2,
            MATCH(
                LEFT(A45, FIND("~", SUBSTITUTE(A45, ".", "~", LEN(A45) - LEN(SUBSTITUTE(A45, ".", ""))))) &amp; "TotalkWh",
               RawData!$1:$1,
                0
            ),
            4
        )
    ),
    0
)</f>
        <v>0</v>
      </c>
      <c r="D45" s="25"/>
      <c r="E45" s="25"/>
      <c r="F45" s="25"/>
      <c r="G45" s="25"/>
      <c r="H45" s="25"/>
    </row>
    <row r="46" spans="1:9" s="19" customFormat="1" ht="20.65" customHeight="1">
      <c r="A46" s="26" t="s">
        <v>226</v>
      </c>
      <c r="B46" s="27" t="s">
        <v>30</v>
      </c>
      <c r="C46" s="28">
        <f ca="1">IFERROR(
    INDIRECT(
        "RawData!" &amp;
        ADDRESS(
            3,
            MATCH(
                LEFT(A46, FIND("~", SUBSTITUTE(A46, ".", "~", LEN(A46) - LEN(SUBSTITUTE(A46, ".", ""))))) &amp; "TotalkWh",
                RawData!$1:$1,
                0
            ),
            4
        )
    )
    -
    INDIRECT(
        "RawData!" &amp;
        ADDRESS(
            2,
            MATCH(
                LEFT(A46, FIND("~", SUBSTITUTE(A46, ".", "~", LEN(A46) - LEN(SUBSTITUTE(A46, ".", ""))))) &amp; "TotalkWh",
               RawData!$1:$1,
                0
            ),
            4
        )
    ),
    0
)</f>
        <v>0</v>
      </c>
      <c r="D46" s="25"/>
      <c r="E46" s="25"/>
      <c r="F46" s="25"/>
      <c r="G46" s="25"/>
      <c r="H46" s="25"/>
    </row>
    <row r="47" spans="1:9" s="19" customFormat="1" ht="20.65" customHeight="1">
      <c r="A47" s="131" t="s">
        <v>22</v>
      </c>
      <c r="B47" s="132"/>
      <c r="C47" s="133"/>
    </row>
    <row r="48" spans="1:9" s="19" customFormat="1" ht="20.65" customHeight="1">
      <c r="A48" s="26" t="s">
        <v>227</v>
      </c>
      <c r="B48" s="27" t="s">
        <v>31</v>
      </c>
      <c r="C48" s="28">
        <f ca="1">IFERROR(
    INDIRECT(
        "RawData!" &amp;
        ADDRESS(
            3,
            MATCH(
                LEFT(A48, FIND("~", SUBSTITUTE(A48, ".", "~", LEN(A48) - LEN(SUBSTITUTE(A48, ".", ""))))) &amp; "TotalkWh",
                RawData!$1:$1,
                0
            ),
            4
        )
    )
    -
    INDIRECT(
        "RawData!" &amp;
        ADDRESS(
            2,
            MATCH(
                LEFT(A48, FIND("~", SUBSTITUTE(A48, ".", "~", LEN(A48) - LEN(SUBSTITUTE(A48, ".", ""))))) &amp; "TotalkWh",
               RawData!$1:$1,
                0
            ),
            4
        )
    ),
    0
)</f>
        <v>0</v>
      </c>
    </row>
    <row r="49" spans="1:3" s="19" customFormat="1" ht="20.65" customHeight="1">
      <c r="A49" s="26" t="s">
        <v>228</v>
      </c>
      <c r="B49" s="27" t="s">
        <v>29</v>
      </c>
      <c r="C49" s="28">
        <f ca="1">IFERROR(
    INDIRECT(
        "RawData!" &amp;
        ADDRESS(
            3,
            MATCH(
                LEFT(A49, FIND("~", SUBSTITUTE(A49, ".", "~", LEN(A49) - LEN(SUBSTITUTE(A49, ".", ""))))) &amp; "TotalkWh",
                RawData!$1:$1,
                0
            ),
            4
        )
    )
    -
    INDIRECT(
        "RawData!" &amp;
        ADDRESS(
            2,
            MATCH(
                LEFT(A49, FIND("~", SUBSTITUTE(A49, ".", "~", LEN(A49) - LEN(SUBSTITUTE(A49, ".", ""))))) &amp; "TotalkWh",
               RawData!$1:$1,
                0
            ),
            4
        )
    ),
    0
)</f>
        <v>0</v>
      </c>
    </row>
    <row r="50" spans="1:3" s="19" customFormat="1" ht="20.65" customHeight="1">
      <c r="A50" s="128" t="s">
        <v>229</v>
      </c>
      <c r="B50" s="129"/>
      <c r="C50" s="130"/>
    </row>
    <row r="51" spans="1:3" s="19" customFormat="1" ht="20.65" customHeight="1">
      <c r="A51" s="131" t="s">
        <v>3</v>
      </c>
      <c r="B51" s="132"/>
      <c r="C51" s="133"/>
    </row>
    <row r="52" spans="1:3" s="19" customFormat="1" ht="20.65" customHeight="1">
      <c r="A52" s="26" t="s">
        <v>230</v>
      </c>
      <c r="B52" s="27" t="s">
        <v>32</v>
      </c>
      <c r="C52" s="28">
        <f ca="1">IFERROR(
    INDIRECT(
        "RawData!" &amp;
        ADDRESS(
            3,
            MATCH(
                LEFT(A52, FIND("~", SUBSTITUTE(A52, ".", "~", LEN(A52) - LEN(SUBSTITUTE(A52, ".", ""))))) &amp; "TotalkWh",
                RawData!$1:$1,
                0
            ),
            4
        )
    )
    -
    INDIRECT(
        "RawData!" &amp;
        ADDRESS(
            2,
            MATCH(
                LEFT(A52, FIND("~", SUBSTITUTE(A52, ".", "~", LEN(A52) - LEN(SUBSTITUTE(A52, ".", ""))))) &amp; "TotalkWh",
               RawData!$1:$1,
                0
            ),
            4
        )
    ),
    0
)</f>
        <v>0</v>
      </c>
    </row>
    <row r="53" spans="1:3" s="19" customFormat="1" ht="20.65" customHeight="1">
      <c r="A53" s="26" t="s">
        <v>231</v>
      </c>
      <c r="B53" s="27" t="s">
        <v>33</v>
      </c>
      <c r="C53" s="28">
        <f ca="1">IFERROR(
    INDIRECT(
        "RawData!" &amp;
        ADDRESS(
            3,
            MATCH(
                LEFT(A53, FIND("~", SUBSTITUTE(A53, ".", "~", LEN(A53) - LEN(SUBSTITUTE(A53, ".", ""))))) &amp; "TotalkWh",
                RawData!$1:$1,
                0
            ),
            4
        )
    )
    -
    INDIRECT(
        "RawData!" &amp;
        ADDRESS(
            2,
            MATCH(
                LEFT(A53, FIND("~", SUBSTITUTE(A53, ".", "~", LEN(A53) - LEN(SUBSTITUTE(A53, ".", ""))))) &amp; "TotalkWh",
               RawData!$1:$1,
                0
            ),
            4
        )
    ),
    0
)</f>
        <v>0</v>
      </c>
    </row>
    <row r="54" spans="1:3" s="19" customFormat="1" ht="20.65" customHeight="1">
      <c r="A54" s="26" t="s">
        <v>232</v>
      </c>
      <c r="B54" s="27" t="s">
        <v>34</v>
      </c>
      <c r="C54" s="28">
        <f ca="1">IFERROR(
    INDIRECT(
        "RawData!" &amp;
        ADDRESS(
            3,
            MATCH(
                LEFT(A54, FIND("~", SUBSTITUTE(A54, ".", "~", LEN(A54) - LEN(SUBSTITUTE(A54, ".", ""))))) &amp; "TotalkWh",
                RawData!$1:$1,
                0
            ),
            4
        )
    )
    -
    INDIRECT(
        "RawData!" &amp;
        ADDRESS(
            2,
            MATCH(
                LEFT(A54, FIND("~", SUBSTITUTE(A54, ".", "~", LEN(A54) - LEN(SUBSTITUTE(A54, ".", ""))))) &amp; "TotalkWh",
               RawData!$1:$1,
                0
            ),
            4
        )
    ),
    0
)</f>
        <v>0</v>
      </c>
    </row>
    <row r="55" spans="1:3" s="19" customFormat="1" ht="20.65" customHeight="1">
      <c r="A55" s="26"/>
      <c r="B55" s="27"/>
      <c r="C55" s="28">
        <f ca="1">IFERROR(
    INDIRECT(
        "RawData!" &amp;
        ADDRESS(
            3,
            MATCH(
                LEFT(A55, FIND("~", SUBSTITUTE(A55, ".", "~", LEN(A55) - LEN(SUBSTITUTE(A55, ".", ""))))) &amp; "TotalkWh",
                RawData!$1:$1,
                0
            ),
            4
        )
    )
    -
    INDIRECT(
        "RawData!" &amp;
        ADDRESS(
            2,
            MATCH(
                LEFT(A55, FIND("~", SUBSTITUTE(A55, ".", "~", LEN(A55) - LEN(SUBSTITUTE(A55, ".", ""))))) &amp; "TotalkWh",
               RawData!$1:$1,
                0
            ),
            4
        )
    ),
    0
)</f>
        <v>0</v>
      </c>
    </row>
    <row r="56" spans="1:3" s="19" customFormat="1" ht="20.65" customHeight="1">
      <c r="A56" s="131" t="s">
        <v>22</v>
      </c>
      <c r="B56" s="132"/>
      <c r="C56" s="133"/>
    </row>
    <row r="57" spans="1:3" s="19" customFormat="1" ht="20.65" customHeight="1">
      <c r="A57" s="26" t="s">
        <v>233</v>
      </c>
      <c r="B57" s="27" t="s">
        <v>23</v>
      </c>
      <c r="C57" s="28">
        <f ca="1">IFERROR(
    INDIRECT(
        "RawData!" &amp;
        ADDRESS(
            3,
            MATCH(
                LEFT(A57, FIND("~", SUBSTITUTE(A57, ".", "~", LEN(A57) - LEN(SUBSTITUTE(A57, ".", ""))))) &amp; "TotalkWh",
                RawData!$1:$1,
                0
            ),
            4
        )
    )
    -
    INDIRECT(
        "RawData!" &amp;
        ADDRESS(
            2,
            MATCH(
                LEFT(A57, FIND("~", SUBSTITUTE(A57, ".", "~", LEN(A57) - LEN(SUBSTITUTE(A57, ".", ""))))) &amp; "TotalkWh",
               RawData!$1:$1,
                0
            ),
            4
        )
    ),
    0
)</f>
        <v>0</v>
      </c>
    </row>
    <row r="58" spans="1:3" s="19" customFormat="1" ht="20.65" customHeight="1">
      <c r="A58" s="26" t="s">
        <v>234</v>
      </c>
      <c r="B58" s="27" t="s">
        <v>35</v>
      </c>
      <c r="C58" s="28">
        <f ca="1">IFERROR(
    INDIRECT(
        "RawData!" &amp;
        ADDRESS(
            3,
            MATCH(
                LEFT(A58, FIND("~", SUBSTITUTE(A58, ".", "~", LEN(A58) - LEN(SUBSTITUTE(A58, ".", ""))))) &amp; "TotalkWh",
                RawData!$1:$1,
                0
            ),
            4
        )
    )
    -
    INDIRECT(
        "RawData!" &amp;
        ADDRESS(
            2,
            MATCH(
                LEFT(A58, FIND("~", SUBSTITUTE(A58, ".", "~", LEN(A58) - LEN(SUBSTITUTE(A58, ".", ""))))) &amp; "TotalkWh",
               RawData!$1:$1,
                0
            ),
            4
        )
    ),
    0
)</f>
        <v>0</v>
      </c>
    </row>
    <row r="59" spans="1:3" s="19" customFormat="1" ht="20.65" customHeight="1">
      <c r="A59" s="26" t="s">
        <v>235</v>
      </c>
      <c r="B59" s="27" t="s">
        <v>36</v>
      </c>
      <c r="C59" s="28">
        <f ca="1">IFERROR(
    INDIRECT(
        "RawData!" &amp;
        ADDRESS(
            3,
            MATCH(
                LEFT(A59, FIND("~", SUBSTITUTE(A59, ".", "~", LEN(A59) - LEN(SUBSTITUTE(A59, ".", ""))))) &amp; "TotalkWh",
                RawData!$1:$1,
                0
            ),
            4
        )
    )
    -
    INDIRECT(
        "RawData!" &amp;
        ADDRESS(
            2,
            MATCH(
                LEFT(A59, FIND("~", SUBSTITUTE(A59, ".", "~", LEN(A59) - LEN(SUBSTITUTE(A59, ".", ""))))) &amp; "TotalkWh",
               RawData!$1:$1,
                0
            ),
            4
        )
    ),
    0
)</f>
        <v>0</v>
      </c>
    </row>
    <row r="60" spans="1:3" s="19" customFormat="1" ht="20.65" customHeight="1">
      <c r="A60" s="26" t="s">
        <v>236</v>
      </c>
      <c r="B60" s="27" t="s">
        <v>37</v>
      </c>
      <c r="C60" s="28">
        <f ca="1">IFERROR(
    INDIRECT(
        "RawData!" &amp;
        ADDRESS(
            3,
            MATCH(
                LEFT(A60, FIND("~", SUBSTITUTE(A60, ".", "~", LEN(A60) - LEN(SUBSTITUTE(A60, ".", ""))))) &amp; "TotalkWh",
                RawData!$1:$1,
                0
            ),
            4
        )
    )
    -
    INDIRECT(
        "RawData!" &amp;
        ADDRESS(
            2,
            MATCH(
                LEFT(A60, FIND("~", SUBSTITUTE(A60, ".", "~", LEN(A60) - LEN(SUBSTITUTE(A60, ".", ""))))) &amp; "TotalkWh",
               RawData!$1:$1,
                0
            ),
            4
        )
    ),
    0
)</f>
        <v>0</v>
      </c>
    </row>
    <row r="61" spans="1:3" s="19" customFormat="1" ht="20.65" customHeight="1">
      <c r="A61" s="26" t="s">
        <v>237</v>
      </c>
      <c r="B61" s="27" t="s">
        <v>38</v>
      </c>
      <c r="C61" s="28">
        <f ca="1">IFERROR(
    INDIRECT(
        "RawData!" &amp;
        ADDRESS(
            3,
            MATCH(
                LEFT(A61, FIND("~", SUBSTITUTE(A61, ".", "~", LEN(A61) - LEN(SUBSTITUTE(A61, ".", ""))))) &amp; "TotalkWh",
                RawData!$1:$1,
                0
            ),
            4
        )
    )
    -
    INDIRECT(
        "RawData!" &amp;
        ADDRESS(
            2,
            MATCH(
                LEFT(A61, FIND("~", SUBSTITUTE(A61, ".", "~", LEN(A61) - LEN(SUBSTITUTE(A61, ".", ""))))) &amp; "TotalkWh",
               RawData!$1:$1,
                0
            ),
            4
        )
    ),
    0
)</f>
        <v>0</v>
      </c>
    </row>
    <row r="62" spans="1:3" s="19" customFormat="1" ht="20.65" customHeight="1">
      <c r="A62" s="128" t="s">
        <v>238</v>
      </c>
      <c r="B62" s="129"/>
      <c r="C62" s="130"/>
    </row>
    <row r="63" spans="1:3" s="19" customFormat="1" ht="20.65" customHeight="1">
      <c r="A63" s="131" t="s">
        <v>3</v>
      </c>
      <c r="B63" s="132"/>
      <c r="C63" s="133"/>
    </row>
    <row r="64" spans="1:3" s="19" customFormat="1" ht="20.65" customHeight="1">
      <c r="A64" s="26" t="s">
        <v>239</v>
      </c>
      <c r="B64" s="27" t="s">
        <v>39</v>
      </c>
      <c r="C64" s="28">
        <f ca="1">IFERROR(
    INDIRECT(
        "RawData!" &amp;
        ADDRESS(
            3,
            MATCH(
                LEFT(A64, FIND("~", SUBSTITUTE(A64, ".", "~", LEN(A64) - LEN(SUBSTITUTE(A64, ".", ""))))) &amp; "TotalkWh",
                RawData!$1:$1,
                0
            ),
            4
        )
    )
    -
    INDIRECT(
        "RawData!" &amp;
        ADDRESS(
            2,
            MATCH(
                LEFT(A64, FIND("~", SUBSTITUTE(A64, ".", "~", LEN(A64) - LEN(SUBSTITUTE(A64, ".", ""))))) &amp; "TotalkWh",
               RawData!$1:$1,
                0
            ),
            4
        )
    ),
    0
)</f>
        <v>0</v>
      </c>
    </row>
    <row r="65" spans="1:5" s="19" customFormat="1" ht="20.25" customHeight="1">
      <c r="A65" s="26" t="s">
        <v>240</v>
      </c>
      <c r="B65" s="27" t="s">
        <v>34</v>
      </c>
      <c r="C65" s="28">
        <f ca="1">IFERROR(
    INDIRECT(
        "RawData!" &amp;
        ADDRESS(
            3,
            MATCH(
                LEFT(A65, FIND("~", SUBSTITUTE(A65, ".", "~", LEN(A65) - LEN(SUBSTITUTE(A65, ".", ""))))) &amp; "TotalkWh",
                RawData!$1:$1,
                0
            ),
            4
        )
    )
    -
    INDIRECT(
        "RawData!" &amp;
        ADDRESS(
            2,
            MATCH(
                LEFT(A65, FIND("~", SUBSTITUTE(A65, ".", "~", LEN(A65) - LEN(SUBSTITUTE(A65, ".", ""))))) &amp; "TotalkWh",
               RawData!$1:$1,
                0
            ),
            4
        )
    ),
    0
)</f>
        <v>0</v>
      </c>
    </row>
    <row r="66" spans="1:5" s="19" customFormat="1" ht="20.25" customHeight="1">
      <c r="A66" s="26" t="s">
        <v>241</v>
      </c>
      <c r="B66" s="27" t="s">
        <v>40</v>
      </c>
      <c r="C66" s="28">
        <f ca="1">IFERROR(
    INDIRECT(
        "RawData!" &amp;
        ADDRESS(
            3,
            MATCH(
                LEFT(A66, FIND("~", SUBSTITUTE(A66, ".", "~", LEN(A66) - LEN(SUBSTITUTE(A66, ".", ""))))) &amp; "TotalkWh",
                RawData!$1:$1,
                0
            ),
            4
        )
    )
    -
    INDIRECT(
        "RawData!" &amp;
        ADDRESS(
            2,
            MATCH(
                LEFT(A66, FIND("~", SUBSTITUTE(A66, ".", "~", LEN(A66) - LEN(SUBSTITUTE(A66, ".", ""))))) &amp; "TotalkWh",
               RawData!$1:$1,
                0
            ),
            4
        )
    ),
    0
)</f>
        <v>0</v>
      </c>
    </row>
    <row r="67" spans="1:5" s="19" customFormat="1" ht="20.65" customHeight="1">
      <c r="A67" s="131" t="s">
        <v>22</v>
      </c>
      <c r="B67" s="132"/>
      <c r="C67" s="133"/>
    </row>
    <row r="68" spans="1:5" s="19" customFormat="1" ht="20.65" customHeight="1">
      <c r="A68" s="26" t="s">
        <v>242</v>
      </c>
      <c r="B68" s="27" t="s">
        <v>23</v>
      </c>
      <c r="C68" s="28">
        <f ca="1">IFERROR(
    INDIRECT(
        "RawData!" &amp;
        ADDRESS(
            3,
            MATCH(
                LEFT(A68, FIND("~", SUBSTITUTE(A68, ".", "~", LEN(A68) - LEN(SUBSTITUTE(A68, ".", ""))))) &amp; "TotalkWh",
                RawData!$1:$1,
                0
            ),
            4
        )
    )
    -
    INDIRECT(
        "RawData!" &amp;
        ADDRESS(
            2,
            MATCH(
                LEFT(A68, FIND("~", SUBSTITUTE(A68, ".", "~", LEN(A68) - LEN(SUBSTITUTE(A68, ".", ""))))) &amp; "TotalkWh",
               RawData!$1:$1,
                0
            ),
            4
        )
    ),
    0
)</f>
        <v>0</v>
      </c>
    </row>
    <row r="69" spans="1:5" s="19" customFormat="1" ht="20.65" customHeight="1">
      <c r="A69" s="26" t="s">
        <v>243</v>
      </c>
      <c r="B69" s="27" t="s">
        <v>41</v>
      </c>
      <c r="C69" s="28">
        <f ca="1">IFERROR(
    INDIRECT(
        "RawData!" &amp;
        ADDRESS(
            3,
            MATCH(
                LEFT(A69, FIND("~", SUBSTITUTE(A69, ".", "~", LEN(A69) - LEN(SUBSTITUTE(A69, ".", ""))))) &amp; "TotalkWh",
                RawData!$1:$1,
                0
            ),
            4
        )
    )
    -
    INDIRECT(
        "RawData!" &amp;
        ADDRESS(
            2,
            MATCH(
                LEFT(A69, FIND("~", SUBSTITUTE(A69, ".", "~", LEN(A69) - LEN(SUBSTITUTE(A69, ".", ""))))) &amp; "TotalkWh",
               RawData!$1:$1,
                0
            ),
            4
        )
    ),
    0
)</f>
        <v>0</v>
      </c>
    </row>
    <row r="70" spans="1:5" s="19" customFormat="1" ht="20.65" customHeight="1">
      <c r="A70" s="26" t="s">
        <v>244</v>
      </c>
      <c r="B70" s="27" t="s">
        <v>42</v>
      </c>
      <c r="C70" s="28">
        <f ca="1">IFERROR(
    INDIRECT(
        "RawData!" &amp;
        ADDRESS(
            3,
            MATCH(
                LEFT(A70, FIND("~", SUBSTITUTE(A70, ".", "~", LEN(A70) - LEN(SUBSTITUTE(A70, ".", ""))))) &amp; "TotalkWh",
                RawData!$1:$1,
                0
            ),
            4
        )
    )
    -
    INDIRECT(
        "RawData!" &amp;
        ADDRESS(
            2,
            MATCH(
                LEFT(A70, FIND("~", SUBSTITUTE(A70, ".", "~", LEN(A70) - LEN(SUBSTITUTE(A70, ".", ""))))) &amp; "TotalkWh",
               RawData!$1:$1,
                0
            ),
            4
        )
    ),
    0
)</f>
        <v>0</v>
      </c>
    </row>
    <row r="71" spans="1:5" s="19" customFormat="1" ht="20.65" customHeight="1">
      <c r="A71" s="26" t="s">
        <v>245</v>
      </c>
      <c r="B71" s="27" t="s">
        <v>43</v>
      </c>
      <c r="C71" s="28">
        <f ca="1">IFERROR(
    INDIRECT(
        "RawData!" &amp;
        ADDRESS(
            3,
            MATCH(
                LEFT(A71, FIND("~", SUBSTITUTE(A71, ".", "~", LEN(A71) - LEN(SUBSTITUTE(A71, ".", ""))))) &amp; "TotalkWh",
                RawData!$1:$1,
                0
            ),
            4
        )
    )
    -
    INDIRECT(
        "RawData!" &amp;
        ADDRESS(
            2,
            MATCH(
                LEFT(A71, FIND("~", SUBSTITUTE(A71, ".", "~", LEN(A71) - LEN(SUBSTITUTE(A71, ".", ""))))) &amp; "TotalkWh",
               RawData!$1:$1,
                0
            ),
            4
        )
    ),
    0
)</f>
        <v>0</v>
      </c>
    </row>
    <row r="72" spans="1:5" s="19" customFormat="1" ht="20.65" customHeight="1">
      <c r="A72" s="26" t="s">
        <v>246</v>
      </c>
      <c r="B72" s="27" t="s">
        <v>44</v>
      </c>
      <c r="C72" s="28">
        <f ca="1">IFERROR(
    INDIRECT(
        "RawData!" &amp;
        ADDRESS(
            3,
            MATCH(
                LEFT(A72, FIND("~", SUBSTITUTE(A72, ".", "~", LEN(A72) - LEN(SUBSTITUTE(A72, ".", ""))))) &amp; "TotalkWh",
                RawData!$1:$1,
                0
            ),
            4
        )
    )
    -
    INDIRECT(
        "RawData!" &amp;
        ADDRESS(
            2,
            MATCH(
                LEFT(A72, FIND("~", SUBSTITUTE(A72, ".", "~", LEN(A72) - LEN(SUBSTITUTE(A72, ".", ""))))) &amp; "TotalkWh",
               RawData!$1:$1,
                0
            ),
            4
        )
    ),
    0
)</f>
        <v>0</v>
      </c>
    </row>
    <row r="73" spans="1:5" s="19" customFormat="1" ht="20.65" customHeight="1">
      <c r="A73" s="128" t="s">
        <v>247</v>
      </c>
      <c r="B73" s="129"/>
      <c r="C73" s="130"/>
    </row>
    <row r="74" spans="1:5" s="19" customFormat="1" ht="20.65" customHeight="1">
      <c r="A74" s="131" t="s">
        <v>3</v>
      </c>
      <c r="B74" s="132"/>
      <c r="C74" s="133"/>
    </row>
    <row r="75" spans="1:5" s="19" customFormat="1" ht="20.65" customHeight="1">
      <c r="A75" s="26" t="s">
        <v>248</v>
      </c>
      <c r="B75" s="27" t="s">
        <v>45</v>
      </c>
      <c r="C75" s="28">
        <f ca="1">IFERROR(
    INDIRECT(
        "RawData!" &amp;
        ADDRESS(
            3,
            MATCH(
                LEFT(A75, FIND("~", SUBSTITUTE(A75, ".", "~", LEN(A75) - LEN(SUBSTITUTE(A75, ".", ""))))) &amp; "TotalkWh",
                RawData!$1:$1,
                0
            ),
            4
        )
    )
    -
    INDIRECT(
        "RawData!" &amp;
        ADDRESS(
            2,
            MATCH(
                LEFT(A75, FIND("~", SUBSTITUTE(A75, ".", "~", LEN(A75) - LEN(SUBSTITUTE(A75, ".", ""))))) &amp; "TotalkWh",
               RawData!$1:$1,
                0
            ),
            4
        )
    ),
    0
)</f>
        <v>0</v>
      </c>
    </row>
    <row r="76" spans="1:5" s="19" customFormat="1" ht="20.65" customHeight="1">
      <c r="A76" s="26" t="s">
        <v>249</v>
      </c>
      <c r="B76" s="27" t="s">
        <v>46</v>
      </c>
      <c r="C76" s="28">
        <f ca="1">IFERROR(
    INDIRECT(
        "RawData!" &amp;
        ADDRESS(
            3,
            MATCH(
                LEFT(A76, FIND("~", SUBSTITUTE(A76, ".", "~", LEN(A76) - LEN(SUBSTITUTE(A76, ".", ""))))) &amp; "TotalkWh",
                RawData!$1:$1,
                0
            ),
            4
        )
    )
    -
    INDIRECT(
        "RawData!" &amp;
        ADDRESS(
            2,
            MATCH(
                LEFT(A76, FIND("~", SUBSTITUTE(A76, ".", "~", LEN(A76) - LEN(SUBSTITUTE(A76, ".", ""))))) &amp; "TotalkWh",
               RawData!$1:$1,
                0
            ),
            4
        )
    ),
    0
)</f>
        <v>0</v>
      </c>
      <c r="D76" s="25"/>
      <c r="E76" s="25"/>
    </row>
    <row r="77" spans="1:5" s="19" customFormat="1" ht="20.65" customHeight="1">
      <c r="A77" s="26" t="s">
        <v>250</v>
      </c>
      <c r="B77" s="27" t="s">
        <v>47</v>
      </c>
      <c r="C77" s="28">
        <f ca="1">IFERROR(
    INDIRECT(
        "RawData!" &amp;
        ADDRESS(
            3,
            MATCH(
                LEFT(A77, FIND("~", SUBSTITUTE(A77, ".", "~", LEN(A77) - LEN(SUBSTITUTE(A77, ".", ""))))) &amp; "TotalkWh",
                RawData!$1:$1,
                0
            ),
            4
        )
    )
    -
    INDIRECT(
        "RawData!" &amp;
        ADDRESS(
            2,
            MATCH(
                LEFT(A77, FIND("~", SUBSTITUTE(A77, ".", "~", LEN(A77) - LEN(SUBSTITUTE(A77, ".", ""))))) &amp; "TotalkWh",
               RawData!$1:$1,
                0
            ),
            4
        )
    ),
    0
)</f>
        <v>0</v>
      </c>
      <c r="D77" s="25"/>
      <c r="E77" s="25"/>
    </row>
    <row r="78" spans="1:5" s="19" customFormat="1" ht="20.65" customHeight="1">
      <c r="A78" s="26" t="s">
        <v>251</v>
      </c>
      <c r="B78" s="27" t="s">
        <v>48</v>
      </c>
      <c r="C78" s="28">
        <f ca="1">IFERROR(
    INDIRECT(
        "RawData!" &amp;
        ADDRESS(
            3,
            MATCH(
                LEFT(A78, FIND("~", SUBSTITUTE(A78, ".", "~", LEN(A78) - LEN(SUBSTITUTE(A78, ".", ""))))) &amp; "TotalkWh",
                RawData!$1:$1,
                0
            ),
            4
        )
    )
    -
    INDIRECT(
        "RawData!" &amp;
        ADDRESS(
            2,
            MATCH(
                LEFT(A78, FIND("~", SUBSTITUTE(A78, ".", "~", LEN(A78) - LEN(SUBSTITUTE(A78, ".", ""))))) &amp; "TotalkWh",
               RawData!$1:$1,
                0
            ),
            4
        )
    ),
    0
)</f>
        <v>0</v>
      </c>
      <c r="D78" s="25"/>
      <c r="E78" s="25"/>
    </row>
    <row r="79" spans="1:5" s="19" customFormat="1" ht="20.65" customHeight="1">
      <c r="A79" s="26" t="s">
        <v>252</v>
      </c>
      <c r="B79" s="27" t="s">
        <v>49</v>
      </c>
      <c r="C79" s="28">
        <f ca="1">IFERROR(
    INDIRECT(
        "RawData!" &amp;
        ADDRESS(
            3,
            MATCH(
                LEFT(A79, FIND("~", SUBSTITUTE(A79, ".", "~", LEN(A79) - LEN(SUBSTITUTE(A79, ".", ""))))) &amp; "TotalkWh",
                RawData!$1:$1,
                0
            ),
            4
        )
    )
    -
    INDIRECT(
        "RawData!" &amp;
        ADDRESS(
            2,
            MATCH(
                LEFT(A79, FIND("~", SUBSTITUTE(A79, ".", "~", LEN(A79) - LEN(SUBSTITUTE(A79, ".", ""))))) &amp; "TotalkWh",
               RawData!$1:$1,
                0
            ),
            4
        )
    ),
    0
)</f>
        <v>0</v>
      </c>
      <c r="D79" s="25"/>
      <c r="E79" s="25"/>
    </row>
    <row r="80" spans="1:5" s="19" customFormat="1" ht="20.65" customHeight="1">
      <c r="A80" s="26" t="s">
        <v>253</v>
      </c>
      <c r="B80" s="27" t="s">
        <v>50</v>
      </c>
      <c r="C80" s="28">
        <f ca="1">IFERROR(
    INDIRECT(
        "RawData!" &amp;
        ADDRESS(
            3,
            MATCH(
                LEFT(A80, FIND("~", SUBSTITUTE(A80, ".", "~", LEN(A80) - LEN(SUBSTITUTE(A80, ".", ""))))) &amp; "TotalkWh",
                RawData!$1:$1,
                0
            ),
            4
        )
    )
    -
    INDIRECT(
        "RawData!" &amp;
        ADDRESS(
            2,
            MATCH(
                LEFT(A80, FIND("~", SUBSTITUTE(A80, ".", "~", LEN(A80) - LEN(SUBSTITUTE(A80, ".", ""))))) &amp; "TotalkWh",
               RawData!$1:$1,
                0
            ),
            4
        )
    ),
    0
)</f>
        <v>0</v>
      </c>
      <c r="D80" s="25"/>
      <c r="E80" s="25"/>
    </row>
    <row r="81" spans="1:10" s="19" customFormat="1" ht="20.65" customHeight="1">
      <c r="A81" s="26" t="s">
        <v>254</v>
      </c>
      <c r="B81" s="27" t="s">
        <v>51</v>
      </c>
      <c r="C81" s="28">
        <f ca="1">IFERROR(
    INDIRECT(
        "RawData!" &amp;
        ADDRESS(
            3,
            MATCH(
                LEFT(A81, FIND("~", SUBSTITUTE(A81, ".", "~", LEN(A81) - LEN(SUBSTITUTE(A81, ".", ""))))) &amp; "TotalkWh",
                RawData!$1:$1,
                0
            ),
            4
        )
    )
    -
    INDIRECT(
        "RawData!" &amp;
        ADDRESS(
            2,
            MATCH(
                LEFT(A81, FIND("~", SUBSTITUTE(A81, ".", "~", LEN(A81) - LEN(SUBSTITUTE(A81, ".", ""))))) &amp; "TotalkWh",
               RawData!$1:$1,
                0
            ),
            4
        )
    ),
    0
)</f>
        <v>0</v>
      </c>
      <c r="D81" s="25"/>
      <c r="E81" s="25"/>
    </row>
    <row r="82" spans="1:10" s="19" customFormat="1" ht="20.65" customHeight="1">
      <c r="A82" s="26" t="s">
        <v>255</v>
      </c>
      <c r="B82" s="27" t="s">
        <v>52</v>
      </c>
      <c r="C82" s="28">
        <f ca="1">IFERROR(
    INDIRECT(
        "RawData!" &amp;
        ADDRESS(
            3,
            MATCH(
                LEFT(A82, FIND("~", SUBSTITUTE(A82, ".", "~", LEN(A82) - LEN(SUBSTITUTE(A82, ".", ""))))) &amp; "TotalkWh",
                RawData!$1:$1,
                0
            ),
            4
        )
    )
    -
    INDIRECT(
        "RawData!" &amp;
        ADDRESS(
            2,
            MATCH(
                LEFT(A82, FIND("~", SUBSTITUTE(A82, ".", "~", LEN(A82) - LEN(SUBSTITUTE(A82, ".", ""))))) &amp; "TotalkWh",
               RawData!$1:$1,
                0
            ),
            4
        )
    ),
    0
)</f>
        <v>0</v>
      </c>
      <c r="D82" s="25"/>
      <c r="E82" s="25"/>
    </row>
    <row r="83" spans="1:10" s="19" customFormat="1" ht="20.65" customHeight="1">
      <c r="A83" s="131" t="s">
        <v>22</v>
      </c>
      <c r="B83" s="132"/>
      <c r="C83" s="133"/>
      <c r="D83" s="25"/>
      <c r="E83" s="25"/>
    </row>
    <row r="84" spans="1:10" s="19" customFormat="1" ht="20.25" customHeight="1">
      <c r="A84" s="26" t="s">
        <v>256</v>
      </c>
      <c r="B84" s="27" t="s">
        <v>53</v>
      </c>
      <c r="C84" s="28">
        <f ca="1">IFERROR(
    INDIRECT(
        "RawData!" &amp;
        ADDRESS(
            3,
            MATCH(
                LEFT(A84, FIND("~", SUBSTITUTE(A84, ".", "~", LEN(A84) - LEN(SUBSTITUTE(A84, ".", ""))))) &amp; "TotalkWh",
                RawData!$1:$1,
                0
            ),
            4
        )
    )
    -
    INDIRECT(
        "RawData!" &amp;
        ADDRESS(
            2,
            MATCH(
                LEFT(A84, FIND("~", SUBSTITUTE(A84, ".", "~", LEN(A84) - LEN(SUBSTITUTE(A84, ".", ""))))) &amp; "TotalkWh",
               RawData!$1:$1,
                0
            ),
            4
        )
    ),
    0
)</f>
        <v>0</v>
      </c>
      <c r="D84" s="25"/>
      <c r="E84" s="25"/>
      <c r="F84" s="25"/>
      <c r="G84" s="25"/>
      <c r="H84" s="25"/>
      <c r="I84" s="25"/>
      <c r="J84" s="25"/>
    </row>
    <row r="85" spans="1:10" s="19" customFormat="1" ht="20.65" customHeight="1">
      <c r="A85" s="26" t="s">
        <v>257</v>
      </c>
      <c r="B85" s="27" t="s">
        <v>54</v>
      </c>
      <c r="C85" s="28">
        <f ca="1">IFERROR(
    INDIRECT(
        "RawData!" &amp;
        ADDRESS(
            3,
            MATCH(
                LEFT(A85, FIND("~", SUBSTITUTE(A85, ".", "~", LEN(A85) - LEN(SUBSTITUTE(A85, ".", ""))))) &amp; "TotalkWh",
                RawData!$1:$1,
                0
            ),
            4
        )
    )
    -
    INDIRECT(
        "RawData!" &amp;
        ADDRESS(
            2,
            MATCH(
                LEFT(A85, FIND("~", SUBSTITUTE(A85, ".", "~", LEN(A85) - LEN(SUBSTITUTE(A85, ".", ""))))) &amp; "TotalkWh",
               RawData!$1:$1,
                0
            ),
            4
        )
    ),
    0
)</f>
        <v>0</v>
      </c>
      <c r="D85" s="25"/>
      <c r="E85" s="25"/>
      <c r="F85" s="25"/>
      <c r="G85" s="25"/>
      <c r="H85" s="25"/>
      <c r="I85" s="25"/>
      <c r="J85" s="25"/>
    </row>
    <row r="86" spans="1:10" s="19" customFormat="1" ht="20.65" customHeight="1">
      <c r="A86" s="26" t="s">
        <v>258</v>
      </c>
      <c r="B86" s="27" t="s">
        <v>55</v>
      </c>
      <c r="C86" s="28">
        <f ca="1">IFERROR(
    INDIRECT(
        "RawData!" &amp;
        ADDRESS(
            3,
            MATCH(
                LEFT(A86, FIND("~", SUBSTITUTE(A86, ".", "~", LEN(A86) - LEN(SUBSTITUTE(A86, ".", ""))))) &amp; "TotalkWh",
                RawData!$1:$1,
                0
            ),
            4
        )
    )
    -
    INDIRECT(
        "RawData!" &amp;
        ADDRESS(
            2,
            MATCH(
                LEFT(A86, FIND("~", SUBSTITUTE(A86, ".", "~", LEN(A86) - LEN(SUBSTITUTE(A86, ".", ""))))) &amp; "TotalkWh",
               RawData!$1:$1,
                0
            ),
            4
        )
    ),
    0
)</f>
        <v>0</v>
      </c>
      <c r="D86" s="25"/>
      <c r="E86" s="25"/>
      <c r="F86" s="25"/>
      <c r="G86" s="25"/>
      <c r="H86" s="25"/>
      <c r="I86" s="25"/>
      <c r="J86" s="25"/>
    </row>
    <row r="87" spans="1:10" s="19" customFormat="1" ht="20.65" customHeight="1">
      <c r="A87" s="26" t="s">
        <v>259</v>
      </c>
      <c r="B87" s="27" t="s">
        <v>56</v>
      </c>
      <c r="C87" s="28">
        <f ca="1">IFERROR(
    INDIRECT(
        "RawData!" &amp;
        ADDRESS(
            3,
            MATCH(
                LEFT(A87, FIND("~", SUBSTITUTE(A87, ".", "~", LEN(A87) - LEN(SUBSTITUTE(A87, ".", ""))))) &amp; "TotalkWh",
                RawData!$1:$1,
                0
            ),
            4
        )
    )
    -
    INDIRECT(
        "RawData!" &amp;
        ADDRESS(
            2,
            MATCH(
                LEFT(A87, FIND("~", SUBSTITUTE(A87, ".", "~", LEN(A87) - LEN(SUBSTITUTE(A87, ".", ""))))) &amp; "TotalkWh",
               RawData!$1:$1,
                0
            ),
            4
        )
    ),
    0
)</f>
        <v>0</v>
      </c>
      <c r="D87" s="25"/>
      <c r="E87" s="25"/>
      <c r="F87" s="25"/>
      <c r="G87" s="25"/>
      <c r="H87" s="25"/>
      <c r="I87" s="25"/>
      <c r="J87" s="25"/>
    </row>
    <row r="88" spans="1:10" s="19" customFormat="1" ht="20.65" customHeight="1">
      <c r="A88" s="128" t="s">
        <v>260</v>
      </c>
      <c r="B88" s="129"/>
      <c r="C88" s="130"/>
    </row>
    <row r="89" spans="1:10" s="19" customFormat="1" ht="20.65" customHeight="1">
      <c r="A89" s="131" t="s">
        <v>3</v>
      </c>
      <c r="B89" s="132"/>
      <c r="C89" s="133"/>
    </row>
    <row r="90" spans="1:10" s="19" customFormat="1" ht="20.65" customHeight="1">
      <c r="A90" s="26" t="s">
        <v>261</v>
      </c>
      <c r="B90" s="27" t="s">
        <v>262</v>
      </c>
      <c r="C90" s="28">
        <f ca="1">IFERROR(
    INDIRECT(
        "RawData!" &amp;
        ADDRESS(
            3,
            MATCH(
                LEFT(A90, FIND("~", SUBSTITUTE(A90, ".", "~", LEN(A90) - LEN(SUBSTITUTE(A90, ".", ""))))) &amp; "TotalkWh",
                RawData!$1:$1,
                0
            ),
            4
        )
    )
    -
    INDIRECT(
        "RawData!" &amp;
        ADDRESS(
            2,
            MATCH(
                LEFT(A90, FIND("~", SUBSTITUTE(A90, ".", "~", LEN(A90) - LEN(SUBSTITUTE(A90, ".", ""))))) &amp; "TotalkWh",
               RawData!$1:$1,
                0
            ),
            4
        )
    ),
    0
)</f>
        <v>0</v>
      </c>
    </row>
    <row r="91" spans="1:10" s="19" customFormat="1" ht="20.65" customHeight="1">
      <c r="A91" s="26" t="s">
        <v>263</v>
      </c>
      <c r="B91" s="27" t="s">
        <v>264</v>
      </c>
      <c r="C91" s="28">
        <f ca="1">IFERROR(
    INDIRECT(
        "RawData!" &amp;
        ADDRESS(
            3,
            MATCH(
                LEFT(A91, FIND("~", SUBSTITUTE(A91, ".", "~", LEN(A91) - LEN(SUBSTITUTE(A91, ".", ""))))) &amp; "TotalkWh",
                RawData!$1:$1,
                0
            ),
            4
        )
    )
    -
    INDIRECT(
        "RawData!" &amp;
        ADDRESS(
            2,
            MATCH(
                LEFT(A91, FIND("~", SUBSTITUTE(A91, ".", "~", LEN(A91) - LEN(SUBSTITUTE(A91, ".", ""))))) &amp; "TotalkWh",
               RawData!$1:$1,
                0
            ),
            4
        )
    ),
    0
)</f>
        <v>0</v>
      </c>
    </row>
    <row r="92" spans="1:10" s="19" customFormat="1" ht="20.65" customHeight="1">
      <c r="A92" s="26" t="s">
        <v>265</v>
      </c>
      <c r="B92" s="27" t="s">
        <v>57</v>
      </c>
      <c r="C92" s="28">
        <f ca="1">IFERROR(
    INDIRECT(
        "RawData!" &amp;
        ADDRESS(
            3,
            MATCH(
                LEFT(A92, FIND("~", SUBSTITUTE(A92, ".", "~", LEN(A92) - LEN(SUBSTITUTE(A92, ".", ""))))) &amp; "TotalkWh",
                RawData!$1:$1,
                0
            ),
            4
        )
    )
    -
    INDIRECT(
        "RawData!" &amp;
        ADDRESS(
            2,
            MATCH(
                LEFT(A92, FIND("~", SUBSTITUTE(A92, ".", "~", LEN(A92) - LEN(SUBSTITUTE(A92, ".", ""))))) &amp; "TotalkWh",
               RawData!$1:$1,
                0
            ),
            4
        )
    ),
    0
)</f>
        <v>0</v>
      </c>
    </row>
    <row r="93" spans="1:10" s="19" customFormat="1" ht="20.65" customHeight="1">
      <c r="A93" s="26" t="s">
        <v>266</v>
      </c>
      <c r="B93" s="27" t="s">
        <v>267</v>
      </c>
      <c r="C93" s="28">
        <f ca="1">IFERROR(
    INDIRECT(
        "RawData!" &amp;
        ADDRESS(
            3,
            MATCH(
                LEFT(A93, FIND("~", SUBSTITUTE(A93, ".", "~", LEN(A93) - LEN(SUBSTITUTE(A93, ".", ""))))) &amp; "TotalkWh",
                RawData!$1:$1,
                0
            ),
            4
        )
    )
    -
    INDIRECT(
        "RawData!" &amp;
        ADDRESS(
            2,
            MATCH(
                LEFT(A93, FIND("~", SUBSTITUTE(A93, ".", "~", LEN(A93) - LEN(SUBSTITUTE(A93, ".", ""))))) &amp; "TotalkWh",
               RawData!$1:$1,
                0
            ),
            4
        )
    ),
    0
)</f>
        <v>0</v>
      </c>
    </row>
    <row r="94" spans="1:10" s="19" customFormat="1" ht="20.65" customHeight="1">
      <c r="A94" s="26" t="s">
        <v>268</v>
      </c>
      <c r="B94" s="27" t="s">
        <v>269</v>
      </c>
      <c r="C94" s="28">
        <f ca="1">IFERROR(
    INDIRECT(
        "RawData!" &amp;
        ADDRESS(
            3,
            MATCH(
                LEFT(A94, FIND("~", SUBSTITUTE(A94, ".", "~", LEN(A94) - LEN(SUBSTITUTE(A94, ".", ""))))) &amp; "TotalkWh",
                RawData!$1:$1,
                0
            ),
            4
        )
    )
    -
    INDIRECT(
        "RawData!" &amp;
        ADDRESS(
            2,
            MATCH(
                LEFT(A94, FIND("~", SUBSTITUTE(A94, ".", "~", LEN(A94) - LEN(SUBSTITUTE(A94, ".", ""))))) &amp; "TotalkWh",
               RawData!$1:$1,
                0
            ),
            4
        )
    ),
    0
)</f>
        <v>0</v>
      </c>
    </row>
    <row r="95" spans="1:10" s="19" customFormat="1" ht="20.65" customHeight="1">
      <c r="A95" s="26" t="s">
        <v>270</v>
      </c>
      <c r="B95" s="27" t="s">
        <v>58</v>
      </c>
      <c r="C95" s="28">
        <f ca="1">IFERROR(
    INDIRECT(
        "RawData!" &amp;
        ADDRESS(
            3,
            MATCH(
                LEFT(A95, FIND("~", SUBSTITUTE(A95, ".", "~", LEN(A95) - LEN(SUBSTITUTE(A95, ".", ""))))) &amp; "TotalkWh",
                RawData!$1:$1,
                0
            ),
            4
        )
    )
    -
    INDIRECT(
        "RawData!" &amp;
        ADDRESS(
            2,
            MATCH(
                LEFT(A95, FIND("~", SUBSTITUTE(A95, ".", "~", LEN(A95) - LEN(SUBSTITUTE(A95, ".", ""))))) &amp; "TotalkWh",
               RawData!$1:$1,
                0
            ),
            4
        )
    ),
    0
)</f>
        <v>0</v>
      </c>
    </row>
    <row r="96" spans="1:10" s="19" customFormat="1" ht="20.65" customHeight="1">
      <c r="A96" s="131" t="s">
        <v>22</v>
      </c>
      <c r="B96" s="132"/>
      <c r="C96" s="133"/>
    </row>
    <row r="97" spans="1:3" s="19" customFormat="1" ht="20.65" customHeight="1">
      <c r="A97" s="26" t="s">
        <v>271</v>
      </c>
      <c r="B97" s="27" t="s">
        <v>59</v>
      </c>
      <c r="C97" s="28">
        <f ca="1">IFERROR(
    INDIRECT(
        "RawData!" &amp;
        ADDRESS(
            3,
            MATCH(
                LEFT(A97, FIND("~", SUBSTITUTE(A97, ".", "~", LEN(A97) - LEN(SUBSTITUTE(A97, ".", ""))))) &amp; "TotalkWh",
                RawData!$1:$1,
                0
            ),
            4
        )
    )
    -
    INDIRECT(
        "RawData!" &amp;
        ADDRESS(
            2,
            MATCH(
                LEFT(A97, FIND("~", SUBSTITUTE(A97, ".", "~", LEN(A97) - LEN(SUBSTITUTE(A97, ".", ""))))) &amp; "TotalkWh",
               RawData!$1:$1,
                0
            ),
            4
        )
    ),
    0
)</f>
        <v>0</v>
      </c>
    </row>
    <row r="98" spans="1:3" s="19" customFormat="1" ht="20.65" customHeight="1">
      <c r="A98" s="26" t="s">
        <v>272</v>
      </c>
      <c r="B98" s="27" t="s">
        <v>60</v>
      </c>
      <c r="C98" s="28">
        <f ca="1">IFERROR(
    INDIRECT(
        "RawData!" &amp;
        ADDRESS(
            3,
            MATCH(
                LEFT(A98, FIND("~", SUBSTITUTE(A98, ".", "~", LEN(A98) - LEN(SUBSTITUTE(A98, ".", ""))))) &amp; "TotalkWh",
                RawData!$1:$1,
                0
            ),
            4
        )
    )
    -
    INDIRECT(
        "RawData!" &amp;
        ADDRESS(
            2,
            MATCH(
                LEFT(A98, FIND("~", SUBSTITUTE(A98, ".", "~", LEN(A98) - LEN(SUBSTITUTE(A98, ".", ""))))) &amp; "TotalkWh",
               RawData!$1:$1,
                0
            ),
            4
        )
    ),
    0
)</f>
        <v>0</v>
      </c>
    </row>
    <row r="99" spans="1:3" s="19" customFormat="1" ht="20.25" customHeight="1">
      <c r="A99" s="26" t="s">
        <v>273</v>
      </c>
      <c r="B99" s="27" t="s">
        <v>61</v>
      </c>
      <c r="C99" s="28">
        <f ca="1">IFERROR(
    INDIRECT(
        "RawData!" &amp;
        ADDRESS(
            3,
            MATCH(
                LEFT(A99, FIND("~", SUBSTITUTE(A99, ".", "~", LEN(A99) - LEN(SUBSTITUTE(A99, ".", ""))))) &amp; "TotalkWh",
                RawData!$1:$1,
                0
            ),
            4
        )
    )
    -
    INDIRECT(
        "RawData!" &amp;
        ADDRESS(
            2,
            MATCH(
                LEFT(A99, FIND("~", SUBSTITUTE(A99, ".", "~", LEN(A99) - LEN(SUBSTITUTE(A99, ".", ""))))) &amp; "TotalkWh",
               RawData!$1:$1,
                0
            ),
            4
        )
    ),
    0
)</f>
        <v>0</v>
      </c>
    </row>
    <row r="100" spans="1:3" s="19" customFormat="1" ht="20.25" customHeight="1">
      <c r="A100" s="26" t="s">
        <v>273</v>
      </c>
      <c r="B100" s="27" t="s">
        <v>62</v>
      </c>
      <c r="C100" s="28">
        <f ca="1">IFERROR(
    INDIRECT(
        "RawData!" &amp;
        ADDRESS(
            3,
            MATCH(
                LEFT(A100, FIND("~", SUBSTITUTE(A100, ".", "~", LEN(A100) - LEN(SUBSTITUTE(A100, ".", ""))))) &amp; "TotalkWh",
                RawData!$1:$1,
                0
            ),
            4
        )
    )
    -
    INDIRECT(
        "RawData!" &amp;
        ADDRESS(
            2,
            MATCH(
                LEFT(A100, FIND("~", SUBSTITUTE(A100, ".", "~", LEN(A100) - LEN(SUBSTITUTE(A100, ".", ""))))) &amp; "TotalkWh",
               RawData!$1:$1,
                0
            ),
            4
        )
    ),
    0
)</f>
        <v>0</v>
      </c>
    </row>
    <row r="101" spans="1:3" s="19" customFormat="1" ht="20.25" customHeight="1">
      <c r="A101" s="26" t="s">
        <v>274</v>
      </c>
      <c r="B101" s="27" t="s">
        <v>63</v>
      </c>
      <c r="C101" s="28">
        <f ca="1">IFERROR(
    INDIRECT(
        "RawData!" &amp;
        ADDRESS(
            3,
            MATCH(
                LEFT(A101, FIND("~", SUBSTITUTE(A101, ".", "~", LEN(A101) - LEN(SUBSTITUTE(A101, ".", ""))))) &amp; "TotalkWh",
                RawData!$1:$1,
                0
            ),
            4
        )
    )
    -
    INDIRECT(
        "RawData!" &amp;
        ADDRESS(
            2,
            MATCH(
                LEFT(A101, FIND("~", SUBSTITUTE(A101, ".", "~", LEN(A101) - LEN(SUBSTITUTE(A101, ".", ""))))) &amp; "TotalkWh",
               RawData!$1:$1,
                0
            ),
            4
        )
    ),
    0
)</f>
        <v>0</v>
      </c>
    </row>
    <row r="102" spans="1:3" s="19" customFormat="1" ht="20.65" customHeight="1">
      <c r="A102" s="26" t="s">
        <v>275</v>
      </c>
      <c r="B102" s="27" t="s">
        <v>64</v>
      </c>
      <c r="C102" s="28">
        <f ca="1">IFERROR(
    INDIRECT(
        "RawData!" &amp;
        ADDRESS(
            3,
            MATCH(
                LEFT(A102, FIND("~", SUBSTITUTE(A102, ".", "~", LEN(A102) - LEN(SUBSTITUTE(A102, ".", ""))))) &amp; "TotalkWh",
                RawData!$1:$1,
                0
            ),
            4
        )
    )
    -
    INDIRECT(
        "RawData!" &amp;
        ADDRESS(
            2,
            MATCH(
                LEFT(A102, FIND("~", SUBSTITUTE(A102, ".", "~", LEN(A102) - LEN(SUBSTITUTE(A102, ".", ""))))) &amp; "TotalkWh",
               RawData!$1:$1,
                0
            ),
            4
        )
    ),
    0
)</f>
        <v>0</v>
      </c>
    </row>
    <row r="103" spans="1:3" s="19" customFormat="1" ht="20.65" customHeight="1">
      <c r="A103" s="26" t="s">
        <v>276</v>
      </c>
      <c r="B103" s="27" t="s">
        <v>65</v>
      </c>
      <c r="C103" s="28">
        <f ca="1">IFERROR(
    INDIRECT(
        "RawData!" &amp;
        ADDRESS(
            3,
            MATCH(
                LEFT(A103, FIND("~", SUBSTITUTE(A103, ".", "~", LEN(A103) - LEN(SUBSTITUTE(A103, ".", ""))))) &amp; "TotalkWh",
                RawData!$1:$1,
                0
            ),
            4
        )
    )
    -
    INDIRECT(
        "RawData!" &amp;
        ADDRESS(
            2,
            MATCH(
                LEFT(A103, FIND("~", SUBSTITUTE(A103, ".", "~", LEN(A103) - LEN(SUBSTITUTE(A103, ".", ""))))) &amp; "TotalkWh",
               RawData!$1:$1,
                0
            ),
            4
        )
    ),
    0
)</f>
        <v>0</v>
      </c>
    </row>
    <row r="104" spans="1:3" s="19" customFormat="1" ht="20.65" customHeight="1">
      <c r="A104" s="26" t="s">
        <v>277</v>
      </c>
      <c r="B104" s="27" t="s">
        <v>66</v>
      </c>
      <c r="C104" s="28">
        <f ca="1">IFERROR(
    INDIRECT(
        "RawData!" &amp;
        ADDRESS(
            3,
            MATCH(
                LEFT(A104, FIND("~", SUBSTITUTE(A104, ".", "~", LEN(A104) - LEN(SUBSTITUTE(A104, ".", ""))))) &amp; "TotalkWh",
                RawData!$1:$1,
                0
            ),
            4
        )
    )
    -
    INDIRECT(
        "RawData!" &amp;
        ADDRESS(
            2,
            MATCH(
                LEFT(A104, FIND("~", SUBSTITUTE(A104, ".", "~", LEN(A104) - LEN(SUBSTITUTE(A104, ".", ""))))) &amp; "TotalkWh",
               RawData!$1:$1,
                0
            ),
            4
        )
    ),
    0
)</f>
        <v>0</v>
      </c>
    </row>
    <row r="105" spans="1:3" s="19" customFormat="1" ht="20.65" customHeight="1">
      <c r="A105" s="26" t="s">
        <v>278</v>
      </c>
      <c r="B105" s="27" t="s">
        <v>67</v>
      </c>
      <c r="C105" s="28">
        <f ca="1">IFERROR(
    INDIRECT(
        "RawData!" &amp;
        ADDRESS(
            3,
            MATCH(
                LEFT(A105, FIND("~", SUBSTITUTE(A105, ".", "~", LEN(A105) - LEN(SUBSTITUTE(A105, ".", ""))))) &amp; "TotalkWh",
                RawData!$1:$1,
                0
            ),
            4
        )
    )
    -
    INDIRECT(
        "RawData!" &amp;
        ADDRESS(
            2,
            MATCH(
                LEFT(A105, FIND("~", SUBSTITUTE(A105, ".", "~", LEN(A105) - LEN(SUBSTITUTE(A105, ".", ""))))) &amp; "TotalkWh",
               RawData!$1:$1,
                0
            ),
            4
        )
    ),
    0
)</f>
        <v>0</v>
      </c>
    </row>
    <row r="106" spans="1:3" s="19" customFormat="1" ht="20.65" customHeight="1">
      <c r="A106" s="26" t="s">
        <v>279</v>
      </c>
      <c r="B106" s="27" t="s">
        <v>68</v>
      </c>
      <c r="C106" s="28">
        <f ca="1">IFERROR(
    INDIRECT(
        "RawData!" &amp;
        ADDRESS(
            3,
            MATCH(
                LEFT(A106, FIND("~", SUBSTITUTE(A106, ".", "~", LEN(A106) - LEN(SUBSTITUTE(A106, ".", ""))))) &amp; "TotalkWh",
                RawData!$1:$1,
                0
            ),
            4
        )
    )
    -
    INDIRECT(
        "RawData!" &amp;
        ADDRESS(
            2,
            MATCH(
                LEFT(A106, FIND("~", SUBSTITUTE(A106, ".", "~", LEN(A106) - LEN(SUBSTITUTE(A106, ".", ""))))) &amp; "TotalkWh",
               RawData!$1:$1,
                0
            ),
            4
        )
    ),
    0
)</f>
        <v>0</v>
      </c>
    </row>
    <row r="107" spans="1:3" s="19" customFormat="1" ht="20.65" customHeight="1">
      <c r="A107" s="26" t="s">
        <v>280</v>
      </c>
      <c r="B107" s="27" t="s">
        <v>69</v>
      </c>
      <c r="C107" s="28">
        <f ca="1">IFERROR(
    INDIRECT(
        "RawData!" &amp;
        ADDRESS(
            3,
            MATCH(
                LEFT(A107, FIND("~", SUBSTITUTE(A107, ".", "~", LEN(A107) - LEN(SUBSTITUTE(A107, ".", ""))))) &amp; "TotalkWh",
                RawData!$1:$1,
                0
            ),
            4
        )
    )
    -
    INDIRECT(
        "RawData!" &amp;
        ADDRESS(
            2,
            MATCH(
                LEFT(A107, FIND("~", SUBSTITUTE(A107, ".", "~", LEN(A107) - LEN(SUBSTITUTE(A107, ".", ""))))) &amp; "TotalkWh",
               RawData!$1:$1,
                0
            ),
            4
        )
    ),
    0
)</f>
        <v>0</v>
      </c>
    </row>
    <row r="108" spans="1:3" s="19" customFormat="1" ht="20.65" customHeight="1">
      <c r="A108" s="26" t="s">
        <v>281</v>
      </c>
      <c r="B108" s="27" t="s">
        <v>70</v>
      </c>
      <c r="C108" s="28">
        <f ca="1">IFERROR(
    INDIRECT(
        "RawData!" &amp;
        ADDRESS(
            3,
            MATCH(
                LEFT(A108, FIND("~", SUBSTITUTE(A108, ".", "~", LEN(A108) - LEN(SUBSTITUTE(A108, ".", ""))))) &amp; "TotalkWh",
                RawData!$1:$1,
                0
            ),
            4
        )
    )
    -
    INDIRECT(
        "RawData!" &amp;
        ADDRESS(
            2,
            MATCH(
                LEFT(A108, FIND("~", SUBSTITUTE(A108, ".", "~", LEN(A108) - LEN(SUBSTITUTE(A108, ".", ""))))) &amp; "TotalkWh",
               RawData!$1:$1,
                0
            ),
            4
        )
    ),
    0
)</f>
        <v>0</v>
      </c>
    </row>
    <row r="109" spans="1:3" s="19" customFormat="1" ht="20.65" customHeight="1">
      <c r="A109" s="26" t="s">
        <v>282</v>
      </c>
      <c r="B109" s="27" t="s">
        <v>71</v>
      </c>
      <c r="C109" s="28">
        <f ca="1">IFERROR(
    INDIRECT(
        "RawData!" &amp;
        ADDRESS(
            3,
            MATCH(
                LEFT(A109, FIND("~", SUBSTITUTE(A109, ".", "~", LEN(A109) - LEN(SUBSTITUTE(A109, ".", ""))))) &amp; "TotalkWh",
                RawData!$1:$1,
                0
            ),
            4
        )
    )
    -
    INDIRECT(
        "RawData!" &amp;
        ADDRESS(
            2,
            MATCH(
                LEFT(A109, FIND("~", SUBSTITUTE(A109, ".", "~", LEN(A109) - LEN(SUBSTITUTE(A109, ".", ""))))) &amp; "TotalkWh",
               RawData!$1:$1,
                0
            ),
            4
        )
    ),
    0
)</f>
        <v>0</v>
      </c>
    </row>
    <row r="110" spans="1:3" s="19" customFormat="1" ht="20.65" customHeight="1">
      <c r="A110" s="26" t="s">
        <v>283</v>
      </c>
      <c r="B110" s="27" t="s">
        <v>72</v>
      </c>
      <c r="C110" s="28">
        <f ca="1">IFERROR(
    INDIRECT(
        "RawData!" &amp;
        ADDRESS(
            3,
            MATCH(
                LEFT(A110, FIND("~", SUBSTITUTE(A110, ".", "~", LEN(A110) - LEN(SUBSTITUTE(A110, ".", ""))))) &amp; "TotalkWh",
                RawData!$1:$1,
                0
            ),
            4
        )
    )
    -
    INDIRECT(
        "RawData!" &amp;
        ADDRESS(
            2,
            MATCH(
                LEFT(A110, FIND("~", SUBSTITUTE(A110, ".", "~", LEN(A110) - LEN(SUBSTITUTE(A110, ".", ""))))) &amp; "TotalkWh",
               RawData!$1:$1,
                0
            ),
            4
        )
    ),
    0
)</f>
        <v>0</v>
      </c>
    </row>
    <row r="111" spans="1:3" s="19" customFormat="1" ht="20.65" customHeight="1">
      <c r="A111" s="128" t="s">
        <v>284</v>
      </c>
      <c r="B111" s="129"/>
      <c r="C111" s="130"/>
    </row>
    <row r="112" spans="1:3" s="19" customFormat="1" ht="20.65" customHeight="1">
      <c r="A112" s="26" t="s">
        <v>285</v>
      </c>
      <c r="B112" s="27" t="s">
        <v>286</v>
      </c>
      <c r="C112" s="28">
        <f ca="1">IFERROR(
    INDIRECT(
        "RawData!" &amp;
        ADDRESS(
            3,
            MATCH(
                LEFT(A112, FIND("~", SUBSTITUTE(A112, ".", "~", LEN(A112) - LEN(SUBSTITUTE(A112, ".", ""))))) &amp; "TotalkWh",
                RawData!$1:$1,
                0
            ),
            4
        )
    )
    -
    INDIRECT(
        "RawData!" &amp;
        ADDRESS(
            2,
            MATCH(
                LEFT(A112, FIND("~", SUBSTITUTE(A112, ".", "~", LEN(A112) - LEN(SUBSTITUTE(A112, ".", ""))))) &amp; "TotalkWh",
               RawData!$1:$1,
                0
            ),
            4
        )
    ),
    0
)</f>
        <v>0</v>
      </c>
    </row>
    <row r="113" spans="1:5" s="19" customFormat="1" ht="20.65" customHeight="1">
      <c r="A113" s="128" t="s">
        <v>287</v>
      </c>
      <c r="B113" s="129"/>
      <c r="C113" s="130"/>
    </row>
    <row r="114" spans="1:5" s="19" customFormat="1" ht="20.65" customHeight="1">
      <c r="A114" s="26" t="s">
        <v>288</v>
      </c>
      <c r="B114" s="27" t="s">
        <v>289</v>
      </c>
      <c r="C114" s="28">
        <f ca="1">IFERROR(
    INDIRECT(
        "RawData!" &amp;
        ADDRESS(
            3,
            MATCH(
                LEFT(A114, FIND("~", SUBSTITUTE(A114, ".", "~", LEN(A114) - LEN(SUBSTITUTE(A114, ".", ""))))) &amp; "TotalkWh",
                RawData!$1:$1,
                0
            ),
            4
        )
    )
    -
    INDIRECT(
        "RawData!" &amp;
        ADDRESS(
            2,
            MATCH(
                LEFT(A114, FIND("~", SUBSTITUTE(A114, ".", "~", LEN(A114) - LEN(SUBSTITUTE(A114, ".", ""))))) &amp; "TotalkWh",
               RawData!$1:$1,
                0
            ),
            4
        )
    ),
    0
)</f>
        <v>0</v>
      </c>
    </row>
    <row r="115" spans="1:5" s="19" customFormat="1" ht="20.65" customHeight="1">
      <c r="A115" s="128" t="s">
        <v>290</v>
      </c>
      <c r="B115" s="129"/>
      <c r="C115" s="130"/>
    </row>
    <row r="116" spans="1:5" s="19" customFormat="1" ht="20.65" customHeight="1">
      <c r="A116" s="131" t="s">
        <v>22</v>
      </c>
      <c r="B116" s="132"/>
      <c r="C116" s="133"/>
    </row>
    <row r="117" spans="1:5" s="19" customFormat="1" ht="20.65" customHeight="1">
      <c r="A117" s="26" t="s">
        <v>291</v>
      </c>
      <c r="B117" s="32" t="s">
        <v>55</v>
      </c>
      <c r="C117" s="28">
        <f ca="1">IFERROR(
    INDIRECT(
        "RawData!" &amp;
        ADDRESS(
            3,
            MATCH(
                LEFT(A117, FIND("~", SUBSTITUTE(A117, ".", "~", LEN(A117) - LEN(SUBSTITUTE(A117, ".", ""))))) &amp; "TotalkWh",
                RawData!$1:$1,
                0
            ),
            4
        )
    )
    -
    INDIRECT(
        "RawData!" &amp;
        ADDRESS(
            2,
            MATCH(
                LEFT(A117, FIND("~", SUBSTITUTE(A117, ".", "~", LEN(A117) - LEN(SUBSTITUTE(A117, ".", ""))))) &amp; "TotalkWh",
               RawData!$1:$1,
                0
            ),
            4
        )
    ),
    0
)</f>
        <v>0</v>
      </c>
    </row>
    <row r="118" spans="1:5" s="19" customFormat="1" ht="20.65" customHeight="1">
      <c r="A118" s="26" t="s">
        <v>292</v>
      </c>
      <c r="B118" s="32" t="s">
        <v>73</v>
      </c>
      <c r="C118" s="28">
        <f ca="1">IFERROR(
    INDIRECT(
        "RawData!" &amp;
        ADDRESS(
            3,
            MATCH(
                LEFT(A118, FIND("~", SUBSTITUTE(A118, ".", "~", LEN(A118) - LEN(SUBSTITUTE(A118, ".", ""))))) &amp; "TotalkWh",
                RawData!$1:$1,
                0
            ),
            4
        )
    )
    -
    INDIRECT(
        "RawData!" &amp;
        ADDRESS(
            2,
            MATCH(
                LEFT(A118, FIND("~", SUBSTITUTE(A118, ".", "~", LEN(A118) - LEN(SUBSTITUTE(A118, ".", ""))))) &amp; "TotalkWh",
               RawData!$1:$1,
                0
            ),
            4
        )
    ),
    0
)</f>
        <v>0</v>
      </c>
    </row>
    <row r="119" spans="1:5" s="19" customFormat="1" ht="20.25" customHeight="1">
      <c r="A119" s="26" t="s">
        <v>293</v>
      </c>
      <c r="B119" s="32" t="s">
        <v>74</v>
      </c>
      <c r="C119" s="28">
        <f ca="1">IFERROR(
    INDIRECT(
        "RawData!" &amp;
        ADDRESS(
            3,
            MATCH(
                LEFT(A119, FIND("~", SUBSTITUTE(A119, ".", "~", LEN(A119) - LEN(SUBSTITUTE(A119, ".", ""))))) &amp; "TotalkWh",
                RawData!$1:$1,
                0
            ),
            4
        )
    )
    -
    INDIRECT(
        "RawData!" &amp;
        ADDRESS(
            2,
            MATCH(
                LEFT(A119, FIND("~", SUBSTITUTE(A119, ".", "~", LEN(A119) - LEN(SUBSTITUTE(A119, ".", ""))))) &amp; "TotalkWh",
               RawData!$1:$1,
                0
            ),
            4
        )
    ),
    0
)</f>
        <v>0</v>
      </c>
    </row>
    <row r="120" spans="1:5" s="19" customFormat="1" ht="20.25" customHeight="1">
      <c r="A120" s="26" t="s">
        <v>294</v>
      </c>
      <c r="B120" s="32" t="s">
        <v>75</v>
      </c>
      <c r="C120" s="28">
        <f ca="1">IFERROR(
    INDIRECT(
        "RawData!" &amp;
        ADDRESS(
            3,
            MATCH(
                LEFT(A120, FIND("~", SUBSTITUTE(A120, ".", "~", LEN(A120) - LEN(SUBSTITUTE(A120, ".", ""))))) &amp; "TotalkWh",
                RawData!$1:$1,
                0
            ),
            4
        )
    )
    -
    INDIRECT(
        "RawData!" &amp;
        ADDRESS(
            2,
            MATCH(
                LEFT(A120, FIND("~", SUBSTITUTE(A120, ".", "~", LEN(A120) - LEN(SUBSTITUTE(A120, ".", ""))))) &amp; "TotalkWh",
               RawData!$1:$1,
                0
            ),
            4
        )
    ),
    0
)</f>
        <v>0</v>
      </c>
    </row>
    <row r="121" spans="1:5" s="19" customFormat="1" ht="20.65" customHeight="1">
      <c r="A121" s="26" t="s">
        <v>295</v>
      </c>
      <c r="B121" s="32" t="s">
        <v>76</v>
      </c>
      <c r="C121" s="28">
        <f ca="1">IFERROR(
    INDIRECT(
        "RawData!" &amp;
        ADDRESS(
            3,
            MATCH(
                LEFT(A121, FIND("~", SUBSTITUTE(A121, ".", "~", LEN(A121) - LEN(SUBSTITUTE(A121, ".", ""))))) &amp; "TotalkWh",
                RawData!$1:$1,
                0
            ),
            4
        )
    )
    -
    INDIRECT(
        "RawData!" &amp;
        ADDRESS(
            2,
            MATCH(
                LEFT(A121, FIND("~", SUBSTITUTE(A121, ".", "~", LEN(A121) - LEN(SUBSTITUTE(A121, ".", ""))))) &amp; "TotalkWh",
               RawData!$1:$1,
                0
            ),
            4
        )
    ),
    0
)</f>
        <v>0</v>
      </c>
    </row>
    <row r="122" spans="1:5" s="19" customFormat="1" ht="20.65" customHeight="1">
      <c r="A122" s="26" t="s">
        <v>296</v>
      </c>
      <c r="B122" s="32" t="s">
        <v>77</v>
      </c>
      <c r="C122" s="28">
        <f ca="1">IFERROR(
    INDIRECT(
        "RawData!" &amp;
        ADDRESS(
            3,
            MATCH(
                LEFT(A122, FIND("~", SUBSTITUTE(A122, ".", "~", LEN(A122) - LEN(SUBSTITUTE(A122, ".", ""))))) &amp; "TotalkWh",
                RawData!$1:$1,
                0
            ),
            4
        )
    )
    -
    INDIRECT(
        "RawData!" &amp;
        ADDRESS(
            2,
            MATCH(
                LEFT(A122, FIND("~", SUBSTITUTE(A122, ".", "~", LEN(A122) - LEN(SUBSTITUTE(A122, ".", ""))))) &amp; "TotalkWh",
               RawData!$1:$1,
                0
            ),
            4
        )
    ),
    0
)</f>
        <v>0</v>
      </c>
    </row>
    <row r="123" spans="1:5" s="19" customFormat="1" ht="20.65" customHeight="1">
      <c r="A123" s="128" t="s">
        <v>297</v>
      </c>
      <c r="B123" s="129"/>
      <c r="C123" s="130"/>
    </row>
    <row r="124" spans="1:5" s="19" customFormat="1" ht="20.65" customHeight="1">
      <c r="A124" s="131" t="s">
        <v>3</v>
      </c>
      <c r="B124" s="132"/>
      <c r="C124" s="133"/>
    </row>
    <row r="125" spans="1:5" s="19" customFormat="1" ht="20.65" customHeight="1">
      <c r="A125" s="26" t="s">
        <v>298</v>
      </c>
      <c r="B125" s="27" t="s">
        <v>299</v>
      </c>
      <c r="C125" s="28">
        <f ca="1">IFERROR(
    INDIRECT(
        "RawData!" &amp;
        ADDRESS(
            3,
            MATCH(
                LEFT(A125, FIND("~", SUBSTITUTE(A125, ".", "~", LEN(A125) - LEN(SUBSTITUTE(A125, ".", ""))))) &amp; "TotalkWh",
                RawData!$1:$1,
                0
            ),
            4
        )
    )
    -
    INDIRECT(
        "RawData!" &amp;
        ADDRESS(
            2,
            MATCH(
                LEFT(A125, FIND("~", SUBSTITUTE(A125, ".", "~", LEN(A125) - LEN(SUBSTITUTE(A125, ".", ""))))) &amp; "TotalkWh",
               RawData!$1:$1,
                0
            ),
            4
        )
    ),
    0
)</f>
        <v>0</v>
      </c>
    </row>
    <row r="126" spans="1:5" s="19" customFormat="1" ht="20.65" customHeight="1">
      <c r="A126" s="26" t="s">
        <v>300</v>
      </c>
      <c r="B126" s="27" t="s">
        <v>301</v>
      </c>
      <c r="C126" s="28">
        <f ca="1">IFERROR(
    INDIRECT(
        "RawData!" &amp;
        ADDRESS(
            3,
            MATCH(
                LEFT(A126, FIND("~", SUBSTITUTE(A126, ".", "~", LEN(A126) - LEN(SUBSTITUTE(A126, ".", ""))))) &amp; "TotalkWh",
                RawData!$1:$1,
                0
            ),
            4
        )
    )
    -
    INDIRECT(
        "RawData!" &amp;
        ADDRESS(
            2,
            MATCH(
                LEFT(A126, FIND("~", SUBSTITUTE(A126, ".", "~", LEN(A126) - LEN(SUBSTITUTE(A126, ".", ""))))) &amp; "TotalkWh",
               RawData!$1:$1,
                0
            ),
            4
        )
    ),
    0
)</f>
        <v>0</v>
      </c>
      <c r="D126" s="25"/>
      <c r="E126" s="25"/>
    </row>
    <row r="127" spans="1:5" s="19" customFormat="1" ht="20.65" customHeight="1">
      <c r="A127" s="26" t="s">
        <v>302</v>
      </c>
      <c r="B127" s="27" t="s">
        <v>303</v>
      </c>
      <c r="C127" s="28">
        <f ca="1">IFERROR(
    INDIRECT(
        "RawData!" &amp;
        ADDRESS(
            3,
            MATCH(
                LEFT(A127, FIND("~", SUBSTITUTE(A127, ".", "~", LEN(A127) - LEN(SUBSTITUTE(A127, ".", ""))))) &amp; "TotalkWh",
                RawData!$1:$1,
                0
            ),
            4
        )
    )
    -
    INDIRECT(
        "RawData!" &amp;
        ADDRESS(
            2,
            MATCH(
                LEFT(A127, FIND("~", SUBSTITUTE(A127, ".", "~", LEN(A127) - LEN(SUBSTITUTE(A127, ".", ""))))) &amp; "TotalkWh",
               RawData!$1:$1,
                0
            ),
            4
        )
    ),
    0
)</f>
        <v>0</v>
      </c>
      <c r="D127" s="25"/>
      <c r="E127" s="25"/>
    </row>
    <row r="128" spans="1:5" s="19" customFormat="1" ht="20.65" customHeight="1">
      <c r="A128" s="26" t="s">
        <v>304</v>
      </c>
      <c r="B128" s="27" t="s">
        <v>78</v>
      </c>
      <c r="C128" s="28">
        <f ca="1">IFERROR(
    INDIRECT(
        "RawData!" &amp;
        ADDRESS(
            3,
            MATCH(
                LEFT(A128, FIND("~", SUBSTITUTE(A128, ".", "~", LEN(A128) - LEN(SUBSTITUTE(A128, ".", ""))))) &amp; "TotalkWh",
                RawData!$1:$1,
                0
            ),
            4
        )
    )
    -
    INDIRECT(
        "RawData!" &amp;
        ADDRESS(
            2,
            MATCH(
                LEFT(A128, FIND("~", SUBSTITUTE(A128, ".", "~", LEN(A128) - LEN(SUBSTITUTE(A128, ".", ""))))) &amp; "TotalkWh",
               RawData!$1:$1,
                0
            ),
            4
        )
    ),
    0
)</f>
        <v>0</v>
      </c>
      <c r="D128" s="25"/>
      <c r="E128" s="25"/>
    </row>
    <row r="129" spans="1:6" s="19" customFormat="1" ht="20.65" customHeight="1">
      <c r="A129" s="131" t="s">
        <v>22</v>
      </c>
      <c r="B129" s="132"/>
      <c r="C129" s="133"/>
      <c r="D129" s="25"/>
      <c r="E129" s="25"/>
    </row>
    <row r="130" spans="1:6" s="19" customFormat="1" ht="20.65" customHeight="1">
      <c r="A130" s="26" t="s">
        <v>305</v>
      </c>
      <c r="B130" s="27" t="s">
        <v>55</v>
      </c>
      <c r="C130" s="28">
        <f ca="1">IFERROR(
    INDIRECT(
        "RawData!" &amp;
        ADDRESS(
            3,
            MATCH(
                LEFT(A130, FIND("~", SUBSTITUTE(A130, ".", "~", LEN(A130) - LEN(SUBSTITUTE(A130, ".", ""))))) &amp; "TotalkWh",
                RawData!$1:$1,
                0
            ),
            4
        )
    )
    -
    INDIRECT(
        "RawData!" &amp;
        ADDRESS(
            2,
            MATCH(
                LEFT(A130, FIND("~", SUBSTITUTE(A130, ".", "~", LEN(A130) - LEN(SUBSTITUTE(A130, ".", ""))))) &amp; "TotalkWh",
               RawData!$1:$1,
                0
            ),
            4
        )
    ),
    0
)</f>
        <v>0</v>
      </c>
      <c r="D130" s="25"/>
      <c r="E130" s="25"/>
    </row>
    <row r="131" spans="1:6" s="19" customFormat="1" ht="20.65" customHeight="1">
      <c r="A131" s="26" t="s">
        <v>306</v>
      </c>
      <c r="B131" s="27" t="s">
        <v>79</v>
      </c>
      <c r="C131" s="28">
        <f ca="1">IFERROR(
    INDIRECT(
        "RawData!" &amp;
        ADDRESS(
            3,
            MATCH(
                LEFT(A131, FIND("~", SUBSTITUTE(A131, ".", "~", LEN(A131) - LEN(SUBSTITUTE(A131, ".", ""))))) &amp; "TotalkWh",
                RawData!$1:$1,
                0
            ),
            4
        )
    )
    -
    INDIRECT(
        "RawData!" &amp;
        ADDRESS(
            2,
            MATCH(
                LEFT(A131, FIND("~", SUBSTITUTE(A131, ".", "~", LEN(A131) - LEN(SUBSTITUTE(A131, ".", ""))))) &amp; "TotalkWh",
               RawData!$1:$1,
                0
            ),
            4
        )
    ),
    0
)</f>
        <v>0</v>
      </c>
      <c r="D131" s="25"/>
      <c r="E131" s="25"/>
    </row>
    <row r="132" spans="1:6" s="19" customFormat="1" ht="20.65" customHeight="1">
      <c r="A132" s="26" t="s">
        <v>307</v>
      </c>
      <c r="B132" s="27" t="s">
        <v>27</v>
      </c>
      <c r="C132" s="28">
        <f ca="1">IFERROR(
    INDIRECT(
        "RawData!" &amp;
        ADDRESS(
            3,
            MATCH(
                LEFT(A132, FIND("~", SUBSTITUTE(A132, ".", "~", LEN(A132) - LEN(SUBSTITUTE(A132, ".", ""))))) &amp; "TotalkWh",
                RawData!$1:$1,
                0
            ),
            4
        )
    )
    -
    INDIRECT(
        "RawData!" &amp;
        ADDRESS(
            2,
            MATCH(
                LEFT(A132, FIND("~", SUBSTITUTE(A132, ".", "~", LEN(A132) - LEN(SUBSTITUTE(A132, ".", ""))))) &amp; "TotalkWh",
               RawData!$1:$1,
                0
            ),
            4
        )
    ),
    0
)</f>
        <v>0</v>
      </c>
      <c r="D132" s="25"/>
      <c r="E132" s="25"/>
    </row>
    <row r="133" spans="1:6" s="19" customFormat="1" ht="20.65" customHeight="1">
      <c r="A133" s="26" t="s">
        <v>308</v>
      </c>
      <c r="B133" s="27" t="s">
        <v>80</v>
      </c>
      <c r="C133" s="28">
        <f ca="1">IFERROR(
    INDIRECT(
        "RawData!" &amp;
        ADDRESS(
            3,
            MATCH(
                LEFT(A133, FIND("~", SUBSTITUTE(A133, ".", "~", LEN(A133) - LEN(SUBSTITUTE(A133, ".", ""))))) &amp; "TotalkWh",
                RawData!$1:$1,
                0
            ),
            4
        )
    )
    -
    INDIRECT(
        "RawData!" &amp;
        ADDRESS(
            2,
            MATCH(
                LEFT(A133, FIND("~", SUBSTITUTE(A133, ".", "~", LEN(A133) - LEN(SUBSTITUTE(A133, ".", ""))))) &amp; "TotalkWh",
               RawData!$1:$1,
                0
            ),
            4
        )
    ),
    0
)</f>
        <v>0</v>
      </c>
      <c r="D133" s="25"/>
      <c r="E133" s="25"/>
    </row>
    <row r="134" spans="1:6" s="19" customFormat="1" ht="20.65" customHeight="1">
      <c r="A134" s="128" t="s">
        <v>309</v>
      </c>
      <c r="B134" s="129"/>
      <c r="C134" s="130"/>
      <c r="D134" s="25"/>
      <c r="E134" s="25"/>
      <c r="F134" s="25"/>
    </row>
    <row r="135" spans="1:6" s="19" customFormat="1" ht="20.65" customHeight="1">
      <c r="A135" s="131" t="s">
        <v>3</v>
      </c>
      <c r="B135" s="132"/>
      <c r="C135" s="133"/>
      <c r="D135" s="25"/>
      <c r="E135" s="25"/>
      <c r="F135" s="25"/>
    </row>
    <row r="136" spans="1:6" s="19" customFormat="1" ht="20.65" customHeight="1">
      <c r="A136" s="26" t="s">
        <v>310</v>
      </c>
      <c r="B136" s="27" t="s">
        <v>311</v>
      </c>
      <c r="C136" s="28">
        <f ca="1">IFERROR(
    INDIRECT(
        "RawData!" &amp;
        ADDRESS(
            3,
            MATCH(
                LEFT(A136, FIND("~", SUBSTITUTE(A136, ".", "~", LEN(A136) - LEN(SUBSTITUTE(A136, ".", ""))))) &amp; "TotalkWh",
                RawData!$1:$1,
                0
            ),
            4
        )
    )
    -
    INDIRECT(
        "RawData!" &amp;
        ADDRESS(
            2,
            MATCH(
                LEFT(A136, FIND("~", SUBSTITUTE(A136, ".", "~", LEN(A136) - LEN(SUBSTITUTE(A136, ".", ""))))) &amp; "TotalkWh",
               RawData!$1:$1,
                0
            ),
            4
        )
    ),
    0
)</f>
        <v>0</v>
      </c>
      <c r="D136" s="25"/>
      <c r="E136" s="25"/>
      <c r="F136" s="25"/>
    </row>
    <row r="137" spans="1:6" s="19" customFormat="1" ht="20.65" customHeight="1">
      <c r="A137" s="26" t="s">
        <v>312</v>
      </c>
      <c r="B137" s="27" t="s">
        <v>81</v>
      </c>
      <c r="C137" s="28">
        <f ca="1">IFERROR(
    INDIRECT(
        "RawData!" &amp;
        ADDRESS(
            3,
            MATCH(
                LEFT(A137, FIND("~", SUBSTITUTE(A137, ".", "~", LEN(A137) - LEN(SUBSTITUTE(A137, ".", ""))))) &amp; "TotalkWh",
                RawData!$1:$1,
                0
            ),
            4
        )
    )
    -
    INDIRECT(
        "RawData!" &amp;
        ADDRESS(
            2,
            MATCH(
                LEFT(A137, FIND("~", SUBSTITUTE(A137, ".", "~", LEN(A137) - LEN(SUBSTITUTE(A137, ".", ""))))) &amp; "TotalkWh",
               RawData!$1:$1,
                0
            ),
            4
        )
    ),
    0
)</f>
        <v>0</v>
      </c>
      <c r="D137" s="25"/>
      <c r="E137" s="25"/>
      <c r="F137" s="25"/>
    </row>
    <row r="138" spans="1:6" s="19" customFormat="1" ht="20.65" customHeight="1">
      <c r="A138" s="131" t="s">
        <v>22</v>
      </c>
      <c r="B138" s="132"/>
      <c r="C138" s="133"/>
      <c r="D138" s="25"/>
      <c r="E138" s="25"/>
      <c r="F138" s="25"/>
    </row>
    <row r="139" spans="1:6" s="19" customFormat="1" ht="20.65" customHeight="1">
      <c r="A139" s="33" t="s">
        <v>313</v>
      </c>
      <c r="B139" s="27" t="s">
        <v>82</v>
      </c>
      <c r="C139" s="28">
        <f ca="1">IFERROR(
    INDIRECT(
        "RawData!" &amp;
        ADDRESS(
            3,
            MATCH(
                LEFT(A139, FIND("~", SUBSTITUTE(A139, ".", "~", LEN(A139) - LEN(SUBSTITUTE(A139, ".", ""))))) &amp; "TotalkWh",
                RawData!$1:$1,
                0
            ),
            4
        )
    )
    -
    INDIRECT(
        "RawData!" &amp;
        ADDRESS(
            2,
            MATCH(
                LEFT(A139, FIND("~", SUBSTITUTE(A139, ".", "~", LEN(A139) - LEN(SUBSTITUTE(A139, ".", ""))))) &amp; "TotalkWh",
               RawData!$1:$1,
                0
            ),
            4
        )
    ),
    0
)</f>
        <v>0</v>
      </c>
      <c r="D139" s="25"/>
      <c r="E139" s="25"/>
      <c r="F139" s="25"/>
    </row>
    <row r="140" spans="1:6" s="19" customFormat="1" ht="20.65" customHeight="1">
      <c r="A140" s="33" t="s">
        <v>314</v>
      </c>
      <c r="B140" s="34" t="s">
        <v>83</v>
      </c>
      <c r="C140" s="28">
        <f ca="1">IFERROR(
    INDIRECT(
        "RawData!" &amp;
        ADDRESS(
            3,
            MATCH(
                LEFT(A140, FIND("~", SUBSTITUTE(A140, ".", "~", LEN(A140) - LEN(SUBSTITUTE(A140, ".", ""))))) &amp; "TotalkWh",
                RawData!$1:$1,
                0
            ),
            4
        )
    )
    -
    INDIRECT(
        "RawData!" &amp;
        ADDRESS(
            2,
            MATCH(
                LEFT(A140, FIND("~", SUBSTITUTE(A140, ".", "~", LEN(A140) - LEN(SUBSTITUTE(A140, ".", ""))))) &amp; "TotalkWh",
               RawData!$1:$1,
                0
            ),
            4
        )
    ),
    0
)</f>
        <v>0</v>
      </c>
    </row>
    <row r="141" spans="1:6" s="19" customFormat="1" ht="20.65" customHeight="1">
      <c r="A141" s="33" t="s">
        <v>315</v>
      </c>
      <c r="B141" s="34" t="s">
        <v>84</v>
      </c>
      <c r="C141" s="28">
        <f ca="1">IFERROR(
    INDIRECT(
        "RawData!" &amp;
        ADDRESS(
            3,
            MATCH(
                LEFT(A141, FIND("~", SUBSTITUTE(A141, ".", "~", LEN(A141) - LEN(SUBSTITUTE(A141, ".", ""))))) &amp; "TotalkWh",
                RawData!$1:$1,
                0
            ),
            4
        )
    )
    -
    INDIRECT(
        "RawData!" &amp;
        ADDRESS(
            2,
            MATCH(
                LEFT(A141, FIND("~", SUBSTITUTE(A141, ".", "~", LEN(A141) - LEN(SUBSTITUTE(A141, ".", ""))))) &amp; "TotalkWh",
               RawData!$1:$1,
                0
            ),
            4
        )
    ),
    0
)</f>
        <v>0</v>
      </c>
    </row>
    <row r="142" spans="1:6" s="19" customFormat="1" ht="20.65" customHeight="1">
      <c r="A142" s="33" t="s">
        <v>316</v>
      </c>
      <c r="B142" s="34" t="s">
        <v>85</v>
      </c>
      <c r="C142" s="28">
        <f ca="1">IFERROR(
    INDIRECT(
        "RawData!" &amp;
        ADDRESS(
            3,
            MATCH(
                LEFT(A142, FIND("~", SUBSTITUTE(A142, ".", "~", LEN(A142) - LEN(SUBSTITUTE(A142, ".", ""))))) &amp; "TotalkWh",
                RawData!$1:$1,
                0
            ),
            4
        )
    )
    -
    INDIRECT(
        "RawData!" &amp;
        ADDRESS(
            2,
            MATCH(
                LEFT(A142, FIND("~", SUBSTITUTE(A142, ".", "~", LEN(A142) - LEN(SUBSTITUTE(A142, ".", ""))))) &amp; "TotalkWh",
               RawData!$1:$1,
                0
            ),
            4
        )
    ),
    0
)</f>
        <v>0</v>
      </c>
    </row>
    <row r="143" spans="1:6" s="19" customFormat="1" ht="20.65" customHeight="1">
      <c r="A143" s="26" t="s">
        <v>317</v>
      </c>
      <c r="B143" s="27" t="s">
        <v>84</v>
      </c>
      <c r="C143" s="28">
        <f ca="1">IFERROR(
    INDIRECT(
        "RawData!" &amp;
        ADDRESS(
            3,
            MATCH(
                LEFT(A143, FIND("~", SUBSTITUTE(A143, ".", "~", LEN(A143) - LEN(SUBSTITUTE(A143, ".", ""))))) &amp; "TotalkWh",
                RawData!$1:$1,
                0
            ),
            4
        )
    )
    -
    INDIRECT(
        "RawData!" &amp;
        ADDRESS(
            2,
            MATCH(
                LEFT(A143, FIND("~", SUBSTITUTE(A143, ".", "~", LEN(A143) - LEN(SUBSTITUTE(A143, ".", ""))))) &amp; "TotalkWh",
               RawData!$1:$1,
                0
            ),
            4
        )
    ),
    0
)</f>
        <v>0</v>
      </c>
    </row>
    <row r="144" spans="1:6" s="19" customFormat="1" ht="20.65" customHeight="1">
      <c r="A144" s="128" t="s">
        <v>318</v>
      </c>
      <c r="B144" s="129"/>
      <c r="C144" s="130"/>
    </row>
    <row r="145" spans="1:16" s="35" customFormat="1" ht="20.65" customHeight="1">
      <c r="A145" s="131" t="s">
        <v>3</v>
      </c>
      <c r="B145" s="132"/>
      <c r="C145" s="133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6" s="19" customFormat="1" ht="20.65" customHeight="1">
      <c r="A146" s="26" t="s">
        <v>319</v>
      </c>
      <c r="B146" s="27" t="s">
        <v>86</v>
      </c>
      <c r="C146" s="28">
        <f ca="1">IFERROR(
    INDIRECT(
        "RawData!" &amp;
        ADDRESS(
            3,
            MATCH(
                LEFT(A146, FIND("~", SUBSTITUTE(A146, ".", "~", LEN(A146) - LEN(SUBSTITUTE(A146, ".", ""))))) &amp; "TotalkWh",
                RawData!$1:$1,
                0
            ),
            4
        )
    )
    -
    INDIRECT(
        "RawData!" &amp;
        ADDRESS(
            2,
            MATCH(
                LEFT(A146, FIND("~", SUBSTITUTE(A146, ".", "~", LEN(A146) - LEN(SUBSTITUTE(A146, ".", ""))))) &amp; "TotalkWh",
               RawData!$1:$1,
                0
            ),
            4
        )
    ),
    0
)</f>
        <v>0</v>
      </c>
    </row>
    <row r="147" spans="1:16" s="19" customFormat="1" ht="20.65" customHeight="1">
      <c r="A147" s="26" t="s">
        <v>320</v>
      </c>
      <c r="B147" s="27" t="s">
        <v>87</v>
      </c>
      <c r="C147" s="28">
        <f ca="1">IFERROR(
    INDIRECT(
        "RawData!" &amp;
        ADDRESS(
            3,
            MATCH(
                LEFT(A147, FIND("~", SUBSTITUTE(A147, ".", "~", LEN(A147) - LEN(SUBSTITUTE(A147, ".", ""))))) &amp; "TotalkWh",
                RawData!$1:$1,
                0
            ),
            4
        )
    )
    -
    INDIRECT(
        "RawData!" &amp;
        ADDRESS(
            2,
            MATCH(
                LEFT(A147, FIND("~", SUBSTITUTE(A147, ".", "~", LEN(A147) - LEN(SUBSTITUTE(A147, ".", ""))))) &amp; "TotalkWh",
               RawData!$1:$1,
                0
            ),
            4
        )
    ),
    0
)</f>
        <v>0</v>
      </c>
    </row>
    <row r="148" spans="1:16" s="19" customFormat="1" ht="20.65" customHeight="1">
      <c r="A148" s="26" t="s">
        <v>321</v>
      </c>
      <c r="B148" s="27" t="s">
        <v>88</v>
      </c>
      <c r="C148" s="28">
        <f ca="1">IFERROR(
    INDIRECT(
        "RawData!" &amp;
        ADDRESS(
            3,
            MATCH(
                LEFT(A148, FIND("~", SUBSTITUTE(A148, ".", "~", LEN(A148) - LEN(SUBSTITUTE(A148, ".", ""))))) &amp; "TotalkWh",
                RawData!$1:$1,
                0
            ),
            4
        )
    )
    -
    INDIRECT(
        "RawData!" &amp;
        ADDRESS(
            2,
            MATCH(
                LEFT(A148, FIND("~", SUBSTITUTE(A148, ".", "~", LEN(A148) - LEN(SUBSTITUTE(A148, ".", ""))))) &amp; "TotalkWh",
               RawData!$1:$1,
                0
            ),
            4
        )
    ),
    0
)</f>
        <v>0</v>
      </c>
    </row>
    <row r="149" spans="1:16" s="19" customFormat="1" ht="20.65" customHeight="1">
      <c r="A149" s="26" t="s">
        <v>322</v>
      </c>
      <c r="B149" s="27" t="s">
        <v>89</v>
      </c>
      <c r="C149" s="28">
        <f ca="1">IFERROR(
    INDIRECT(
        "RawData!" &amp;
        ADDRESS(
            3,
            MATCH(
                LEFT(A149, FIND("~", SUBSTITUTE(A149, ".", "~", LEN(A149) - LEN(SUBSTITUTE(A149, ".", ""))))) &amp; "TotalkWh",
                RawData!$1:$1,
                0
            ),
            4
        )
    )
    -
    INDIRECT(
        "RawData!" &amp;
        ADDRESS(
            2,
            MATCH(
                LEFT(A149, FIND("~", SUBSTITUTE(A149, ".", "~", LEN(A149) - LEN(SUBSTITUTE(A149, ".", ""))))) &amp; "TotalkWh",
               RawData!$1:$1,
                0
            ),
            4
        )
    ),
    0
)</f>
        <v>0</v>
      </c>
    </row>
    <row r="150" spans="1:16" s="19" customFormat="1" ht="20.65" customHeight="1">
      <c r="A150" s="26" t="s">
        <v>323</v>
      </c>
      <c r="B150" s="27" t="s">
        <v>90</v>
      </c>
      <c r="C150" s="28">
        <f ca="1">IFERROR(
    INDIRECT(
        "RawData!" &amp;
        ADDRESS(
            3,
            MATCH(
                LEFT(A150, FIND("~", SUBSTITUTE(A150, ".", "~", LEN(A150) - LEN(SUBSTITUTE(A150, ".", ""))))) &amp; "TotalkWh",
                RawData!$1:$1,
                0
            ),
            4
        )
    )
    -
    INDIRECT(
        "RawData!" &amp;
        ADDRESS(
            2,
            MATCH(
                LEFT(A150, FIND("~", SUBSTITUTE(A150, ".", "~", LEN(A150) - LEN(SUBSTITUTE(A150, ".", ""))))) &amp; "TotalkWh",
               RawData!$1:$1,
                0
            ),
            4
        )
    ),
    0
)</f>
        <v>0</v>
      </c>
    </row>
    <row r="151" spans="1:16" s="19" customFormat="1" ht="20.65" customHeight="1">
      <c r="A151" s="26" t="s">
        <v>324</v>
      </c>
      <c r="B151" s="27" t="s">
        <v>91</v>
      </c>
      <c r="C151" s="28">
        <f ca="1">IFERROR(
    INDIRECT(
        "RawData!" &amp;
        ADDRESS(
            3,
            MATCH(
                LEFT(A151, FIND("~", SUBSTITUTE(A151, ".", "~", LEN(A151) - LEN(SUBSTITUTE(A151, ".", ""))))) &amp; "TotalkWh",
                RawData!$1:$1,
                0
            ),
            4
        )
    )
    -
    INDIRECT(
        "RawData!" &amp;
        ADDRESS(
            2,
            MATCH(
                LEFT(A151, FIND("~", SUBSTITUTE(A151, ".", "~", LEN(A151) - LEN(SUBSTITUTE(A151, ".", ""))))) &amp; "TotalkWh",
               RawData!$1:$1,
                0
            ),
            4
        )
    ),
    0
)</f>
        <v>0</v>
      </c>
    </row>
    <row r="152" spans="1:16" s="19" customFormat="1" ht="20.65" customHeight="1">
      <c r="A152" s="131" t="s">
        <v>22</v>
      </c>
      <c r="B152" s="132"/>
      <c r="C152" s="133"/>
    </row>
    <row r="153" spans="1:16" s="19" customFormat="1" ht="20.65" customHeight="1">
      <c r="A153" s="26" t="s">
        <v>325</v>
      </c>
      <c r="B153" s="27" t="s">
        <v>83</v>
      </c>
      <c r="C153" s="28">
        <f ca="1">IFERROR(
    INDIRECT(
        "RawData!" &amp;
        ADDRESS(
            3,
            MATCH(
                LEFT(A153, FIND("~", SUBSTITUTE(A153, ".", "~", LEN(A153) - LEN(SUBSTITUTE(A153, ".", ""))))) &amp; "TotalkWh",
                RawData!$1:$1,
                0
            ),
            4
        )
    )
    -
    INDIRECT(
        "RawData!" &amp;
        ADDRESS(
            2,
            MATCH(
                LEFT(A153, FIND("~", SUBSTITUTE(A153, ".", "~", LEN(A153) - LEN(SUBSTITUTE(A153, ".", ""))))) &amp; "TotalkWh",
               RawData!$1:$1,
                0
            ),
            4
        )
    ),
    0
)</f>
        <v>0</v>
      </c>
    </row>
    <row r="154" spans="1:16" s="19" customFormat="1" ht="20.65" customHeight="1">
      <c r="A154" s="26" t="s">
        <v>326</v>
      </c>
      <c r="B154" s="27" t="s">
        <v>92</v>
      </c>
      <c r="C154" s="28">
        <f ca="1">IFERROR(
    INDIRECT(
        "RawData!" &amp;
        ADDRESS(
            3,
            MATCH(
                LEFT(A154, FIND("~", SUBSTITUTE(A154, ".", "~", LEN(A154) - LEN(SUBSTITUTE(A154, ".", ""))))) &amp; "TotalkWh",
                RawData!$1:$1,
                0
            ),
            4
        )
    )
    -
    INDIRECT(
        "RawData!" &amp;
        ADDRESS(
            2,
            MATCH(
                LEFT(A154, FIND("~", SUBSTITUTE(A154, ".", "~", LEN(A154) - LEN(SUBSTITUTE(A154, ".", ""))))) &amp; "TotalkWh",
               RawData!$1:$1,
                0
            ),
            4
        )
    ),
    0
)</f>
        <v>0</v>
      </c>
    </row>
    <row r="155" spans="1:16" s="19" customFormat="1" ht="20.65" customHeight="1">
      <c r="A155" s="36" t="s">
        <v>327</v>
      </c>
      <c r="B155" s="37" t="s">
        <v>93</v>
      </c>
      <c r="C155" s="28">
        <f ca="1">IFERROR(
    INDIRECT(
        "RawData!" &amp;
        ADDRESS(
            3,
            MATCH(
                LEFT(A155, FIND("~", SUBSTITUTE(A155, ".", "~", LEN(A155) - LEN(SUBSTITUTE(A155, ".", ""))))) &amp; "TotalkWh",
                RawData!$1:$1,
                0
            ),
            4
        )
    )
    -
    INDIRECT(
        "RawData!" &amp;
        ADDRESS(
            2,
            MATCH(
                LEFT(A155, FIND("~", SUBSTITUTE(A155, ".", "~", LEN(A155) - LEN(SUBSTITUTE(A155, ".", ""))))) &amp; "TotalkWh",
               RawData!$1:$1,
                0
            ),
            4
        )
    ),
    0
)</f>
        <v>0</v>
      </c>
    </row>
    <row r="156" spans="1:16" s="19" customFormat="1" ht="20.65" customHeight="1">
      <c r="A156" s="36" t="s">
        <v>328</v>
      </c>
      <c r="B156" s="37" t="s">
        <v>94</v>
      </c>
      <c r="C156" s="28">
        <f ca="1">IFERROR(
    INDIRECT(
        "RawData!" &amp;
        ADDRESS(
            3,
            MATCH(
                LEFT(A156, FIND("~", SUBSTITUTE(A156, ".", "~", LEN(A156) - LEN(SUBSTITUTE(A156, ".", ""))))) &amp; "TotalkWh",
                RawData!$1:$1,
                0
            ),
            4
        )
    )
    -
    INDIRECT(
        "RawData!" &amp;
        ADDRESS(
            2,
            MATCH(
                LEFT(A156, FIND("~", SUBSTITUTE(A156, ".", "~", LEN(A156) - LEN(SUBSTITUTE(A156, ".", ""))))) &amp; "TotalkWh",
               RawData!$1:$1,
                0
            ),
            4
        )
    ),
    0
)</f>
        <v>0</v>
      </c>
    </row>
    <row r="157" spans="1:16" s="19" customFormat="1" ht="20.65" customHeight="1">
      <c r="A157" s="36" t="s">
        <v>329</v>
      </c>
      <c r="B157" s="37" t="s">
        <v>95</v>
      </c>
      <c r="C157" s="28">
        <f ca="1">IFERROR(
    INDIRECT(
        "RawData!" &amp;
        ADDRESS(
            3,
            MATCH(
                LEFT(A157, FIND("~", SUBSTITUTE(A157, ".", "~", LEN(A157) - LEN(SUBSTITUTE(A157, ".", ""))))) &amp; "TotalkWh",
                RawData!$1:$1,
                0
            ),
            4
        )
    )
    -
    INDIRECT(
        "RawData!" &amp;
        ADDRESS(
            2,
            MATCH(
                LEFT(A157, FIND("~", SUBSTITUTE(A157, ".", "~", LEN(A157) - LEN(SUBSTITUTE(A157, ".", ""))))) &amp; "TotalkWh",
               RawData!$1:$1,
                0
            ),
            4
        )
    ),
    0
)</f>
        <v>0</v>
      </c>
    </row>
    <row r="158" spans="1:16" s="19" customFormat="1" ht="20.65" customHeight="1">
      <c r="A158" s="36" t="s">
        <v>330</v>
      </c>
      <c r="B158" s="37" t="s">
        <v>96</v>
      </c>
      <c r="C158" s="28">
        <f ca="1">IFERROR(
    INDIRECT(
        "RawData!" &amp;
        ADDRESS(
            3,
            MATCH(
                LEFT(A158, FIND("~", SUBSTITUTE(A158, ".", "~", LEN(A158) - LEN(SUBSTITUTE(A158, ".", ""))))) &amp; "TotalkWh",
                RawData!$1:$1,
                0
            ),
            4
        )
    )
    -
    INDIRECT(
        "RawData!" &amp;
        ADDRESS(
            2,
            MATCH(
                LEFT(A158, FIND("~", SUBSTITUTE(A158, ".", "~", LEN(A158) - LEN(SUBSTITUTE(A158, ".", ""))))) &amp; "TotalkWh",
               RawData!$1:$1,
                0
            ),
            4
        )
    ),
    0
)</f>
        <v>0</v>
      </c>
    </row>
    <row r="159" spans="1:16" s="19" customFormat="1" ht="20.65" customHeight="1">
      <c r="A159" s="36" t="s">
        <v>331</v>
      </c>
      <c r="B159" s="34" t="s">
        <v>97</v>
      </c>
      <c r="C159" s="28">
        <f ca="1">IFERROR(
    INDIRECT(
        "RawData!" &amp;
        ADDRESS(
            3,
            MATCH(
                LEFT(A159, FIND("~", SUBSTITUTE(A159, ".", "~", LEN(A159) - LEN(SUBSTITUTE(A159, ".", ""))))) &amp; "TotalkWh",
                RawData!$1:$1,
                0
            ),
            4
        )
    )
    -
    INDIRECT(
        "RawData!" &amp;
        ADDRESS(
            2,
            MATCH(
                LEFT(A159, FIND("~", SUBSTITUTE(A159, ".", "~", LEN(A159) - LEN(SUBSTITUTE(A159, ".", ""))))) &amp; "TotalkWh",
               RawData!$1:$1,
                0
            ),
            4
        )
    ),
    0
)</f>
        <v>0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s="19" customFormat="1" ht="20.65" customHeight="1">
      <c r="A160" s="36" t="s">
        <v>332</v>
      </c>
      <c r="B160" s="34" t="s">
        <v>98</v>
      </c>
      <c r="C160" s="28">
        <f ca="1">IFERROR(
    INDIRECT(
        "RawData!" &amp;
        ADDRESS(
            3,
            MATCH(
                LEFT(A160, FIND("~", SUBSTITUTE(A160, ".", "~", LEN(A160) - LEN(SUBSTITUTE(A160, ".", ""))))) &amp; "TotalkWh",
                RawData!$1:$1,
                0
            ),
            4
        )
    )
    -
    INDIRECT(
        "RawData!" &amp;
        ADDRESS(
            2,
            MATCH(
                LEFT(A160, FIND("~", SUBSTITUTE(A160, ".", "~", LEN(A160) - LEN(SUBSTITUTE(A160, ".", ""))))) &amp; "TotalkWh",
               RawData!$1:$1,
                0
            ),
            4
        )
    ),
    0
)</f>
        <v>0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s="19" customFormat="1" ht="20.65" customHeight="1">
      <c r="A161" s="36" t="s">
        <v>333</v>
      </c>
      <c r="B161" s="34" t="s">
        <v>99</v>
      </c>
      <c r="C161" s="28">
        <f ca="1">IFERROR(
    INDIRECT(
        "RawData!" &amp;
        ADDRESS(
            3,
            MATCH(
                LEFT(A161, FIND("~", SUBSTITUTE(A161, ".", "~", LEN(A161) - LEN(SUBSTITUTE(A161, ".", ""))))) &amp; "TotalkWh",
                RawData!$1:$1,
                0
            ),
            4
        )
    )
    -
    INDIRECT(
        "RawData!" &amp;
        ADDRESS(
            2,
            MATCH(
                LEFT(A161, FIND("~", SUBSTITUTE(A161, ".", "~", LEN(A161) - LEN(SUBSTITUTE(A161, ".", ""))))) &amp; "TotalkWh",
               RawData!$1:$1,
                0
            ),
            4
        )
    ),
    0
)</f>
        <v>0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s="19" customFormat="1" ht="20.65" customHeight="1">
      <c r="A162" s="36" t="s">
        <v>334</v>
      </c>
      <c r="B162" s="34" t="s">
        <v>100</v>
      </c>
      <c r="C162" s="28">
        <f ca="1">IFERROR(
    INDIRECT(
        "RawData!" &amp;
        ADDRESS(
            3,
            MATCH(
                LEFT(A162, FIND("~", SUBSTITUTE(A162, ".", "~", LEN(A162) - LEN(SUBSTITUTE(A162, ".", ""))))) &amp; "TotalkWh",
                RawData!$1:$1,
                0
            ),
            4
        )
    )
    -
    INDIRECT(
        "RawData!" &amp;
        ADDRESS(
            2,
            MATCH(
                LEFT(A162, FIND("~", SUBSTITUTE(A162, ".", "~", LEN(A162) - LEN(SUBSTITUTE(A162, ".", ""))))) &amp; "TotalkWh",
               RawData!$1:$1,
                0
            ),
            4
        )
    ),
    0
)</f>
        <v>0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s="19" customFormat="1" ht="20.65" customHeight="1">
      <c r="A163" s="128" t="s">
        <v>335</v>
      </c>
      <c r="B163" s="129"/>
      <c r="C163" s="130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s="19" customFormat="1" ht="20.65" customHeight="1">
      <c r="A164" s="131" t="s">
        <v>3</v>
      </c>
      <c r="B164" s="132"/>
      <c r="C164" s="133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s="19" customFormat="1" ht="20.65" customHeight="1">
      <c r="A165" s="26" t="s">
        <v>336</v>
      </c>
      <c r="B165" s="27" t="s">
        <v>101</v>
      </c>
      <c r="C165" s="28">
        <f ca="1">IFERROR(
    INDIRECT(
        "RawData!" &amp;
        ADDRESS(
            3,
            MATCH(
                LEFT(A165, FIND("~", SUBSTITUTE(A165, ".", "~", LEN(A165) - LEN(SUBSTITUTE(A165, ".", ""))))) &amp; "TotalkWh",
                RawData!$1:$1,
                0
            ),
            4
        )
    )
    -
    INDIRECT(
        "RawData!" &amp;
        ADDRESS(
            2,
            MATCH(
                LEFT(A165, FIND("~", SUBSTITUTE(A165, ".", "~", LEN(A165) - LEN(SUBSTITUTE(A165, ".", ""))))) &amp; "TotalkWh",
               RawData!$1:$1,
                0
            ),
            4
        )
    ),
    0
)</f>
        <v>0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s="19" customFormat="1" ht="20.65" customHeight="1">
      <c r="A166" s="26" t="s">
        <v>337</v>
      </c>
      <c r="B166" s="27" t="s">
        <v>338</v>
      </c>
      <c r="C166" s="28">
        <f ca="1">IFERROR(
    INDIRECT(
        "RawData!" &amp;
        ADDRESS(
            3,
            MATCH(
                LEFT(A166, FIND("~", SUBSTITUTE(A166, ".", "~", LEN(A166) - LEN(SUBSTITUTE(A166, ".", ""))))) &amp; "TotalkWh",
                RawData!$1:$1,
                0
            ),
            4
        )
    )
    -
    INDIRECT(
        "RawData!" &amp;
        ADDRESS(
            2,
            MATCH(
                LEFT(A166, FIND("~", SUBSTITUTE(A166, ".", "~", LEN(A166) - LEN(SUBSTITUTE(A166, ".", ""))))) &amp; "TotalkWh",
               RawData!$1:$1,
                0
            ),
            4
        )
    ),
    0
)</f>
        <v>0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s="19" customFormat="1" ht="20.65" customHeight="1">
      <c r="A167" s="26" t="s">
        <v>339</v>
      </c>
      <c r="B167" s="27" t="s">
        <v>340</v>
      </c>
      <c r="C167" s="28">
        <f ca="1">IFERROR(
    INDIRECT(
        "RawData!" &amp;
        ADDRESS(
            3,
            MATCH(
                LEFT(A167, FIND("~", SUBSTITUTE(A167, ".", "~", LEN(A167) - LEN(SUBSTITUTE(A167, ".", ""))))) &amp; "TotalkWh",
                RawData!$1:$1,
                0
            ),
            4
        )
    )
    -
    INDIRECT(
        "RawData!" &amp;
        ADDRESS(
            2,
            MATCH(
                LEFT(A167, FIND("~", SUBSTITUTE(A167, ".", "~", LEN(A167) - LEN(SUBSTITUTE(A167, ".", ""))))) &amp; "TotalkWh",
               RawData!$1:$1,
                0
            ),
            4
        )
    ),
    0
)</f>
        <v>0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s="19" customFormat="1" ht="20.65" customHeight="1">
      <c r="A168" s="26" t="s">
        <v>341</v>
      </c>
      <c r="B168" s="27" t="s">
        <v>342</v>
      </c>
      <c r="C168" s="28">
        <f ca="1">IFERROR(
    INDIRECT(
        "RawData!" &amp;
        ADDRESS(
            3,
            MATCH(
                LEFT(A168, FIND("~", SUBSTITUTE(A168, ".", "~", LEN(A168) - LEN(SUBSTITUTE(A168, ".", ""))))) &amp; "TotalkWh",
                RawData!$1:$1,
                0
            ),
            4
        )
    )
    -
    INDIRECT(
        "RawData!" &amp;
        ADDRESS(
            2,
            MATCH(
                LEFT(A168, FIND("~", SUBSTITUTE(A168, ".", "~", LEN(A168) - LEN(SUBSTITUTE(A168, ".", ""))))) &amp; "TotalkWh",
               RawData!$1:$1,
                0
            ),
            4
        )
    ),
    0
)</f>
        <v>0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s="19" customFormat="1" ht="20.65" customHeight="1">
      <c r="A169" s="26" t="s">
        <v>343</v>
      </c>
      <c r="B169" s="27" t="s">
        <v>344</v>
      </c>
      <c r="C169" s="28">
        <f ca="1">IFERROR(
    INDIRECT(
        "RawData!" &amp;
        ADDRESS(
            3,
            MATCH(
                LEFT(A169, FIND("~", SUBSTITUTE(A169, ".", "~", LEN(A169) - LEN(SUBSTITUTE(A169, ".", ""))))) &amp; "TotalkWh",
                RawData!$1:$1,
                0
            ),
            4
        )
    )
    -
    INDIRECT(
        "RawData!" &amp;
        ADDRESS(
            2,
            MATCH(
                LEFT(A169, FIND("~", SUBSTITUTE(A169, ".", "~", LEN(A169) - LEN(SUBSTITUTE(A169, ".", ""))))) &amp; "TotalkWh",
               RawData!$1:$1,
                0
            ),
            4
        )
    ),
    0
)</f>
        <v>0</v>
      </c>
      <c r="D169" s="25"/>
      <c r="E169" s="25"/>
      <c r="F169" s="25"/>
      <c r="G169" s="25"/>
      <c r="H169" s="38"/>
      <c r="I169" s="25"/>
      <c r="J169" s="25"/>
      <c r="K169" s="25"/>
      <c r="L169" s="25"/>
      <c r="M169" s="25"/>
      <c r="N169" s="25"/>
      <c r="O169" s="25"/>
      <c r="P169" s="25"/>
    </row>
    <row r="170" spans="1:16" s="19" customFormat="1" ht="20.65" customHeight="1">
      <c r="A170" s="26" t="s">
        <v>345</v>
      </c>
      <c r="B170" s="27" t="s">
        <v>102</v>
      </c>
      <c r="C170" s="28">
        <f ca="1">IFERROR(
    INDIRECT(
        "RawData!" &amp;
        ADDRESS(
            3,
            MATCH(
                LEFT(A170, FIND("~", SUBSTITUTE(A170, ".", "~", LEN(A170) - LEN(SUBSTITUTE(A170, ".", ""))))) &amp; "TotalkWh",
                RawData!$1:$1,
                0
            ),
            4
        )
    )
    -
    INDIRECT(
        "RawData!" &amp;
        ADDRESS(
            2,
            MATCH(
                LEFT(A170, FIND("~", SUBSTITUTE(A170, ".", "~", LEN(A170) - LEN(SUBSTITUTE(A170, ".", ""))))) &amp; "TotalkWh",
               RawData!$1:$1,
                0
            ),
            4
        )
    ),
    0
)</f>
        <v>0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s="19" customFormat="1" ht="20.65" customHeight="1">
      <c r="A171" s="26" t="s">
        <v>346</v>
      </c>
      <c r="B171" s="27" t="s">
        <v>103</v>
      </c>
      <c r="C171" s="28">
        <f ca="1">IFERROR(
    INDIRECT(
        "RawData!" &amp;
        ADDRESS(
            3,
            MATCH(
                LEFT(A171, FIND("~", SUBSTITUTE(A171, ".", "~", LEN(A171) - LEN(SUBSTITUTE(A171, ".", ""))))) &amp; "TotalkWh",
                RawData!$1:$1,
                0
            ),
            4
        )
    )
    -
    INDIRECT(
        "RawData!" &amp;
        ADDRESS(
            2,
            MATCH(
                LEFT(A171, FIND("~", SUBSTITUTE(A171, ".", "~", LEN(A171) - LEN(SUBSTITUTE(A171, ".", ""))))) &amp; "TotalkWh",
               RawData!$1:$1,
                0
            ),
            4
        )
    ),
    0
)</f>
        <v>0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s="19" customFormat="1" ht="20.65" customHeight="1">
      <c r="A172" s="26" t="s">
        <v>347</v>
      </c>
      <c r="B172" s="27" t="s">
        <v>104</v>
      </c>
      <c r="C172" s="28">
        <f ca="1">IFERROR(
    INDIRECT(
        "RawData!" &amp;
        ADDRESS(
            3,
            MATCH(
                LEFT(A172, FIND("~", SUBSTITUTE(A172, ".", "~", LEN(A172) - LEN(SUBSTITUTE(A172, ".", ""))))) &amp; "TotalkWh",
                RawData!$1:$1,
                0
            ),
            4
        )
    )
    -
    INDIRECT(
        "RawData!" &amp;
        ADDRESS(
            2,
            MATCH(
                LEFT(A172, FIND("~", SUBSTITUTE(A172, ".", "~", LEN(A172) - LEN(SUBSTITUTE(A172, ".", ""))))) &amp; "TotalkWh",
               RawData!$1:$1,
                0
            ),
            4
        )
    ),
    0
)</f>
        <v>0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s="19" customFormat="1" ht="20.65" customHeight="1">
      <c r="A173" s="131" t="s">
        <v>22</v>
      </c>
      <c r="B173" s="132"/>
      <c r="C173" s="133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s="19" customFormat="1" ht="20.65" customHeight="1">
      <c r="A174" s="26" t="s">
        <v>348</v>
      </c>
      <c r="B174" s="27" t="s">
        <v>105</v>
      </c>
      <c r="C174" s="28">
        <f ca="1">IFERROR(
    INDIRECT(
        "RawData!" &amp;
        ADDRESS(
            3,
            MATCH(
                LEFT(A174, FIND("~", SUBSTITUTE(A174, ".", "~", LEN(A174) - LEN(SUBSTITUTE(A174, ".", ""))))) &amp; "TotalkWh",
                RawData!$1:$1,
                0
            ),
            4
        )
    )
    -
    INDIRECT(
        "RawData!" &amp;
        ADDRESS(
            2,
            MATCH(
                LEFT(A174, FIND("~", SUBSTITUTE(A174, ".", "~", LEN(A174) - LEN(SUBSTITUTE(A174, ".", ""))))) &amp; "TotalkWh",
               RawData!$1:$1,
                0
            ),
            4
        )
    ),
    0
)</f>
        <v>0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s="19" customFormat="1" ht="20.65" customHeight="1">
      <c r="A175" s="26" t="s">
        <v>349</v>
      </c>
      <c r="B175" s="27" t="s">
        <v>55</v>
      </c>
      <c r="C175" s="28">
        <f ca="1">IFERROR(
    INDIRECT(
        "RawData!" &amp;
        ADDRESS(
            3,
            MATCH(
                LEFT(A175, FIND("~", SUBSTITUTE(A175, ".", "~", LEN(A175) - LEN(SUBSTITUTE(A175, ".", ""))))) &amp; "TotalkWh",
                RawData!$1:$1,
                0
            ),
            4
        )
    )
    -
    INDIRECT(
        "RawData!" &amp;
        ADDRESS(
            2,
            MATCH(
                LEFT(A175, FIND("~", SUBSTITUTE(A175, ".", "~", LEN(A175) - LEN(SUBSTITUTE(A175, ".", ""))))) &amp; "TotalkWh",
               RawData!$1:$1,
                0
            ),
            4
        )
    ),
    0
)</f>
        <v>0</v>
      </c>
    </row>
    <row r="176" spans="1:16" s="19" customFormat="1" ht="20.65" customHeight="1">
      <c r="A176" s="26" t="s">
        <v>350</v>
      </c>
      <c r="B176" s="27" t="s">
        <v>106</v>
      </c>
      <c r="C176" s="28">
        <f ca="1">IFERROR(
    INDIRECT(
        "RawData!" &amp;
        ADDRESS(
            3,
            MATCH(
                LEFT(A176, FIND("~", SUBSTITUTE(A176, ".", "~", LEN(A176) - LEN(SUBSTITUTE(A176, ".", ""))))) &amp; "TotalkWh",
                RawData!$1:$1,
                0
            ),
            4
        )
    )
    -
    INDIRECT(
        "RawData!" &amp;
        ADDRESS(
            2,
            MATCH(
                LEFT(A176, FIND("~", SUBSTITUTE(A176, ".", "~", LEN(A176) - LEN(SUBSTITUTE(A176, ".", ""))))) &amp; "TotalkWh",
               RawData!$1:$1,
                0
            ),
            4
        )
    ),
    0
)</f>
        <v>0</v>
      </c>
    </row>
    <row r="177" spans="1:10" s="19" customFormat="1" ht="20.65" customHeight="1">
      <c r="A177" s="26" t="s">
        <v>351</v>
      </c>
      <c r="B177" s="27" t="s">
        <v>107</v>
      </c>
      <c r="C177" s="28">
        <f ca="1">IFERROR(
    INDIRECT(
        "RawData!" &amp;
        ADDRESS(
            3,
            MATCH(
                LEFT(A177, FIND("~", SUBSTITUTE(A177, ".", "~", LEN(A177) - LEN(SUBSTITUTE(A177, ".", ""))))) &amp; "TotalkWh",
                RawData!$1:$1,
                0
            ),
            4
        )
    )
    -
    INDIRECT(
        "RawData!" &amp;
        ADDRESS(
            2,
            MATCH(
                LEFT(A177, FIND("~", SUBSTITUTE(A177, ".", "~", LEN(A177) - LEN(SUBSTITUTE(A177, ".", ""))))) &amp; "TotalkWh",
               RawData!$1:$1,
                0
            ),
            4
        )
    ),
    0
)</f>
        <v>0</v>
      </c>
    </row>
    <row r="178" spans="1:10" s="19" customFormat="1" ht="19.899999999999999" customHeight="1">
      <c r="A178" s="26" t="s">
        <v>352</v>
      </c>
      <c r="B178" s="27" t="s">
        <v>108</v>
      </c>
      <c r="C178" s="28">
        <f ca="1">IFERROR(
    INDIRECT(
        "RawData!" &amp;
        ADDRESS(
            3,
            MATCH(
                LEFT(A178, FIND("~", SUBSTITUTE(A178, ".", "~", LEN(A178) - LEN(SUBSTITUTE(A178, ".", ""))))) &amp; "TotalkWh",
                RawData!$1:$1,
                0
            ),
            4
        )
    )
    -
    INDIRECT(
        "RawData!" &amp;
        ADDRESS(
            2,
            MATCH(
                LEFT(A178, FIND("~", SUBSTITUTE(A178, ".", "~", LEN(A178) - LEN(SUBSTITUTE(A178, ".", ""))))) &amp; "TotalkWh",
               RawData!$1:$1,
                0
            ),
            4
        )
    ),
    0
)</f>
        <v>0</v>
      </c>
    </row>
    <row r="179" spans="1:10" s="19" customFormat="1" ht="20.65" customHeight="1">
      <c r="A179" s="26" t="s">
        <v>353</v>
      </c>
      <c r="B179" s="27" t="s">
        <v>109</v>
      </c>
      <c r="C179" s="28">
        <f ca="1">IFERROR(
    INDIRECT(
        "RawData!" &amp;
        ADDRESS(
            3,
            MATCH(
                LEFT(A179, FIND("~", SUBSTITUTE(A179, ".", "~", LEN(A179) - LEN(SUBSTITUTE(A179, ".", ""))))) &amp; "TotalkWh",
                RawData!$1:$1,
                0
            ),
            4
        )
    )
    -
    INDIRECT(
        "RawData!" &amp;
        ADDRESS(
            2,
            MATCH(
                LEFT(A179, FIND("~", SUBSTITUTE(A179, ".", "~", LEN(A179) - LEN(SUBSTITUTE(A179, ".", ""))))) &amp; "TotalkWh",
               RawData!$1:$1,
                0
            ),
            4
        )
    ),
    0
)</f>
        <v>0</v>
      </c>
    </row>
    <row r="180" spans="1:10" s="19" customFormat="1" ht="20.65" customHeight="1">
      <c r="A180" s="128" t="s">
        <v>354</v>
      </c>
      <c r="B180" s="129"/>
      <c r="C180" s="130"/>
    </row>
    <row r="181" spans="1:10" s="19" customFormat="1" ht="20.65" customHeight="1">
      <c r="A181" s="131" t="s">
        <v>3</v>
      </c>
      <c r="B181" s="132"/>
      <c r="C181" s="133"/>
      <c r="D181" s="25"/>
      <c r="E181" s="25"/>
      <c r="F181" s="25"/>
      <c r="G181" s="25"/>
      <c r="H181" s="25"/>
      <c r="I181" s="25"/>
      <c r="J181" s="25"/>
    </row>
    <row r="182" spans="1:10" s="19" customFormat="1" ht="20.65" customHeight="1">
      <c r="A182" s="26" t="s">
        <v>355</v>
      </c>
      <c r="B182" s="27" t="s">
        <v>110</v>
      </c>
      <c r="C182" s="28">
        <f ca="1">IFERROR(
    INDIRECT(
        "RawData!" &amp;
        ADDRESS(
            3,
            MATCH(
                LEFT(A182, FIND("~", SUBSTITUTE(A182, ".", "~", LEN(A182) - LEN(SUBSTITUTE(A182, ".", ""))))) &amp; "TotalkWh",
                RawData!$1:$1,
                0
            ),
            4
        )
    )
    -
    INDIRECT(
        "RawData!" &amp;
        ADDRESS(
            2,
            MATCH(
                LEFT(A182, FIND("~", SUBSTITUTE(A182, ".", "~", LEN(A182) - LEN(SUBSTITUTE(A182, ".", ""))))) &amp; "TotalkWh",
               RawData!$1:$1,
                0
            ),
            4
        )
    ),
    0
)</f>
        <v>0</v>
      </c>
      <c r="D182" s="25"/>
      <c r="E182" s="25"/>
      <c r="F182" s="25"/>
      <c r="G182" s="25"/>
      <c r="H182" s="25"/>
      <c r="I182" s="25"/>
      <c r="J182" s="25"/>
    </row>
    <row r="183" spans="1:10" s="19" customFormat="1" ht="20.65" customHeight="1">
      <c r="A183" s="26" t="s">
        <v>356</v>
      </c>
      <c r="B183" s="27" t="s">
        <v>101</v>
      </c>
      <c r="C183" s="28">
        <f ca="1">IFERROR(
    INDIRECT(
        "RawData!" &amp;
        ADDRESS(
            3,
            MATCH(
                LEFT(A183, FIND("~", SUBSTITUTE(A183, ".", "~", LEN(A183) - LEN(SUBSTITUTE(A183, ".", ""))))) &amp; "TotalkWh",
                RawData!$1:$1,
                0
            ),
            4
        )
    )
    -
    INDIRECT(
        "RawData!" &amp;
        ADDRESS(
            2,
            MATCH(
                LEFT(A183, FIND("~", SUBSTITUTE(A183, ".", "~", LEN(A183) - LEN(SUBSTITUTE(A183, ".", ""))))) &amp; "TotalkWh",
               RawData!$1:$1,
                0
            ),
            4
        )
    ),
    0
)</f>
        <v>0</v>
      </c>
      <c r="D183" s="25"/>
      <c r="E183" s="25"/>
      <c r="F183" s="25"/>
      <c r="G183" s="25"/>
      <c r="H183" s="25"/>
      <c r="I183" s="25"/>
      <c r="J183" s="25"/>
    </row>
    <row r="184" spans="1:10" s="19" customFormat="1" ht="20.65" customHeight="1">
      <c r="A184" s="26" t="s">
        <v>357</v>
      </c>
      <c r="B184" s="27" t="s">
        <v>111</v>
      </c>
      <c r="C184" s="28">
        <f ca="1">IFERROR(
    INDIRECT(
        "RawData!" &amp;
        ADDRESS(
            3,
            MATCH(
                LEFT(A184, FIND("~", SUBSTITUTE(A184, ".", "~", LEN(A184) - LEN(SUBSTITUTE(A184, ".", ""))))) &amp; "TotalkWh",
                RawData!$1:$1,
                0
            ),
            4
        )
    )
    -
    INDIRECT(
        "RawData!" &amp;
        ADDRESS(
            2,
            MATCH(
                LEFT(A184, FIND("~", SUBSTITUTE(A184, ".", "~", LEN(A184) - LEN(SUBSTITUTE(A184, ".", ""))))) &amp; "TotalkWh",
               RawData!$1:$1,
                0
            ),
            4
        )
    ),
    0
)</f>
        <v>0</v>
      </c>
      <c r="D184" s="25"/>
      <c r="E184" s="25"/>
      <c r="F184" s="25"/>
      <c r="G184" s="25"/>
      <c r="H184" s="25"/>
      <c r="I184" s="25"/>
      <c r="J184" s="25"/>
    </row>
    <row r="185" spans="1:10" s="19" customFormat="1" ht="20.65" customHeight="1">
      <c r="A185" s="26" t="s">
        <v>358</v>
      </c>
      <c r="B185" s="27" t="s">
        <v>112</v>
      </c>
      <c r="C185" s="28">
        <f ca="1">IFERROR(
    INDIRECT(
        "RawData!" &amp;
        ADDRESS(
            3,
            MATCH(
                LEFT(A185, FIND("~", SUBSTITUTE(A185, ".", "~", LEN(A185) - LEN(SUBSTITUTE(A185, ".", ""))))) &amp; "TotalkWh",
                RawData!$1:$1,
                0
            ),
            4
        )
    )
    -
    INDIRECT(
        "RawData!" &amp;
        ADDRESS(
            2,
            MATCH(
                LEFT(A185, FIND("~", SUBSTITUTE(A185, ".", "~", LEN(A185) - LEN(SUBSTITUTE(A185, ".", ""))))) &amp; "TotalkWh",
               RawData!$1:$1,
                0
            ),
            4
        )
    ),
    0
)</f>
        <v>0</v>
      </c>
      <c r="D185" s="25"/>
      <c r="E185" s="25"/>
      <c r="F185" s="25"/>
      <c r="G185" s="25"/>
      <c r="H185" s="25"/>
      <c r="I185" s="25"/>
      <c r="J185" s="25"/>
    </row>
    <row r="186" spans="1:10" s="19" customFormat="1" ht="20.65" customHeight="1">
      <c r="A186" s="26" t="s">
        <v>359</v>
      </c>
      <c r="B186" s="27" t="s">
        <v>113</v>
      </c>
      <c r="C186" s="28">
        <f ca="1">IFERROR(
    INDIRECT(
        "RawData!" &amp;
        ADDRESS(
            3,
            MATCH(
                LEFT(A186, FIND("~", SUBSTITUTE(A186, ".", "~", LEN(A186) - LEN(SUBSTITUTE(A186, ".", ""))))) &amp; "TotalkWh",
                RawData!$1:$1,
                0
            ),
            4
        )
    )
    -
    INDIRECT(
        "RawData!" &amp;
        ADDRESS(
            2,
            MATCH(
                LEFT(A186, FIND("~", SUBSTITUTE(A186, ".", "~", LEN(A186) - LEN(SUBSTITUTE(A186, ".", ""))))) &amp; "TotalkWh",
               RawData!$1:$1,
                0
            ),
            4
        )
    ),
    0
)</f>
        <v>0</v>
      </c>
      <c r="D186" s="25"/>
      <c r="E186" s="25"/>
      <c r="F186" s="25"/>
      <c r="G186" s="25"/>
      <c r="H186" s="25"/>
      <c r="I186" s="25"/>
      <c r="J186" s="25"/>
    </row>
    <row r="187" spans="1:10" s="19" customFormat="1" ht="20.65" customHeight="1">
      <c r="A187" s="131" t="s">
        <v>22</v>
      </c>
      <c r="B187" s="132"/>
      <c r="C187" s="133"/>
      <c r="D187" s="25"/>
      <c r="E187" s="25"/>
      <c r="F187" s="25"/>
      <c r="G187" s="25"/>
      <c r="H187" s="25"/>
      <c r="I187" s="25"/>
      <c r="J187" s="25"/>
    </row>
    <row r="188" spans="1:10" s="19" customFormat="1" ht="20.65" customHeight="1">
      <c r="A188" s="26" t="s">
        <v>114</v>
      </c>
      <c r="B188" s="27" t="s">
        <v>55</v>
      </c>
      <c r="C188" s="28">
        <f ca="1">IFERROR(
    INDIRECT(
        "RawData!" &amp;
        ADDRESS(
            3,
            MATCH(
                LEFT(A188, FIND("~", SUBSTITUTE(A188, ".", "~", LEN(A188) - LEN(SUBSTITUTE(A188, ".", ""))))) &amp; "TotalkWh",
                RawData!$1:$1,
                0
            ),
            4
        )
    )
    -
    INDIRECT(
        "RawData!" &amp;
        ADDRESS(
            2,
            MATCH(
                LEFT(A188, FIND("~", SUBSTITUTE(A188, ".", "~", LEN(A188) - LEN(SUBSTITUTE(A188, ".", ""))))) &amp; "TotalkWh",
               RawData!$1:$1,
                0
            ),
            4
        )
    ),
    0
)</f>
        <v>0</v>
      </c>
      <c r="D188" s="25"/>
      <c r="E188" s="25"/>
      <c r="F188" s="25"/>
      <c r="G188" s="25"/>
      <c r="H188" s="25"/>
      <c r="I188" s="25"/>
      <c r="J188" s="25"/>
    </row>
    <row r="189" spans="1:10" s="19" customFormat="1" ht="20.65" customHeight="1">
      <c r="A189" s="26" t="s">
        <v>115</v>
      </c>
      <c r="B189" s="27" t="s">
        <v>116</v>
      </c>
      <c r="C189" s="28">
        <f ca="1">IFERROR(
    INDIRECT(
        "RawData!" &amp;
        ADDRESS(
            3,
            MATCH(
                LEFT(A189, FIND("~", SUBSTITUTE(A189, ".", "~", LEN(A189) - LEN(SUBSTITUTE(A189, ".", ""))))) &amp; "TotalkWh",
                RawData!$1:$1,
                0
            ),
            4
        )
    )
    -
    INDIRECT(
        "RawData!" &amp;
        ADDRESS(
            2,
            MATCH(
                LEFT(A189, FIND("~", SUBSTITUTE(A189, ".", "~", LEN(A189) - LEN(SUBSTITUTE(A189, ".", ""))))) &amp; "TotalkWh",
               RawData!$1:$1,
                0
            ),
            4
        )
    ),
    0
)</f>
        <v>0</v>
      </c>
      <c r="D189" s="25"/>
      <c r="E189" s="25"/>
      <c r="F189" s="25"/>
      <c r="G189" s="25"/>
      <c r="H189" s="25"/>
      <c r="I189" s="25"/>
      <c r="J189" s="25"/>
    </row>
    <row r="190" spans="1:10" s="19" customFormat="1" ht="20.65" customHeight="1">
      <c r="A190" s="26" t="s">
        <v>117</v>
      </c>
      <c r="B190" s="27" t="s">
        <v>118</v>
      </c>
      <c r="C190" s="28">
        <f ca="1">IFERROR(
    INDIRECT(
        "RawData!" &amp;
        ADDRESS(
            3,
            MATCH(
                LEFT(A190, FIND("~", SUBSTITUTE(A190, ".", "~", LEN(A190) - LEN(SUBSTITUTE(A190, ".", ""))))) &amp; "TotalkWh",
                RawData!$1:$1,
                0
            ),
            4
        )
    )
    -
    INDIRECT(
        "RawData!" &amp;
        ADDRESS(
            2,
            MATCH(
                LEFT(A190, FIND("~", SUBSTITUTE(A190, ".", "~", LEN(A190) - LEN(SUBSTITUTE(A190, ".", ""))))) &amp; "TotalkWh",
               RawData!$1:$1,
                0
            ),
            4
        )
    ),
    0
)</f>
        <v>0</v>
      </c>
      <c r="D190" s="25"/>
      <c r="E190" s="25"/>
      <c r="F190" s="25"/>
      <c r="G190" s="25"/>
      <c r="H190" s="25"/>
      <c r="I190" s="25"/>
      <c r="J190" s="25"/>
    </row>
    <row r="191" spans="1:10" s="19" customFormat="1" ht="20.65" customHeight="1">
      <c r="A191" s="26" t="s">
        <v>119</v>
      </c>
      <c r="B191" s="27" t="s">
        <v>120</v>
      </c>
      <c r="C191" s="28">
        <f ca="1">IFERROR(
    INDIRECT(
        "RawData!" &amp;
        ADDRESS(
            3,
            MATCH(
                LEFT(A191, FIND("~", SUBSTITUTE(A191, ".", "~", LEN(A191) - LEN(SUBSTITUTE(A191, ".", ""))))) &amp; "TotalkWh",
                RawData!$1:$1,
                0
            ),
            4
        )
    )
    -
    INDIRECT(
        "RawData!" &amp;
        ADDRESS(
            2,
            MATCH(
                LEFT(A191, FIND("~", SUBSTITUTE(A191, ".", "~", LEN(A191) - LEN(SUBSTITUTE(A191, ".", ""))))) &amp; "TotalkWh",
               RawData!$1:$1,
                0
            ),
            4
        )
    ),
    0
)</f>
        <v>0</v>
      </c>
      <c r="D191" s="25"/>
      <c r="E191" s="25"/>
      <c r="F191" s="25"/>
      <c r="G191" s="25"/>
      <c r="H191" s="25"/>
      <c r="I191" s="25"/>
      <c r="J191" s="25"/>
    </row>
    <row r="192" spans="1:10" s="19" customFormat="1" ht="20.65" customHeight="1">
      <c r="A192" s="128" t="s">
        <v>360</v>
      </c>
      <c r="B192" s="129"/>
      <c r="C192" s="130"/>
      <c r="D192" s="25"/>
      <c r="E192" s="25"/>
      <c r="F192" s="25"/>
      <c r="G192" s="25"/>
      <c r="H192" s="25"/>
      <c r="I192" s="25"/>
      <c r="J192" s="25"/>
    </row>
    <row r="193" spans="1:10" s="35" customFormat="1" ht="20.65" customHeight="1">
      <c r="A193" s="131" t="s">
        <v>3</v>
      </c>
      <c r="B193" s="132"/>
      <c r="C193" s="133"/>
      <c r="D193" s="25"/>
      <c r="E193" s="25"/>
      <c r="F193" s="25"/>
      <c r="G193" s="25"/>
      <c r="H193" s="25"/>
      <c r="I193" s="25"/>
      <c r="J193" s="25"/>
    </row>
    <row r="194" spans="1:10" s="19" customFormat="1" ht="20.65" customHeight="1">
      <c r="A194" s="26" t="s">
        <v>361</v>
      </c>
      <c r="B194" s="27" t="s">
        <v>121</v>
      </c>
      <c r="C194" s="28">
        <f ca="1">IFERROR(
    INDIRECT(
        "RawData!" &amp;
        ADDRESS(
            3,
            MATCH(
                LEFT(A194, FIND("~", SUBSTITUTE(A194, ".", "~", LEN(A194) - LEN(SUBSTITUTE(A194, ".", ""))))) &amp; "TotalkWh",
                RawData!$1:$1,
                0
            ),
            4
        )
    )
    -
    INDIRECT(
        "RawData!" &amp;
        ADDRESS(
            2,
            MATCH(
                LEFT(A194, FIND("~", SUBSTITUTE(A194, ".", "~", LEN(A194) - LEN(SUBSTITUTE(A194, ".", ""))))) &amp; "TotalkWh",
               RawData!$1:$1,
                0
            ),
            4
        )
    ),
    0
)</f>
        <v>0</v>
      </c>
      <c r="D194" s="25"/>
      <c r="E194" s="25"/>
      <c r="F194" s="25"/>
      <c r="G194" s="38"/>
      <c r="H194" s="25"/>
      <c r="I194" s="25"/>
      <c r="J194" s="25"/>
    </row>
    <row r="195" spans="1:10" s="19" customFormat="1" ht="20.65" customHeight="1">
      <c r="A195" s="26" t="s">
        <v>362</v>
      </c>
      <c r="B195" s="27" t="s">
        <v>101</v>
      </c>
      <c r="C195" s="28">
        <f ca="1">IFERROR(
    INDIRECT(
        "RawData!" &amp;
        ADDRESS(
            3,
            MATCH(
                LEFT(A195, FIND("~", SUBSTITUTE(A195, ".", "~", LEN(A195) - LEN(SUBSTITUTE(A195, ".", ""))))) &amp; "TotalkWh",
                RawData!$1:$1,
                0
            ),
            4
        )
    )
    -
    INDIRECT(
        "RawData!" &amp;
        ADDRESS(
            2,
            MATCH(
                LEFT(A195, FIND("~", SUBSTITUTE(A195, ".", "~", LEN(A195) - LEN(SUBSTITUTE(A195, ".", ""))))) &amp; "TotalkWh",
               RawData!$1:$1,
                0
            ),
            4
        )
    ),
    0
)</f>
        <v>0</v>
      </c>
      <c r="D195" s="25"/>
      <c r="E195" s="25"/>
      <c r="F195" s="25"/>
      <c r="G195" s="25"/>
      <c r="H195" s="25"/>
      <c r="I195" s="25"/>
      <c r="J195" s="25"/>
    </row>
    <row r="196" spans="1:10" s="19" customFormat="1" ht="20.65" customHeight="1">
      <c r="A196" s="26" t="s">
        <v>363</v>
      </c>
      <c r="B196" s="27" t="s">
        <v>122</v>
      </c>
      <c r="C196" s="28">
        <f ca="1">IFERROR(
    INDIRECT(
        "RawData!" &amp;
        ADDRESS(
            3,
            MATCH(
                LEFT(A196, FIND("~", SUBSTITUTE(A196, ".", "~", LEN(A196) - LEN(SUBSTITUTE(A196, ".", ""))))) &amp; "TotalkWh",
                RawData!$1:$1,
                0
            ),
            4
        )
    )
    -
    INDIRECT(
        "RawData!" &amp;
        ADDRESS(
            2,
            MATCH(
                LEFT(A196, FIND("~", SUBSTITUTE(A196, ".", "~", LEN(A196) - LEN(SUBSTITUTE(A196, ".", ""))))) &amp; "TotalkWh",
               RawData!$1:$1,
                0
            ),
            4
        )
    ),
    0
)</f>
        <v>0</v>
      </c>
      <c r="D196" s="25"/>
      <c r="E196" s="25"/>
      <c r="F196" s="25"/>
      <c r="G196" s="25"/>
      <c r="H196" s="25"/>
      <c r="I196" s="25"/>
      <c r="J196" s="25"/>
    </row>
    <row r="197" spans="1:10" s="19" customFormat="1" ht="20.65" customHeight="1">
      <c r="A197" s="26" t="s">
        <v>364</v>
      </c>
      <c r="B197" s="27" t="s">
        <v>123</v>
      </c>
      <c r="C197" s="28">
        <f ca="1">IFERROR(
    INDIRECT(
        "RawData!" &amp;
        ADDRESS(
            3,
            MATCH(
                LEFT(A197, FIND("~", SUBSTITUTE(A197, ".", "~", LEN(A197) - LEN(SUBSTITUTE(A197, ".", ""))))) &amp; "TotalkWh",
                RawData!$1:$1,
                0
            ),
            4
        )
    )
    -
    INDIRECT(
        "RawData!" &amp;
        ADDRESS(
            2,
            MATCH(
                LEFT(A197, FIND("~", SUBSTITUTE(A197, ".", "~", LEN(A197) - LEN(SUBSTITUTE(A197, ".", ""))))) &amp; "TotalkWh",
               RawData!$1:$1,
                0
            ),
            4
        )
    ),
    0
)</f>
        <v>0</v>
      </c>
      <c r="D197" s="25"/>
      <c r="E197" s="25"/>
      <c r="F197" s="25"/>
      <c r="G197" s="25"/>
      <c r="H197" s="25"/>
      <c r="I197" s="25"/>
      <c r="J197" s="25"/>
    </row>
    <row r="198" spans="1:10" s="19" customFormat="1" ht="20.65" customHeight="1">
      <c r="A198" s="26" t="s">
        <v>365</v>
      </c>
      <c r="B198" s="27" t="s">
        <v>124</v>
      </c>
      <c r="C198" s="28">
        <f ca="1">IFERROR(
    INDIRECT(
        "RawData!" &amp;
        ADDRESS(
            3,
            MATCH(
                LEFT(A198, FIND("~", SUBSTITUTE(A198, ".", "~", LEN(A198) - LEN(SUBSTITUTE(A198, ".", ""))))) &amp; "TotalkWh",
                RawData!$1:$1,
                0
            ),
            4
        )
    )
    -
    INDIRECT(
        "RawData!" &amp;
        ADDRESS(
            2,
            MATCH(
                LEFT(A198, FIND("~", SUBSTITUTE(A198, ".", "~", LEN(A198) - LEN(SUBSTITUTE(A198, ".", ""))))) &amp; "TotalkWh",
               RawData!$1:$1,
                0
            ),
            4
        )
    ),
    0
)</f>
        <v>0</v>
      </c>
      <c r="D198" s="25"/>
      <c r="E198" s="25"/>
      <c r="F198" s="25"/>
      <c r="G198" s="25"/>
      <c r="H198" s="25"/>
      <c r="I198" s="25"/>
      <c r="J198" s="25"/>
    </row>
    <row r="199" spans="1:10" s="19" customFormat="1" ht="20.65" customHeight="1">
      <c r="A199" s="26" t="s">
        <v>366</v>
      </c>
      <c r="B199" s="27" t="s">
        <v>125</v>
      </c>
      <c r="C199" s="28">
        <f ca="1">IFERROR(
    INDIRECT(
        "RawData!" &amp;
        ADDRESS(
            3,
            MATCH(
                LEFT(A199, FIND("~", SUBSTITUTE(A199, ".", "~", LEN(A199) - LEN(SUBSTITUTE(A199, ".", ""))))) &amp; "TotalkWh",
                RawData!$1:$1,
                0
            ),
            4
        )
    )
    -
    INDIRECT(
        "RawData!" &amp;
        ADDRESS(
            2,
            MATCH(
                LEFT(A199, FIND("~", SUBSTITUTE(A199, ".", "~", LEN(A199) - LEN(SUBSTITUTE(A199, ".", ""))))) &amp; "TotalkWh",
               RawData!$1:$1,
                0
            ),
            4
        )
    ),
    0
)</f>
        <v>0</v>
      </c>
      <c r="D199" s="25"/>
      <c r="E199" s="25"/>
      <c r="F199" s="25"/>
      <c r="G199" s="25"/>
      <c r="H199" s="25"/>
      <c r="I199" s="25"/>
      <c r="J199" s="25"/>
    </row>
    <row r="200" spans="1:10" s="19" customFormat="1" ht="20.65" customHeight="1">
      <c r="A200" s="131" t="s">
        <v>22</v>
      </c>
      <c r="B200" s="132"/>
      <c r="C200" s="133"/>
      <c r="D200" s="25"/>
      <c r="E200" s="25"/>
      <c r="F200" s="25"/>
      <c r="G200" s="25"/>
      <c r="H200" s="25"/>
      <c r="I200" s="25"/>
      <c r="J200" s="25"/>
    </row>
    <row r="201" spans="1:10" s="19" customFormat="1" ht="20.65" customHeight="1">
      <c r="A201" s="26" t="s">
        <v>367</v>
      </c>
      <c r="B201" s="27" t="s">
        <v>55</v>
      </c>
      <c r="C201" s="28">
        <f ca="1">IFERROR(
    INDIRECT(
        "RawData!" &amp;
        ADDRESS(
            3,
            MATCH(
                LEFT(A201, FIND("~", SUBSTITUTE(A201, ".", "~", LEN(A201) - LEN(SUBSTITUTE(A201, ".", ""))))) &amp; "TotalkWh",
                RawData!$1:$1,
                0
            ),
            4
        )
    )
    -
    INDIRECT(
        "RawData!" &amp;
        ADDRESS(
            2,
            MATCH(
                LEFT(A201, FIND("~", SUBSTITUTE(A201, ".", "~", LEN(A201) - LEN(SUBSTITUTE(A201, ".", ""))))) &amp; "TotalkWh",
               RawData!$1:$1,
                0
            ),
            4
        )
    ),
    0
)</f>
        <v>0</v>
      </c>
      <c r="D201" s="25"/>
      <c r="E201" s="25"/>
      <c r="F201" s="25"/>
    </row>
    <row r="202" spans="1:10" s="19" customFormat="1" ht="20.65" customHeight="1">
      <c r="A202" s="26" t="s">
        <v>368</v>
      </c>
      <c r="B202" s="27" t="s">
        <v>126</v>
      </c>
      <c r="C202" s="28">
        <f ca="1">IFERROR(
    INDIRECT(
        "RawData!" &amp;
        ADDRESS(
            3,
            MATCH(
                LEFT(A202, FIND("~", SUBSTITUTE(A202, ".", "~", LEN(A202) - LEN(SUBSTITUTE(A202, ".", ""))))) &amp; "TotalkWh",
                RawData!$1:$1,
                0
            ),
            4
        )
    )
    -
    INDIRECT(
        "RawData!" &amp;
        ADDRESS(
            2,
            MATCH(
                LEFT(A202, FIND("~", SUBSTITUTE(A202, ".", "~", LEN(A202) - LEN(SUBSTITUTE(A202, ".", ""))))) &amp; "TotalkWh",
               RawData!$1:$1,
                0
            ),
            4
        )
    ),
    0
)</f>
        <v>0</v>
      </c>
      <c r="D202" s="25"/>
      <c r="E202" s="25"/>
      <c r="F202" s="25"/>
    </row>
    <row r="203" spans="1:10" s="19" customFormat="1" ht="20.25" customHeight="1">
      <c r="A203" s="26" t="s">
        <v>369</v>
      </c>
      <c r="B203" s="27" t="s">
        <v>127</v>
      </c>
      <c r="C203" s="28">
        <f ca="1">IFERROR(
    INDIRECT(
        "RawData!" &amp;
        ADDRESS(
            3,
            MATCH(
                LEFT(A203, FIND("~", SUBSTITUTE(A203, ".", "~", LEN(A203) - LEN(SUBSTITUTE(A203, ".", ""))))) &amp; "TotalkWh",
                RawData!$1:$1,
                0
            ),
            4
        )
    )
    -
    INDIRECT(
        "RawData!" &amp;
        ADDRESS(
            2,
            MATCH(
                LEFT(A203, FIND("~", SUBSTITUTE(A203, ".", "~", LEN(A203) - LEN(SUBSTITUTE(A203, ".", ""))))) &amp; "TotalkWh",
               RawData!$1:$1,
                0
            ),
            4
        )
    ),
    0
)</f>
        <v>0</v>
      </c>
      <c r="D203" s="25"/>
      <c r="E203" s="25"/>
      <c r="F203" s="25"/>
    </row>
    <row r="204" spans="1:10" s="19" customFormat="1" ht="20.25" customHeight="1">
      <c r="A204" s="26" t="s">
        <v>370</v>
      </c>
      <c r="B204" s="27" t="s">
        <v>128</v>
      </c>
      <c r="C204" s="28">
        <f ca="1">IFERROR(
    INDIRECT(
        "RawData!" &amp;
        ADDRESS(
            3,
            MATCH(
                LEFT(A204, FIND("~", SUBSTITUTE(A204, ".", "~", LEN(A204) - LEN(SUBSTITUTE(A204, ".", ""))))) &amp; "TotalkWh",
                RawData!$1:$1,
                0
            ),
            4
        )
    )
    -
    INDIRECT(
        "RawData!" &amp;
        ADDRESS(
            2,
            MATCH(
                LEFT(A204, FIND("~", SUBSTITUTE(A204, ".", "~", LEN(A204) - LEN(SUBSTITUTE(A204, ".", ""))))) &amp; "TotalkWh",
               RawData!$1:$1,
                0
            ),
            4
        )
    ),
    0
)</f>
        <v>0</v>
      </c>
      <c r="D204" s="25"/>
      <c r="E204" s="25"/>
      <c r="F204" s="25"/>
    </row>
    <row r="205" spans="1:10" s="19" customFormat="1" ht="20.65" customHeight="1">
      <c r="A205" s="128" t="s">
        <v>371</v>
      </c>
      <c r="B205" s="129"/>
      <c r="C205" s="130"/>
      <c r="D205" s="25"/>
    </row>
    <row r="206" spans="1:10" s="19" customFormat="1" ht="20.65" customHeight="1">
      <c r="A206" s="26" t="s">
        <v>193</v>
      </c>
      <c r="B206" s="27" t="s">
        <v>2</v>
      </c>
      <c r="C206" s="28">
        <f ca="1">IFERROR(
    INDIRECT(
        "RawData!" &amp;
        ADDRESS(
            3,
            MATCH(
                LEFT(A206, FIND("~", SUBSTITUTE(A206, ".", "~", LEN(A206) - LEN(SUBSTITUTE(A206, ".", ""))))) &amp; "TotalkWh",
                RawData!$1:$1,
                0
            ),
            4
        )
    )
    -
    INDIRECT(
        "RawData!" &amp;
        ADDRESS(
            2,
            MATCH(
                LEFT(A206, FIND("~", SUBSTITUTE(A206, ".", "~", LEN(A206) - LEN(SUBSTITUTE(A206, ".", ""))))) &amp; "TotalkWh",
               RawData!$1:$1,
                0
            ),
            4
        )
    ),
    0
)</f>
        <v>0</v>
      </c>
      <c r="D206" s="25"/>
    </row>
    <row r="207" spans="1:10" s="19" customFormat="1" ht="20.65" customHeight="1">
      <c r="A207" s="128" t="s">
        <v>372</v>
      </c>
      <c r="B207" s="129"/>
      <c r="C207" s="130"/>
      <c r="D207" s="25"/>
    </row>
    <row r="208" spans="1:10" s="19" customFormat="1" ht="20.65" customHeight="1">
      <c r="A208" s="131" t="s">
        <v>3</v>
      </c>
      <c r="B208" s="132"/>
      <c r="C208" s="133"/>
      <c r="D208" s="25"/>
    </row>
    <row r="209" spans="1:4" s="19" customFormat="1" ht="20.65" customHeight="1">
      <c r="A209" s="39" t="s">
        <v>373</v>
      </c>
      <c r="B209" s="27" t="s">
        <v>129</v>
      </c>
      <c r="C209" s="28">
        <f ca="1">IFERROR(
    INDIRECT(
        "RawData!" &amp;
        ADDRESS(
            3,
            MATCH(
                LEFT(A209, FIND("~", SUBSTITUTE(A209, ".", "~", LEN(A209) - LEN(SUBSTITUTE(A209, ".", ""))))) &amp; "TotalkWh",
                RawData!$1:$1,
                0
            ),
            4
        )
    )
    -
    INDIRECT(
        "RawData!" &amp;
        ADDRESS(
            2,
            MATCH(
                LEFT(A209, FIND("~", SUBSTITUTE(A209, ".", "~", LEN(A209) - LEN(SUBSTITUTE(A209, ".", ""))))) &amp; "TotalkWh",
               RawData!$1:$1,
                0
            ),
            4
        )
    ),
    0
)</f>
        <v>0</v>
      </c>
      <c r="D209" s="25"/>
    </row>
    <row r="210" spans="1:4" s="19" customFormat="1" ht="20.65" customHeight="1">
      <c r="A210" s="39" t="s">
        <v>374</v>
      </c>
      <c r="B210" s="27" t="s">
        <v>130</v>
      </c>
      <c r="C210" s="28">
        <f ca="1">IFERROR(
    INDIRECT(
        "RawData!" &amp;
        ADDRESS(
            3,
            MATCH(
                LEFT(A210, FIND("~", SUBSTITUTE(A210, ".", "~", LEN(A210) - LEN(SUBSTITUTE(A210, ".", ""))))) &amp; "TotalkWh",
                RawData!$1:$1,
                0
            ),
            4
        )
    )
    -
    INDIRECT(
        "RawData!" &amp;
        ADDRESS(
            2,
            MATCH(
                LEFT(A210, FIND("~", SUBSTITUTE(A210, ".", "~", LEN(A210) - LEN(SUBSTITUTE(A210, ".", ""))))) &amp; "TotalkWh",
               RawData!$1:$1,
                0
            ),
            4
        )
    ),
    0
)</f>
        <v>0</v>
      </c>
      <c r="D210" s="25"/>
    </row>
    <row r="211" spans="1:4" s="19" customFormat="1" ht="24" customHeight="1">
      <c r="A211" s="39" t="s">
        <v>375</v>
      </c>
      <c r="B211" s="27" t="s">
        <v>131</v>
      </c>
      <c r="C211" s="28">
        <f ca="1">IFERROR(
    INDIRECT(
        "RawData!" &amp;
        ADDRESS(
            3,
            MATCH(
                LEFT(A211, FIND("~", SUBSTITUTE(A211, ".", "~", LEN(A211) - LEN(SUBSTITUTE(A211, ".", ""))))) &amp; "TotalkWh",
                RawData!$1:$1,
                0
            ),
            4
        )
    )
    -
    INDIRECT(
        "RawData!" &amp;
        ADDRESS(
            2,
            MATCH(
                LEFT(A211, FIND("~", SUBSTITUTE(A211, ".", "~", LEN(A211) - LEN(SUBSTITUTE(A211, ".", ""))))) &amp; "TotalkWh",
               RawData!$1:$1,
                0
            ),
            4
        )
    ),
    0
)</f>
        <v>0</v>
      </c>
      <c r="D211" s="25"/>
    </row>
    <row r="212" spans="1:4" s="19" customFormat="1" ht="20.65" customHeight="1">
      <c r="A212" s="134" t="s">
        <v>22</v>
      </c>
      <c r="B212" s="135"/>
      <c r="C212" s="136"/>
      <c r="D212" s="25"/>
    </row>
    <row r="213" spans="1:4" s="19" customFormat="1" ht="20.65" customHeight="1">
      <c r="A213" s="26" t="s">
        <v>376</v>
      </c>
      <c r="B213" s="27" t="s">
        <v>55</v>
      </c>
      <c r="C213" s="28">
        <f ca="1">IFERROR(
    INDIRECT(
        "RawData!" &amp;
        ADDRESS(
            3,
            MATCH(
                LEFT(A213, FIND("~", SUBSTITUTE(A213, ".", "~", LEN(A213) - LEN(SUBSTITUTE(A213, ".", ""))))) &amp; "TotalkWh",
                RawData!$1:$1,
                0
            ),
            4
        )
    )
    -
    INDIRECT(
        "RawData!" &amp;
        ADDRESS(
            2,
            MATCH(
                LEFT(A213, FIND("~", SUBSTITUTE(A213, ".", "~", LEN(A213) - LEN(SUBSTITUTE(A213, ".", ""))))) &amp; "TotalkWh",
               RawData!$1:$1,
                0
            ),
            4
        )
    ),
    0
)</f>
        <v>0</v>
      </c>
    </row>
    <row r="214" spans="1:4" s="19" customFormat="1" ht="20.65" customHeight="1">
      <c r="A214" s="26" t="s">
        <v>377</v>
      </c>
      <c r="B214" s="27" t="s">
        <v>132</v>
      </c>
      <c r="C214" s="28">
        <f ca="1">IFERROR(
    INDIRECT(
        "RawData!" &amp;
        ADDRESS(
            3,
            MATCH(
                LEFT(A214, FIND("~", SUBSTITUTE(A214, ".", "~", LEN(A214) - LEN(SUBSTITUTE(A214, ".", ""))))) &amp; "TotalkWh",
                RawData!$1:$1,
                0
            ),
            4
        )
    )
    -
    INDIRECT(
        "RawData!" &amp;
        ADDRESS(
            2,
            MATCH(
                LEFT(A214, FIND("~", SUBSTITUTE(A214, ".", "~", LEN(A214) - LEN(SUBSTITUTE(A214, ".", ""))))) &amp; "TotalkWh",
               RawData!$1:$1,
                0
            ),
            4
        )
    ),
    0
)</f>
        <v>0</v>
      </c>
    </row>
    <row r="215" spans="1:4" s="19" customFormat="1" ht="20.65" customHeight="1">
      <c r="A215" s="26" t="s">
        <v>378</v>
      </c>
      <c r="B215" s="27" t="s">
        <v>133</v>
      </c>
      <c r="C215" s="28">
        <f ca="1">IFERROR(
    INDIRECT(
        "RawData!" &amp;
        ADDRESS(
            3,
            MATCH(
                LEFT(A215, FIND("~", SUBSTITUTE(A215, ".", "~", LEN(A215) - LEN(SUBSTITUTE(A215, ".", ""))))) &amp; "TotalkWh",
                RawData!$1:$1,
                0
            ),
            4
        )
    )
    -
    INDIRECT(
        "RawData!" &amp;
        ADDRESS(
            2,
            MATCH(
                LEFT(A215, FIND("~", SUBSTITUTE(A215, ".", "~", LEN(A215) - LEN(SUBSTITUTE(A215, ".", ""))))) &amp; "TotalkWh",
               RawData!$1:$1,
                0
            ),
            4
        )
    ),
    0
)</f>
        <v>0</v>
      </c>
    </row>
    <row r="216" spans="1:4" s="19" customFormat="1" ht="20.65" customHeight="1">
      <c r="A216" s="26" t="s">
        <v>379</v>
      </c>
      <c r="B216" s="27" t="s">
        <v>134</v>
      </c>
      <c r="C216" s="28">
        <f ca="1">IFERROR(
    INDIRECT(
        "RawData!" &amp;
        ADDRESS(
            3,
            MATCH(
                LEFT(A216, FIND("~", SUBSTITUTE(A216, ".", "~", LEN(A216) - LEN(SUBSTITUTE(A216, ".", ""))))) &amp; "TotalkWh",
                RawData!$1:$1,
                0
            ),
            4
        )
    )
    -
    INDIRECT(
        "RawData!" &amp;
        ADDRESS(
            2,
            MATCH(
                LEFT(A216, FIND("~", SUBSTITUTE(A216, ".", "~", LEN(A216) - LEN(SUBSTITUTE(A216, ".", ""))))) &amp; "TotalkWh",
               RawData!$1:$1,
                0
            ),
            4
        )
    ),
    0
)</f>
        <v>0</v>
      </c>
    </row>
    <row r="217" spans="1:4" ht="18.600000000000001" customHeight="1">
      <c r="A217" s="40" t="s">
        <v>380</v>
      </c>
      <c r="B217" s="41" t="s">
        <v>135</v>
      </c>
      <c r="C217" s="28">
        <f ca="1">IFERROR(
    INDIRECT(
        "RawData!" &amp;
        ADDRESS(
            3,
            MATCH(
                LEFT(A217, FIND("~", SUBSTITUTE(A217, ".", "~", LEN(A217) - LEN(SUBSTITUTE(A217, ".", ""))))) &amp; "TotalkWh",
                RawData!$1:$1,
                0
            ),
            4
        )
    )
    -
    INDIRECT(
        "RawData!" &amp;
        ADDRESS(
            2,
            MATCH(
                LEFT(A217, FIND("~", SUBSTITUTE(A217, ".", "~", LEN(A217) - LEN(SUBSTITUTE(A217, ".", ""))))) &amp; "TotalkWh",
               RawData!$1:$1,
                0
            ),
            4
        )
    ),
    0
)</f>
        <v>0</v>
      </c>
    </row>
    <row r="218" spans="1:4" ht="18.600000000000001" customHeight="1">
      <c r="A218" s="40" t="s">
        <v>381</v>
      </c>
      <c r="B218" s="41" t="s">
        <v>136</v>
      </c>
      <c r="C218" s="28">
        <f ca="1">IFERROR(
    INDIRECT(
        "RawData!" &amp;
        ADDRESS(
            3,
            MATCH(
                LEFT(A218, FIND("~", SUBSTITUTE(A218, ".", "~", LEN(A218) - LEN(SUBSTITUTE(A218, ".", ""))))) &amp; "TotalkWh",
                RawData!$1:$1,
                0
            ),
            4
        )
    )
    -
    INDIRECT(
        "RawData!" &amp;
        ADDRESS(
            2,
            MATCH(
                LEFT(A218, FIND("~", SUBSTITUTE(A218, ".", "~", LEN(A218) - LEN(SUBSTITUTE(A218, ".", ""))))) &amp; "TotalkWh",
               RawData!$1:$1,
                0
            ),
            4
        )
    ),
    0
)</f>
        <v>0</v>
      </c>
    </row>
    <row r="219" spans="1:4" s="19" customFormat="1" ht="20.65" customHeight="1">
      <c r="A219" s="128" t="s">
        <v>137</v>
      </c>
      <c r="B219" s="129"/>
      <c r="C219" s="130"/>
      <c r="D219" s="25"/>
    </row>
    <row r="220" spans="1:4" s="19" customFormat="1" ht="20.65" customHeight="1">
      <c r="A220" s="131" t="s">
        <v>22</v>
      </c>
      <c r="B220" s="132"/>
      <c r="C220" s="133"/>
      <c r="D220" s="25"/>
    </row>
    <row r="221" spans="1:4" ht="18.600000000000001" customHeight="1">
      <c r="A221" s="42" t="s">
        <v>382</v>
      </c>
      <c r="B221" s="43" t="s">
        <v>138</v>
      </c>
      <c r="C221" s="28">
        <f ca="1">IFERROR(
    INDIRECT(
        "RawData!" &amp;
        ADDRESS(
            3,
            MATCH(
                LEFT(A221, FIND("~", SUBSTITUTE(A221, ".", "~", LEN(A221) - LEN(SUBSTITUTE(A221, ".", ""))))) &amp; "TotalkWh",
                RawData!$1:$1,
                0
            ),
            4
        )
    )
    -
    INDIRECT(
        "RawData!" &amp;
        ADDRESS(
            2,
            MATCH(
                LEFT(A221, FIND("~", SUBSTITUTE(A221, ".", "~", LEN(A221) - LEN(SUBSTITUTE(A221, ".", ""))))) &amp; "TotalkWh",
               RawData!$1:$1,
                0
            ),
            4
        )
    ),
    0
)</f>
        <v>0</v>
      </c>
    </row>
    <row r="222" spans="1:4" ht="18.600000000000001" customHeight="1">
      <c r="A222" s="42" t="s">
        <v>383</v>
      </c>
      <c r="B222" s="43" t="s">
        <v>139</v>
      </c>
      <c r="C222" s="28">
        <f ca="1">IFERROR(
    INDIRECT(
        "RawData!" &amp;
        ADDRESS(
            3,
            MATCH(
                LEFT(A222, FIND("~", SUBSTITUTE(A222, ".", "~", LEN(A222) - LEN(SUBSTITUTE(A222, ".", ""))))) &amp; "TotalkWh",
                RawData!$1:$1,
                0
            ),
            4
        )
    )
    -
    INDIRECT(
        "RawData!" &amp;
        ADDRESS(
            2,
            MATCH(
                LEFT(A222, FIND("~", SUBSTITUTE(A222, ".", "~", LEN(A222) - LEN(SUBSTITUTE(A222, ".", ""))))) &amp; "TotalkWh",
               RawData!$1:$1,
                0
            ),
            4
        )
    ),
    0
)</f>
        <v>0</v>
      </c>
    </row>
    <row r="223" spans="1:4" ht="18.600000000000001" customHeight="1">
      <c r="A223" s="42" t="s">
        <v>384</v>
      </c>
      <c r="B223" s="44" t="s">
        <v>140</v>
      </c>
      <c r="C223" s="28">
        <f ca="1">IFERROR(
    INDIRECT(
        "RawData!" &amp;
        ADDRESS(
            3,
            MATCH(
                LEFT(A223, FIND("~", SUBSTITUTE(A223, ".", "~", LEN(A223) - LEN(SUBSTITUTE(A223, ".", ""))))) &amp; "TotalkWh",
                RawData!$1:$1,
                0
            ),
            4
        )
    )
    -
    INDIRECT(
        "RawData!" &amp;
        ADDRESS(
            2,
            MATCH(
                LEFT(A223, FIND("~", SUBSTITUTE(A223, ".", "~", LEN(A223) - LEN(SUBSTITUTE(A223, ".", ""))))) &amp; "TotalkWh",
               RawData!$1:$1,
                0
            ),
            4
        )
    ),
    0
)</f>
        <v>0</v>
      </c>
    </row>
    <row r="224" spans="1:4" ht="18.600000000000001" customHeight="1">
      <c r="A224" s="42" t="s">
        <v>385</v>
      </c>
      <c r="B224" s="45" t="s">
        <v>141</v>
      </c>
      <c r="C224" s="28">
        <f ca="1">IFERROR(
    INDIRECT(
        "RawData!" &amp;
        ADDRESS(
            3,
            MATCH(
                LEFT(A224, FIND("~", SUBSTITUTE(A224, ".", "~", LEN(A224) - LEN(SUBSTITUTE(A224, ".", ""))))) &amp; "TotalkWh",
                RawData!$1:$1,
                0
            ),
            4
        )
    )
    -
    INDIRECT(
        "RawData!" &amp;
        ADDRESS(
            2,
            MATCH(
                LEFT(A224, FIND("~", SUBSTITUTE(A224, ".", "~", LEN(A224) - LEN(SUBSTITUTE(A224, ".", ""))))) &amp; "TotalkWh",
               RawData!$1:$1,
                0
            ),
            4
        )
    ),
    0
)</f>
        <v>0</v>
      </c>
    </row>
    <row r="225" spans="1:3" ht="18.600000000000001" customHeight="1">
      <c r="A225" s="42" t="s">
        <v>386</v>
      </c>
      <c r="B225" s="45" t="s">
        <v>142</v>
      </c>
      <c r="C225" s="28">
        <f ca="1">IFERROR(
    INDIRECT(
        "RawData!" &amp;
        ADDRESS(
            3,
            MATCH(
                LEFT(A225, FIND("~", SUBSTITUTE(A225, ".", "~", LEN(A225) - LEN(SUBSTITUTE(A225, ".", ""))))) &amp; "TotalkWh",
                RawData!$1:$1,
                0
            ),
            4
        )
    )
    -
    INDIRECT(
        "RawData!" &amp;
        ADDRESS(
            2,
            MATCH(
                LEFT(A225, FIND("~", SUBSTITUTE(A225, ".", "~", LEN(A225) - LEN(SUBSTITUTE(A225, ".", ""))))) &amp; "TotalkWh",
               RawData!$1:$1,
                0
            ),
            4
        )
    ),
    0
)</f>
        <v>0</v>
      </c>
    </row>
    <row r="226" spans="1:3" ht="18.600000000000001" customHeight="1">
      <c r="A226" s="42" t="s">
        <v>387</v>
      </c>
      <c r="B226" s="45" t="s">
        <v>143</v>
      </c>
      <c r="C226" s="28">
        <f ca="1">IFERROR(
    INDIRECT(
        "RawData!" &amp;
        ADDRESS(
            3,
            MATCH(
                LEFT(A226, FIND("~", SUBSTITUTE(A226, ".", "~", LEN(A226) - LEN(SUBSTITUTE(A226, ".", ""))))) &amp; "TotalkWh",
                RawData!$1:$1,
                0
            ),
            4
        )
    )
    -
    INDIRECT(
        "RawData!" &amp;
        ADDRESS(
            2,
            MATCH(
                LEFT(A226, FIND("~", SUBSTITUTE(A226, ".", "~", LEN(A226) - LEN(SUBSTITUTE(A226, ".", ""))))) &amp; "TotalkWh",
               RawData!$1:$1,
                0
            ),
            4
        )
    ),
    0
)</f>
        <v>0</v>
      </c>
    </row>
    <row r="227" spans="1:3" ht="18.600000000000001" customHeight="1" thickBot="1">
      <c r="A227" s="46" t="s">
        <v>388</v>
      </c>
      <c r="B227" s="47" t="s">
        <v>144</v>
      </c>
      <c r="C227" s="28">
        <f ca="1">IFERROR(
    INDIRECT(
        "RawData!" &amp;
        ADDRESS(
            3,
            MATCH(
                LEFT(A227, FIND("~", SUBSTITUTE(A227, ".", "~", LEN(A227) - LEN(SUBSTITUTE(A227, ".", ""))))) &amp; "TotalkWh",
                RawData!$1:$1,
                0
            ),
            4
        )
    )
    -
    INDIRECT(
        "RawData!" &amp;
        ADDRESS(
            2,
            MATCH(
                LEFT(A227, FIND("~", SUBSTITUTE(A227, ".", "~", LEN(A227) - LEN(SUBSTITUTE(A227, ".", ""))))) &amp; "TotalkWh",
               RawData!$1:$1,
                0
            ),
            4
        )
    ),
    0
)</f>
        <v>0</v>
      </c>
    </row>
  </sheetData>
  <mergeCells count="48">
    <mergeCell ref="A62:C62"/>
    <mergeCell ref="A6:C6"/>
    <mergeCell ref="A7:B7"/>
    <mergeCell ref="A8:C8"/>
    <mergeCell ref="A36:C36"/>
    <mergeCell ref="A37:C37"/>
    <mergeCell ref="A42:C42"/>
    <mergeCell ref="A43:C43"/>
    <mergeCell ref="A47:C47"/>
    <mergeCell ref="A50:C50"/>
    <mergeCell ref="A51:C51"/>
    <mergeCell ref="A56:C56"/>
    <mergeCell ref="A116:C116"/>
    <mergeCell ref="A63:C63"/>
    <mergeCell ref="A67:C67"/>
    <mergeCell ref="A73:C73"/>
    <mergeCell ref="A74:C74"/>
    <mergeCell ref="A83:C83"/>
    <mergeCell ref="A88:C88"/>
    <mergeCell ref="A89:C89"/>
    <mergeCell ref="A96:C96"/>
    <mergeCell ref="A111:C111"/>
    <mergeCell ref="A113:C113"/>
    <mergeCell ref="A115:C115"/>
    <mergeCell ref="A173:C173"/>
    <mergeCell ref="A123:C123"/>
    <mergeCell ref="A124:C124"/>
    <mergeCell ref="A129:C129"/>
    <mergeCell ref="A134:C134"/>
    <mergeCell ref="A135:C135"/>
    <mergeCell ref="A138:C138"/>
    <mergeCell ref="A144:C144"/>
    <mergeCell ref="A145:C145"/>
    <mergeCell ref="A152:C152"/>
    <mergeCell ref="A163:C163"/>
    <mergeCell ref="A164:C164"/>
    <mergeCell ref="A220:C220"/>
    <mergeCell ref="A180:C180"/>
    <mergeCell ref="A181:C181"/>
    <mergeCell ref="A187:C187"/>
    <mergeCell ref="A192:C192"/>
    <mergeCell ref="A193:C193"/>
    <mergeCell ref="A200:C200"/>
    <mergeCell ref="A205:C205"/>
    <mergeCell ref="A207:C207"/>
    <mergeCell ref="A208:C208"/>
    <mergeCell ref="A212:C212"/>
    <mergeCell ref="A219:C219"/>
  </mergeCells>
  <conditionalFormatting sqref="D8:D11">
    <cfRule type="cellIs" dxfId="4" priority="1" operator="lessThan">
      <formula>0</formula>
    </cfRule>
  </conditionalFormatting>
  <conditionalFormatting sqref="D30:D40">
    <cfRule type="cellIs" dxfId="3" priority="2" operator="lessThan">
      <formula>0</formula>
    </cfRule>
  </conditionalFormatting>
  <conditionalFormatting sqref="E37:E41">
    <cfRule type="cellIs" dxfId="2" priority="3" operator="lessThan">
      <formula>0</formula>
    </cfRule>
  </conditionalFormatting>
  <conditionalFormatting sqref="G187:G194">
    <cfRule type="cellIs" dxfId="1" priority="4" operator="lessThan">
      <formula>0</formula>
    </cfRule>
  </conditionalFormatting>
  <conditionalFormatting sqref="H160:H169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9868-AD80-495C-B934-002D138F894F}">
  <dimension ref="A2:F64"/>
  <sheetViews>
    <sheetView workbookViewId="0">
      <selection activeCell="D7" sqref="D7"/>
    </sheetView>
  </sheetViews>
  <sheetFormatPr defaultColWidth="11" defaultRowHeight="14.25"/>
  <cols>
    <col min="1" max="1" width="11" style="8"/>
    <col min="2" max="2" width="30.42578125" style="8" customWidth="1"/>
    <col min="3" max="3" width="11" style="8"/>
    <col min="4" max="4" width="18.42578125" style="8" customWidth="1"/>
    <col min="5" max="16384" width="11" style="8"/>
  </cols>
  <sheetData>
    <row r="2" spans="1:4" ht="24.6" customHeight="1">
      <c r="A2" s="7" t="s">
        <v>145</v>
      </c>
      <c r="B2" s="7" t="s">
        <v>146</v>
      </c>
      <c r="C2" s="7" t="s">
        <v>147</v>
      </c>
      <c r="D2" s="7" t="s">
        <v>148</v>
      </c>
    </row>
    <row r="3" spans="1:4">
      <c r="A3" s="9">
        <v>1</v>
      </c>
      <c r="B3" s="10" t="s">
        <v>149</v>
      </c>
      <c r="C3" s="11" t="s">
        <v>150</v>
      </c>
      <c r="D3" s="12"/>
    </row>
    <row r="4" spans="1:4">
      <c r="A4" s="9">
        <v>2</v>
      </c>
      <c r="B4" s="10" t="s">
        <v>151</v>
      </c>
      <c r="C4" s="11" t="s">
        <v>150</v>
      </c>
      <c r="D4" s="12"/>
    </row>
    <row r="5" spans="1:4">
      <c r="A5" s="9">
        <v>3</v>
      </c>
      <c r="B5" s="10" t="s">
        <v>152</v>
      </c>
      <c r="C5" s="11" t="s">
        <v>150</v>
      </c>
      <c r="D5" s="12"/>
    </row>
    <row r="6" spans="1:4">
      <c r="A6" s="9">
        <v>4</v>
      </c>
      <c r="B6" s="10" t="s">
        <v>153</v>
      </c>
      <c r="C6" s="11" t="s">
        <v>150</v>
      </c>
      <c r="D6" s="12"/>
    </row>
    <row r="7" spans="1:4">
      <c r="A7" s="9">
        <v>5</v>
      </c>
      <c r="B7" s="10" t="s">
        <v>154</v>
      </c>
      <c r="C7" s="11" t="s">
        <v>155</v>
      </c>
      <c r="D7" s="12"/>
    </row>
    <row r="8" spans="1:4">
      <c r="A8" s="9">
        <v>6</v>
      </c>
      <c r="B8" s="10" t="s">
        <v>156</v>
      </c>
      <c r="C8" s="11" t="s">
        <v>155</v>
      </c>
      <c r="D8" s="12"/>
    </row>
    <row r="9" spans="1:4">
      <c r="A9" s="9">
        <v>7</v>
      </c>
      <c r="B9" s="10" t="s">
        <v>157</v>
      </c>
      <c r="C9" s="11" t="s">
        <v>155</v>
      </c>
      <c r="D9" s="12"/>
    </row>
    <row r="10" spans="1:4">
      <c r="A10" s="9">
        <v>8</v>
      </c>
      <c r="B10" s="10" t="s">
        <v>158</v>
      </c>
      <c r="C10" s="11" t="s">
        <v>150</v>
      </c>
      <c r="D10" s="12"/>
    </row>
    <row r="11" spans="1:4">
      <c r="A11" s="9">
        <v>9</v>
      </c>
      <c r="B11" s="10" t="s">
        <v>159</v>
      </c>
      <c r="C11" s="11" t="s">
        <v>150</v>
      </c>
      <c r="D11" s="12"/>
    </row>
    <row r="12" spans="1:4">
      <c r="A12" s="9">
        <v>10</v>
      </c>
      <c r="B12" s="10" t="s">
        <v>160</v>
      </c>
      <c r="C12" s="11" t="s">
        <v>150</v>
      </c>
      <c r="D12" s="12"/>
    </row>
    <row r="13" spans="1:4">
      <c r="A13" s="9">
        <v>11</v>
      </c>
      <c r="B13" s="10" t="s">
        <v>161</v>
      </c>
      <c r="C13" s="11" t="s">
        <v>150</v>
      </c>
      <c r="D13" s="12"/>
    </row>
    <row r="14" spans="1:4">
      <c r="A14" s="9">
        <v>12</v>
      </c>
      <c r="B14" s="10" t="s">
        <v>162</v>
      </c>
      <c r="C14" s="11" t="s">
        <v>150</v>
      </c>
      <c r="D14" s="12"/>
    </row>
    <row r="15" spans="1:4">
      <c r="A15" s="9">
        <v>13</v>
      </c>
      <c r="B15" s="10" t="s">
        <v>163</v>
      </c>
      <c r="C15" s="11" t="s">
        <v>150</v>
      </c>
      <c r="D15" s="12"/>
    </row>
    <row r="16" spans="1:4">
      <c r="A16" s="9">
        <v>14</v>
      </c>
      <c r="B16" s="10" t="s">
        <v>164</v>
      </c>
      <c r="C16" s="11" t="s">
        <v>150</v>
      </c>
      <c r="D16" s="12"/>
    </row>
    <row r="17" spans="1:4">
      <c r="A17" s="9">
        <v>15</v>
      </c>
      <c r="B17" s="10" t="s">
        <v>165</v>
      </c>
      <c r="C17" s="11" t="s">
        <v>166</v>
      </c>
      <c r="D17" s="12"/>
    </row>
    <row r="18" spans="1:4">
      <c r="A18" s="9">
        <v>16</v>
      </c>
      <c r="B18" s="10" t="s">
        <v>167</v>
      </c>
      <c r="C18" s="11" t="s">
        <v>150</v>
      </c>
      <c r="D18" s="12"/>
    </row>
    <row r="19" spans="1:4">
      <c r="A19" s="9">
        <v>17</v>
      </c>
      <c r="B19" s="10" t="s">
        <v>168</v>
      </c>
      <c r="C19" s="11" t="s">
        <v>150</v>
      </c>
      <c r="D19" s="12"/>
    </row>
    <row r="21" spans="1:4" ht="21" customHeight="1">
      <c r="A21" s="13" t="s">
        <v>145</v>
      </c>
      <c r="B21" s="13" t="s">
        <v>169</v>
      </c>
      <c r="C21" s="13" t="s">
        <v>147</v>
      </c>
      <c r="D21" s="13" t="s">
        <v>148</v>
      </c>
    </row>
    <row r="22" spans="1:4">
      <c r="A22" s="11">
        <v>1</v>
      </c>
      <c r="B22" s="10" t="s">
        <v>170</v>
      </c>
      <c r="C22" s="11" t="s">
        <v>155</v>
      </c>
      <c r="D22" s="12">
        <f>IF(SUM(D$4:D$6)=0,0,(D4/(SUM(D$4:D$6))))</f>
        <v>0</v>
      </c>
    </row>
    <row r="23" spans="1:4">
      <c r="A23" s="11">
        <v>2</v>
      </c>
      <c r="B23" s="10" t="s">
        <v>171</v>
      </c>
      <c r="C23" s="11" t="s">
        <v>155</v>
      </c>
      <c r="D23" s="12">
        <f t="shared" ref="D23:D24" si="0">IF(SUM(D$4:D$6)=0,0,(D5/(SUM(D$4:D$6))))</f>
        <v>0</v>
      </c>
    </row>
    <row r="24" spans="1:4">
      <c r="A24" s="11">
        <v>3</v>
      </c>
      <c r="B24" s="10" t="s">
        <v>172</v>
      </c>
      <c r="C24" s="11" t="s">
        <v>155</v>
      </c>
      <c r="D24" s="12">
        <f t="shared" si="0"/>
        <v>0</v>
      </c>
    </row>
    <row r="25" spans="1:4">
      <c r="A25" s="11">
        <v>4</v>
      </c>
      <c r="B25" s="10" t="s">
        <v>173</v>
      </c>
      <c r="C25" s="11" t="s">
        <v>155</v>
      </c>
      <c r="D25" s="12">
        <f>IF(SUM(D$10:D$16)=0,0,(D10/SUM(D$10:D$16)))</f>
        <v>0</v>
      </c>
    </row>
    <row r="26" spans="1:4">
      <c r="A26" s="11">
        <v>5</v>
      </c>
      <c r="B26" s="10" t="s">
        <v>174</v>
      </c>
      <c r="C26" s="11" t="s">
        <v>155</v>
      </c>
      <c r="D26" s="12">
        <f t="shared" ref="D26:D31" si="1">IF(SUM(D$10:D$16)=0,0,(D11/SUM(D$10:D$16)))</f>
        <v>0</v>
      </c>
    </row>
    <row r="27" spans="1:4">
      <c r="A27" s="11">
        <v>6</v>
      </c>
      <c r="B27" s="10" t="s">
        <v>175</v>
      </c>
      <c r="C27" s="11" t="s">
        <v>155</v>
      </c>
      <c r="D27" s="12">
        <f t="shared" si="1"/>
        <v>0</v>
      </c>
    </row>
    <row r="28" spans="1:4">
      <c r="A28" s="11">
        <v>7</v>
      </c>
      <c r="B28" s="10" t="s">
        <v>176</v>
      </c>
      <c r="C28" s="11" t="s">
        <v>155</v>
      </c>
      <c r="D28" s="12">
        <f t="shared" si="1"/>
        <v>0</v>
      </c>
    </row>
    <row r="29" spans="1:4">
      <c r="A29" s="11">
        <v>8</v>
      </c>
      <c r="B29" s="10" t="s">
        <v>177</v>
      </c>
      <c r="C29" s="11" t="s">
        <v>155</v>
      </c>
      <c r="D29" s="12">
        <f t="shared" si="1"/>
        <v>0</v>
      </c>
    </row>
    <row r="30" spans="1:4">
      <c r="A30" s="11">
        <v>9</v>
      </c>
      <c r="B30" s="10" t="s">
        <v>178</v>
      </c>
      <c r="C30" s="11" t="s">
        <v>155</v>
      </c>
      <c r="D30" s="12">
        <f t="shared" si="1"/>
        <v>0</v>
      </c>
    </row>
    <row r="31" spans="1:4">
      <c r="A31" s="11">
        <v>10</v>
      </c>
      <c r="B31" s="10" t="s">
        <v>179</v>
      </c>
      <c r="C31" s="11" t="s">
        <v>155</v>
      </c>
      <c r="D31" s="12">
        <f t="shared" si="1"/>
        <v>0</v>
      </c>
    </row>
    <row r="32" spans="1:4">
      <c r="A32" s="11">
        <v>11</v>
      </c>
      <c r="B32" s="10" t="s">
        <v>180</v>
      </c>
      <c r="C32" s="11" t="s">
        <v>155</v>
      </c>
      <c r="D32" s="12">
        <f>IF(SUM(D$18:D$19)=0,0,D18/(SUM(D$18:D$19)))</f>
        <v>0</v>
      </c>
    </row>
    <row r="33" spans="1:4">
      <c r="A33" s="11">
        <v>12</v>
      </c>
      <c r="B33" s="10" t="s">
        <v>181</v>
      </c>
      <c r="C33" s="11" t="s">
        <v>155</v>
      </c>
      <c r="D33" s="12">
        <f>IF(SUM(D$18:D$19)=0,0,D19/(SUM(D$18:D$19)))</f>
        <v>0</v>
      </c>
    </row>
    <row r="64" spans="6:6">
      <c r="F64" s="8">
        <f>'Meter All'!C179+('Meter All'!C176*'key-in'!D22)+('Meter All'!C189*'key-in'!D22)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RawFeeder</vt:lpstr>
      <vt:lpstr>Energy Distribution</vt:lpstr>
      <vt:lpstr>Meter All</vt:lpstr>
      <vt:lpstr>key-in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Sophonwit KWANCHAI</dc:creator>
  <cp:lastModifiedBy>Sophonwit KWANCHAI</cp:lastModifiedBy>
  <dcterms:created xsi:type="dcterms:W3CDTF">2024-12-17T09:37:18Z</dcterms:created>
  <dcterms:modified xsi:type="dcterms:W3CDTF">2024-12-17T10:43:10Z</dcterms:modified>
</cp:coreProperties>
</file>