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5ABF12F-6D6E-40E4-96B7-4C5E99D5DB5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me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 l="1"/>
  <c r="I5" i="1" l="1"/>
  <c r="H5" i="1"/>
  <c r="T5" i="1"/>
  <c r="Z5" i="1"/>
  <c r="Y5" i="1"/>
  <c r="X5" i="1"/>
  <c r="AA5" i="1" l="1"/>
  <c r="R5" i="1" l="1"/>
</calcChain>
</file>

<file path=xl/sharedStrings.xml><?xml version="1.0" encoding="utf-8"?>
<sst xmlns="http://schemas.openxmlformats.org/spreadsheetml/2006/main" count="42" uniqueCount="40">
  <si>
    <t>Street address</t>
  </si>
  <si>
    <t>City</t>
  </si>
  <si>
    <t>Zip</t>
  </si>
  <si>
    <t>Purchase price</t>
  </si>
  <si>
    <t>Year purchased</t>
  </si>
  <si>
    <t>HOA</t>
  </si>
  <si>
    <t>TX</t>
  </si>
  <si>
    <t>State</t>
  </si>
  <si>
    <t>Home Insurance</t>
  </si>
  <si>
    <t>Single Family</t>
  </si>
  <si>
    <t>Town Home</t>
  </si>
  <si>
    <t>Frisco</t>
  </si>
  <si>
    <t>Loan Amount</t>
  </si>
  <si>
    <t>Rate of interest</t>
  </si>
  <si>
    <t>NC</t>
  </si>
  <si>
    <t>Loan Type</t>
  </si>
  <si>
    <t>Condo</t>
  </si>
  <si>
    <t>5503 Carrington Ct</t>
  </si>
  <si>
    <t>Trinity</t>
  </si>
  <si>
    <t>Mortgage Servicer</t>
  </si>
  <si>
    <t>Home Type</t>
  </si>
  <si>
    <t>HOA Management</t>
  </si>
  <si>
    <t>Maintenance</t>
  </si>
  <si>
    <t>Insurance Provider</t>
  </si>
  <si>
    <t>Tax Agency</t>
  </si>
  <si>
    <t>Tax Rate</t>
  </si>
  <si>
    <t>Total</t>
  </si>
  <si>
    <t>Rent</t>
  </si>
  <si>
    <t>ROI Net</t>
  </si>
  <si>
    <t>Loan Term (In Years)</t>
  </si>
  <si>
    <t>Effective Date</t>
  </si>
  <si>
    <t>Effective Until</t>
  </si>
  <si>
    <t>Property #</t>
  </si>
  <si>
    <t>PITI</t>
  </si>
  <si>
    <t>Current Loan Balance</t>
  </si>
  <si>
    <t>13517 Iron Liege Dr</t>
  </si>
  <si>
    <t>12861 Teton St</t>
  </si>
  <si>
    <t>Zestimate</t>
  </si>
  <si>
    <t>Rent Zestimate</t>
  </si>
  <si>
    <t>Redfin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</si>
</sst>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6" formatCode="_(* #,##0_);_(* \(#,##0\);_(* &quot;-&quot;??_);_(@_)"/>
    <numFmt numFmtId="167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3" fontId="0" fillId="0" borderId="0" xfId="3" applyFont="1"/>
    <xf numFmtId="166" fontId="0" fillId="0" borderId="0" xfId="3" applyNumberFormat="1" applyFont="1" applyAlignment="1">
      <alignment horizontal="left" vertical="center"/>
    </xf>
    <xf numFmtId="43" fontId="0" fillId="0" borderId="0" xfId="3" applyFont="1" applyFill="1" applyAlignment="1">
      <alignment horizontal="left" vertical="center" wrapText="1"/>
    </xf>
    <xf numFmtId="167" fontId="0" fillId="0" borderId="0" xfId="1" applyNumberFormat="1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0" xfId="1" applyNumberFormat="1" applyFont="1" applyFill="1" applyBorder="1" applyAlignment="1">
      <alignment horizontal="left" vertical="center" wrapText="1" indent="1"/>
    </xf>
    <xf numFmtId="166" fontId="1" fillId="0" borderId="0" xfId="3" applyNumberFormat="1" applyFont="1" applyFill="1" applyBorder="1" applyAlignment="1">
      <alignment horizontal="left" vertical="center" wrapText="1" indent="1"/>
    </xf>
    <xf numFmtId="43" fontId="1" fillId="0" borderId="0" xfId="3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164" fontId="0" fillId="0" borderId="0" xfId="0" applyNumberFormat="1" applyAlignment="1">
      <alignment horizontal="left" vertical="center" wrapText="1" indent="1"/>
    </xf>
    <xf numFmtId="0" fontId="3" fillId="0" borderId="0" xfId="2" applyFill="1" applyBorder="1" applyAlignment="1">
      <alignment horizontal="left" vertical="center" wrapText="1" indent="1"/>
    </xf>
    <xf numFmtId="0" fontId="3" fillId="0" borderId="0" xfId="2" applyNumberFormat="1" applyFill="1" applyBorder="1" applyAlignment="1">
      <alignment horizontal="left" vertical="center" wrapText="1" indent="1"/>
    </xf>
    <xf numFmtId="0" fontId="0" fillId="0" borderId="0" xfId="1" applyNumberFormat="1" applyFont="1" applyFill="1" applyBorder="1" applyAlignment="1">
      <alignment horizontal="left" vertical="center" wrapText="1" indent="1"/>
    </xf>
    <xf numFmtId="38" fontId="0" fillId="0" borderId="0" xfId="3" applyNumberFormat="1" applyFont="1" applyFill="1" applyBorder="1" applyAlignment="1">
      <alignment horizontal="left" vertical="center" wrapText="1" indent="1"/>
    </xf>
    <xf numFmtId="38" fontId="0" fillId="2" borderId="0" xfId="3" applyNumberFormat="1" applyFont="1" applyFill="1" applyBorder="1" applyAlignment="1">
      <alignment horizontal="left" vertical="center" wrapText="1" indent="1"/>
    </xf>
    <xf numFmtId="38" fontId="0" fillId="3" borderId="0" xfId="3" applyNumberFormat="1" applyFont="1" applyFill="1" applyBorder="1" applyAlignment="1">
      <alignment horizontal="left" vertical="center" wrapText="1" indent="1"/>
    </xf>
    <xf numFmtId="14" fontId="0" fillId="0" borderId="0" xfId="0" applyNumberFormat="1" applyAlignment="1">
      <alignment horizontal="left" vertical="center" wrapText="1" indent="1"/>
    </xf>
    <xf numFmtId="10" fontId="0" fillId="0" borderId="0" xfId="0" applyNumberFormat="1" applyAlignment="1">
      <alignment horizontal="left" vertical="center" wrapText="1" indent="1"/>
    </xf>
    <xf numFmtId="9" fontId="0" fillId="0" borderId="0" xfId="0" applyNumberFormat="1" applyAlignment="1">
      <alignment horizontal="left" vertical="center" wrapText="1" indent="1"/>
    </xf>
    <xf numFmtId="166" fontId="0" fillId="0" borderId="0" xfId="0" applyNumberFormat="1" applyAlignment="1">
      <alignment horizontal="left" vertical="center" wrapText="1" indent="1"/>
    </xf>
    <xf numFmtId="43" fontId="0" fillId="0" borderId="0" xfId="0" applyNumberFormat="1" applyAlignment="1">
      <alignment horizontal="left" vertical="center" wrapText="1" indent="1"/>
    </xf>
    <xf numFmtId="38" fontId="0" fillId="0" borderId="0" xfId="0" applyNumberFormat="1" applyAlignment="1">
      <alignment horizontal="left" vertical="center" wrapText="1" indent="1"/>
    </xf>
    <xf numFmtId="10" fontId="0" fillId="0" borderId="0" xfId="1" applyNumberFormat="1" applyFont="1" applyFill="1" applyBorder="1" applyAlignment="1">
      <alignment horizontal="left" vertical="center" wrapText="1" indent="1"/>
    </xf>
    <xf numFmtId="0" fontId="3" fillId="0" borderId="0" xfId="2"/>
    <xf numFmtId="38" fontId="1" fillId="0" borderId="0" xfId="0" applyNumberFormat="1" applyFont="1" applyAlignment="1">
      <alignment horizontal="left" vertical="center" wrapText="1" indent="1"/>
    </xf>
    <xf numFmtId="164" fontId="0" fillId="4" borderId="0" xfId="0" applyNumberFormat="1" applyFill="1" applyAlignment="1">
      <alignment horizontal="left" vertical="center" wrapText="1" indent="1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64"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numFmt numFmtId="6" formatCode="#,##0_);[Red]\(#,##0\)"/>
      <alignment horizontal="left" vertical="center" textRotation="0" wrapText="1" indent="1" justifyLastLine="0" shrinkToFit="0" readingOrder="0"/>
    </dxf>
    <dxf>
      <numFmt numFmtId="6" formatCode="#,##0_);[Red]\(#,##0\)"/>
      <alignment horizontal="left" vertical="center" textRotation="0" wrapText="1" indent="1" justifyLastLine="0" shrinkToFit="0" readingOrder="0"/>
    </dxf>
    <dxf>
      <numFmt numFmtId="6" formatCode="#,##0_);[Red]\(#,##0\)"/>
      <alignment horizontal="left" vertical="center" textRotation="0" wrapText="1" indent="1" justifyLastLine="0" shrinkToFit="0" readingOrder="0"/>
    </dxf>
    <dxf>
      <numFmt numFmtId="6" formatCode="#,##0_);[Red]\(#,##0\)"/>
      <alignment horizontal="left" vertical="center" textRotation="0" wrapText="1" indent="1" justifyLastLine="0" shrinkToFit="0" readingOrder="0"/>
    </dxf>
    <dxf>
      <numFmt numFmtId="35" formatCode="_(* #,##0.00_);_(* \(#,##0.00\);_(* &quot;-&quot;??_);_(@_)"/>
      <alignment horizontal="left" vertical="center" textRotation="0" wrapText="1" indent="1" justifyLastLine="0" shrinkToFit="0" readingOrder="0"/>
    </dxf>
    <dxf>
      <numFmt numFmtId="35" formatCode="_(* #,##0.00_);_(* \(#,##0.00\);_(* &quot;-&quot;??_);_(@_)"/>
      <alignment horizontal="left" vertical="center" textRotation="0" wrapText="1" indent="1" justifyLastLine="0" shrinkToFit="0" readingOrder="0"/>
    </dxf>
    <dxf>
      <numFmt numFmtId="35" formatCode="_(* #,##0.00_);_(* \(#,##0.00\);_(* &quot;-&quot;??_);_(@_)"/>
      <alignment horizontal="left" vertical="center" textRotation="0" wrapText="1" indent="1" justifyLastLine="0" shrinkToFit="0" readingOrder="0"/>
    </dxf>
    <dxf>
      <numFmt numFmtId="6" formatCode="#,##0_);[Red]\(#,##0\)"/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numFmt numFmtId="166" formatCode="_(* #,##0_);_(* \(#,##0\);_(* &quot;-&quot;??_);_(@_)"/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6" formatCode="#,##0_);[Red]\(#,##0\)"/>
      <alignment horizontal="left" vertical="center" textRotation="0" wrapText="1" indent="1" justifyLastLine="0" shrinkToFit="0" readingOrder="0"/>
    </dxf>
    <dxf>
      <numFmt numFmtId="6" formatCode="#,##0_);[Red]\(#,##0\)"/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6" formatCode="#,##0_);[Red]\(#,##0\)"/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6" formatCode="#,##0_);[Red]\(#,##0\)"/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6" formatCode="#,##0_);[Red]\(#,##0\)"/>
      <alignment horizontal="left" vertical="center" textRotation="0" wrapText="1" indent="1" justifyLastLine="0" shrinkToFit="0" readingOrder="0"/>
    </dxf>
    <dxf>
      <numFmt numFmtId="6" formatCode="#,##0_);[Red]\(#,##0\)"/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numFmt numFmtId="164" formatCode="&quot;$&quot;#,##0"/>
      <fill>
        <patternFill patternType="solid">
          <fgColor indexed="64"/>
          <bgColor rgb="FFFFFF00"/>
        </patternFill>
      </fill>
      <alignment horizontal="left" vertical="center" textRotation="0" wrapText="1" indent="1" justifyLastLine="0" shrinkToFit="0" readingOrder="0"/>
    </dxf>
    <dxf>
      <numFmt numFmtId="164" formatCode="&quot;$&quot;#,##0"/>
      <alignment horizontal="left" vertical="center" textRotation="0" wrapText="1" indent="1" justifyLastLine="0" shrinkToFit="0" readingOrder="0"/>
    </dxf>
    <dxf>
      <numFmt numFmtId="164" formatCode="&quot;$&quot;#,##0"/>
      <fill>
        <patternFill patternType="solid">
          <fgColor indexed="64"/>
          <bgColor rgb="FFFFFF00"/>
        </patternFill>
      </fill>
      <alignment horizontal="left" vertical="center" textRotation="0" wrapText="1" indent="1" justifyLastLine="0" shrinkToFit="0" readingOrder="0"/>
    </dxf>
    <dxf>
      <numFmt numFmtId="164" formatCode="&quot;$&quot;#,##0"/>
      <fill>
        <patternFill patternType="solid">
          <fgColor indexed="64"/>
          <bgColor rgb="FFFFFF00"/>
        </patternFill>
      </fill>
      <alignment horizontal="left" vertical="center" textRotation="0" wrapText="1" indent="1" justifyLastLine="0" shrinkToFit="0" readingOrder="0"/>
    </dxf>
    <dxf>
      <numFmt numFmtId="164" formatCode="&quot;$&quot;#,##0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numFmt numFmtId="6" formatCode="#,##0_);[Red]\(#,##0\)"/>
      <fill>
        <patternFill patternType="solid">
          <fgColor indexed="64"/>
          <bgColor theme="9" tint="0.59999389629810485"/>
        </patternFill>
      </fill>
      <alignment horizontal="left" vertical="center" textRotation="0" wrapText="1" indent="1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7" tint="0.39997558519241921"/>
        </patternFill>
      </fill>
      <alignment horizontal="left" vertical="center" textRotation="0" wrapText="1" indent="1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7" tint="0.39997558519241921"/>
        </patternFill>
      </fill>
      <alignment horizontal="left" vertical="center" textRotation="0" wrapText="1" indent="1" justifyLastLine="0" shrinkToFit="0" readingOrder="0"/>
    </dxf>
    <dxf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numFmt numFmtId="164" formatCode="&quot;$&quot;#,##0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numFmt numFmtId="164" formatCode="&quot;$&quot;#,##0"/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F830C-911D-482B-987F-5D7DC585A3ED}" name="Table1" displayName="Table1" ref="A1:AC5" totalsRowCount="1" headerRowDxfId="63" dataDxfId="62" totalsRowDxfId="61">
  <autoFilter ref="A1:AC4" xr:uid="{9B9F830C-911D-482B-987F-5D7DC585A3ED}"/>
  <tableColumns count="29">
    <tableColumn id="19" xr3:uid="{FA65BB91-8061-40ED-B4F0-0687DF42573E}" name="Property #" totalsRowLabel="Total" dataDxfId="60" totalsRowDxfId="28"/>
    <tableColumn id="2" xr3:uid="{B8DAE212-52C4-482F-892F-1DE471BED794}" name="Home Type" dataDxfId="59" totalsRowDxfId="27"/>
    <tableColumn id="3" xr3:uid="{E144026E-99AC-493D-B700-3C833379A73B}" name="Street address" dataDxfId="58" totalsRowDxfId="26"/>
    <tableColumn id="4" xr3:uid="{F6C64053-D922-4E98-A6F2-A16EA9DE8A02}" name="City" dataDxfId="57" totalsRowDxfId="25"/>
    <tableColumn id="5" xr3:uid="{08FDC91A-5C52-418C-8183-88B759D89595}" name="State" dataDxfId="56" totalsRowDxfId="24"/>
    <tableColumn id="6" xr3:uid="{52269B48-15AB-43C7-A942-18B5535BF53F}" name="Zip" dataDxfId="55" totalsRowDxfId="23"/>
    <tableColumn id="7" xr3:uid="{D5528461-BAD7-49FF-9A4D-E7F2189AE6B8}" name="Year purchased" dataDxfId="54" totalsRowDxfId="22"/>
    <tableColumn id="8" xr3:uid="{3B428B90-D163-4B62-BCD6-A89100B5337C}" name="Purchase price" totalsRowFunction="custom" dataDxfId="33" totalsRowDxfId="21">
      <totalsRowFormula>SUMIF(Table1[Effective Until],"",Table1[Purchase price])</totalsRowFormula>
    </tableColumn>
    <tableColumn id="26" xr3:uid="{53EA3F1D-0421-40E0-8D64-C340E123CF35}" name="Zestimate" totalsRowFunction="custom" dataDxfId="32" totalsRowDxfId="20">
      <totalsRowFormula>SUMIF(Table1[Effective Until],"",Table1[Zestimate])</totalsRowFormula>
    </tableColumn>
    <tableColumn id="28" xr3:uid="{C7D4BFE0-FF4D-46E6-883D-D15A6B562927}" name="Rent Zestimate" dataDxfId="31" totalsRowDxfId="19"/>
    <tableColumn id="29" xr3:uid="{CA2974B0-F688-48F9-A21F-81909BC7A5B5}" name="Redfin Estimate" dataDxfId="29" totalsRowDxfId="18"/>
    <tableColumn id="27" xr3:uid="{AFEDEEA5-E2C0-434E-BC3C-CAA93531B6A3}" name="Loan Amount" totalsRowFunction="custom" dataDxfId="30" totalsRowDxfId="17">
      <totalsRowFormula>SUMIF(Table1[Effective Until],"",Table1[Loan Amount])</totalsRowFormula>
    </tableColumn>
    <tableColumn id="9" xr3:uid="{1392B6BB-B97F-4E2D-9434-75E124E34D9A}" name="Current Loan Balance" totalsRowFunction="custom" dataDxfId="53" totalsRowDxfId="16">
      <totalsRowFormula>SUMIF(Table1[Effective Until],"",Table1[Current Loan Balance])</totalsRowFormula>
    </tableColumn>
    <tableColumn id="10" xr3:uid="{9E21AA21-81AE-4290-B676-A48EC1F4D1F9}" name="Rate of interest" dataDxfId="52" totalsRowDxfId="15"/>
    <tableColumn id="11" xr3:uid="{1088C873-D2EA-475D-9F07-DFF9775A25DC}" name="Loan Term (In Years)" dataDxfId="51" totalsRowDxfId="14"/>
    <tableColumn id="12" xr3:uid="{A2CD3962-8D42-4774-B011-F2DF16F4DB2B}" name="Loan Type" dataDxfId="50" totalsRowDxfId="13"/>
    <tableColumn id="14" xr3:uid="{AF67947B-5E29-45B7-877D-E515B4675A03}" name="Mortgage Servicer" dataDxfId="49" totalsRowDxfId="12"/>
    <tableColumn id="13" xr3:uid="{2D157625-2D2A-4E9B-9001-32BBF489BCD0}" name="PITI" totalsRowFunction="sum" dataDxfId="48" totalsRowDxfId="11"/>
    <tableColumn id="18" xr3:uid="{5FB2BA7E-A336-4615-90D5-793341060C48}" name="HOA Management" dataDxfId="47" totalsRowDxfId="10"/>
    <tableColumn id="17" xr3:uid="{09A78403-3382-4D59-888F-F4A0C7144E37}" name="HOA" totalsRowFunction="custom" dataDxfId="46" totalsRowDxfId="9" dataCellStyle="Currency">
      <totalsRowFormula>SUMIF(Table1[Effective Until],"",Table1[HOA])</totalsRowFormula>
    </tableColumn>
    <tableColumn id="24" xr3:uid="{D36B230C-CD7B-4DBD-A15A-A5693E3CF27B}" name="Tax Agency" dataDxfId="45" totalsRowDxfId="8" dataCellStyle="Currency"/>
    <tableColumn id="23" xr3:uid="{D51832EC-A612-4AB7-B305-340A1788E456}" name="Tax Rate" dataDxfId="44" totalsRowDxfId="7" dataCellStyle="Currency"/>
    <tableColumn id="20" xr3:uid="{328006BF-878D-409F-991B-0D334A490A00}" name="Insurance Provider" dataDxfId="43" totalsRowDxfId="6" dataCellStyle="Currency"/>
    <tableColumn id="21" xr3:uid="{615844A2-2317-4089-BA0F-42C83710CA59}" name="Home Insurance" totalsRowFunction="custom" dataDxfId="42" totalsRowDxfId="5" dataCellStyle="Comma">
      <totalsRowFormula>SUMIF(Table1[Effective Until],"",Table1[Home Insurance])</totalsRowFormula>
    </tableColumn>
    <tableColumn id="15" xr3:uid="{D4E461E3-5359-4AAB-B47C-63B659A7AE70}" name="Rent" totalsRowFunction="custom" dataDxfId="41" totalsRowDxfId="4" dataCellStyle="Comma">
      <totalsRowFormula>SUMIF(Table1[Effective Until],"",Table1[Rent])</totalsRowFormula>
    </tableColumn>
    <tableColumn id="22" xr3:uid="{28AF6C3B-6676-4FED-9D78-6E2DC5252D7E}" name="Maintenance" totalsRowFunction="custom" dataDxfId="40" totalsRowDxfId="3" dataCellStyle="Comma">
      <totalsRowFormula>SUMIF(Table1[Effective Until],"",Table1[Maintenance])</totalsRowFormula>
    </tableColumn>
    <tableColumn id="25" xr3:uid="{A6EDF5DF-B92D-44C0-A223-217B4F87FCD4}" name="ROI Net" totalsRowFunction="sum" dataDxfId="39" totalsRowDxfId="2" dataCellStyle="Comma"/>
    <tableColumn id="1" xr3:uid="{CB3AEF7E-4D4F-4DB5-85FA-C9EDAD8C4CC4}" name="Effective Date" dataDxfId="38" totalsRowDxfId="1"/>
    <tableColumn id="16" xr3:uid="{3F4402C2-4FE8-4B15-9731-87AE85FA59FC}" name="Effective Until" dataDxfId="37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D28" sqref="D28"/>
    </sheetView>
  </sheetViews>
  <sheetFormatPr defaultColWidth="15.140625" defaultRowHeight="15" x14ac:dyDescent="0.25"/>
  <cols>
    <col min="1" max="1" width="13.28515625" style="2" bestFit="1" customWidth="1"/>
    <col min="2" max="2" width="13.85546875" style="2" bestFit="1" customWidth="1"/>
    <col min="3" max="3" width="20" customWidth="1"/>
    <col min="4" max="4" width="8.42578125" style="2" bestFit="1" customWidth="1"/>
    <col min="5" max="5" width="8.85546875" style="2" bestFit="1" customWidth="1"/>
    <col min="6" max="6" width="7.140625" style="2" bestFit="1" customWidth="1"/>
    <col min="7" max="7" width="13.140625" style="2" bestFit="1" customWidth="1"/>
    <col min="8" max="8" width="16.7109375" style="2" bestFit="1" customWidth="1"/>
    <col min="9" max="13" width="16.7109375" style="2" customWidth="1"/>
    <col min="14" max="14" width="15.85546875" style="2" bestFit="1" customWidth="1"/>
    <col min="15" max="15" width="11" style="2" bestFit="1" customWidth="1"/>
    <col min="16" max="16" width="16.140625" style="2" bestFit="1" customWidth="1"/>
    <col min="17" max="17" width="12.85546875" style="2" bestFit="1" customWidth="1"/>
    <col min="18" max="18" width="13.85546875" style="2" bestFit="1" customWidth="1"/>
    <col min="19" max="19" width="8.5703125" style="2" bestFit="1" customWidth="1"/>
    <col min="20" max="20" width="15.7109375" style="2" bestFit="1" customWidth="1"/>
    <col min="21" max="21" width="13.85546875" bestFit="1" customWidth="1"/>
    <col min="22" max="22" width="13.7109375" bestFit="1" customWidth="1"/>
    <col min="23" max="23" width="11.5703125" bestFit="1" customWidth="1"/>
    <col min="24" max="24" width="14.42578125" bestFit="1" customWidth="1"/>
    <col min="25" max="25" width="12.5703125" bestFit="1" customWidth="1"/>
    <col min="26" max="26" width="8.85546875" style="4" bestFit="1" customWidth="1"/>
    <col min="27" max="27" width="16" style="3" bestFit="1" customWidth="1"/>
    <col min="28" max="28" width="11.42578125" style="5" bestFit="1" customWidth="1"/>
    <col min="29" max="29" width="16.140625" style="5" bestFit="1" customWidth="1"/>
    <col min="30" max="30" width="16.140625" bestFit="1" customWidth="1"/>
    <col min="31" max="16384" width="15.140625" style="2"/>
  </cols>
  <sheetData>
    <row r="1" spans="1:30" s="1" customFormat="1" ht="45" x14ac:dyDescent="0.25">
      <c r="A1" s="7" t="s">
        <v>32</v>
      </c>
      <c r="B1" s="7" t="s">
        <v>20</v>
      </c>
      <c r="C1" s="7" t="s">
        <v>0</v>
      </c>
      <c r="D1" s="7" t="s">
        <v>1</v>
      </c>
      <c r="E1" s="7" t="s">
        <v>7</v>
      </c>
      <c r="F1" s="7" t="s">
        <v>2</v>
      </c>
      <c r="G1" s="7" t="s">
        <v>4</v>
      </c>
      <c r="H1" s="7" t="s">
        <v>3</v>
      </c>
      <c r="I1" s="7" t="s">
        <v>37</v>
      </c>
      <c r="J1" s="7" t="s">
        <v>38</v>
      </c>
      <c r="K1" s="7" t="s">
        <v>39</v>
      </c>
      <c r="L1" s="7" t="s">
        <v>12</v>
      </c>
      <c r="M1" s="7" t="s">
        <v>34</v>
      </c>
      <c r="N1" s="7" t="s">
        <v>13</v>
      </c>
      <c r="O1" s="7" t="s">
        <v>29</v>
      </c>
      <c r="P1" s="7" t="s">
        <v>15</v>
      </c>
      <c r="Q1" s="7" t="s">
        <v>19</v>
      </c>
      <c r="R1" s="7" t="s">
        <v>33</v>
      </c>
      <c r="S1" s="7" t="s">
        <v>21</v>
      </c>
      <c r="T1" s="8" t="s">
        <v>5</v>
      </c>
      <c r="U1" s="8" t="s">
        <v>24</v>
      </c>
      <c r="V1" s="8" t="s">
        <v>25</v>
      </c>
      <c r="W1" s="7" t="s">
        <v>23</v>
      </c>
      <c r="X1" s="9" t="s">
        <v>8</v>
      </c>
      <c r="Y1" s="10" t="s">
        <v>27</v>
      </c>
      <c r="Z1" s="10" t="s">
        <v>22</v>
      </c>
      <c r="AA1" s="10" t="s">
        <v>28</v>
      </c>
      <c r="AB1" s="11" t="s">
        <v>30</v>
      </c>
      <c r="AC1" s="11" t="s">
        <v>31</v>
      </c>
    </row>
    <row r="2" spans="1:30" x14ac:dyDescent="0.25">
      <c r="A2" s="12">
        <v>1</v>
      </c>
      <c r="B2" s="12" t="s">
        <v>16</v>
      </c>
      <c r="C2" s="12" t="s">
        <v>36</v>
      </c>
      <c r="D2" s="12" t="s">
        <v>11</v>
      </c>
      <c r="E2" s="12" t="s">
        <v>6</v>
      </c>
      <c r="F2" s="12">
        <v>75035</v>
      </c>
      <c r="G2" s="12"/>
      <c r="H2" s="13"/>
      <c r="I2" s="29"/>
      <c r="J2" s="29"/>
      <c r="K2" s="29"/>
      <c r="L2" s="13"/>
      <c r="M2" s="13"/>
      <c r="N2" s="22"/>
      <c r="O2" s="12"/>
      <c r="P2" s="12"/>
      <c r="Q2" s="14"/>
      <c r="R2" s="13"/>
      <c r="S2" s="15"/>
      <c r="T2" s="16"/>
      <c r="U2" s="15"/>
      <c r="V2" s="6"/>
      <c r="W2" s="14"/>
      <c r="X2" s="17"/>
      <c r="Y2" s="18"/>
      <c r="Z2" s="18"/>
      <c r="AA2" s="19"/>
      <c r="AB2" s="20"/>
      <c r="AC2" s="20"/>
      <c r="AD2" s="2"/>
    </row>
    <row r="3" spans="1:30" ht="30" x14ac:dyDescent="0.25">
      <c r="A3" s="12">
        <v>2</v>
      </c>
      <c r="B3" s="12" t="s">
        <v>9</v>
      </c>
      <c r="C3" s="12" t="s">
        <v>35</v>
      </c>
      <c r="D3" s="12" t="s">
        <v>11</v>
      </c>
      <c r="E3" s="12" t="s">
        <v>6</v>
      </c>
      <c r="F3" s="12">
        <v>75035</v>
      </c>
      <c r="G3" s="12"/>
      <c r="H3" s="13"/>
      <c r="I3" s="29"/>
      <c r="J3" s="29"/>
      <c r="K3" s="29"/>
      <c r="L3" s="13"/>
      <c r="M3" s="13"/>
      <c r="N3" s="22"/>
      <c r="O3" s="12"/>
      <c r="P3" s="12"/>
      <c r="Q3" s="14"/>
      <c r="R3" s="13"/>
      <c r="S3" s="14"/>
      <c r="T3" s="16"/>
      <c r="U3" s="15"/>
      <c r="V3" s="6"/>
      <c r="W3" s="14"/>
      <c r="X3" s="17"/>
      <c r="Y3" s="18"/>
      <c r="Z3" s="18"/>
      <c r="AA3" s="19"/>
      <c r="AB3" s="20"/>
      <c r="AC3" s="20"/>
      <c r="AD3" s="2"/>
    </row>
    <row r="4" spans="1:30" x14ac:dyDescent="0.25">
      <c r="A4" s="12">
        <v>3</v>
      </c>
      <c r="B4" s="12" t="s">
        <v>10</v>
      </c>
      <c r="C4" s="12" t="s">
        <v>17</v>
      </c>
      <c r="D4" s="12" t="s">
        <v>18</v>
      </c>
      <c r="E4" s="12" t="s">
        <v>14</v>
      </c>
      <c r="F4" s="12">
        <v>27370</v>
      </c>
      <c r="G4" s="12"/>
      <c r="H4" s="13"/>
      <c r="I4" s="29"/>
      <c r="J4" s="29"/>
      <c r="K4" s="29"/>
      <c r="L4" s="13"/>
      <c r="M4" s="13"/>
      <c r="N4" s="21"/>
      <c r="O4" s="12"/>
      <c r="P4" s="12"/>
      <c r="Q4" s="14"/>
      <c r="R4" s="13"/>
      <c r="S4" s="12"/>
      <c r="T4" s="16"/>
      <c r="U4" s="15"/>
      <c r="V4" s="26"/>
      <c r="W4" s="14"/>
      <c r="X4" s="17"/>
      <c r="Y4" s="18"/>
      <c r="Z4" s="18"/>
      <c r="AA4" s="19"/>
      <c r="AB4" s="20"/>
      <c r="AC4" s="20"/>
      <c r="AD4" s="2"/>
    </row>
    <row r="5" spans="1:30" x14ac:dyDescent="0.25">
      <c r="A5" s="12" t="s">
        <v>26</v>
      </c>
      <c r="B5" s="12"/>
      <c r="C5" s="12"/>
      <c r="D5" s="12"/>
      <c r="E5" s="12"/>
      <c r="F5" s="12"/>
      <c r="G5" s="12"/>
      <c r="H5" s="25">
        <f>SUMIF(Table1[Effective Until],"",Table1[Purchase price])</f>
        <v>0</v>
      </c>
      <c r="I5" s="28">
        <f>SUMIF(Table1[Effective Until],"",Table1[Zestimate])</f>
        <v>0</v>
      </c>
      <c r="J5" s="28"/>
      <c r="K5" s="28"/>
      <c r="L5" s="25">
        <f>SUMIF(Table1[Effective Until],"",Table1[Loan Amount])</f>
        <v>0</v>
      </c>
      <c r="M5" s="28">
        <f>SUMIF(Table1[Effective Until],"",Table1[Current Loan Balance])</f>
        <v>0</v>
      </c>
      <c r="N5" s="12"/>
      <c r="O5" s="12"/>
      <c r="P5" s="12"/>
      <c r="Q5" s="12"/>
      <c r="R5" s="23">
        <f>SUBTOTAL(109,Table1[PITI])</f>
        <v>0</v>
      </c>
      <c r="S5" s="12"/>
      <c r="T5" s="25">
        <f>SUMIF(Table1[Effective Until],"",Table1[HOA])</f>
        <v>0</v>
      </c>
      <c r="U5" s="24"/>
      <c r="V5" s="24"/>
      <c r="W5" s="24"/>
      <c r="X5" s="25">
        <f>SUMIF(Table1[Effective Until],"",Table1[Home Insurance])</f>
        <v>0</v>
      </c>
      <c r="Y5" s="25">
        <f>SUMIF(Table1[Effective Until],"",Table1[Rent])</f>
        <v>0</v>
      </c>
      <c r="Z5" s="25">
        <f>SUMIF(Table1[Effective Until],"",Table1[Maintenance])</f>
        <v>0</v>
      </c>
      <c r="AA5" s="25">
        <f>SUBTOTAL(109,Table1[ROI Net])</f>
        <v>0</v>
      </c>
      <c r="AB5" s="12"/>
      <c r="AC5" s="12"/>
      <c r="AD5" s="2"/>
    </row>
    <row r="9" spans="1:30" x14ac:dyDescent="0.25">
      <c r="G9" s="27"/>
    </row>
  </sheetData>
  <conditionalFormatting sqref="A4:AC5 A1:AC1 A2:K3 N2:AC3">
    <cfRule type="expression" dxfId="36" priority="6">
      <formula>$AC1&gt;1/1/1995</formula>
    </cfRule>
  </conditionalFormatting>
  <conditionalFormatting sqref="A6:AD8 A9:F9 H9:AD9 A10:AD1048576">
    <cfRule type="expression" dxfId="35" priority="2">
      <formula>$AD6&gt;1/1/1995</formula>
    </cfRule>
  </conditionalFormatting>
  <conditionalFormatting sqref="D6:AE8 A6:B1048576 D9:F9 H9:AE9 D10:AE1048576">
    <cfRule type="expression" dxfId="34" priority="3">
      <formula>#REF!&gt;1/1/1995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LAKARYA08</dc:creator>
  <cp:lastModifiedBy>Arvind Sudarsanam</cp:lastModifiedBy>
  <dcterms:created xsi:type="dcterms:W3CDTF">2015-06-05T18:17:20Z</dcterms:created>
  <dcterms:modified xsi:type="dcterms:W3CDTF">2024-09-18T21:18:39Z</dcterms:modified>
</cp:coreProperties>
</file>