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Home Detail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0.0000%"/>
    <numFmt numFmtId="166" formatCode="&quot;$&quot;#,##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2" fillId="0" borderId="0"/>
    <xf numFmtId="44" fontId="2" fillId="0" borderId="0"/>
    <xf numFmtId="0" fontId="3" fillId="0" borderId="0"/>
    <xf numFmtId="43" fontId="2" fillId="0" borderId="0"/>
  </cellStyleXfs>
  <cellXfs count="36"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43" fontId="0" fillId="0" borderId="0" pivotButton="0" quotePrefix="0" xfId="3"/>
    <xf numFmtId="164" fontId="0" fillId="0" borderId="0" applyAlignment="1" pivotButton="0" quotePrefix="0" xfId="3">
      <alignment horizontal="left" vertical="center"/>
    </xf>
    <xf numFmtId="43" fontId="0" fillId="0" borderId="0" applyAlignment="1" pivotButton="0" quotePrefix="0" xfId="3">
      <alignment horizontal="left" vertical="center" wrapText="1"/>
    </xf>
    <xf numFmtId="165" fontId="0" fillId="0" borderId="0" applyAlignment="1" pivotButton="0" quotePrefix="0" xfId="1">
      <alignment horizontal="left" vertical="center" wrapText="1" indent="1"/>
    </xf>
    <xf numFmtId="0" fontId="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1">
      <alignment horizontal="left" vertical="center" wrapText="1" indent="1"/>
    </xf>
    <xf numFmtId="164" fontId="1" fillId="0" borderId="0" applyAlignment="1" pivotButton="0" quotePrefix="0" xfId="3">
      <alignment horizontal="left" vertical="center" wrapText="1" indent="1"/>
    </xf>
    <xf numFmtId="43" fontId="1" fillId="0" borderId="0" applyAlignment="1" pivotButton="0" quotePrefix="0" xfId="3">
      <alignment horizontal="left" vertical="center" wrapText="1" indent="1"/>
    </xf>
    <xf numFmtId="0" fontId="1" fillId="0" borderId="1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166" fontId="0" fillId="0" borderId="0" applyAlignment="1" pivotButton="0" quotePrefix="0" xfId="0">
      <alignment horizontal="left" vertical="center" wrapText="1" indent="1"/>
    </xf>
    <xf numFmtId="0" fontId="3" fillId="0" borderId="0" applyAlignment="1" pivotButton="0" quotePrefix="0" xfId="2">
      <alignment horizontal="left" vertical="center" wrapText="1" indent="1"/>
    </xf>
    <xf numFmtId="0" fontId="3" fillId="0" borderId="0" applyAlignment="1" pivotButton="0" quotePrefix="0" xfId="2">
      <alignment horizontal="left" vertical="center" wrapText="1" indent="1"/>
    </xf>
    <xf numFmtId="0" fontId="0" fillId="0" borderId="0" applyAlignment="1" pivotButton="0" quotePrefix="0" xfId="1">
      <alignment horizontal="left" vertical="center" wrapText="1" indent="1"/>
    </xf>
    <xf numFmtId="38" fontId="0" fillId="0" borderId="0" applyAlignment="1" pivotButton="0" quotePrefix="0" xfId="3">
      <alignment horizontal="left" vertical="center" wrapText="1" indent="1"/>
    </xf>
    <xf numFmtId="38" fontId="0" fillId="2" borderId="0" applyAlignment="1" pivotButton="0" quotePrefix="0" xfId="3">
      <alignment horizontal="left" vertical="center" wrapText="1" indent="1"/>
    </xf>
    <xf numFmtId="38" fontId="0" fillId="3" borderId="0" applyAlignment="1" pivotButton="0" quotePrefix="0" xfId="3">
      <alignment horizontal="left" vertical="center" wrapText="1" indent="1"/>
    </xf>
    <xf numFmtId="14" fontId="0" fillId="0" borderId="0" applyAlignment="1" pivotButton="0" quotePrefix="0" xfId="0">
      <alignment horizontal="left" vertical="center" wrapText="1" indent="1"/>
    </xf>
    <xf numFmtId="10" fontId="0" fillId="0" borderId="0" applyAlignment="1" pivotButton="0" quotePrefix="0" xfId="0">
      <alignment horizontal="left" vertical="center" wrapText="1" indent="1"/>
    </xf>
    <xf numFmtId="9" fontId="0" fillId="0" borderId="0" applyAlignment="1" pivotButton="0" quotePrefix="0" xfId="0">
      <alignment horizontal="left" vertical="center" wrapText="1" indent="1"/>
    </xf>
    <xf numFmtId="164" fontId="0" fillId="0" borderId="0" applyAlignment="1" pivotButton="0" quotePrefix="0" xfId="0">
      <alignment horizontal="left" vertical="center" wrapText="1" indent="1"/>
    </xf>
    <xf numFmtId="43" fontId="0" fillId="0" borderId="0" applyAlignment="1" pivotButton="0" quotePrefix="0" xfId="0">
      <alignment horizontal="left" vertical="center" wrapText="1" indent="1"/>
    </xf>
    <xf numFmtId="38" fontId="0" fillId="0" borderId="0" applyAlignment="1" pivotButton="0" quotePrefix="0" xfId="0">
      <alignment horizontal="left" vertical="center" wrapText="1" indent="1"/>
    </xf>
    <xf numFmtId="10" fontId="0" fillId="0" borderId="0" applyAlignment="1" pivotButton="0" quotePrefix="0" xfId="1">
      <alignment horizontal="left" vertical="center" wrapText="1" indent="1"/>
    </xf>
    <xf numFmtId="0" fontId="3" fillId="0" borderId="0" pivotButton="0" quotePrefix="0" xfId="2"/>
    <xf numFmtId="38" fontId="1" fillId="0" borderId="0" applyAlignment="1" pivotButton="0" quotePrefix="0" xfId="0">
      <alignment horizontal="left" vertical="center" wrapText="1" indent="1"/>
    </xf>
    <xf numFmtId="166" fontId="0" fillId="4" borderId="0" applyAlignment="1" pivotButton="0" quotePrefix="0" xfId="0">
      <alignment horizontal="left" vertical="center" wrapText="1" indent="1"/>
    </xf>
    <xf numFmtId="164" fontId="0" fillId="0" borderId="0" applyAlignment="1" pivotButton="0" quotePrefix="0" xfId="3">
      <alignment horizontal="left" vertical="center"/>
    </xf>
    <xf numFmtId="164" fontId="1" fillId="0" borderId="0" applyAlignment="1" pivotButton="0" quotePrefix="0" xfId="3">
      <alignment horizontal="left" vertical="center" wrapText="1" indent="1"/>
    </xf>
    <xf numFmtId="166" fontId="0" fillId="0" borderId="0" applyAlignment="1" pivotButton="0" quotePrefix="0" xfId="0">
      <alignment horizontal="left" vertical="center" wrapText="1" indent="1"/>
    </xf>
    <xf numFmtId="166" fontId="0" fillId="4" borderId="0" applyAlignment="1" pivotButton="0" quotePrefix="0" xfId="0">
      <alignment horizontal="left" vertical="center" wrapText="1" indent="1"/>
    </xf>
    <xf numFmtId="165" fontId="0" fillId="0" borderId="0" applyAlignment="1" pivotButton="0" quotePrefix="0" xfId="1">
      <alignment horizontal="left" vertical="center" wrapText="1" indent="1"/>
    </xf>
    <xf numFmtId="164" fontId="0" fillId="0" borderId="0" applyAlignment="1" pivotButton="0" quotePrefix="0" xfId="0">
      <alignment horizontal="left" vertical="center" wrapText="1" indent="1"/>
    </xf>
  </cellXfs>
  <cellStyles count="4">
    <cellStyle name="Normal" xfId="0" builtinId="0"/>
    <cellStyle name="Currency" xfId="1" builtinId="4"/>
    <cellStyle name="Hyperlink" xfId="2" builtinId="8"/>
    <cellStyle name="Comma" xfId="3" builtinId="3"/>
  </cellStyles>
  <dxfs count="64">
    <dxf>
      <alignment horizontal="left" vertical="center" wrapText="1" indent="1"/>
    </dxf>
    <dxf>
      <alignment horizontal="left" vertical="center" wrapText="1" indent="1"/>
    </dxf>
    <dxf>
      <numFmt numFmtId="6" formatCode="#,##0_);[Red]\(#,##0\)"/>
      <alignment horizontal="left" vertical="center" wrapText="1" indent="1"/>
    </dxf>
    <dxf>
      <numFmt numFmtId="6" formatCode="#,##0_);[Red]\(#,##0\)"/>
      <alignment horizontal="left" vertical="center" wrapText="1" indent="1"/>
    </dxf>
    <dxf>
      <numFmt numFmtId="6" formatCode="#,##0_);[Red]\(#,##0\)"/>
      <alignment horizontal="left" vertical="center" wrapText="1" indent="1"/>
    </dxf>
    <dxf>
      <numFmt numFmtId="6" formatCode="#,##0_);[Red]\(#,##0\)"/>
      <alignment horizontal="left" vertical="center" wrapText="1" indent="1"/>
    </dxf>
    <dxf>
      <numFmt numFmtId="35" formatCode="_(* #,##0.00_);_(* \(#,##0.00\);_(* &quot;-&quot;??_);_(@_)"/>
      <alignment horizontal="left" vertical="center" wrapText="1" indent="1"/>
    </dxf>
    <dxf>
      <numFmt numFmtId="35" formatCode="_(* #,##0.00_);_(* \(#,##0.00\);_(* &quot;-&quot;??_);_(@_)"/>
      <alignment horizontal="left" vertical="center" wrapText="1" indent="1"/>
    </dxf>
    <dxf>
      <numFmt numFmtId="35" formatCode="_(* #,##0.00_);_(* \(#,##0.00\);_(* &quot;-&quot;??_);_(@_)"/>
      <alignment horizontal="left" vertical="center" wrapText="1" indent="1"/>
    </dxf>
    <dxf>
      <numFmt numFmtId="6" formatCode="#,##0_);[Red]\(#,##0\)"/>
      <alignment horizontal="left" vertical="center" wrapText="1" indent="1"/>
    </dxf>
    <dxf>
      <alignment horizontal="left" vertical="center" wrapText="1" indent="1"/>
    </dxf>
    <dxf>
      <numFmt numFmtId="166" formatCode="_(* #,##0_);_(* \(#,##0\);_(* &quot;-&quot;??_);_(@_)"/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6" formatCode="#,##0_);[Red]\(#,##0\)"/>
      <alignment horizontal="left" vertical="center" wrapText="1" indent="1"/>
    </dxf>
    <dxf>
      <numFmt numFmtId="6" formatCode="#,##0_);[Red]\(#,##0\)"/>
      <alignment horizontal="left" vertical="center" wrapText="1" inden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6" formatCode="#,##0_);[Red]\(#,##0\)"/>
      <alignment horizontal="left" vertical="center" wrapText="1" inden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6" formatCode="#,##0_);[Red]\(#,##0\)"/>
      <alignment horizontal="left" vertical="center" wrapText="1" inden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6" formatCode="#,##0_);[Red]\(#,##0\)"/>
      <alignment horizontal="left" vertical="center" wrapText="1" indent="1"/>
    </dxf>
    <dxf>
      <numFmt numFmtId="6" formatCode="#,##0_);[Red]\(#,##0\)"/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alignment horizontal="left" vertical="center" wrapText="1" indent="1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wrapText="1" indent="1"/>
    </dxf>
    <dxf>
      <numFmt numFmtId="164" formatCode="&quot;$&quot;#,##0"/>
      <alignment horizontal="left" vertical="center" wrapText="1" indent="1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wrapText="1" indent="1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wrapText="1" indent="1"/>
    </dxf>
    <dxf>
      <numFmt numFmtId="164" formatCode="&quot;$&quot;#,##0"/>
      <fill>
        <patternFill>
          <fgColor indexed="64"/>
          <bgColor auto="1"/>
        </patternFill>
      </fill>
      <alignment horizontal="left" vertical="center" wrapText="1" indent="1"/>
    </dxf>
    <dxf>
      <font>
        <color theme="0" tint="-0.249946592608417"/>
      </font>
    </dxf>
    <dxf>
      <font>
        <color theme="0" tint="-0.249946592608417"/>
      </font>
    </dxf>
    <dxf>
      <font>
        <color theme="0" tint="-0.249946592608417"/>
      </font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numFmt numFmtId="6" formatCode="#,##0_);[Red]\(#,##0\)"/>
      <fill>
        <patternFill patternType="solid">
          <fgColor indexed="64"/>
          <bgColor theme="9" tint="0.5999938962981048"/>
        </patternFill>
      </fill>
      <alignment horizontal="left" vertical="center" wrapText="1" indent="1"/>
    </dxf>
    <dxf>
      <numFmt numFmtId="166" formatCode="_(* #,##0_);_(* \(#,##0\);_(* &quot;-&quot;??_);_(@_)"/>
      <fill>
        <patternFill patternType="solid">
          <fgColor indexed="64"/>
          <bgColor theme="7" tint="0.3999755851924192"/>
        </patternFill>
      </fill>
      <alignment horizontal="left" vertical="center" wrapText="1" indent="1"/>
    </dxf>
    <dxf>
      <numFmt numFmtId="166" formatCode="_(* #,##0_);_(* \(#,##0\);_(* &quot;-&quot;??_);_(@_)"/>
      <fill>
        <patternFill patternType="solid">
          <fgColor indexed="64"/>
          <bgColor theme="7" tint="0.3999755851924192"/>
        </patternFill>
      </fill>
      <alignment horizontal="left" vertical="center" wrapText="1" indent="1"/>
    </dxf>
    <dxf>
      <numFmt numFmtId="166" formatCode="_(* #,##0_);_(* \(#,##0\);_(* &quot;-&quot;??_);_(@_)"/>
      <fill>
        <patternFill>
          <fgColor indexed="64"/>
          <bgColor indexed="65"/>
        </patternFill>
      </fill>
      <alignment horizontal="left" vertical="center" wrapText="1" indent="1"/>
    </dxf>
    <dxf>
      <numFmt numFmtId="0" formatCode="General"/>
      <fill>
        <patternFill>
          <fgColor indexed="64"/>
          <bgColor indexed="65"/>
        </patternFill>
      </fill>
      <alignment horizontal="left" vertical="center" wrapText="1" indent="1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</dxf>
    <dxf>
      <numFmt numFmtId="0" formatCode="General"/>
      <fill>
        <patternFill>
          <fgColor indexed="64"/>
          <bgColor indexed="65"/>
        </patternFill>
      </fill>
      <alignment horizontal="left" vertical="center" wrapText="1" indent="1"/>
    </dxf>
    <dxf>
      <fill>
        <patternFill>
          <fgColor indexed="64"/>
          <bgColor indexed="65"/>
        </patternFill>
      </fill>
      <alignment horizontal="left" vertical="center" wrapText="1" indent="1"/>
    </dxf>
    <dxf>
      <numFmt numFmtId="164" formatCode="&quot;$&quot;#,##0"/>
      <fill>
        <patternFill>
          <fgColor indexed="64"/>
          <bgColor indexed="65"/>
        </patternFill>
      </fill>
      <alignment horizontal="left" vertical="center" wrapText="1" indent="1"/>
    </dxf>
    <dxf>
      <fill>
        <patternFill>
          <fgColor indexed="64"/>
          <bgColor indexed="65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numFmt numFmtId="164" formatCode="&quot;$&quot;#,##0"/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ill>
        <patternFill>
          <fgColor indexed="64"/>
          <bgColor auto="1"/>
        </patternFill>
      </fill>
      <alignment horizontal="left" vertical="center" wrapText="1" indent="1"/>
    </dxf>
    <dxf>
      <alignment horizontal="left" vertical="center" wrapText="1" indent="1"/>
    </dxf>
    <dxf>
      <alignment horizontal="left" vertical="center" indent="1"/>
    </dxf>
    <dxf>
      <fill>
        <patternFill>
          <fgColor indexed="64"/>
          <bgColor auto="1"/>
        </patternFill>
      </fill>
      <alignment horizontal="left" vertical="center" wrapText="1" inden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left" vertical="center" wrapText="1" indent="1"/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AC5" headerRowCount="1" totalsRowCount="1" headerRowDxfId="63" dataDxfId="62" totalsRowDxfId="61">
  <autoFilter ref="A1:AC4"/>
  <tableColumns count="29">
    <tableColumn id="19" name="Property #" totalsRowLabel="Total" dataDxfId="60" totalsRowDxfId="28"/>
    <tableColumn id="2" name="Home Type" dataDxfId="59" totalsRowDxfId="27"/>
    <tableColumn id="3" name="Street address" dataDxfId="58" totalsRowDxfId="26"/>
    <tableColumn id="4" name="City" dataDxfId="57" totalsRowDxfId="25"/>
    <tableColumn id="5" name="State" dataDxfId="56" totalsRowDxfId="24"/>
    <tableColumn id="6" name="Zip" dataDxfId="55" totalsRowDxfId="23"/>
    <tableColumn id="7" name="Year purchased" dataDxfId="54" totalsRowDxfId="22"/>
    <tableColumn id="8" name="Purchase price" totalsRowFunction="custom" dataDxfId="33" totalsRowDxfId="21">
      <totalsRowFormula>SUMIF(Table1[Effective Until],"",Table1[Purchase price])</totalsRowFormula>
    </tableColumn>
    <tableColumn id="26" name="Zestimate" totalsRowFunction="custom" dataDxfId="32" totalsRowDxfId="20">
      <totalsRowFormula>SUMIF(Table1[Effective Until],"",Table1[Zestimate])</totalsRowFormula>
    </tableColumn>
    <tableColumn id="28" name="Rent Zestimate" dataDxfId="31" totalsRowDxfId="19"/>
    <tableColumn id="29" name="Redfin Estimate" dataDxfId="29" totalsRowDxfId="18"/>
    <tableColumn id="27" name="Loan Amount" totalsRowFunction="custom" dataDxfId="30" totalsRowDxfId="17">
      <totalsRowFormula>SUMIF(Table1[Effective Until],"",Table1[Loan Amount])</totalsRowFormula>
    </tableColumn>
    <tableColumn id="9" name="Current Loan Balance" totalsRowFunction="custom" dataDxfId="53" totalsRowDxfId="16">
      <totalsRowFormula>SUMIF(Table1[Effective Until],"",Table1[Current Loan Balance])</totalsRowFormula>
    </tableColumn>
    <tableColumn id="10" name="Rate of interest" dataDxfId="52" totalsRowDxfId="15"/>
    <tableColumn id="11" name="Loan Term (In Years)" dataDxfId="51" totalsRowDxfId="14"/>
    <tableColumn id="12" name="Loan Type" dataDxfId="50" totalsRowDxfId="13"/>
    <tableColumn id="14" name="Mortgage Servicer" dataDxfId="49" totalsRowDxfId="12"/>
    <tableColumn id="13" name="PITI" totalsRowFunction="sum" dataDxfId="48" totalsRowDxfId="11"/>
    <tableColumn id="18" name="HOA Management" dataDxfId="47" totalsRowDxfId="10"/>
    <tableColumn id="17" name="HOA" totalsRowFunction="custom" dataDxfId="46" totalsRowDxfId="9" dataCellStyle="Currency">
      <totalsRowFormula>SUMIF(Table1[Effective Until],"",Table1[HOA])</totalsRowFormula>
    </tableColumn>
    <tableColumn id="24" name="Tax Agency" dataDxfId="45" totalsRowDxfId="8" dataCellStyle="Currency"/>
    <tableColumn id="23" name="Tax Rate" dataDxfId="44" totalsRowDxfId="7" dataCellStyle="Currency"/>
    <tableColumn id="20" name="Insurance Provider" dataDxfId="43" totalsRowDxfId="6" dataCellStyle="Currency"/>
    <tableColumn id="21" name="Home Insurance" totalsRowFunction="custom" dataDxfId="42" totalsRowDxfId="5" dataCellStyle="Comma">
      <totalsRowFormula>SUMIF(Table1[Effective Until],"",Table1[Home Insurance])</totalsRowFormula>
    </tableColumn>
    <tableColumn id="15" name="Rent" totalsRowFunction="custom" dataDxfId="41" totalsRowDxfId="4" dataCellStyle="Comma">
      <totalsRowFormula>SUMIF(Table1[Effective Until],"",Table1[Rent])</totalsRowFormula>
    </tableColumn>
    <tableColumn id="22" name="Maintenance" totalsRowFunction="custom" dataDxfId="40" totalsRowDxfId="3" dataCellStyle="Comma">
      <totalsRowFormula>SUMIF(Table1[Effective Until],"",Table1[Maintenance])</totalsRowFormula>
    </tableColumn>
    <tableColumn id="25" name="ROI Net" totalsRowFunction="sum" dataDxfId="39" totalsRowDxfId="2" dataCellStyle="Comma"/>
    <tableColumn id="1" name="Effective Date" dataDxfId="38" totalsRowDxfId="1"/>
    <tableColumn id="16" name="Effective Until" dataDxfId="37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28" sqref="D28"/>
    </sheetView>
  </sheetViews>
  <sheetFormatPr baseColWidth="8" defaultColWidth="15.140625" defaultRowHeight="15"/>
  <cols>
    <col width="13.28515625" bestFit="1" customWidth="1" style="2" min="1" max="1"/>
    <col width="13.85546875" bestFit="1" customWidth="1" style="2" min="2" max="2"/>
    <col width="20" customWidth="1" min="3" max="3"/>
    <col width="8.42578125" bestFit="1" customWidth="1" style="2" min="4" max="4"/>
    <col width="8.85546875" bestFit="1" customWidth="1" style="2" min="5" max="5"/>
    <col width="7.140625" bestFit="1" customWidth="1" style="2" min="6" max="6"/>
    <col width="13.140625" bestFit="1" customWidth="1" style="2" min="7" max="7"/>
    <col width="16.7109375" bestFit="1" customWidth="1" style="2" min="8" max="8"/>
    <col width="16.7109375" customWidth="1" style="2" min="9" max="13"/>
    <col width="15.85546875" bestFit="1" customWidth="1" style="2" min="14" max="14"/>
    <col width="11" bestFit="1" customWidth="1" style="2" min="15" max="15"/>
    <col width="16.140625" bestFit="1" customWidth="1" style="2" min="16" max="16"/>
    <col width="12.85546875" bestFit="1" customWidth="1" style="2" min="17" max="17"/>
    <col width="13.85546875" bestFit="1" customWidth="1" style="2" min="18" max="18"/>
    <col width="8.5703125" bestFit="1" customWidth="1" style="2" min="19" max="19"/>
    <col width="15.7109375" bestFit="1" customWidth="1" style="2" min="20" max="20"/>
    <col width="13.85546875" bestFit="1" customWidth="1" min="21" max="21"/>
    <col width="13.7109375" bestFit="1" customWidth="1" min="22" max="22"/>
    <col width="11.5703125" bestFit="1" customWidth="1" min="23" max="23"/>
    <col width="14.42578125" bestFit="1" customWidth="1" min="24" max="24"/>
    <col width="12.5703125" bestFit="1" customWidth="1" min="25" max="25"/>
    <col width="8.85546875" bestFit="1" customWidth="1" style="30" min="26" max="26"/>
    <col width="16" bestFit="1" customWidth="1" style="3" min="27" max="27"/>
    <col width="11.42578125" bestFit="1" customWidth="1" style="5" min="28" max="28"/>
    <col width="16.140625" bestFit="1" customWidth="1" style="5" min="29" max="29"/>
    <col width="16.140625" bestFit="1" customWidth="1" min="30" max="30"/>
    <col width="15.140625" customWidth="1" style="2" min="31" max="16384"/>
  </cols>
  <sheetData>
    <row r="1" ht="45" customFormat="1" customHeight="1" s="1">
      <c r="A1" s="7" t="inlineStr">
        <is>
          <t>Property #</t>
        </is>
      </c>
      <c r="B1" s="7" t="inlineStr">
        <is>
          <t>Home Type</t>
        </is>
      </c>
      <c r="C1" s="7" t="inlineStr">
        <is>
          <t>Street address</t>
        </is>
      </c>
      <c r="D1" s="7" t="inlineStr">
        <is>
          <t>City</t>
        </is>
      </c>
      <c r="E1" s="7" t="inlineStr">
        <is>
          <t>State</t>
        </is>
      </c>
      <c r="F1" s="7" t="inlineStr">
        <is>
          <t>Zip</t>
        </is>
      </c>
      <c r="G1" s="7" t="inlineStr">
        <is>
          <t>Year purchased</t>
        </is>
      </c>
      <c r="H1" s="7" t="inlineStr">
        <is>
          <t>Purchase price</t>
        </is>
      </c>
      <c r="I1" s="7" t="inlineStr">
        <is>
          <t>Zestimate</t>
        </is>
      </c>
      <c r="J1" s="7" t="inlineStr">
        <is>
          <t>Rent Zestimate</t>
        </is>
      </c>
      <c r="K1" s="7" t="inlineStr">
        <is>
          <t>Redfin Estimate</t>
        </is>
      </c>
      <c r="L1" s="7" t="inlineStr">
        <is>
          <t>Loan Amount</t>
        </is>
      </c>
      <c r="M1" s="7" t="inlineStr">
        <is>
          <t>Current Loan Balance</t>
        </is>
      </c>
      <c r="N1" s="7" t="inlineStr">
        <is>
          <t>Rate of interest</t>
        </is>
      </c>
      <c r="O1" s="7" t="inlineStr">
        <is>
          <t>Loan Term (In Years)</t>
        </is>
      </c>
      <c r="P1" s="7" t="inlineStr">
        <is>
          <t>Loan Type</t>
        </is>
      </c>
      <c r="Q1" s="7" t="inlineStr">
        <is>
          <t>Mortgage Servicer</t>
        </is>
      </c>
      <c r="R1" s="7" t="inlineStr">
        <is>
          <t>PITI</t>
        </is>
      </c>
      <c r="S1" s="7" t="inlineStr">
        <is>
          <t>HOA Management</t>
        </is>
      </c>
      <c r="T1" s="8" t="inlineStr">
        <is>
          <t>HOA</t>
        </is>
      </c>
      <c r="U1" s="8" t="inlineStr">
        <is>
          <t>Tax Agency</t>
        </is>
      </c>
      <c r="V1" s="8" t="inlineStr">
        <is>
          <t>Tax Rate</t>
        </is>
      </c>
      <c r="W1" s="7" t="inlineStr">
        <is>
          <t>Insurance Provider</t>
        </is>
      </c>
      <c r="X1" s="31" t="inlineStr">
        <is>
          <t>Home Insurance</t>
        </is>
      </c>
      <c r="Y1" s="10" t="inlineStr">
        <is>
          <t>Rent</t>
        </is>
      </c>
      <c r="Z1" s="10" t="inlineStr">
        <is>
          <t>Maintenance</t>
        </is>
      </c>
      <c r="AA1" s="10" t="inlineStr">
        <is>
          <t>ROI Net</t>
        </is>
      </c>
      <c r="AB1" s="11" t="inlineStr">
        <is>
          <t>Effective Date</t>
        </is>
      </c>
      <c r="AC1" s="11" t="inlineStr">
        <is>
          <t>Effective Until</t>
        </is>
      </c>
    </row>
    <row r="2">
      <c r="A2" s="12" t="n">
        <v>1</v>
      </c>
      <c r="B2" s="12" t="inlineStr">
        <is>
          <t>Condo</t>
        </is>
      </c>
      <c r="C2" s="12" t="inlineStr">
        <is>
          <t>12861 Teton St</t>
        </is>
      </c>
      <c r="D2" s="12" t="inlineStr">
        <is>
          <t>Frisco</t>
        </is>
      </c>
      <c r="E2" s="12" t="inlineStr">
        <is>
          <t>TX</t>
        </is>
      </c>
      <c r="F2" s="12" t="n">
        <v>75035</v>
      </c>
      <c r="G2" s="12" t="n"/>
      <c r="H2" s="32" t="n"/>
      <c r="I2" s="33" t="inlineStr"/>
      <c r="J2" s="33" t="inlineStr"/>
      <c r="K2" s="33" t="inlineStr">
        <is>
          <t>$536,224</t>
        </is>
      </c>
      <c r="L2" s="32" t="n"/>
      <c r="M2" s="32" t="n"/>
      <c r="N2" s="22" t="n"/>
      <c r="O2" s="12" t="n"/>
      <c r="P2" s="12" t="n"/>
      <c r="Q2" s="15" t="n"/>
      <c r="R2" s="32" t="n"/>
      <c r="S2" s="15" t="n"/>
      <c r="T2" s="16" t="n"/>
      <c r="U2" s="15" t="n"/>
      <c r="V2" s="34" t="n"/>
      <c r="W2" s="15" t="n"/>
      <c r="X2" s="17" t="n"/>
      <c r="Y2" s="18" t="n"/>
      <c r="Z2" s="18" t="n"/>
      <c r="AA2" s="19" t="n"/>
      <c r="AB2" s="20" t="n"/>
      <c r="AC2" s="20" t="n"/>
      <c r="AD2" s="2" t="n"/>
    </row>
    <row r="3" ht="30" customHeight="1">
      <c r="A3" s="12" t="n">
        <v>2</v>
      </c>
      <c r="B3" s="12" t="inlineStr">
        <is>
          <t>Single Family</t>
        </is>
      </c>
      <c r="C3" s="12" t="inlineStr">
        <is>
          <t>13517 Iron Liege Dr</t>
        </is>
      </c>
      <c r="D3" s="12" t="inlineStr">
        <is>
          <t>Frisco</t>
        </is>
      </c>
      <c r="E3" s="12" t="inlineStr">
        <is>
          <t>TX</t>
        </is>
      </c>
      <c r="F3" s="12" t="n">
        <v>75035</v>
      </c>
      <c r="G3" s="12" t="n"/>
      <c r="H3" s="32" t="n"/>
      <c r="I3" s="33" t="inlineStr"/>
      <c r="J3" s="33" t="inlineStr"/>
      <c r="K3" s="33" t="inlineStr">
        <is>
          <t>Redfin Estimate not found</t>
        </is>
      </c>
      <c r="L3" s="32" t="n"/>
      <c r="M3" s="32" t="n"/>
      <c r="N3" s="22" t="n"/>
      <c r="O3" s="12" t="n"/>
      <c r="P3" s="12" t="n"/>
      <c r="Q3" s="15" t="n"/>
      <c r="R3" s="32" t="n"/>
      <c r="S3" s="15" t="n"/>
      <c r="T3" s="16" t="n"/>
      <c r="U3" s="15" t="n"/>
      <c r="V3" s="34" t="n"/>
      <c r="W3" s="15" t="n"/>
      <c r="X3" s="17" t="n"/>
      <c r="Y3" s="18" t="n"/>
      <c r="Z3" s="18" t="n"/>
      <c r="AA3" s="19" t="n"/>
      <c r="AB3" s="20" t="n"/>
      <c r="AC3" s="20" t="n"/>
      <c r="AD3" s="2" t="n"/>
    </row>
    <row r="4">
      <c r="A4" s="12" t="n">
        <v>3</v>
      </c>
      <c r="B4" s="12" t="inlineStr">
        <is>
          <t>Town Home</t>
        </is>
      </c>
      <c r="C4" s="12" t="inlineStr">
        <is>
          <t>5503 Carrington Ct</t>
        </is>
      </c>
      <c r="D4" s="12" t="inlineStr">
        <is>
          <t>Trinity</t>
        </is>
      </c>
      <c r="E4" s="12" t="inlineStr">
        <is>
          <t>NC</t>
        </is>
      </c>
      <c r="F4" s="12" t="n">
        <v>27370</v>
      </c>
      <c r="G4" s="12" t="n"/>
      <c r="H4" s="32" t="n"/>
      <c r="I4" s="33" t="inlineStr"/>
      <c r="J4" s="33" t="inlineStr"/>
      <c r="K4" s="33" t="inlineStr"/>
      <c r="L4" s="32" t="n"/>
      <c r="M4" s="32" t="n"/>
      <c r="N4" s="21" t="n"/>
      <c r="O4" s="12" t="n"/>
      <c r="P4" s="12" t="n"/>
      <c r="Q4" s="15" t="n"/>
      <c r="R4" s="32" t="n"/>
      <c r="S4" s="12" t="n"/>
      <c r="T4" s="16" t="n"/>
      <c r="U4" s="15" t="n"/>
      <c r="V4" s="26" t="n"/>
      <c r="W4" s="15" t="n"/>
      <c r="X4" s="17" t="n"/>
      <c r="Y4" s="18" t="n"/>
      <c r="Z4" s="18" t="n"/>
      <c r="AA4" s="19" t="n"/>
      <c r="AB4" s="20" t="n"/>
      <c r="AC4" s="20" t="n"/>
      <c r="AD4" s="2" t="n"/>
    </row>
    <row r="5">
      <c r="A5" s="12" t="inlineStr">
        <is>
          <t>Total</t>
        </is>
      </c>
      <c r="B5" s="12" t="n"/>
      <c r="C5" s="12" t="n"/>
      <c r="D5" s="12" t="n"/>
      <c r="E5" s="12" t="n"/>
      <c r="F5" s="12" t="n"/>
      <c r="G5" s="12" t="n"/>
      <c r="H5" s="25">
        <f>SUMIF(Table1[Effective Until],"",Table1[Purchase price])</f>
        <v/>
      </c>
      <c r="I5" s="28">
        <f>SUMIF(Table1[Effective Until],"",Table1[Zestimate])</f>
        <v/>
      </c>
      <c r="J5" s="28" t="n"/>
      <c r="K5" s="28" t="n"/>
      <c r="L5" s="25">
        <f>SUMIF(Table1[Effective Until],"",Table1[Loan Amount])</f>
        <v/>
      </c>
      <c r="M5" s="28">
        <f>SUMIF(Table1[Effective Until],"",Table1[Current Loan Balance])</f>
        <v/>
      </c>
      <c r="N5" s="12" t="n"/>
      <c r="O5" s="12" t="n"/>
      <c r="P5" s="12" t="n"/>
      <c r="Q5" s="12" t="n"/>
      <c r="R5" s="35">
        <f>SUBTOTAL(109,Table1[PITI])</f>
        <v/>
      </c>
      <c r="S5" s="12" t="n"/>
      <c r="T5" s="25">
        <f>SUMIF(Table1[Effective Until],"",Table1[HOA])</f>
        <v/>
      </c>
      <c r="U5" s="24" t="n"/>
      <c r="V5" s="24" t="n"/>
      <c r="W5" s="24" t="n"/>
      <c r="X5" s="25">
        <f>SUMIF(Table1[Effective Until],"",Table1[Home Insurance])</f>
        <v/>
      </c>
      <c r="Y5" s="25">
        <f>SUMIF(Table1[Effective Until],"",Table1[Rent])</f>
        <v/>
      </c>
      <c r="Z5" s="25">
        <f>SUMIF(Table1[Effective Until],"",Table1[Maintenance])</f>
        <v/>
      </c>
      <c r="AA5" s="25">
        <f>SUBTOTAL(109,Table1[ROI Net])</f>
        <v/>
      </c>
      <c r="AB5" s="12" t="n"/>
      <c r="AC5" s="12" t="n"/>
      <c r="AD5" s="2" t="n"/>
    </row>
    <row r="9">
      <c r="G9" s="27" t="n"/>
    </row>
  </sheetData>
  <conditionalFormatting sqref="A1:AC1 A2:K3 A4:AC5 N2:AC3">
    <cfRule type="expression" priority="6" dxfId="34">
      <formula>$AC1&gt;1/1/1995</formula>
    </cfRule>
  </conditionalFormatting>
  <conditionalFormatting sqref="A6:AD8 A9:F9 A10:AD1048576 H9:AD9">
    <cfRule type="expression" priority="2" dxfId="34">
      <formula>$AD6&gt;1/1/1995</formula>
    </cfRule>
  </conditionalFormatting>
  <conditionalFormatting sqref="A6:B1048576 D6:AE8 D9:F9 D10:AE1048576 H9:AE9">
    <cfRule type="expression" priority="3" dxfId="34">
      <formula>#REF!&gt;1/1/1995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LAKARYA08</dc:creator>
  <dcterms:created xsi:type="dcterms:W3CDTF">2015-06-05T18:17:20Z</dcterms:created>
  <dcterms:modified xsi:type="dcterms:W3CDTF">2024-09-27T04:23:15Z</dcterms:modified>
  <cp:lastModifiedBy>Arvind Sudarsanam</cp:lastModifiedBy>
</cp:coreProperties>
</file>