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\Ky2-nam4\Distributed Systems\"/>
    </mc:Choice>
  </mc:AlternateContent>
  <xr:revisionPtr revIDLastSave="0" documentId="13_ncr:1_{FB6A22CD-36D3-4AF6-BE14-E4E70362D0DB}" xr6:coauthVersionLast="47" xr6:coauthVersionMax="47" xr10:uidLastSave="{00000000-0000-0000-0000-000000000000}"/>
  <bookViews>
    <workbookView xWindow="8952" yWindow="480" windowWidth="14496" windowHeight="8976" xr2:uid="{47E65671-4C72-41DF-81E9-152CF7D64499}"/>
  </bookViews>
  <sheets>
    <sheet name="Sheet1" sheetId="1" r:id="rId1"/>
    <sheet name="Sheet1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6" i="3" s="1"/>
  <c r="C5" i="3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C6" i="3"/>
  <c r="D4" i="3" s="1"/>
  <c r="C7" i="3"/>
  <c r="C8" i="3"/>
  <c r="C9" i="3"/>
  <c r="F9" i="3"/>
  <c r="G9" i="3" s="1"/>
  <c r="C10" i="3"/>
  <c r="F10" i="3"/>
  <c r="G10" i="3" s="1"/>
  <c r="C11" i="3"/>
  <c r="F11" i="3"/>
  <c r="G11" i="3" s="1"/>
  <c r="C12" i="3"/>
  <c r="F12" i="3"/>
  <c r="G12" i="3" s="1"/>
  <c r="C13" i="3"/>
  <c r="F13" i="3"/>
  <c r="G13" i="3" s="1"/>
  <c r="C14" i="3"/>
  <c r="C15" i="3"/>
  <c r="C16" i="3"/>
  <c r="C23" i="3"/>
  <c r="C24" i="3" s="1"/>
  <c r="D23" i="3"/>
  <c r="E23" i="3" s="1"/>
  <c r="A24" i="3"/>
  <c r="A25" i="3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D41" i="3"/>
  <c r="D42" i="3"/>
  <c r="E42" i="3"/>
  <c r="D43" i="3"/>
  <c r="E43" i="3" s="1"/>
  <c r="D44" i="3"/>
  <c r="E44" i="3"/>
  <c r="D45" i="3"/>
  <c r="E45" i="3" s="1"/>
  <c r="D46" i="3"/>
  <c r="E46" i="3"/>
  <c r="C52" i="3"/>
  <c r="C53" i="3"/>
  <c r="C54" i="3"/>
  <c r="C55" i="3"/>
  <c r="C56" i="3"/>
  <c r="C57" i="3"/>
  <c r="C58" i="3"/>
  <c r="C59" i="3"/>
  <c r="F6" i="3" l="1"/>
  <c r="G6" i="3"/>
  <c r="F4" i="3"/>
  <c r="G4" i="3"/>
  <c r="C25" i="3"/>
  <c r="E47" i="3"/>
  <c r="D7" i="3"/>
  <c r="C19" i="3"/>
  <c r="C18" i="3"/>
  <c r="D14" i="3"/>
  <c r="D5" i="3"/>
  <c r="D24" i="3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8" i="3"/>
  <c r="E89" i="1"/>
  <c r="F89" i="1" s="1"/>
  <c r="G89" i="1" s="1"/>
  <c r="H89" i="1" s="1"/>
  <c r="I89" i="1" s="1"/>
  <c r="J89" i="1" s="1"/>
  <c r="K89" i="1" s="1"/>
  <c r="L89" i="1" s="1"/>
  <c r="C89" i="1"/>
  <c r="D88" i="1"/>
  <c r="F88" i="1" s="1"/>
  <c r="G88" i="1" s="1"/>
  <c r="H88" i="1" s="1"/>
  <c r="I88" i="1" s="1"/>
  <c r="J88" i="1" s="1"/>
  <c r="K88" i="1" s="1"/>
  <c r="L88" i="1" s="1"/>
  <c r="G87" i="1"/>
  <c r="H87" i="1" s="1"/>
  <c r="I87" i="1" s="1"/>
  <c r="J87" i="1" s="1"/>
  <c r="K87" i="1" s="1"/>
  <c r="L87" i="1" s="1"/>
  <c r="F87" i="1"/>
  <c r="E87" i="1"/>
  <c r="D87" i="1"/>
  <c r="C87" i="1"/>
  <c r="C77" i="1"/>
  <c r="C78" i="1"/>
  <c r="C79" i="1"/>
  <c r="C80" i="1"/>
  <c r="C81" i="1"/>
  <c r="C82" i="1"/>
  <c r="C83" i="1"/>
  <c r="C76" i="1"/>
  <c r="A82" i="1"/>
  <c r="A83" i="1" s="1"/>
  <c r="A78" i="1"/>
  <c r="A79" i="1"/>
  <c r="A80" i="1" s="1"/>
  <c r="A81" i="1" s="1"/>
  <c r="A77" i="1"/>
  <c r="I43" i="1"/>
  <c r="I44" i="1"/>
  <c r="I45" i="1"/>
  <c r="I46" i="1"/>
  <c r="I47" i="1"/>
  <c r="I48" i="1"/>
  <c r="I49" i="1"/>
  <c r="I50" i="1"/>
  <c r="I51" i="1"/>
  <c r="I42" i="1"/>
  <c r="H43" i="1"/>
  <c r="H44" i="1"/>
  <c r="H45" i="1"/>
  <c r="H46" i="1"/>
  <c r="H47" i="1"/>
  <c r="H48" i="1"/>
  <c r="H49" i="1"/>
  <c r="H50" i="1"/>
  <c r="H51" i="1"/>
  <c r="H42" i="1"/>
  <c r="F48" i="1"/>
  <c r="F43" i="1"/>
  <c r="F51" i="1"/>
  <c r="F50" i="1"/>
  <c r="F49" i="1"/>
  <c r="F47" i="1"/>
  <c r="F46" i="1"/>
  <c r="F45" i="1"/>
  <c r="F44" i="1"/>
  <c r="F42" i="1"/>
  <c r="D59" i="1"/>
  <c r="B59" i="1"/>
  <c r="D57" i="1"/>
  <c r="B57" i="1"/>
  <c r="E43" i="1"/>
  <c r="E44" i="1"/>
  <c r="E45" i="1"/>
  <c r="E46" i="1"/>
  <c r="E47" i="1"/>
  <c r="E48" i="1"/>
  <c r="E49" i="1"/>
  <c r="E50" i="1"/>
  <c r="E51" i="1"/>
  <c r="E42" i="1"/>
  <c r="A51" i="1"/>
  <c r="A44" i="1"/>
  <c r="A45" i="1" s="1"/>
  <c r="A46" i="1" s="1"/>
  <c r="A47" i="1" s="1"/>
  <c r="A48" i="1" s="1"/>
  <c r="A49" i="1" s="1"/>
  <c r="A50" i="1" s="1"/>
  <c r="A43" i="1"/>
  <c r="D63" i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C63" i="1"/>
  <c r="C64" i="1" s="1"/>
  <c r="C65" i="1" s="1"/>
  <c r="C66" i="1" s="1"/>
  <c r="E66" i="1" s="1"/>
  <c r="A65" i="1"/>
  <c r="A66" i="1" s="1"/>
  <c r="A67" i="1" s="1"/>
  <c r="A68" i="1" s="1"/>
  <c r="A69" i="1" s="1"/>
  <c r="A70" i="1" s="1"/>
  <c r="A71" i="1" s="1"/>
  <c r="A72" i="1" s="1"/>
  <c r="A73" i="1" s="1"/>
  <c r="A64" i="1"/>
  <c r="I15" i="1"/>
  <c r="G15" i="1"/>
  <c r="C15" i="1"/>
  <c r="K9" i="1"/>
  <c r="K5" i="1"/>
  <c r="K6" i="1"/>
  <c r="K7" i="1"/>
  <c r="K8" i="1"/>
  <c r="K4" i="1"/>
  <c r="I5" i="1"/>
  <c r="I6" i="1"/>
  <c r="I7" i="1"/>
  <c r="I8" i="1"/>
  <c r="I9" i="1"/>
  <c r="I4" i="1"/>
  <c r="G5" i="1"/>
  <c r="F6" i="1"/>
  <c r="F7" i="1"/>
  <c r="F8" i="1"/>
  <c r="F9" i="1"/>
  <c r="F5" i="1"/>
  <c r="F10" i="1"/>
  <c r="G4" i="1" s="1"/>
  <c r="E5" i="1"/>
  <c r="E6" i="1"/>
  <c r="E7" i="1"/>
  <c r="E8" i="1"/>
  <c r="E9" i="1"/>
  <c r="E4" i="1"/>
  <c r="E25" i="3" l="1"/>
  <c r="C26" i="3"/>
  <c r="F41" i="3"/>
  <c r="G41" i="3" s="1"/>
  <c r="F43" i="3"/>
  <c r="G43" i="3" s="1"/>
  <c r="F45" i="3"/>
  <c r="G45" i="3" s="1"/>
  <c r="F42" i="3"/>
  <c r="G42" i="3" s="1"/>
  <c r="F44" i="3"/>
  <c r="G44" i="3" s="1"/>
  <c r="F46" i="3"/>
  <c r="G46" i="3" s="1"/>
  <c r="F7" i="3"/>
  <c r="G7" i="3"/>
  <c r="F5" i="3"/>
  <c r="G5" i="3"/>
  <c r="F14" i="3"/>
  <c r="G14" i="3"/>
  <c r="F8" i="3"/>
  <c r="G8" i="3"/>
  <c r="E24" i="3"/>
  <c r="E63" i="1"/>
  <c r="E65" i="1"/>
  <c r="E64" i="1"/>
  <c r="C67" i="1"/>
  <c r="L4" i="1"/>
  <c r="G9" i="1"/>
  <c r="G8" i="1"/>
  <c r="G7" i="1"/>
  <c r="G6" i="1"/>
  <c r="E49" i="3" l="1"/>
  <c r="F49" i="3"/>
  <c r="E26" i="3"/>
  <c r="C27" i="3"/>
  <c r="C68" i="1"/>
  <c r="E67" i="1"/>
  <c r="L7" i="1"/>
  <c r="L8" i="1"/>
  <c r="L6" i="1"/>
  <c r="L9" i="1"/>
  <c r="L5" i="1"/>
  <c r="E27" i="3" l="1"/>
  <c r="C28" i="3"/>
  <c r="C69" i="1"/>
  <c r="E68" i="1"/>
  <c r="E28" i="3" l="1"/>
  <c r="C29" i="3"/>
  <c r="C70" i="1"/>
  <c r="E69" i="1"/>
  <c r="E29" i="3" l="1"/>
  <c r="C30" i="3"/>
  <c r="C71" i="1"/>
  <c r="E70" i="1"/>
  <c r="E30" i="3" l="1"/>
  <c r="C31" i="3"/>
  <c r="C72" i="1"/>
  <c r="E71" i="1"/>
  <c r="E31" i="3" l="1"/>
  <c r="C32" i="3"/>
  <c r="C73" i="1"/>
  <c r="E73" i="1" s="1"/>
  <c r="E72" i="1"/>
  <c r="E32" i="3" l="1"/>
  <c r="C33" i="3"/>
  <c r="E33" i="3" l="1"/>
  <c r="C34" i="3"/>
  <c r="E34" i="3" l="1"/>
  <c r="C35" i="3"/>
  <c r="E35" i="3" l="1"/>
  <c r="C36" i="3"/>
  <c r="E36" i="3" l="1"/>
  <c r="C37" i="3"/>
  <c r="E37" i="3" s="1"/>
</calcChain>
</file>

<file path=xl/sharedStrings.xml><?xml version="1.0" encoding="utf-8"?>
<sst xmlns="http://schemas.openxmlformats.org/spreadsheetml/2006/main" count="157" uniqueCount="97">
  <si>
    <t>chủ</t>
  </si>
  <si>
    <t>phút</t>
  </si>
  <si>
    <t>giây</t>
  </si>
  <si>
    <t>ms</t>
  </si>
  <si>
    <t>sum ms</t>
  </si>
  <si>
    <t>độ lệch</t>
  </si>
  <si>
    <t>dieu chinh</t>
  </si>
  <si>
    <t>phut</t>
  </si>
  <si>
    <t>end</t>
  </si>
  <si>
    <t>t1</t>
  </si>
  <si>
    <t>t2</t>
  </si>
  <si>
    <t>t3</t>
  </si>
  <si>
    <t>t4</t>
  </si>
  <si>
    <t>lech sau dong bo</t>
  </si>
  <si>
    <t>do lech</t>
  </si>
  <si>
    <t>thoi gian di chuyen</t>
  </si>
  <si>
    <t>thoi gian xu ly cua may chu</t>
  </si>
  <si>
    <t>Tiến trình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</si>
  <si>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</si>
  <si>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</si>
  <si>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</si>
  <si>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</si>
  <si>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</si>
  <si>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</si>
  <si>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</si>
  <si>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</si>
  <si>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</si>
  <si>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</si>
  <si>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</si>
  <si>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</si>
  <si>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</si>
  <si>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</si>
  <si>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</si>
  <si>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</si>
  <si>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</si>
  <si>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</si>
  <si>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</si>
  <si>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</si>
  <si>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berkely</t>
  </si>
  <si>
    <t>christan</t>
  </si>
  <si>
    <t>bau chon khong day</t>
  </si>
  <si>
    <t>trung binh (dong bo)</t>
  </si>
  <si>
    <t>truoc</t>
  </si>
  <si>
    <t>max</t>
  </si>
  <si>
    <t>min</t>
  </si>
  <si>
    <t>tb</t>
  </si>
  <si>
    <t>gan max</t>
  </si>
  <si>
    <t>gan min</t>
  </si>
  <si>
    <t>P20,63</t>
  </si>
  <si>
    <t>P19,57</t>
  </si>
  <si>
    <t>P18,46</t>
  </si>
  <si>
    <t>P17,44</t>
  </si>
  <si>
    <t>P16,52</t>
  </si>
  <si>
    <t>P15,48</t>
  </si>
  <si>
    <t>P13,35</t>
  </si>
  <si>
    <t>vong</t>
  </si>
  <si>
    <t>N</t>
  </si>
  <si>
    <t>lan truyen</t>
  </si>
  <si>
    <t>day</t>
  </si>
  <si>
    <t>keo</t>
  </si>
  <si>
    <t>day va keo</t>
  </si>
  <si>
    <t>schlosser</t>
  </si>
  <si>
    <t>lamport</t>
  </si>
  <si>
    <t>tien trinh</t>
  </si>
  <si>
    <t>e(x,1)</t>
  </si>
  <si>
    <t>e(x,2)</t>
  </si>
  <si>
    <t>e(x,3)</t>
  </si>
  <si>
    <t>e(x,4)</t>
  </si>
  <si>
    <t>e(x,5)</t>
  </si>
  <si>
    <t>e(x,6)</t>
  </si>
  <si>
    <t>e(x,7)</t>
  </si>
  <si>
    <t>e(x,8)</t>
  </si>
  <si>
    <t>e(x,9)</t>
  </si>
  <si>
    <t>e(x,10)</t>
  </si>
  <si>
    <t>e(x,11)</t>
  </si>
  <si>
    <t>vector</t>
  </si>
  <si>
    <t>6,17,39</t>
  </si>
  <si>
    <t>2,10,26</t>
  </si>
  <si>
    <t>4,40,42</t>
  </si>
  <si>
    <t>7,17,39</t>
  </si>
  <si>
    <t>4,40,43</t>
  </si>
  <si>
    <t>e(x,0)</t>
  </si>
  <si>
    <t>2,11,26</t>
  </si>
  <si>
    <t>Đổi tổng ms sau chỉnh:</t>
  </si>
  <si>
    <t>trung bình lệch</t>
  </si>
  <si>
    <t>tổng ms sau chỉnh</t>
  </si>
  <si>
    <t>chỉnh</t>
  </si>
  <si>
    <t>chênh lệch với chủ</t>
  </si>
  <si>
    <t>tổng ms</t>
  </si>
  <si>
    <t>tt</t>
  </si>
  <si>
    <t>berkeley</t>
  </si>
  <si>
    <t>Kéo</t>
  </si>
  <si>
    <t>Đẩy</t>
  </si>
  <si>
    <t>thời gian sau đồng bộ</t>
  </si>
  <si>
    <t>giá trị tb sau đồng bộ</t>
  </si>
  <si>
    <t>s</t>
  </si>
  <si>
    <t>Berkeley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</si>
</sst>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1655-CA08-4659-9C9D-85A2C020EB98}">
  <dimension ref="A2:U95"/>
  <sheetViews>
    <sheetView tabSelected="1" topLeftCell="A83" zoomScale="85" zoomScaleNormal="85" workbookViewId="0">
      <selection activeCell="G97" sqref="G97"/>
    </sheetView>
  </sheetViews>
  <sheetFormatPr defaultRowHeight="14.4" x14ac:dyDescent="0.3"/>
  <cols>
    <col min="1" max="1" width="11.6640625" customWidth="1"/>
    <col min="3" max="3" width="13.77734375" customWidth="1"/>
    <col min="4" max="5" width="12.6640625" bestFit="1" customWidth="1"/>
  </cols>
  <sheetData>
    <row r="2" spans="1:12" x14ac:dyDescent="0.3">
      <c r="A2" t="s">
        <v>38</v>
      </c>
    </row>
    <row r="3" spans="1:12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t="s">
        <v>8</v>
      </c>
      <c r="K3" t="s">
        <v>7</v>
      </c>
      <c r="L3" t="s">
        <v>3</v>
      </c>
    </row>
    <row r="4" spans="1:12" x14ac:dyDescent="0.3">
      <c r="A4" t="s">
        <v>0</v>
      </c>
      <c r="B4">
        <v>30</v>
      </c>
      <c r="C4">
        <v>40</v>
      </c>
      <c r="D4">
        <v>578</v>
      </c>
      <c r="E4">
        <f>B4*60*1000+C4*1000+D4</f>
        <v>1840578</v>
      </c>
      <c r="F4">
        <v>0</v>
      </c>
      <c r="G4">
        <f>$F$10-F4</f>
        <v>32683</v>
      </c>
      <c r="I4">
        <f>E4+G4</f>
        <v>1873261</v>
      </c>
      <c r="K4">
        <f>INT(I4/(60*1000))</f>
        <v>31</v>
      </c>
      <c r="L4">
        <f>I4-60*1000*INT(K4)</f>
        <v>13261</v>
      </c>
    </row>
    <row r="5" spans="1:12" x14ac:dyDescent="0.3">
      <c r="A5">
        <v>1</v>
      </c>
      <c r="B5">
        <v>31</v>
      </c>
      <c r="C5">
        <v>52</v>
      </c>
      <c r="D5">
        <v>434</v>
      </c>
      <c r="E5">
        <f t="shared" ref="E5:E9" si="0">B5*60*1000+C5*1000+D5</f>
        <v>1912434</v>
      </c>
      <c r="F5">
        <f>E5-$E$4</f>
        <v>71856</v>
      </c>
      <c r="G5">
        <f>$F$10-F5</f>
        <v>-39173</v>
      </c>
      <c r="I5">
        <f t="shared" ref="I5:I9" si="1">E5+G5</f>
        <v>1873261</v>
      </c>
      <c r="K5">
        <f t="shared" ref="K5:K9" si="2">INT(I5/(60*1000))</f>
        <v>31</v>
      </c>
      <c r="L5">
        <f t="shared" ref="L5:L9" si="3">I5-60*1000*INT(K5)</f>
        <v>13261</v>
      </c>
    </row>
    <row r="6" spans="1:12" x14ac:dyDescent="0.3">
      <c r="A6">
        <v>2</v>
      </c>
      <c r="B6">
        <v>30</v>
      </c>
      <c r="C6">
        <v>37</v>
      </c>
      <c r="D6">
        <v>764</v>
      </c>
      <c r="E6">
        <f t="shared" si="0"/>
        <v>1837764</v>
      </c>
      <c r="F6">
        <f t="shared" ref="F6:F9" si="4">E6-$E$4</f>
        <v>-2814</v>
      </c>
      <c r="G6">
        <f t="shared" ref="G6:G9" si="5">$F$10-F6</f>
        <v>35497</v>
      </c>
      <c r="I6">
        <f t="shared" si="1"/>
        <v>1873261</v>
      </c>
      <c r="K6">
        <f t="shared" si="2"/>
        <v>31</v>
      </c>
      <c r="L6">
        <f t="shared" si="3"/>
        <v>13261</v>
      </c>
    </row>
    <row r="7" spans="1:12" x14ac:dyDescent="0.3">
      <c r="A7">
        <v>3</v>
      </c>
      <c r="B7">
        <v>30</v>
      </c>
      <c r="C7">
        <v>12</v>
      </c>
      <c r="D7">
        <v>54</v>
      </c>
      <c r="E7">
        <f t="shared" si="0"/>
        <v>1812054</v>
      </c>
      <c r="F7">
        <f t="shared" si="4"/>
        <v>-28524</v>
      </c>
      <c r="G7">
        <f t="shared" si="5"/>
        <v>61207</v>
      </c>
      <c r="I7">
        <f t="shared" si="1"/>
        <v>1873261</v>
      </c>
      <c r="K7">
        <f t="shared" si="2"/>
        <v>31</v>
      </c>
      <c r="L7">
        <f t="shared" si="3"/>
        <v>13261</v>
      </c>
    </row>
    <row r="8" spans="1:12" x14ac:dyDescent="0.3">
      <c r="A8">
        <v>4</v>
      </c>
      <c r="B8">
        <v>31</v>
      </c>
      <c r="C8">
        <v>50</v>
      </c>
      <c r="D8">
        <v>382</v>
      </c>
      <c r="E8">
        <f t="shared" si="0"/>
        <v>1910382</v>
      </c>
      <c r="F8">
        <f t="shared" si="4"/>
        <v>69804</v>
      </c>
      <c r="G8">
        <f t="shared" si="5"/>
        <v>-37121</v>
      </c>
      <c r="I8">
        <f t="shared" si="1"/>
        <v>1873261</v>
      </c>
      <c r="K8">
        <f t="shared" si="2"/>
        <v>31</v>
      </c>
      <c r="L8">
        <f t="shared" si="3"/>
        <v>13261</v>
      </c>
    </row>
    <row r="9" spans="1:12" x14ac:dyDescent="0.3">
      <c r="A9">
        <v>5</v>
      </c>
      <c r="B9">
        <v>32</v>
      </c>
      <c r="C9">
        <v>6</v>
      </c>
      <c r="D9">
        <v>354</v>
      </c>
      <c r="E9">
        <f t="shared" si="0"/>
        <v>1926354</v>
      </c>
      <c r="F9">
        <f t="shared" si="4"/>
        <v>85776</v>
      </c>
      <c r="G9">
        <f t="shared" si="5"/>
        <v>-53093</v>
      </c>
      <c r="I9">
        <f t="shared" si="1"/>
        <v>1873261</v>
      </c>
      <c r="K9">
        <f t="shared" si="2"/>
        <v>31</v>
      </c>
      <c r="L9">
        <f t="shared" si="3"/>
        <v>13261</v>
      </c>
    </row>
    <row r="10" spans="1:12" x14ac:dyDescent="0.3">
      <c r="F10">
        <f>AVERAGE(F4:F9)</f>
        <v>32683</v>
      </c>
    </row>
    <row r="11" spans="1:12" x14ac:dyDescent="0.3">
      <c r="A11" t="s">
        <v>39</v>
      </c>
    </row>
    <row r="12" spans="1:12" x14ac:dyDescent="0.3">
      <c r="A12" t="s">
        <v>9</v>
      </c>
      <c r="B12" t="s">
        <v>10</v>
      </c>
      <c r="C12" t="s">
        <v>11</v>
      </c>
      <c r="D12" t="s">
        <v>12</v>
      </c>
    </row>
    <row r="13" spans="1:12" x14ac:dyDescent="0.3">
      <c r="A13">
        <v>28432</v>
      </c>
      <c r="B13">
        <v>26050</v>
      </c>
      <c r="C13">
        <v>26051</v>
      </c>
      <c r="D13">
        <v>28537</v>
      </c>
    </row>
    <row r="14" spans="1:12" x14ac:dyDescent="0.3">
      <c r="C14" t="s">
        <v>14</v>
      </c>
      <c r="E14" t="s">
        <v>13</v>
      </c>
      <c r="G14" t="s">
        <v>15</v>
      </c>
      <c r="I14" t="s">
        <v>16</v>
      </c>
    </row>
    <row r="15" spans="1:12" x14ac:dyDescent="0.3">
      <c r="C15">
        <f>E15-D13</f>
        <v>-2434</v>
      </c>
      <c r="E15">
        <v>26103</v>
      </c>
      <c r="G15">
        <f>B13-A13+D13-C13</f>
        <v>104</v>
      </c>
      <c r="I15">
        <f>C13-B13</f>
        <v>1</v>
      </c>
    </row>
    <row r="17" spans="1:21" x14ac:dyDescent="0.3">
      <c r="A17" t="s">
        <v>40</v>
      </c>
    </row>
    <row r="18" spans="1:21" x14ac:dyDescent="0.3">
      <c r="A18" s="2" t="s">
        <v>17</v>
      </c>
      <c r="B18" s="2" t="s">
        <v>18</v>
      </c>
      <c r="C18" s="2" t="s">
        <v>19</v>
      </c>
      <c r="D18" s="2" t="s">
        <v>20</v>
      </c>
      <c r="E18" s="2" t="s">
        <v>21</v>
      </c>
      <c r="F18" s="2" t="s">
        <v>22</v>
      </c>
      <c r="G18" s="2" t="s">
        <v>23</v>
      </c>
      <c r="H18" s="2" t="s">
        <v>24</v>
      </c>
      <c r="I18" s="2" t="s">
        <v>25</v>
      </c>
      <c r="J18" s="2" t="s">
        <v>26</v>
      </c>
      <c r="K18" s="2" t="s">
        <v>27</v>
      </c>
      <c r="L18" s="2" t="s">
        <v>28</v>
      </c>
      <c r="M18" s="2" t="s">
        <v>29</v>
      </c>
      <c r="N18" s="2" t="s">
        <v>30</v>
      </c>
      <c r="O18" s="2" t="s">
        <v>31</v>
      </c>
      <c r="P18" s="2" t="s">
        <v>32</v>
      </c>
      <c r="Q18" s="2" t="s">
        <v>33</v>
      </c>
      <c r="R18" s="2" t="s">
        <v>34</v>
      </c>
      <c r="S18" s="2" t="s">
        <v>35</v>
      </c>
      <c r="T18" s="2" t="s">
        <v>36</v>
      </c>
      <c r="U18" s="2" t="s">
        <v>37</v>
      </c>
    </row>
    <row r="19" spans="1:21" x14ac:dyDescent="0.3">
      <c r="A19" s="2" t="s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 s="2" t="s">
        <v>19</v>
      </c>
      <c r="B20" s="2" t="s">
        <v>48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2" t="s">
        <v>20</v>
      </c>
      <c r="B21" s="2" t="s">
        <v>49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 s="2" t="s">
        <v>21</v>
      </c>
      <c r="B22" s="2"/>
      <c r="C22" s="2" t="s">
        <v>48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 s="2" t="s">
        <v>22</v>
      </c>
      <c r="B23" s="2"/>
      <c r="C23" s="2"/>
      <c r="D23" s="2" t="s">
        <v>49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 s="2" t="s">
        <v>23</v>
      </c>
      <c r="B24" s="2"/>
      <c r="C24" s="2"/>
      <c r="D24" s="2"/>
      <c r="E24" s="2" t="s">
        <v>48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 s="2" t="s">
        <v>24</v>
      </c>
      <c r="B25" s="2"/>
      <c r="C25" s="2"/>
      <c r="D25" s="2"/>
      <c r="E25" s="2" t="s">
        <v>51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">
      <c r="A26" s="2" t="s">
        <v>25</v>
      </c>
      <c r="B26" s="2"/>
      <c r="D26" s="2"/>
      <c r="E26" s="2"/>
      <c r="F26" s="2" t="s">
        <v>49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">
      <c r="A27" s="2" t="s">
        <v>26</v>
      </c>
      <c r="B27" s="2"/>
      <c r="C27" s="2"/>
      <c r="D27" s="2"/>
      <c r="E27" s="2"/>
      <c r="F27" s="2"/>
      <c r="G27" s="2" t="s">
        <v>48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">
      <c r="A28" s="2" t="s">
        <v>27</v>
      </c>
      <c r="B28" s="2"/>
      <c r="C28" s="2"/>
      <c r="D28" s="2"/>
      <c r="E28" s="2"/>
      <c r="F28" s="2"/>
      <c r="G28" s="2" t="s">
        <v>52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">
      <c r="A29" s="2" t="s">
        <v>28</v>
      </c>
      <c r="B29" s="2"/>
      <c r="C29" s="2"/>
      <c r="D29" s="2"/>
      <c r="E29" s="2"/>
      <c r="F29" s="2"/>
      <c r="G29" s="2"/>
      <c r="H29" s="2" t="s">
        <v>51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3">
      <c r="A30" s="2" t="s">
        <v>29</v>
      </c>
      <c r="B30" s="2"/>
      <c r="C30" s="2"/>
      <c r="D30" s="2"/>
      <c r="E30" s="2"/>
      <c r="F30" s="2"/>
      <c r="G30" s="2"/>
      <c r="H30" s="2"/>
      <c r="I30" s="2" t="s">
        <v>49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">
      <c r="A31" s="2" t="s">
        <v>30</v>
      </c>
      <c r="B31" s="2"/>
      <c r="C31" s="2"/>
      <c r="D31" s="2"/>
      <c r="E31" s="2"/>
      <c r="F31" s="2"/>
      <c r="H31" s="2"/>
      <c r="I31" s="2" t="s">
        <v>54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">
      <c r="A32" s="2" t="s">
        <v>31</v>
      </c>
      <c r="B32" s="2"/>
      <c r="C32" s="2"/>
      <c r="D32" s="2"/>
      <c r="E32" s="2"/>
      <c r="F32" s="2"/>
      <c r="G32" s="2"/>
      <c r="H32" s="2"/>
      <c r="I32" s="2"/>
      <c r="J32" s="2" t="s">
        <v>48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">
      <c r="A33" s="2" t="s">
        <v>32</v>
      </c>
      <c r="B33" s="2"/>
      <c r="C33" s="2"/>
      <c r="D33" s="2"/>
      <c r="E33" s="2"/>
      <c r="F33" s="2"/>
      <c r="G33" s="2"/>
      <c r="H33" s="2"/>
      <c r="I33" s="2"/>
      <c r="J33" s="2"/>
      <c r="K33" s="2" t="s">
        <v>53</v>
      </c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">
      <c r="A34" s="2" t="s">
        <v>33</v>
      </c>
      <c r="B34" s="2"/>
      <c r="C34" s="2"/>
      <c r="D34" s="2"/>
      <c r="E34" s="2"/>
      <c r="F34" s="2"/>
      <c r="H34" s="2"/>
      <c r="I34" s="2"/>
      <c r="J34" s="2"/>
      <c r="K34" s="2" t="s">
        <v>52</v>
      </c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">
      <c r="A35" s="2" t="s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 t="s">
        <v>51</v>
      </c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2" t="s">
        <v>35</v>
      </c>
      <c r="B36" s="2"/>
      <c r="C36" s="2"/>
      <c r="D36" s="2"/>
      <c r="E36" s="2"/>
      <c r="F36" s="2"/>
      <c r="G36" s="2"/>
      <c r="H36" s="3"/>
      <c r="I36" s="2"/>
      <c r="J36" s="2"/>
      <c r="K36" s="2"/>
      <c r="L36" s="2"/>
      <c r="M36" s="2" t="s">
        <v>50</v>
      </c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2" t="s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 t="s">
        <v>49</v>
      </c>
      <c r="N37" s="2"/>
      <c r="O37" s="2"/>
      <c r="P37" s="2"/>
      <c r="Q37" s="2"/>
      <c r="R37" s="2"/>
      <c r="S37" s="2"/>
      <c r="T37" s="2"/>
      <c r="U37" s="2"/>
    </row>
    <row r="38" spans="1:21" x14ac:dyDescent="0.3">
      <c r="A38" s="2" t="s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"/>
      <c r="O38" s="2" t="s">
        <v>48</v>
      </c>
      <c r="P38" s="2"/>
      <c r="Q38" s="2"/>
      <c r="R38" s="2"/>
      <c r="S38" s="2"/>
      <c r="T38" s="2"/>
      <c r="U38" s="1"/>
    </row>
    <row r="40" spans="1:21" x14ac:dyDescent="0.3">
      <c r="A40" s="3" t="s">
        <v>41</v>
      </c>
    </row>
    <row r="41" spans="1:21" x14ac:dyDescent="0.3">
      <c r="B41" t="s">
        <v>7</v>
      </c>
      <c r="C41" t="s">
        <v>3</v>
      </c>
      <c r="E41" t="s">
        <v>42</v>
      </c>
      <c r="F41" t="s">
        <v>45</v>
      </c>
      <c r="H41" t="s">
        <v>7</v>
      </c>
      <c r="I41" t="s">
        <v>3</v>
      </c>
    </row>
    <row r="42" spans="1:21" x14ac:dyDescent="0.3">
      <c r="A42">
        <v>1</v>
      </c>
      <c r="B42">
        <v>18</v>
      </c>
      <c r="C42">
        <v>10989</v>
      </c>
      <c r="E42">
        <f>B42*60000+C42</f>
        <v>1090989</v>
      </c>
      <c r="F42">
        <f>AVERAGE(E44:E47,E49:E51)</f>
        <v>1094444</v>
      </c>
      <c r="H42">
        <f>INT(F42/60000)</f>
        <v>18</v>
      </c>
      <c r="I42">
        <f>F42-H42*60000</f>
        <v>14444</v>
      </c>
    </row>
    <row r="43" spans="1:21" x14ac:dyDescent="0.3">
      <c r="A43" s="7">
        <f>A42+1</f>
        <v>2</v>
      </c>
      <c r="B43" s="7">
        <v>16</v>
      </c>
      <c r="C43" s="7">
        <v>36433</v>
      </c>
      <c r="D43" s="7"/>
      <c r="E43" s="7">
        <f t="shared" ref="E43:E51" si="6">B43*60000+C43</f>
        <v>996433</v>
      </c>
      <c r="F43">
        <f>AVERAGE(E42,E45:E47,E49:E51)</f>
        <v>1098462</v>
      </c>
      <c r="H43">
        <f t="shared" ref="H43:H51" si="7">INT(F43/60000)</f>
        <v>18</v>
      </c>
      <c r="I43">
        <f t="shared" ref="I43:I51" si="8">F43-H43*60000</f>
        <v>18462</v>
      </c>
    </row>
    <row r="44" spans="1:21" x14ac:dyDescent="0.3">
      <c r="A44">
        <f t="shared" ref="A44:A51" si="9">A43+1</f>
        <v>3</v>
      </c>
      <c r="B44">
        <v>17</v>
      </c>
      <c r="C44">
        <v>42863</v>
      </c>
      <c r="E44">
        <f t="shared" si="6"/>
        <v>1062863</v>
      </c>
      <c r="F44">
        <f>AVERAGE(E42,E45:E47,E49:E51)</f>
        <v>1098462</v>
      </c>
      <c r="H44">
        <f t="shared" si="7"/>
        <v>18</v>
      </c>
      <c r="I44">
        <f t="shared" si="8"/>
        <v>18462</v>
      </c>
    </row>
    <row r="45" spans="1:21" x14ac:dyDescent="0.3">
      <c r="A45">
        <f t="shared" si="9"/>
        <v>4</v>
      </c>
      <c r="B45">
        <v>18</v>
      </c>
      <c r="C45">
        <v>10149</v>
      </c>
      <c r="E45">
        <f t="shared" si="6"/>
        <v>1090149</v>
      </c>
      <c r="F45">
        <f>AVERAGE(E42,E44,E46:E47,E49:E51)</f>
        <v>1094564</v>
      </c>
      <c r="H45">
        <f t="shared" si="7"/>
        <v>18</v>
      </c>
      <c r="I45">
        <f t="shared" si="8"/>
        <v>14564</v>
      </c>
    </row>
    <row r="46" spans="1:21" x14ac:dyDescent="0.3">
      <c r="A46">
        <f t="shared" si="9"/>
        <v>5</v>
      </c>
      <c r="B46">
        <v>18</v>
      </c>
      <c r="C46">
        <v>17422</v>
      </c>
      <c r="E46">
        <f t="shared" si="6"/>
        <v>1097422</v>
      </c>
      <c r="F46">
        <f>AVERAGE(E42,E44:E45,E47,E49:E51)</f>
        <v>1093525</v>
      </c>
      <c r="H46">
        <f t="shared" si="7"/>
        <v>18</v>
      </c>
      <c r="I46">
        <f t="shared" si="8"/>
        <v>13525</v>
      </c>
    </row>
    <row r="47" spans="1:21" x14ac:dyDescent="0.3">
      <c r="A47">
        <f t="shared" si="9"/>
        <v>6</v>
      </c>
      <c r="B47">
        <v>17</v>
      </c>
      <c r="C47">
        <v>59166</v>
      </c>
      <c r="E47">
        <f t="shared" si="6"/>
        <v>1079166</v>
      </c>
      <c r="F47">
        <f>AVERAGE(E42,E44:E46,E49:E51)</f>
        <v>1096133</v>
      </c>
      <c r="H47">
        <f t="shared" si="7"/>
        <v>18</v>
      </c>
      <c r="I47">
        <f t="shared" si="8"/>
        <v>16133</v>
      </c>
    </row>
    <row r="48" spans="1:21" x14ac:dyDescent="0.3">
      <c r="A48" s="6">
        <f t="shared" si="9"/>
        <v>7</v>
      </c>
      <c r="B48" s="6">
        <v>19</v>
      </c>
      <c r="C48" s="6">
        <v>10783</v>
      </c>
      <c r="D48" s="6"/>
      <c r="E48" s="6">
        <f t="shared" si="6"/>
        <v>1150783</v>
      </c>
      <c r="F48">
        <f>AVERAGE(E42,E44:E47,E51,E49)</f>
        <v>1088391</v>
      </c>
      <c r="H48">
        <f t="shared" si="7"/>
        <v>18</v>
      </c>
      <c r="I48">
        <f t="shared" si="8"/>
        <v>8391</v>
      </c>
    </row>
    <row r="49" spans="1:9" x14ac:dyDescent="0.3">
      <c r="A49">
        <f t="shared" si="9"/>
        <v>8</v>
      </c>
      <c r="B49">
        <v>18</v>
      </c>
      <c r="C49">
        <v>45527</v>
      </c>
      <c r="E49">
        <f t="shared" si="6"/>
        <v>1125527</v>
      </c>
      <c r="F49">
        <f>AVERAGE(E42,E44:E47,E50:E51)</f>
        <v>1089510</v>
      </c>
      <c r="H49">
        <f t="shared" si="7"/>
        <v>18</v>
      </c>
      <c r="I49">
        <f t="shared" si="8"/>
        <v>9510</v>
      </c>
    </row>
    <row r="50" spans="1:9" x14ac:dyDescent="0.3">
      <c r="A50">
        <f t="shared" si="9"/>
        <v>9</v>
      </c>
      <c r="B50">
        <v>18</v>
      </c>
      <c r="C50">
        <v>53360</v>
      </c>
      <c r="E50">
        <f t="shared" si="6"/>
        <v>1133360</v>
      </c>
      <c r="F50">
        <f>AVERAGE(E42,E44:E47,E49,E51)</f>
        <v>1088391</v>
      </c>
      <c r="H50">
        <f t="shared" si="7"/>
        <v>18</v>
      </c>
      <c r="I50">
        <f t="shared" si="8"/>
        <v>8391</v>
      </c>
    </row>
    <row r="51" spans="1:9" x14ac:dyDescent="0.3">
      <c r="A51">
        <f t="shared" si="9"/>
        <v>10</v>
      </c>
      <c r="B51">
        <v>17</v>
      </c>
      <c r="C51">
        <v>52621</v>
      </c>
      <c r="E51">
        <f t="shared" si="6"/>
        <v>1072621</v>
      </c>
      <c r="F51">
        <f>AVERAGE(E42,E44:E47,E49:E50)</f>
        <v>1097068</v>
      </c>
      <c r="H51">
        <f t="shared" si="7"/>
        <v>18</v>
      </c>
      <c r="I51">
        <f t="shared" si="8"/>
        <v>17068</v>
      </c>
    </row>
    <row r="53" spans="1:9" x14ac:dyDescent="0.3">
      <c r="A53" s="5"/>
      <c r="B53" s="5"/>
      <c r="C53" s="5"/>
      <c r="D53" s="5"/>
      <c r="E53" s="5"/>
    </row>
    <row r="56" spans="1:9" x14ac:dyDescent="0.3">
      <c r="B56" t="s">
        <v>43</v>
      </c>
      <c r="D56" t="s">
        <v>44</v>
      </c>
    </row>
    <row r="57" spans="1:9" x14ac:dyDescent="0.3">
      <c r="B57">
        <f>MAX(E42:E51)</f>
        <v>1150783</v>
      </c>
      <c r="D57">
        <f>MIN(E42:E51)</f>
        <v>996433</v>
      </c>
    </row>
    <row r="58" spans="1:9" x14ac:dyDescent="0.3">
      <c r="B58" t="s">
        <v>46</v>
      </c>
      <c r="D58" t="s">
        <v>47</v>
      </c>
    </row>
    <row r="59" spans="1:9" x14ac:dyDescent="0.3">
      <c r="B59">
        <f>MAX(E42:E47,E49:E51)</f>
        <v>1133360</v>
      </c>
      <c r="D59">
        <f>MIN(E42,E44:E51)</f>
        <v>1062863</v>
      </c>
    </row>
    <row r="61" spans="1:9" x14ac:dyDescent="0.3">
      <c r="A61" t="s">
        <v>57</v>
      </c>
      <c r="C61" t="s">
        <v>56</v>
      </c>
      <c r="D61">
        <v>51570</v>
      </c>
    </row>
    <row r="62" spans="1:9" x14ac:dyDescent="0.3">
      <c r="A62" t="s">
        <v>55</v>
      </c>
      <c r="C62" t="s">
        <v>58</v>
      </c>
      <c r="D62" t="s">
        <v>59</v>
      </c>
      <c r="E62" t="s">
        <v>60</v>
      </c>
    </row>
    <row r="63" spans="1:9" x14ac:dyDescent="0.3">
      <c r="A63">
        <v>1</v>
      </c>
      <c r="C63" s="4">
        <f>1-1/($D$61-1)</f>
        <v>0.99998060850510961</v>
      </c>
      <c r="D63" s="4">
        <f>1-1/($D$61-1)</f>
        <v>0.99998060850510961</v>
      </c>
      <c r="E63" s="4">
        <f>C63*D63</f>
        <v>0.99996121738624932</v>
      </c>
    </row>
    <row r="64" spans="1:9" x14ac:dyDescent="0.3">
      <c r="A64">
        <f>A63+1</f>
        <v>2</v>
      </c>
      <c r="C64" s="4">
        <f t="shared" ref="C64:C73" si="10">C63*(1-1/($D$61-1))^($D$61*(1-C63))</f>
        <v>0.99996121701023011</v>
      </c>
      <c r="D64" s="4">
        <f>D63^2</f>
        <v>0.99996121738624932</v>
      </c>
      <c r="E64" s="4">
        <f t="shared" ref="E64:E73" si="11">C64*D64</f>
        <v>0.99992243590058516</v>
      </c>
    </row>
    <row r="65" spans="1:5" x14ac:dyDescent="0.3">
      <c r="A65">
        <f t="shared" ref="A65:A73" si="12">A64+1</f>
        <v>3</v>
      </c>
      <c r="C65" s="4">
        <f t="shared" si="10"/>
        <v>0.99992243514858681</v>
      </c>
      <c r="D65" s="4">
        <f t="shared" ref="D65:D73" si="13">D64^2</f>
        <v>0.99992243627658972</v>
      </c>
      <c r="E65" s="4">
        <f t="shared" si="11"/>
        <v>0.99984487744139516</v>
      </c>
    </row>
    <row r="66" spans="1:5" x14ac:dyDescent="0.3">
      <c r="A66">
        <f t="shared" si="12"/>
        <v>4</v>
      </c>
      <c r="C66" s="4">
        <f t="shared" si="10"/>
        <v>0.99984487706549963</v>
      </c>
      <c r="D66" s="4">
        <f t="shared" si="13"/>
        <v>0.99984487856931059</v>
      </c>
      <c r="E66" s="4">
        <f t="shared" si="11"/>
        <v>0.99968977969770179</v>
      </c>
    </row>
    <row r="67" spans="1:5" x14ac:dyDescent="0.3">
      <c r="A67">
        <f t="shared" si="12"/>
        <v>5</v>
      </c>
      <c r="C67" s="4">
        <f t="shared" si="10"/>
        <v>0.99968978571245037</v>
      </c>
      <c r="D67" s="4">
        <f t="shared" si="13"/>
        <v>0.99968978120127949</v>
      </c>
      <c r="E67" s="4">
        <f t="shared" si="11"/>
        <v>0.9993796631480335</v>
      </c>
    </row>
    <row r="68" spans="1:5" x14ac:dyDescent="0.3">
      <c r="A68">
        <f t="shared" si="12"/>
        <v>6</v>
      </c>
      <c r="C68" s="4">
        <f t="shared" si="10"/>
        <v>0.99937970673657817</v>
      </c>
      <c r="D68" s="4">
        <f t="shared" si="13"/>
        <v>0.99937965863826206</v>
      </c>
      <c r="E68" s="4">
        <f t="shared" si="11"/>
        <v>0.9987597501684079</v>
      </c>
    </row>
    <row r="69" spans="1:5" x14ac:dyDescent="0.3">
      <c r="A69">
        <f t="shared" si="12"/>
        <v>7</v>
      </c>
      <c r="C69" s="4">
        <f t="shared" si="10"/>
        <v>0.99875997243923231</v>
      </c>
      <c r="D69" s="4">
        <f t="shared" si="13"/>
        <v>0.99875970209992915</v>
      </c>
      <c r="E69" s="4">
        <f t="shared" si="11"/>
        <v>0.99752121254274106</v>
      </c>
    </row>
    <row r="70" spans="1:5" x14ac:dyDescent="0.3">
      <c r="A70">
        <f t="shared" si="12"/>
        <v>8</v>
      </c>
      <c r="C70" s="4">
        <f t="shared" si="10"/>
        <v>0.99752221413031472</v>
      </c>
      <c r="D70" s="4">
        <f t="shared" si="13"/>
        <v>0.99752094253873924</v>
      </c>
      <c r="E70" s="4">
        <f t="shared" si="11"/>
        <v>0.99504929924260166</v>
      </c>
    </row>
    <row r="71" spans="1:5" x14ac:dyDescent="0.3">
      <c r="A71">
        <f t="shared" si="12"/>
        <v>9</v>
      </c>
      <c r="C71" s="4">
        <f t="shared" si="10"/>
        <v>0.99505355554501229</v>
      </c>
      <c r="D71" s="4">
        <f t="shared" si="13"/>
        <v>0.99504803080337467</v>
      </c>
      <c r="E71" s="4">
        <f t="shared" si="11"/>
        <v>0.99012608098896093</v>
      </c>
    </row>
    <row r="72" spans="1:5" x14ac:dyDescent="0.3">
      <c r="A72">
        <f t="shared" si="12"/>
        <v>10</v>
      </c>
      <c r="C72" s="4">
        <f t="shared" si="10"/>
        <v>0.99014358903771904</v>
      </c>
      <c r="D72" s="4">
        <f t="shared" si="13"/>
        <v>0.99012058360567368</v>
      </c>
      <c r="E72" s="4">
        <f t="shared" si="11"/>
        <v>0.98036154823144273</v>
      </c>
    </row>
    <row r="73" spans="1:5" x14ac:dyDescent="0.3">
      <c r="A73">
        <f t="shared" si="12"/>
        <v>11</v>
      </c>
      <c r="C73" s="4">
        <f t="shared" si="10"/>
        <v>0.98043198384453178</v>
      </c>
      <c r="D73" s="4">
        <f t="shared" si="13"/>
        <v>0.98033877007963988</v>
      </c>
      <c r="E73" s="4">
        <f t="shared" si="11"/>
        <v>0.9611554851888896</v>
      </c>
    </row>
    <row r="75" spans="1:5" x14ac:dyDescent="0.3">
      <c r="A75" t="s">
        <v>61</v>
      </c>
    </row>
    <row r="76" spans="1:5" x14ac:dyDescent="0.3">
      <c r="A76">
        <v>80</v>
      </c>
      <c r="C76" t="str">
        <f>DEC2BIN(A76,7)</f>
        <v>1010000</v>
      </c>
    </row>
    <row r="77" spans="1:5" x14ac:dyDescent="0.3">
      <c r="A77">
        <f>A76+1</f>
        <v>81</v>
      </c>
      <c r="C77" t="str">
        <f t="shared" ref="C77:C83" si="14">DEC2BIN(A77,7)</f>
        <v>1010001</v>
      </c>
    </row>
    <row r="78" spans="1:5" x14ac:dyDescent="0.3">
      <c r="A78">
        <f t="shared" ref="A78:A83" si="15">A77+1</f>
        <v>82</v>
      </c>
      <c r="C78" t="str">
        <f t="shared" si="14"/>
        <v>1010010</v>
      </c>
    </row>
    <row r="79" spans="1:5" x14ac:dyDescent="0.3">
      <c r="A79">
        <f t="shared" si="15"/>
        <v>83</v>
      </c>
      <c r="C79" t="str">
        <f t="shared" si="14"/>
        <v>1010011</v>
      </c>
    </row>
    <row r="80" spans="1:5" x14ac:dyDescent="0.3">
      <c r="A80">
        <f t="shared" si="15"/>
        <v>84</v>
      </c>
      <c r="C80" t="str">
        <f t="shared" si="14"/>
        <v>1010100</v>
      </c>
    </row>
    <row r="81" spans="1:12" x14ac:dyDescent="0.3">
      <c r="A81">
        <f t="shared" si="15"/>
        <v>85</v>
      </c>
      <c r="C81" t="str">
        <f t="shared" si="14"/>
        <v>1010101</v>
      </c>
    </row>
    <row r="82" spans="1:12" x14ac:dyDescent="0.3">
      <c r="A82">
        <f>A81+1</f>
        <v>86</v>
      </c>
      <c r="C82" t="str">
        <f t="shared" si="14"/>
        <v>1010110</v>
      </c>
    </row>
    <row r="83" spans="1:12" x14ac:dyDescent="0.3">
      <c r="A83">
        <f t="shared" si="15"/>
        <v>87</v>
      </c>
      <c r="C83" t="str">
        <f t="shared" si="14"/>
        <v>1010111</v>
      </c>
    </row>
    <row r="85" spans="1:12" x14ac:dyDescent="0.3">
      <c r="A85" t="s">
        <v>62</v>
      </c>
    </row>
    <row r="86" spans="1:12" x14ac:dyDescent="0.3">
      <c r="A86" t="s">
        <v>63</v>
      </c>
      <c r="B86" t="s">
        <v>64</v>
      </c>
      <c r="C86" t="s">
        <v>65</v>
      </c>
      <c r="D86" t="s">
        <v>66</v>
      </c>
      <c r="E86" t="s">
        <v>67</v>
      </c>
      <c r="F86" t="s">
        <v>68</v>
      </c>
      <c r="G86" t="s">
        <v>69</v>
      </c>
      <c r="H86" t="s">
        <v>70</v>
      </c>
      <c r="I86" t="s">
        <v>71</v>
      </c>
      <c r="J86" t="s">
        <v>72</v>
      </c>
      <c r="K86" t="s">
        <v>73</v>
      </c>
      <c r="L86" t="s">
        <v>74</v>
      </c>
    </row>
    <row r="87" spans="1:12" x14ac:dyDescent="0.3">
      <c r="A87">
        <v>1</v>
      </c>
      <c r="B87">
        <v>21</v>
      </c>
      <c r="C87">
        <f>B87+21</f>
        <v>42</v>
      </c>
      <c r="D87">
        <f>C87+21</f>
        <v>63</v>
      </c>
      <c r="E87">
        <f>D87+21</f>
        <v>84</v>
      </c>
      <c r="F87">
        <f>E87+21</f>
        <v>105</v>
      </c>
      <c r="G87">
        <f t="shared" ref="G87:L87" si="16">F87+21</f>
        <v>126</v>
      </c>
      <c r="H87">
        <f t="shared" si="16"/>
        <v>147</v>
      </c>
      <c r="I87">
        <f t="shared" si="16"/>
        <v>168</v>
      </c>
      <c r="J87">
        <f t="shared" si="16"/>
        <v>189</v>
      </c>
      <c r="K87">
        <f t="shared" si="16"/>
        <v>210</v>
      </c>
      <c r="L87">
        <f t="shared" si="16"/>
        <v>231</v>
      </c>
    </row>
    <row r="88" spans="1:12" x14ac:dyDescent="0.3">
      <c r="A88">
        <v>2</v>
      </c>
      <c r="B88">
        <v>15</v>
      </c>
      <c r="C88">
        <v>43</v>
      </c>
      <c r="D88">
        <f t="shared" ref="D88:L88" si="17">C88+15</f>
        <v>58</v>
      </c>
      <c r="E88">
        <v>74</v>
      </c>
      <c r="F88">
        <f t="shared" si="17"/>
        <v>89</v>
      </c>
      <c r="G88">
        <f t="shared" si="17"/>
        <v>104</v>
      </c>
      <c r="H88">
        <f t="shared" si="17"/>
        <v>119</v>
      </c>
      <c r="I88">
        <f t="shared" si="17"/>
        <v>134</v>
      </c>
      <c r="J88">
        <f t="shared" si="17"/>
        <v>149</v>
      </c>
      <c r="K88">
        <f t="shared" si="17"/>
        <v>164</v>
      </c>
      <c r="L88">
        <f t="shared" si="17"/>
        <v>179</v>
      </c>
    </row>
    <row r="89" spans="1:12" x14ac:dyDescent="0.3">
      <c r="A89">
        <v>3</v>
      </c>
      <c r="B89">
        <v>14</v>
      </c>
      <c r="C89">
        <f>B89+14</f>
        <v>28</v>
      </c>
      <c r="D89">
        <v>59</v>
      </c>
      <c r="E89">
        <f t="shared" ref="E89:L89" si="18">D89+14</f>
        <v>73</v>
      </c>
      <c r="F89">
        <f t="shared" si="18"/>
        <v>87</v>
      </c>
      <c r="G89">
        <f t="shared" si="18"/>
        <v>101</v>
      </c>
      <c r="H89">
        <f t="shared" si="18"/>
        <v>115</v>
      </c>
      <c r="I89">
        <f t="shared" si="18"/>
        <v>129</v>
      </c>
      <c r="J89">
        <f t="shared" si="18"/>
        <v>143</v>
      </c>
      <c r="K89">
        <f t="shared" si="18"/>
        <v>157</v>
      </c>
      <c r="L89">
        <f t="shared" si="18"/>
        <v>171</v>
      </c>
    </row>
    <row r="91" spans="1:12" x14ac:dyDescent="0.3">
      <c r="A91" t="s">
        <v>75</v>
      </c>
    </row>
    <row r="92" spans="1:12" x14ac:dyDescent="0.3">
      <c r="A92" t="s">
        <v>63</v>
      </c>
      <c r="B92" t="s">
        <v>81</v>
      </c>
      <c r="C92" t="s">
        <v>64</v>
      </c>
      <c r="D92" t="s">
        <v>65</v>
      </c>
      <c r="E92" t="s">
        <v>66</v>
      </c>
      <c r="F92" t="s">
        <v>67</v>
      </c>
      <c r="G92" t="s">
        <v>68</v>
      </c>
      <c r="H92" t="s">
        <v>69</v>
      </c>
      <c r="I92" t="s">
        <v>70</v>
      </c>
      <c r="J92" t="s">
        <v>71</v>
      </c>
      <c r="K92" t="s">
        <v>72</v>
      </c>
      <c r="L92" t="s">
        <v>73</v>
      </c>
    </row>
    <row r="93" spans="1:12" x14ac:dyDescent="0.3">
      <c r="A93">
        <v>1</v>
      </c>
      <c r="B93" t="s">
        <v>76</v>
      </c>
      <c r="C93" t="s">
        <v>79</v>
      </c>
    </row>
    <row r="94" spans="1:12" x14ac:dyDescent="0.3">
      <c r="A94">
        <v>2</v>
      </c>
      <c r="B94" t="s">
        <v>77</v>
      </c>
      <c r="C94" t="s">
        <v>82</v>
      </c>
      <c r="D94" t="s">
        <v>79</v>
      </c>
    </row>
    <row r="95" spans="1:12" x14ac:dyDescent="0.3">
      <c r="A95">
        <v>3</v>
      </c>
      <c r="B95" t="s">
        <v>78</v>
      </c>
      <c r="C95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109F-0E55-4BDA-B666-D218396E2DE5}">
  <dimension ref="A2:I59"/>
  <sheetViews>
    <sheetView topLeftCell="A28" workbookViewId="0">
      <selection activeCell="C57" sqref="C57"/>
    </sheetView>
  </sheetViews>
  <sheetFormatPr defaultRowHeight="14.4" x14ac:dyDescent="0.3"/>
  <cols>
    <col min="3" max="3" width="21.21875" customWidth="1"/>
    <col min="4" max="4" width="18.44140625" customWidth="1"/>
    <col min="5" max="5" width="27.88671875" customWidth="1"/>
  </cols>
  <sheetData>
    <row r="2" spans="1:9" x14ac:dyDescent="0.3">
      <c r="A2" t="s">
        <v>96</v>
      </c>
      <c r="F2" t="s">
        <v>1</v>
      </c>
      <c r="G2" t="s">
        <v>3</v>
      </c>
      <c r="I2" t="s">
        <v>95</v>
      </c>
    </row>
    <row r="3" spans="1:9" x14ac:dyDescent="0.3">
      <c r="A3" s="1" t="s">
        <v>1</v>
      </c>
      <c r="B3" s="1" t="s">
        <v>3</v>
      </c>
      <c r="C3" s="1" t="s">
        <v>88</v>
      </c>
      <c r="D3" s="1" t="s">
        <v>94</v>
      </c>
      <c r="E3" s="1"/>
      <c r="F3" s="1" t="s">
        <v>93</v>
      </c>
      <c r="G3" s="1"/>
      <c r="H3" s="1"/>
    </row>
    <row r="4" spans="1:9" x14ac:dyDescent="0.3">
      <c r="A4" s="1">
        <v>12</v>
      </c>
      <c r="B4" s="1">
        <v>29670</v>
      </c>
      <c r="C4" s="1">
        <f t="shared" ref="C4:C16" si="0">A4*60*1000+B4</f>
        <v>749670</v>
      </c>
      <c r="D4" s="1">
        <f>AVERAGE(C6:C13, C15:C16)</f>
        <v>694284</v>
      </c>
      <c r="E4" s="1"/>
      <c r="F4" s="1">
        <f t="shared" ref="F4:F14" si="1">D4 / 60000</f>
        <v>11.571400000000001</v>
      </c>
      <c r="G4" s="1">
        <f t="shared" ref="G4:G14" si="2">D4-INT(F4)*60000</f>
        <v>34284</v>
      </c>
      <c r="H4" s="1">
        <v>1</v>
      </c>
    </row>
    <row r="5" spans="1:9" x14ac:dyDescent="0.3">
      <c r="A5" s="1">
        <v>9</v>
      </c>
      <c r="B5" s="1">
        <v>26880</v>
      </c>
      <c r="C5" s="8">
        <f t="shared" si="0"/>
        <v>566880</v>
      </c>
      <c r="D5" s="1">
        <f>AVERAGE(C4,C6:C8,C10:C13,C15:C16)</f>
        <v>712560</v>
      </c>
      <c r="E5" s="1"/>
      <c r="F5" s="1">
        <f t="shared" si="1"/>
        <v>11.875999999999999</v>
      </c>
      <c r="G5" s="1">
        <f t="shared" si="2"/>
        <v>52560</v>
      </c>
      <c r="H5" s="1">
        <f t="shared" ref="H5:H16" si="3">H4+1</f>
        <v>2</v>
      </c>
    </row>
    <row r="6" spans="1:9" x14ac:dyDescent="0.3">
      <c r="A6" s="1">
        <v>11</v>
      </c>
      <c r="B6" s="1">
        <v>29660</v>
      </c>
      <c r="C6" s="1">
        <f t="shared" si="0"/>
        <v>689660</v>
      </c>
      <c r="D6" s="1">
        <f>AVERAGE(C4, C7:C13, C15:C16)</f>
        <v>700285</v>
      </c>
      <c r="E6" s="1"/>
      <c r="F6" s="1">
        <f t="shared" si="1"/>
        <v>11.671416666666667</v>
      </c>
      <c r="G6" s="1">
        <f t="shared" si="2"/>
        <v>40285</v>
      </c>
      <c r="H6" s="1">
        <f t="shared" si="3"/>
        <v>3</v>
      </c>
    </row>
    <row r="7" spans="1:9" x14ac:dyDescent="0.3">
      <c r="A7" s="1">
        <v>11</v>
      </c>
      <c r="B7" s="1">
        <v>26870</v>
      </c>
      <c r="C7" s="1">
        <f t="shared" si="0"/>
        <v>686870</v>
      </c>
      <c r="D7" s="1">
        <f>AVERAGE(C4, C6, C8:C13, C15:C16)</f>
        <v>700564</v>
      </c>
      <c r="E7" s="1"/>
      <c r="F7" s="1">
        <f t="shared" si="1"/>
        <v>11.676066666666667</v>
      </c>
      <c r="G7" s="1">
        <f t="shared" si="2"/>
        <v>40564</v>
      </c>
      <c r="H7" s="1">
        <f t="shared" si="3"/>
        <v>4</v>
      </c>
    </row>
    <row r="8" spans="1:9" x14ac:dyDescent="0.3">
      <c r="A8" s="1">
        <v>12</v>
      </c>
      <c r="B8" s="1">
        <v>29700</v>
      </c>
      <c r="C8" s="1">
        <f t="shared" si="0"/>
        <v>749700</v>
      </c>
      <c r="D8" s="1">
        <f>AVERAGE(C4,C6:C7,C9:C13,C15:C16)</f>
        <v>694281</v>
      </c>
      <c r="E8" s="1"/>
      <c r="F8" s="1">
        <f t="shared" si="1"/>
        <v>11.571350000000001</v>
      </c>
      <c r="G8" s="1">
        <f t="shared" si="2"/>
        <v>34281</v>
      </c>
      <c r="H8" s="1">
        <f t="shared" si="3"/>
        <v>5</v>
      </c>
    </row>
    <row r="9" spans="1:9" x14ac:dyDescent="0.3">
      <c r="A9" s="1">
        <v>9</v>
      </c>
      <c r="B9" s="1">
        <v>26910</v>
      </c>
      <c r="C9" s="1">
        <f t="shared" si="0"/>
        <v>566910</v>
      </c>
      <c r="D9" s="1"/>
      <c r="E9" s="1"/>
      <c r="F9" s="1">
        <f t="shared" si="1"/>
        <v>0</v>
      </c>
      <c r="G9" s="1">
        <f t="shared" si="2"/>
        <v>0</v>
      </c>
      <c r="H9" s="1">
        <f t="shared" si="3"/>
        <v>6</v>
      </c>
    </row>
    <row r="10" spans="1:9" x14ac:dyDescent="0.3">
      <c r="A10" s="1">
        <v>13</v>
      </c>
      <c r="B10" s="1">
        <v>29710</v>
      </c>
      <c r="C10" s="1">
        <f t="shared" si="0"/>
        <v>809710</v>
      </c>
      <c r="D10" s="1"/>
      <c r="E10" s="1"/>
      <c r="F10" s="1">
        <f t="shared" si="1"/>
        <v>0</v>
      </c>
      <c r="G10" s="1">
        <f t="shared" si="2"/>
        <v>0</v>
      </c>
      <c r="H10" s="1">
        <f t="shared" si="3"/>
        <v>7</v>
      </c>
    </row>
    <row r="11" spans="1:9" x14ac:dyDescent="0.3">
      <c r="A11" s="1">
        <v>11</v>
      </c>
      <c r="B11" s="1">
        <v>26840</v>
      </c>
      <c r="C11" s="1">
        <f t="shared" si="0"/>
        <v>686840</v>
      </c>
      <c r="D11" s="1"/>
      <c r="E11" s="1"/>
      <c r="F11" s="1">
        <f t="shared" si="1"/>
        <v>0</v>
      </c>
      <c r="G11" s="1">
        <f t="shared" si="2"/>
        <v>0</v>
      </c>
      <c r="H11" s="1">
        <f t="shared" si="3"/>
        <v>8</v>
      </c>
    </row>
    <row r="12" spans="1:9" x14ac:dyDescent="0.3">
      <c r="A12" s="1">
        <v>12</v>
      </c>
      <c r="B12" s="1">
        <v>29640</v>
      </c>
      <c r="C12" s="1">
        <f t="shared" si="0"/>
        <v>749640</v>
      </c>
      <c r="D12" s="1"/>
      <c r="E12" s="1"/>
      <c r="F12" s="1">
        <f t="shared" si="1"/>
        <v>0</v>
      </c>
      <c r="G12" s="1">
        <f t="shared" si="2"/>
        <v>0</v>
      </c>
      <c r="H12" s="1">
        <f t="shared" si="3"/>
        <v>9</v>
      </c>
    </row>
    <row r="13" spans="1:9" x14ac:dyDescent="0.3">
      <c r="A13" s="1">
        <v>10</v>
      </c>
      <c r="B13" s="1">
        <v>26830</v>
      </c>
      <c r="C13" s="1">
        <f t="shared" si="0"/>
        <v>626830</v>
      </c>
      <c r="D13" s="1"/>
      <c r="E13" s="1"/>
      <c r="F13" s="1">
        <f t="shared" si="1"/>
        <v>0</v>
      </c>
      <c r="G13" s="1">
        <f t="shared" si="2"/>
        <v>0</v>
      </c>
      <c r="H13" s="1">
        <f t="shared" si="3"/>
        <v>10</v>
      </c>
    </row>
    <row r="14" spans="1:9" x14ac:dyDescent="0.3">
      <c r="A14" s="1">
        <v>13</v>
      </c>
      <c r="B14" s="1">
        <v>29740</v>
      </c>
      <c r="C14" s="8">
        <f t="shared" si="0"/>
        <v>809740</v>
      </c>
      <c r="D14" s="1">
        <f>AVERAGE(C4,C6:C9,C11:C13,C15:C16)</f>
        <v>688280</v>
      </c>
      <c r="E14" s="1"/>
      <c r="F14" s="1">
        <f t="shared" si="1"/>
        <v>11.471333333333334</v>
      </c>
      <c r="G14" s="1">
        <f t="shared" si="2"/>
        <v>28280</v>
      </c>
      <c r="H14" s="1">
        <f t="shared" si="3"/>
        <v>11</v>
      </c>
    </row>
    <row r="15" spans="1:9" x14ac:dyDescent="0.3">
      <c r="A15" s="1">
        <v>11</v>
      </c>
      <c r="B15" s="1">
        <v>26930</v>
      </c>
      <c r="C15" s="1">
        <f t="shared" si="0"/>
        <v>686930</v>
      </c>
      <c r="D15" s="1"/>
      <c r="E15" s="1"/>
      <c r="F15" s="1"/>
      <c r="G15" s="1"/>
      <c r="H15" s="1">
        <f t="shared" si="3"/>
        <v>12</v>
      </c>
    </row>
    <row r="16" spans="1:9" x14ac:dyDescent="0.3">
      <c r="A16" s="1">
        <v>11</v>
      </c>
      <c r="B16" s="1">
        <v>29750</v>
      </c>
      <c r="C16" s="1">
        <f t="shared" si="0"/>
        <v>689750</v>
      </c>
      <c r="D16" s="1"/>
      <c r="E16" s="1"/>
      <c r="F16" s="1"/>
      <c r="G16" s="1"/>
      <c r="H16" s="1">
        <f t="shared" si="3"/>
        <v>13</v>
      </c>
    </row>
    <row r="18" spans="1:5" x14ac:dyDescent="0.3">
      <c r="C18">
        <f>MAX(C4:C16)</f>
        <v>809740</v>
      </c>
    </row>
    <row r="19" spans="1:5" x14ac:dyDescent="0.3">
      <c r="C19">
        <f>MIN(C4:C16)</f>
        <v>566880</v>
      </c>
    </row>
    <row r="21" spans="1:5" x14ac:dyDescent="0.3">
      <c r="A21">
        <v>14788</v>
      </c>
    </row>
    <row r="22" spans="1:5" x14ac:dyDescent="0.3">
      <c r="C22" t="s">
        <v>92</v>
      </c>
      <c r="D22" t="s">
        <v>91</v>
      </c>
      <c r="E22" t="s">
        <v>8</v>
      </c>
    </row>
    <row r="23" spans="1:5" x14ac:dyDescent="0.3">
      <c r="A23">
        <v>1</v>
      </c>
      <c r="C23" s="4">
        <f>1-1/(51570-1)</f>
        <v>0.99998060850510961</v>
      </c>
      <c r="D23" s="4">
        <f>1-1/(51570-1)</f>
        <v>0.99998060850510961</v>
      </c>
      <c r="E23" s="4">
        <f t="shared" ref="E23:E37" si="4">C23*D23</f>
        <v>0.99996121738624932</v>
      </c>
    </row>
    <row r="24" spans="1:5" x14ac:dyDescent="0.3">
      <c r="A24">
        <f t="shared" ref="A24:A37" si="5">A23+1</f>
        <v>2</v>
      </c>
      <c r="C24" s="4">
        <f t="shared" ref="C24:C37" si="6">C23*((1-1/(51570-1))^(51570*(1-C23)))</f>
        <v>0.99996121701023011</v>
      </c>
      <c r="D24" s="4">
        <f t="shared" ref="D24:D37" si="7">D23^2</f>
        <v>0.99996121738624932</v>
      </c>
      <c r="E24" s="4">
        <f t="shared" si="4"/>
        <v>0.99992243590058516</v>
      </c>
    </row>
    <row r="25" spans="1:5" x14ac:dyDescent="0.3">
      <c r="A25">
        <f t="shared" si="5"/>
        <v>3</v>
      </c>
      <c r="C25" s="4">
        <f t="shared" si="6"/>
        <v>0.99992243514858681</v>
      </c>
      <c r="D25" s="4">
        <f t="shared" si="7"/>
        <v>0.99992243627658972</v>
      </c>
      <c r="E25" s="4">
        <f t="shared" si="4"/>
        <v>0.99984487744139516</v>
      </c>
    </row>
    <row r="26" spans="1:5" x14ac:dyDescent="0.3">
      <c r="A26">
        <f t="shared" si="5"/>
        <v>4</v>
      </c>
      <c r="C26" s="4">
        <f t="shared" si="6"/>
        <v>0.99984487706549963</v>
      </c>
      <c r="D26" s="4">
        <f t="shared" si="7"/>
        <v>0.99984487856931059</v>
      </c>
      <c r="E26" s="4">
        <f t="shared" si="4"/>
        <v>0.99968977969770179</v>
      </c>
    </row>
    <row r="27" spans="1:5" x14ac:dyDescent="0.3">
      <c r="A27">
        <f t="shared" si="5"/>
        <v>5</v>
      </c>
      <c r="C27" s="4">
        <f t="shared" si="6"/>
        <v>0.99968978571245037</v>
      </c>
      <c r="D27" s="4">
        <f t="shared" si="7"/>
        <v>0.99968978120127949</v>
      </c>
      <c r="E27" s="4">
        <f t="shared" si="4"/>
        <v>0.9993796631480335</v>
      </c>
    </row>
    <row r="28" spans="1:5" x14ac:dyDescent="0.3">
      <c r="A28">
        <f t="shared" si="5"/>
        <v>6</v>
      </c>
      <c r="C28" s="4">
        <f t="shared" si="6"/>
        <v>0.99937970673657817</v>
      </c>
      <c r="D28" s="4">
        <f t="shared" si="7"/>
        <v>0.99937965863826206</v>
      </c>
      <c r="E28" s="4">
        <f t="shared" si="4"/>
        <v>0.9987597501684079</v>
      </c>
    </row>
    <row r="29" spans="1:5" x14ac:dyDescent="0.3">
      <c r="A29">
        <f t="shared" si="5"/>
        <v>7</v>
      </c>
      <c r="C29" s="4">
        <f t="shared" si="6"/>
        <v>0.99875997243923231</v>
      </c>
      <c r="D29" s="4">
        <f t="shared" si="7"/>
        <v>0.99875970209992915</v>
      </c>
      <c r="E29" s="4">
        <f t="shared" si="4"/>
        <v>0.99752121254274106</v>
      </c>
    </row>
    <row r="30" spans="1:5" x14ac:dyDescent="0.3">
      <c r="A30">
        <f t="shared" si="5"/>
        <v>8</v>
      </c>
      <c r="C30" s="4">
        <f t="shared" si="6"/>
        <v>0.99752221413031472</v>
      </c>
      <c r="D30" s="4">
        <f t="shared" si="7"/>
        <v>0.99752094253873924</v>
      </c>
      <c r="E30" s="4">
        <f t="shared" si="4"/>
        <v>0.99504929924260166</v>
      </c>
    </row>
    <row r="31" spans="1:5" x14ac:dyDescent="0.3">
      <c r="A31">
        <f t="shared" si="5"/>
        <v>9</v>
      </c>
      <c r="C31" s="4">
        <f t="shared" si="6"/>
        <v>0.99505355554501229</v>
      </c>
      <c r="D31" s="4">
        <f t="shared" si="7"/>
        <v>0.99504803080337467</v>
      </c>
      <c r="E31" s="4">
        <f t="shared" si="4"/>
        <v>0.99012608098896093</v>
      </c>
    </row>
    <row r="32" spans="1:5" x14ac:dyDescent="0.3">
      <c r="A32">
        <f t="shared" si="5"/>
        <v>10</v>
      </c>
      <c r="C32" s="4">
        <f t="shared" si="6"/>
        <v>0.99014358903771904</v>
      </c>
      <c r="D32" s="4">
        <f t="shared" si="7"/>
        <v>0.99012058360567368</v>
      </c>
      <c r="E32" s="4">
        <f t="shared" si="4"/>
        <v>0.98036154823144273</v>
      </c>
    </row>
    <row r="33" spans="1:7" x14ac:dyDescent="0.3">
      <c r="A33">
        <f t="shared" si="5"/>
        <v>11</v>
      </c>
      <c r="C33" s="4">
        <f t="shared" si="6"/>
        <v>0.98043198384453178</v>
      </c>
      <c r="D33" s="4">
        <f t="shared" si="7"/>
        <v>0.98033877007963988</v>
      </c>
      <c r="E33" s="4">
        <f t="shared" si="4"/>
        <v>0.9611554851888896</v>
      </c>
    </row>
    <row r="34" spans="1:7" x14ac:dyDescent="0.3">
      <c r="A34">
        <f t="shared" si="5"/>
        <v>12</v>
      </c>
      <c r="C34" s="4">
        <f t="shared" si="6"/>
        <v>0.96143281658497193</v>
      </c>
      <c r="D34" s="4">
        <f t="shared" si="7"/>
        <v>0.96106410412126098</v>
      </c>
      <c r="E34" s="4">
        <f t="shared" si="4"/>
        <v>0.92399856854401663</v>
      </c>
    </row>
    <row r="35" spans="1:7" x14ac:dyDescent="0.3">
      <c r="A35">
        <f t="shared" si="5"/>
        <v>13</v>
      </c>
      <c r="C35" s="4">
        <f t="shared" si="6"/>
        <v>0.92505794963187393</v>
      </c>
      <c r="D35" s="4">
        <f t="shared" si="7"/>
        <v>0.92364421223040194</v>
      </c>
      <c r="E35" s="4">
        <f t="shared" si="4"/>
        <v>0.85442442115520301</v>
      </c>
    </row>
    <row r="36" spans="1:7" x14ac:dyDescent="0.3">
      <c r="A36">
        <f t="shared" si="5"/>
        <v>14</v>
      </c>
      <c r="C36" s="4">
        <f t="shared" si="6"/>
        <v>0.85826435110156785</v>
      </c>
      <c r="D36" s="4">
        <f t="shared" si="7"/>
        <v>0.85311863078671979</v>
      </c>
      <c r="E36" s="4">
        <f t="shared" si="4"/>
        <v>0.73220130806482209</v>
      </c>
    </row>
    <row r="37" spans="1:7" x14ac:dyDescent="0.3">
      <c r="A37">
        <f t="shared" si="5"/>
        <v>15</v>
      </c>
      <c r="C37" s="4">
        <f t="shared" si="6"/>
        <v>0.74484219854412881</v>
      </c>
      <c r="D37" s="4">
        <f t="shared" si="7"/>
        <v>0.72781139819540752</v>
      </c>
      <c r="E37" s="4">
        <f t="shared" si="4"/>
        <v>0.54210464195734376</v>
      </c>
    </row>
    <row r="39" spans="1:7" x14ac:dyDescent="0.3">
      <c r="A39" t="s">
        <v>90</v>
      </c>
    </row>
    <row r="40" spans="1:7" x14ac:dyDescent="0.3">
      <c r="A40" s="1" t="s">
        <v>89</v>
      </c>
      <c r="B40" s="1" t="s">
        <v>1</v>
      </c>
      <c r="C40" s="1" t="s">
        <v>3</v>
      </c>
      <c r="D40" s="1" t="s">
        <v>88</v>
      </c>
      <c r="E40" s="1" t="s">
        <v>87</v>
      </c>
      <c r="F40" s="1" t="s">
        <v>86</v>
      </c>
      <c r="G40" s="1" t="s">
        <v>85</v>
      </c>
    </row>
    <row r="41" spans="1:7" x14ac:dyDescent="0.3">
      <c r="A41" s="1" t="s">
        <v>0</v>
      </c>
      <c r="B41" s="1">
        <v>34</v>
      </c>
      <c r="C41" s="1">
        <v>25608</v>
      </c>
      <c r="D41" s="1">
        <f t="shared" ref="D41:D46" si="8">B41*60000+C41</f>
        <v>2065608</v>
      </c>
      <c r="E41" s="1">
        <v>0</v>
      </c>
      <c r="F41" s="1">
        <f t="shared" ref="F41:F46" si="9">E$47-E41</f>
        <v>1366</v>
      </c>
      <c r="G41" s="1">
        <f t="shared" ref="G41:G46" si="10">D41+F41</f>
        <v>2066974</v>
      </c>
    </row>
    <row r="42" spans="1:7" x14ac:dyDescent="0.3">
      <c r="A42" s="1">
        <v>1</v>
      </c>
      <c r="B42" s="1">
        <v>35</v>
      </c>
      <c r="C42" s="1">
        <v>20616</v>
      </c>
      <c r="D42" s="1">
        <f t="shared" si="8"/>
        <v>2120616</v>
      </c>
      <c r="E42" s="1">
        <f>D42-$D$41</f>
        <v>55008</v>
      </c>
      <c r="F42" s="1">
        <f t="shared" si="9"/>
        <v>-53642</v>
      </c>
      <c r="G42" s="1">
        <f t="shared" si="10"/>
        <v>2066974</v>
      </c>
    </row>
    <row r="43" spans="1:7" x14ac:dyDescent="0.3">
      <c r="A43" s="1">
        <v>2</v>
      </c>
      <c r="B43" s="1">
        <v>34</v>
      </c>
      <c r="C43" s="1">
        <v>8886</v>
      </c>
      <c r="D43" s="1">
        <f t="shared" si="8"/>
        <v>2048886</v>
      </c>
      <c r="E43" s="1">
        <f>D43-$D$41</f>
        <v>-16722</v>
      </c>
      <c r="F43" s="1">
        <f t="shared" si="9"/>
        <v>18088</v>
      </c>
      <c r="G43" s="1">
        <f t="shared" si="10"/>
        <v>2066974</v>
      </c>
    </row>
    <row r="44" spans="1:7" x14ac:dyDescent="0.3">
      <c r="A44" s="1">
        <v>3</v>
      </c>
      <c r="B44" s="1">
        <v>34</v>
      </c>
      <c r="C44" s="1">
        <v>4518</v>
      </c>
      <c r="D44" s="1">
        <f t="shared" si="8"/>
        <v>2044518</v>
      </c>
      <c r="E44" s="1">
        <f>D44-$D$41</f>
        <v>-21090</v>
      </c>
      <c r="F44" s="1">
        <f t="shared" si="9"/>
        <v>22456</v>
      </c>
      <c r="G44" s="1">
        <f t="shared" si="10"/>
        <v>2066974</v>
      </c>
    </row>
    <row r="45" spans="1:7" x14ac:dyDescent="0.3">
      <c r="A45" s="1">
        <v>4</v>
      </c>
      <c r="B45" s="1">
        <v>34</v>
      </c>
      <c r="C45" s="1">
        <v>37992</v>
      </c>
      <c r="D45" s="1">
        <f t="shared" si="8"/>
        <v>2077992</v>
      </c>
      <c r="E45" s="1">
        <f>D45-$D$41</f>
        <v>12384</v>
      </c>
      <c r="F45" s="1">
        <f t="shared" si="9"/>
        <v>-11018</v>
      </c>
      <c r="G45" s="1">
        <f t="shared" si="10"/>
        <v>2066974</v>
      </c>
    </row>
    <row r="46" spans="1:7" x14ac:dyDescent="0.3">
      <c r="A46" s="1">
        <v>5</v>
      </c>
      <c r="B46" s="1">
        <v>34</v>
      </c>
      <c r="C46" s="1">
        <v>4224</v>
      </c>
      <c r="D46" s="1">
        <f t="shared" si="8"/>
        <v>2044224</v>
      </c>
      <c r="E46" s="1">
        <f>D46-$D$41</f>
        <v>-21384</v>
      </c>
      <c r="F46" s="1">
        <f t="shared" si="9"/>
        <v>22750</v>
      </c>
      <c r="G46" s="1">
        <f t="shared" si="10"/>
        <v>2066974</v>
      </c>
    </row>
    <row r="47" spans="1:7" x14ac:dyDescent="0.3">
      <c r="A47" s="1"/>
      <c r="B47" s="1"/>
      <c r="C47" s="1"/>
      <c r="D47" s="8" t="s">
        <v>84</v>
      </c>
      <c r="E47" s="8">
        <f>AVERAGE(E41:E46)</f>
        <v>1366</v>
      </c>
      <c r="F47" s="1"/>
      <c r="G47" s="1"/>
    </row>
    <row r="48" spans="1:7" x14ac:dyDescent="0.3">
      <c r="A48" s="1"/>
      <c r="B48" s="1"/>
      <c r="C48" s="1"/>
      <c r="D48" s="1"/>
      <c r="E48" s="1" t="s">
        <v>1</v>
      </c>
      <c r="F48" s="1" t="s">
        <v>3</v>
      </c>
      <c r="G48" s="1"/>
    </row>
    <row r="49" spans="1:7" x14ac:dyDescent="0.3">
      <c r="A49" s="1"/>
      <c r="B49" s="1"/>
      <c r="C49" s="1"/>
      <c r="D49" s="1" t="s">
        <v>83</v>
      </c>
      <c r="E49" s="1">
        <f>G41/60000</f>
        <v>34.449566666666669</v>
      </c>
      <c r="F49" s="1">
        <f>G41-INT(E49)*60000</f>
        <v>26974</v>
      </c>
      <c r="G49" s="1"/>
    </row>
    <row r="52" spans="1:7" x14ac:dyDescent="0.3">
      <c r="A52">
        <v>48</v>
      </c>
      <c r="C52" t="str">
        <f t="shared" ref="C52:C59" si="11">DEC2BIN(A52,7)</f>
        <v>0110000</v>
      </c>
    </row>
    <row r="53" spans="1:7" x14ac:dyDescent="0.3">
      <c r="A53">
        <v>56</v>
      </c>
      <c r="C53" t="str">
        <f t="shared" si="11"/>
        <v>0111000</v>
      </c>
    </row>
    <row r="54" spans="1:7" x14ac:dyDescent="0.3">
      <c r="A54">
        <v>64</v>
      </c>
      <c r="C54" t="str">
        <f t="shared" si="11"/>
        <v>1000000</v>
      </c>
    </row>
    <row r="55" spans="1:7" x14ac:dyDescent="0.3">
      <c r="A55">
        <v>72</v>
      </c>
      <c r="C55" t="str">
        <f t="shared" si="11"/>
        <v>1001000</v>
      </c>
    </row>
    <row r="56" spans="1:7" x14ac:dyDescent="0.3">
      <c r="A56">
        <v>80</v>
      </c>
      <c r="C56" t="str">
        <f t="shared" si="11"/>
        <v>1010000</v>
      </c>
    </row>
    <row r="57" spans="1:7" x14ac:dyDescent="0.3">
      <c r="A57">
        <v>88</v>
      </c>
      <c r="C57" t="str">
        <f t="shared" si="11"/>
        <v>1011000</v>
      </c>
    </row>
    <row r="58" spans="1:7" x14ac:dyDescent="0.3">
      <c r="A58">
        <v>96</v>
      </c>
      <c r="C58" t="str">
        <f t="shared" si="11"/>
        <v>1100000</v>
      </c>
    </row>
    <row r="59" spans="1:7" x14ac:dyDescent="0.3">
      <c r="A59">
        <v>104</v>
      </c>
      <c r="C59" t="str">
        <f t="shared" si="11"/>
        <v>1101000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Pham Van</dc:creator>
  <cp:lastModifiedBy>Tien Pham Van</cp:lastModifiedBy>
  <dcterms:created xsi:type="dcterms:W3CDTF">2025-06-10T01:55:17Z</dcterms:created>
  <dcterms:modified xsi:type="dcterms:W3CDTF">2025-06-10T16:03:56Z</dcterms:modified>
</cp:coreProperties>
</file>