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ldcoffee.sharepoint.com/sites/ild/Shared Documents/General/6. Operations/OP_Private/01. Leadership/08. OPERATIONAL EXCELLENCE/00. General/02. 2026/"/>
    </mc:Choice>
  </mc:AlternateContent>
  <xr:revisionPtr revIDLastSave="1937" documentId="8_{C59E6DDA-2A10-4D13-AD61-409B5434F661}" xr6:coauthVersionLast="47" xr6:coauthVersionMax="47" xr10:uidLastSave="{30169954-BAAA-4329-8EE5-ED56E908B78F}"/>
  <bookViews>
    <workbookView xWindow="20370" yWindow="-120" windowWidth="29040" windowHeight="15840" tabRatio="924" activeTab="6" xr2:uid="{8C9415CD-3F0A-4EB0-9F7C-BBA412D0AA72}"/>
  </bookViews>
  <sheets>
    <sheet name="01. OE Team" sheetId="12" r:id="rId1"/>
    <sheet name="01. Steering Committee" sheetId="2" state="hidden" r:id="rId2"/>
    <sheet name="02. RASCI" sheetId="11" r:id="rId3"/>
    <sheet name="03. Attendance" sheetId="13" r:id="rId4"/>
    <sheet name="04. Agenda" sheetId="7" r:id="rId5"/>
    <sheet name="05. Master Planning" sheetId="10" r:id="rId6"/>
    <sheet name="06. Action Plan" sheetId="9" r:id="rId7"/>
    <sheet name="7. KPI Measure" sheetId="15" r:id="rId8"/>
    <sheet name="KPI data tracking" sheetId="14" r:id="rId9"/>
    <sheet name="OE meeting rules" sheetId="16" r:id="rId10"/>
    <sheet name="Engagement plan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Att1">#REF!</definedName>
    <definedName name="__Att10">#REF!</definedName>
    <definedName name="__Att2">#REF!</definedName>
    <definedName name="__Att3">#REF!</definedName>
    <definedName name="__Att4">#REF!</definedName>
    <definedName name="__Att5">#REF!</definedName>
    <definedName name="__Att6">#REF!</definedName>
    <definedName name="__Att7">#REF!</definedName>
    <definedName name="__Att8">#REF!</definedName>
    <definedName name="__Att9">#REF!</definedName>
    <definedName name="__MAT2">#REF!</definedName>
    <definedName name="__prn50">#REF!</definedName>
    <definedName name="_Att1">#REF!</definedName>
    <definedName name="_Att10">#REF!</definedName>
    <definedName name="_Att2">#REF!</definedName>
    <definedName name="_Att3">#REF!</definedName>
    <definedName name="_Att4">#REF!</definedName>
    <definedName name="_Att5">#REF!</definedName>
    <definedName name="_Att6">#REF!</definedName>
    <definedName name="_Att7">#REF!</definedName>
    <definedName name="_Att8">#REF!</definedName>
    <definedName name="_Att9">#REF!</definedName>
    <definedName name="_xlnm._FilterDatabase" localSheetId="3" hidden="1">'03. Attendance'!$A$3:$AO$3</definedName>
    <definedName name="_xlnm._FilterDatabase" localSheetId="5" hidden="1">'05. Master Planning'!$C$3:$C$55</definedName>
    <definedName name="_xlnm._FilterDatabase" localSheetId="6" hidden="1">'06. Action Plan'!$A$2:$I$80</definedName>
    <definedName name="_MA1">#REF!</definedName>
    <definedName name="_MA2">#REF!</definedName>
    <definedName name="_MAT2">#REF!</definedName>
    <definedName name="_PO1">#REF!</definedName>
    <definedName name="_PO2">#REF!</definedName>
    <definedName name="_prn50">#REF!</definedName>
    <definedName name="_Z1Code">#REF!</definedName>
    <definedName name="_Z1Name">#REF!</definedName>
    <definedName name="_Z2Code">#REF!</definedName>
    <definedName name="_Z2Name">#REF!</definedName>
    <definedName name="_Z2Z1Link">#REF!</definedName>
    <definedName name="_Z3Period">#REF!</definedName>
    <definedName name="_Z3Shift">#REF!</definedName>
    <definedName name="_Z4Losses">#REF!</definedName>
    <definedName name="_Z4Name">#REF!</definedName>
    <definedName name="_Z4Time">#REF!</definedName>
    <definedName name="a">#REF!</definedName>
    <definedName name="Accidents">#REF!</definedName>
    <definedName name="ACTIONS">'[1]Piano d''Azione 1'!$I$4</definedName>
    <definedName name="attendace">#REF!</definedName>
    <definedName name="auditor">#REF!</definedName>
    <definedName name="CoefEnergy">#REF!</definedName>
    <definedName name="CoefLabor">#REF!</definedName>
    <definedName name="CoefQty">#REF!</definedName>
    <definedName name="CoefScrap">#REF!</definedName>
    <definedName name="Coefscrap2">#REF!</definedName>
    <definedName name="CostLabor">#REF!</definedName>
    <definedName name="data">#REF!</definedName>
    <definedName name="_xlnm.Database">#REF!</definedName>
    <definedName name="date">'[2]Prob. Res. Index'!#REF!</definedName>
    <definedName name="defpareto">#REF!</definedName>
    <definedName name="department">#REF!</definedName>
    <definedName name="deviation">#REF!</definedName>
    <definedName name="deviation2">#REF!</definedName>
    <definedName name="edgj">#REF!</definedName>
    <definedName name="eee">[3]Tags!$C$7:$C$9</definedName>
    <definedName name="eeee">'[4]Registro TAGS'!$F$1</definedName>
    <definedName name="FIBER1">#REF!</definedName>
    <definedName name="helpRow">[5]Master_Plan_GanttChart!#REF!</definedName>
    <definedName name="hips">#REF!</definedName>
    <definedName name="Joe">#REF!</definedName>
    <definedName name="KPI">#REF!</definedName>
    <definedName name="KPIdata0">'[1]Graph Setups'!$H$3</definedName>
    <definedName name="KPIdata1">'[1]Graph Setups'!$H$4</definedName>
    <definedName name="KPIdata2">'[6]Graph Setups'!$H$3</definedName>
    <definedName name="KPIformulas">'[1]Graph Setups'!$A$8:$L$8</definedName>
    <definedName name="KPIum">#REF!</definedName>
    <definedName name="LABEL">'[7]Product Data'!#REF!</definedName>
    <definedName name="LégendeCollecte">#REF!</definedName>
    <definedName name="machine">#REF!</definedName>
    <definedName name="machine2">#REF!</definedName>
    <definedName name="mat">#REF!</definedName>
    <definedName name="matt">#REF!</definedName>
    <definedName name="MediaAprendizagem">[8]Apoio!$D$61</definedName>
    <definedName name="MediaConteudo">[8]Apoio!$B$61</definedName>
    <definedName name="MediaInstrutor">[8]Apoio!$C$61</definedName>
    <definedName name="MediaLocal">[8]Apoio!$G$61</definedName>
    <definedName name="MediaRecursos">[8]Apoio!$E$61</definedName>
    <definedName name="MediaTempo">[8]Apoio!$F$61</definedName>
    <definedName name="MTGACTIONS">#REF!</definedName>
    <definedName name="MTGAGENDA">#REF!</definedName>
    <definedName name="MTGATTEND">#REF!</definedName>
    <definedName name="MTGDATE">#REF!</definedName>
    <definedName name="MTGDATE0">#REF!</definedName>
    <definedName name="MTGNEXTDATE">#REF!</definedName>
    <definedName name="MTGNEXTITEMS">#REF!</definedName>
    <definedName name="MTGNEXTLOC">#REF!</definedName>
    <definedName name="MTGNOTES">#REF!</definedName>
    <definedName name="NameDivision">#REF!</definedName>
    <definedName name="NameTeam">#REF!</definedName>
    <definedName name="NbDays">#REF!</definedName>
    <definedName name="NbWeeks">#REF!</definedName>
    <definedName name="OEE_DataRange">'[9]553'!$A$1:$X$11</definedName>
    <definedName name="OfficeAttendance">#REF!</definedName>
    <definedName name="ord_cra_nazionale">#REF!</definedName>
    <definedName name="ord_crp_nazionale">#REF!</definedName>
    <definedName name="plantname">#REF!</definedName>
    <definedName name="pri_cracrp_nazionale">#REF!</definedName>
    <definedName name="pri_crpcra1">#REF!</definedName>
    <definedName name="print">#REF!</definedName>
    <definedName name="_xlnm.Print_Area" localSheetId="5">'05. Master Planning'!$A$1:$BD$55</definedName>
    <definedName name="_xlnm.Print_Area" localSheetId="7">'7. KPI Measure'!$A$1:$BB$64</definedName>
    <definedName name="_xlnm.Print_Area">#REF!</definedName>
    <definedName name="projekt">[10]Basics!$B$2</definedName>
    <definedName name="projektname">[10]Basics!$B$1</definedName>
    <definedName name="REEL">#REF!</definedName>
    <definedName name="ResultTotal">#REF!</definedName>
    <definedName name="reviewdate">#REF!</definedName>
    <definedName name="roll">#REF!</definedName>
    <definedName name="rr">'[4]Registro TAGS'!$F$1</definedName>
    <definedName name="rtgdfgsdhsdth">#REF!</definedName>
    <definedName name="Safety">#REF!</definedName>
    <definedName name="sco_lev_EM">#REF!</definedName>
    <definedName name="slope">#REF!</definedName>
    <definedName name="ss">#REF!</definedName>
    <definedName name="sss">#REF!</definedName>
    <definedName name="stampe_nazionale">#REF!</definedName>
    <definedName name="standort">[10]Basics!$B$3</definedName>
    <definedName name="Stati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tranding_1430">[11]Index!$R$6</definedName>
    <definedName name="Team">#REF!</definedName>
    <definedName name="TeamAt">[12]Attendance!$V$11</definedName>
    <definedName name="teamname">'[13]Team Info'!$C$4</definedName>
    <definedName name="teamnum">'[14]Team Info'!$C$5</definedName>
    <definedName name="tempo_carico">#REF!</definedName>
    <definedName name="ttt">[3]Tags!$C$7:$C$9</definedName>
    <definedName name="valuevx">42.314159</definedName>
    <definedName name="ww">#REF!</definedName>
    <definedName name="wwwwww">#REF!</definedName>
    <definedName name="ZoneEtiquette">#REF!</definedName>
    <definedName name="ZoneEtiquette2">#REF!</definedName>
    <definedName name="ZoneMachine">#REF!</definedName>
    <definedName name="ZoneRespons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3" i="10" l="1"/>
  <c r="BF34" i="10"/>
  <c r="BF35" i="10"/>
  <c r="BF36" i="10"/>
  <c r="BF37" i="10"/>
  <c r="BF38" i="10"/>
  <c r="BF39" i="10"/>
  <c r="BF40" i="10"/>
  <c r="BF41" i="10"/>
  <c r="BF42" i="10"/>
  <c r="BF43" i="10"/>
  <c r="AL13" i="13" l="1"/>
  <c r="Z8" i="13"/>
  <c r="AL4" i="13" l="1"/>
  <c r="AL5" i="13"/>
  <c r="AL6" i="13"/>
  <c r="AL7" i="13"/>
  <c r="AL8" i="13"/>
  <c r="AL9" i="13"/>
  <c r="AL10" i="13"/>
  <c r="AL11" i="13"/>
  <c r="AL12" i="13"/>
  <c r="AL14" i="13" l="1"/>
  <c r="L14" i="16"/>
  <c r="J9" i="17" l="1"/>
  <c r="J4" i="17"/>
  <c r="J5" i="17"/>
  <c r="J6" i="17"/>
  <c r="J7" i="17"/>
  <c r="J8" i="17"/>
  <c r="J3" i="17"/>
  <c r="J10" i="17" l="1"/>
  <c r="AK2" i="13"/>
  <c r="K3" i="16"/>
  <c r="AK4" i="13"/>
  <c r="AK6" i="13"/>
  <c r="AK11" i="13"/>
  <c r="AK13" i="13"/>
  <c r="AK12" i="13"/>
  <c r="AK5" i="13"/>
  <c r="AK7" i="13"/>
  <c r="AK8" i="13"/>
  <c r="AK9" i="13"/>
  <c r="AK10" i="13"/>
  <c r="BG1" i="10"/>
  <c r="AD14" i="13" l="1"/>
  <c r="K4" i="16" s="1"/>
  <c r="K14" i="16" s="1"/>
  <c r="AB12" i="13"/>
  <c r="AB13" i="13"/>
  <c r="AB4" i="13"/>
  <c r="AA13" i="13"/>
  <c r="AA5" i="13"/>
  <c r="AA6" i="13"/>
  <c r="AA7" i="13"/>
  <c r="AA8" i="13"/>
  <c r="AA9" i="13"/>
  <c r="AA10" i="13"/>
  <c r="AA11" i="13"/>
  <c r="AA12" i="13"/>
  <c r="AA4" i="13"/>
  <c r="BF6" i="10"/>
  <c r="BF7" i="10"/>
  <c r="BF8" i="10"/>
  <c r="BF9" i="10"/>
  <c r="BF10" i="10"/>
  <c r="BF11" i="10"/>
  <c r="BF12" i="10"/>
  <c r="BF13" i="10"/>
  <c r="BF14" i="10"/>
  <c r="BF15" i="10"/>
  <c r="BF16" i="10"/>
  <c r="BF17" i="10"/>
  <c r="BF18" i="10"/>
  <c r="BF19" i="10"/>
  <c r="BF20" i="10"/>
  <c r="BF21" i="10"/>
  <c r="BF22" i="10"/>
  <c r="BF23" i="10"/>
  <c r="BF24" i="10"/>
  <c r="BF25" i="10"/>
  <c r="BF26" i="10"/>
  <c r="BF27" i="10"/>
  <c r="BF28" i="10"/>
  <c r="BF29" i="10"/>
  <c r="BF30" i="10"/>
  <c r="BF31" i="10"/>
  <c r="BF32" i="10"/>
  <c r="BF44" i="10"/>
  <c r="BF45" i="10"/>
  <c r="BF46" i="10"/>
  <c r="BF47" i="10"/>
  <c r="BF48" i="10"/>
  <c r="BF49" i="10"/>
  <c r="BF50" i="10"/>
  <c r="BF51" i="10"/>
  <c r="BF52" i="10"/>
  <c r="BF53" i="10"/>
  <c r="BF54" i="10"/>
  <c r="BF55" i="10"/>
  <c r="BF5" i="10"/>
  <c r="Z5" i="13"/>
  <c r="Z6" i="13"/>
  <c r="Z7" i="13"/>
  <c r="Z9" i="13"/>
  <c r="Z10" i="13"/>
  <c r="Z11" i="13"/>
  <c r="Z12" i="13"/>
  <c r="Z13" i="13"/>
  <c r="Z4" i="13"/>
  <c r="AB11" i="13" l="1"/>
  <c r="AC11" i="13" s="1"/>
  <c r="AE11" i="13" s="1"/>
  <c r="AB10" i="13"/>
  <c r="AC10" i="13" s="1"/>
  <c r="AE10" i="13" s="1"/>
  <c r="AB9" i="13"/>
  <c r="AC9" i="13" s="1"/>
  <c r="AE9" i="13" s="1"/>
  <c r="AB5" i="13"/>
  <c r="AC5" i="13" s="1"/>
  <c r="AE5" i="13" s="1"/>
  <c r="AB8" i="13"/>
  <c r="AC8" i="13" s="1"/>
  <c r="AE8" i="13" s="1"/>
  <c r="AB7" i="13"/>
  <c r="AC7" i="13" s="1"/>
  <c r="AE7" i="13" s="1"/>
  <c r="AB6" i="13"/>
  <c r="AC6" i="13" s="1"/>
  <c r="AE6" i="13" s="1"/>
  <c r="AC4" i="13"/>
  <c r="AC12" i="13"/>
  <c r="AE12" i="13" s="1"/>
  <c r="AC13" i="13"/>
  <c r="AE13" i="13" s="1"/>
  <c r="W17" i="14"/>
  <c r="V17" i="14"/>
  <c r="U17" i="14"/>
  <c r="S17" i="14"/>
  <c r="Q17" i="14"/>
  <c r="O17" i="14"/>
  <c r="M17" i="14"/>
  <c r="K17" i="14"/>
  <c r="J17" i="14"/>
  <c r="I17" i="14"/>
  <c r="H17" i="14"/>
  <c r="G17" i="14"/>
  <c r="F17" i="14"/>
  <c r="E17" i="14"/>
  <c r="D17" i="14"/>
  <c r="C17" i="14"/>
  <c r="B17" i="14"/>
  <c r="AC14" i="13" l="1"/>
  <c r="L15" i="16"/>
  <c r="AE4" i="13"/>
  <c r="AE1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 Pham</author>
  </authors>
  <commentList>
    <comment ref="Z22" authorId="0" shapeId="0" xr:uid="{850D3676-B045-4095-9916-02DB9120803E}">
      <text>
        <r>
          <rPr>
            <b/>
            <sz val="9"/>
            <color indexed="81"/>
            <rFont val="Tahoma"/>
            <family val="2"/>
          </rPr>
          <t>Duy Pham:</t>
        </r>
        <r>
          <rPr>
            <sz val="9"/>
            <color indexed="81"/>
            <rFont val="Tahoma"/>
            <family val="2"/>
          </rPr>
          <t xml:space="preserve">
Training DMAIC</t>
        </r>
      </text>
    </comment>
  </commentList>
</comments>
</file>

<file path=xl/sharedStrings.xml><?xml version="1.0" encoding="utf-8"?>
<sst xmlns="http://schemas.openxmlformats.org/spreadsheetml/2006/main" count="910" uniqueCount="406">
  <si>
    <t>OPERATIONS EXCELLENCE TEAM</t>
  </si>
  <si>
    <t>Leader</t>
  </si>
  <si>
    <t>Picture</t>
  </si>
  <si>
    <t>Main Function</t>
  </si>
  <si>
    <t>OE Function</t>
  </si>
  <si>
    <t>Implementation tools</t>
  </si>
  <si>
    <t>Responsible</t>
  </si>
  <si>
    <t>Related area</t>
  </si>
  <si>
    <t>Contact</t>
  </si>
  <si>
    <t>Duy Phạm</t>
  </si>
  <si>
    <t>Production Lead</t>
  </si>
  <si>
    <t>OE Coordinator</t>
  </si>
  <si>
    <t>OE Connection</t>
  </si>
  <si>
    <t xml:space="preserve">Connect all Pillars to a dashboard of execution. Following activities of all pillars to call support ontime. </t>
  </si>
  <si>
    <t>OE team</t>
  </si>
  <si>
    <t>Email: duy.pham@ild-coffee.com
Phone: +84384613654</t>
  </si>
  <si>
    <t>AM Pillar  Lead</t>
  </si>
  <si>
    <t>Cleaning standard</t>
  </si>
  <si>
    <t>Inspection standard</t>
  </si>
  <si>
    <t>Centerline standard</t>
  </si>
  <si>
    <t>Eliminate or reduce the forced failure to minimize the Operation performance loss.</t>
  </si>
  <si>
    <t>Tipping
Coffee processing
Utility</t>
  </si>
  <si>
    <t>Dung Trần</t>
  </si>
  <si>
    <t>Quality Manager</t>
  </si>
  <si>
    <t>GA  Pillar Lead</t>
  </si>
  <si>
    <t>MOR/WOR/DOR/SHO</t>
  </si>
  <si>
    <t>Measure cascading (KPI/PPI/API)</t>
  </si>
  <si>
    <t>Ensure all OE' team activities are connected to business strategy and objectives, creating alignment and commitment across all levels</t>
  </si>
  <si>
    <t>Whole factory</t>
  </si>
  <si>
    <t>Email: dung.tran@ild-coffee.com
Phone: +84975507180</t>
  </si>
  <si>
    <t>Vũ Trần</t>
  </si>
  <si>
    <t>R&amp;D Lead</t>
  </si>
  <si>
    <t>FI  Pillar Lead</t>
  </si>
  <si>
    <t>RCA
DMAIC</t>
  </si>
  <si>
    <t>IPA</t>
  </si>
  <si>
    <t>KLL</t>
  </si>
  <si>
    <t>Using the tools for data analysis &amp; troubleshooting to improve equipment efficiency &amp; optimize the costs.</t>
  </si>
  <si>
    <t>Email: vu.tran@ild-coffee.com
Phone: +84973846326</t>
  </si>
  <si>
    <t>Bình Đặng</t>
  </si>
  <si>
    <t>Food Safety Supervisor</t>
  </si>
  <si>
    <t>Quality  Pillar Lead</t>
  </si>
  <si>
    <t>Q line mapping
Microbiology</t>
  </si>
  <si>
    <t>Q line mapping
Foreinbody</t>
  </si>
  <si>
    <t>Prevent defects at the source, maintain stable equipment and processes to achieve “Zero Defect,” and enhance customer satisfaction.</t>
  </si>
  <si>
    <t>Coffee processing</t>
  </si>
  <si>
    <t>Email: binh.dang@ild-coffee.com
Phone: +84976667041</t>
  </si>
  <si>
    <t>Thu Dương</t>
  </si>
  <si>
    <t>HR Specilist</t>
  </si>
  <si>
    <t>E&amp;T  Pillar Lead</t>
  </si>
  <si>
    <t>Competency matrix</t>
  </si>
  <si>
    <t>Multi-skilled Program</t>
  </si>
  <si>
    <t>Manage &amp; develop competency across the organization to ensure effective and sustainable OE implementation.</t>
  </si>
  <si>
    <t>Email: thu.duong@ild-coffee.com
Phone:+84985213615</t>
  </si>
  <si>
    <t>Anh Trương</t>
  </si>
  <si>
    <t>Maintenance Planning Supervisor</t>
  </si>
  <si>
    <t>PM  Pillar Lead</t>
  </si>
  <si>
    <t>PM Master Plan</t>
  </si>
  <si>
    <t>SOP/Tasklist management</t>
  </si>
  <si>
    <t>Spare part management</t>
  </si>
  <si>
    <t>Prevent breakdowns, optimize costs, and ensure long-term stable equipment performance through planned and predictive maintenance</t>
  </si>
  <si>
    <t>Email: anh.truong@ild-coffee.com
Phone: +84908566393</t>
  </si>
  <si>
    <t>Hoàng Nguyễn</t>
  </si>
  <si>
    <t>SHE Manager</t>
  </si>
  <si>
    <t>SHE Pillar Lead</t>
  </si>
  <si>
    <t>5S Phase 2</t>
  </si>
  <si>
    <t>LOTO</t>
  </si>
  <si>
    <t>CSD</t>
  </si>
  <si>
    <t>Ensure safety, health, and environmental protection through standardized equipment, processes, and behaviors.
Enhance 5S standard for the whole factory</t>
  </si>
  <si>
    <t xml:space="preserve">Email: hoang.nguyen@ild-coffee.com
Phone: +84329501881 </t>
  </si>
  <si>
    <t>Đức Mai</t>
  </si>
  <si>
    <t>OPs Manager</t>
  </si>
  <si>
    <t>OE Leader</t>
  </si>
  <si>
    <t>All</t>
  </si>
  <si>
    <t>Email: duc.mai@ild-coffee.com
Phone: + 84975232032</t>
  </si>
  <si>
    <t>STRATEGY</t>
  </si>
  <si>
    <t>GOAL ALIGNMENT</t>
  </si>
  <si>
    <t>TPM</t>
  </si>
  <si>
    <t>Role</t>
  </si>
  <si>
    <t>Sponsor</t>
  </si>
  <si>
    <t>GA Pillar Leader</t>
  </si>
  <si>
    <t>TPM - 
SHE Pillar Leader</t>
  </si>
  <si>
    <t>TPM - 
Q Pillar Leader</t>
  </si>
  <si>
    <t>TPM - 
AM Pillar Leader</t>
  </si>
  <si>
    <t>TPM - 
PM Pillar Leader</t>
  </si>
  <si>
    <t>TPM - 
FI Pillar Leader</t>
  </si>
  <si>
    <t>TPM - 
E&amp;T Pillar Leader</t>
  </si>
  <si>
    <t>Name</t>
  </si>
  <si>
    <t>Thi Nguyen</t>
  </si>
  <si>
    <t>Duc Mai</t>
  </si>
  <si>
    <t>Duy Pham</t>
  </si>
  <si>
    <t>Dung Tran</t>
  </si>
  <si>
    <t>Hoang Nguyen</t>
  </si>
  <si>
    <t>Anh Truong</t>
  </si>
  <si>
    <t>Vu Tran</t>
  </si>
  <si>
    <t>Thu Duong</t>
  </si>
  <si>
    <t>Responsibility</t>
  </si>
  <si>
    <t>Advise, Challenge, Strategy Decision maker, Motivation, Budget</t>
  </si>
  <si>
    <r>
      <t xml:space="preserve">Ensure methodology, alignment, timeline, effectiveness of all pillars. </t>
    </r>
    <r>
      <rPr>
        <b/>
        <sz val="11"/>
        <color theme="1"/>
        <rFont val="Aptos Narrow"/>
        <family val="2"/>
      </rPr>
      <t>Key person to align strategy with GD</t>
    </r>
  </si>
  <si>
    <r>
      <t xml:space="preserve">Connect all Pillars to a dashboard of execution. Following activities of all pillars to </t>
    </r>
    <r>
      <rPr>
        <b/>
        <sz val="11"/>
        <color rgb="FF000000"/>
        <rFont val="Aptos Narrow"/>
        <family val="2"/>
      </rPr>
      <t xml:space="preserve">call support ontime. </t>
    </r>
  </si>
  <si>
    <r>
      <t xml:space="preserve">On top of methodology. A person to decide the approach of methodology of this pillar to </t>
    </r>
    <r>
      <rPr>
        <b/>
        <sz val="11"/>
        <color theme="1"/>
        <rFont val="Aptos Narrow"/>
        <family val="2"/>
      </rPr>
      <t>build the basic foudation of ILD</t>
    </r>
  </si>
  <si>
    <r>
      <t xml:space="preserve">On top of methodology. </t>
    </r>
    <r>
      <rPr>
        <b/>
        <sz val="11"/>
        <color theme="1"/>
        <rFont val="Aptos Narrow"/>
        <family val="2"/>
      </rPr>
      <t>Ensure safety, health, and environmental protection through standardized equipment, processes, and behaviors.
Enhance 5S standard for the whole factory</t>
    </r>
  </si>
  <si>
    <r>
      <t xml:space="preserve">On top of methodology. A person to decide the approach of methodology of this pillar to </t>
    </r>
    <r>
      <rPr>
        <b/>
        <sz val="11"/>
        <color theme="1"/>
        <rFont val="Aptos Narrow"/>
        <family val="2"/>
      </rPr>
      <t>build quality methodology to ensure the good product  for customer</t>
    </r>
  </si>
  <si>
    <r>
      <t xml:space="preserve">On top of methodology. A person to decide the approach of methodology of this pillar to </t>
    </r>
    <r>
      <rPr>
        <b/>
        <sz val="11"/>
        <color theme="1"/>
        <rFont val="Aptos Narrow"/>
        <family val="2"/>
      </rPr>
      <t>build the back bone of TPM to prevent the force deterioration of machine</t>
    </r>
  </si>
  <si>
    <r>
      <t xml:space="preserve">On top of methodology. A person to decide the approach of methodology of this pillar to </t>
    </r>
    <r>
      <rPr>
        <b/>
        <sz val="11"/>
        <color theme="1"/>
        <rFont val="Aptos Narrow"/>
        <family val="2"/>
      </rPr>
      <t>Preventive Maintenance to prevent the natural deterioration of machine</t>
    </r>
  </si>
  <si>
    <r>
      <t xml:space="preserve">On top of methodology. A person to decide the approach of methodology of this pillar to </t>
    </r>
    <r>
      <rPr>
        <b/>
        <sz val="11"/>
        <color theme="1"/>
        <rFont val="Aptos Narrow"/>
        <family val="2"/>
      </rPr>
      <t>build problem solving methodology for all pillars</t>
    </r>
  </si>
  <si>
    <r>
      <t xml:space="preserve">On top of methodology. A person to decide the approach of methodology of this pillar to </t>
    </r>
    <r>
      <rPr>
        <b/>
        <sz val="11"/>
        <color theme="1"/>
        <rFont val="Aptos Narrow"/>
        <family val="2"/>
      </rPr>
      <t xml:space="preserve">build training plan &amp; ensure people competency </t>
    </r>
  </si>
  <si>
    <t>OPERATIONS EXCELLANCE WEEKLY MEETING - ATTENDANCE TRACKING</t>
  </si>
  <si>
    <t>No</t>
  </si>
  <si>
    <t>Pillar</t>
  </si>
  <si>
    <t>NOTE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</si>
  <si>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</si>
  <si>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</si>
  <si>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</si>
  <si>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</si>
  <si>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</si>
  <si>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</si>
  <si>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</si>
  <si>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</si>
  <si>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</si>
  <si>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</si>
  <si>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Punish</t>
  </si>
  <si>
    <t>Week 2</t>
  </si>
  <si>
    <t>Week 4</t>
  </si>
  <si>
    <t>Attendance</t>
  </si>
  <si>
    <t>Action Plan</t>
  </si>
  <si>
    <t>Milestone</t>
  </si>
  <si>
    <t>Total</t>
  </si>
  <si>
    <t>Fine paid</t>
  </si>
  <si>
    <t>Remain</t>
  </si>
  <si>
    <t>OE Team</t>
  </si>
  <si>
    <t>date</t>
  </si>
  <si>
    <t>set</t>
  </si>
  <si>
    <t>count M</t>
  </si>
  <si>
    <t>pay-ins</t>
  </si>
  <si>
    <t>Q2</t>
  </si>
  <si>
    <t>Q3</t>
  </si>
  <si>
    <t>Q4</t>
  </si>
  <si>
    <t>OE</t>
  </si>
  <si>
    <t>Mandatory</t>
  </si>
  <si>
    <t>AM/Coor.</t>
  </si>
  <si>
    <t>GA</t>
  </si>
  <si>
    <t>FI</t>
  </si>
  <si>
    <t>Nghia Bui</t>
  </si>
  <si>
    <t>PM</t>
  </si>
  <si>
    <t>Binh Dang</t>
  </si>
  <si>
    <t xml:space="preserve">Q </t>
  </si>
  <si>
    <t>E&amp;T</t>
  </si>
  <si>
    <t>SHE</t>
  </si>
  <si>
    <t>Yen Tran</t>
  </si>
  <si>
    <t>Support E&amp;T</t>
  </si>
  <si>
    <t>Thang Cao</t>
  </si>
  <si>
    <t>Support PM</t>
  </si>
  <si>
    <t>Ontime</t>
  </si>
  <si>
    <t>Late</t>
  </si>
  <si>
    <t>Absent</t>
  </si>
  <si>
    <t>NA</t>
  </si>
  <si>
    <t>OE WEEKLY MEETING AGENDA</t>
  </si>
  <si>
    <r>
      <rPr>
        <b/>
        <sz val="14"/>
        <color theme="1"/>
        <rFont val="Aptos Narrow"/>
        <family val="2"/>
      </rPr>
      <t>Time</t>
    </r>
    <r>
      <rPr>
        <sz val="14"/>
        <color theme="1"/>
        <rFont val="Aptos Narrow"/>
        <family val="2"/>
      </rPr>
      <t>:</t>
    </r>
    <r>
      <rPr>
        <i/>
        <sz val="14"/>
        <color theme="1"/>
        <rFont val="Aptos Narrow"/>
        <family val="2"/>
      </rPr>
      <t xml:space="preserve">  11:00 - 12:00 Every 2 weeks                                          </t>
    </r>
    <r>
      <rPr>
        <sz val="14"/>
        <color theme="1"/>
        <rFont val="Aptos Narrow"/>
        <family val="2"/>
      </rPr>
      <t xml:space="preserve"> </t>
    </r>
    <r>
      <rPr>
        <b/>
        <sz val="14"/>
        <color theme="1"/>
        <rFont val="Aptos Narrow"/>
        <family val="2"/>
      </rPr>
      <t>Duration:</t>
    </r>
    <r>
      <rPr>
        <i/>
        <sz val="14"/>
        <color theme="1"/>
        <rFont val="Aptos Narrow"/>
        <family val="2"/>
      </rPr>
      <t xml:space="preserve"> 60 minutes       </t>
    </r>
  </si>
  <si>
    <t>Content</t>
  </si>
  <si>
    <t>Duration (min)</t>
  </si>
  <si>
    <t>PIC</t>
  </si>
  <si>
    <t>Plan</t>
  </si>
  <si>
    <t>Review Action Plan</t>
  </si>
  <si>
    <t>KPI</t>
  </si>
  <si>
    <t>Monthly review Factory KPI</t>
  </si>
  <si>
    <t>Review at the 1st meeting of the month</t>
  </si>
  <si>
    <t>Review Master Plan &amp; Milestones</t>
  </si>
  <si>
    <t>Project</t>
  </si>
  <si>
    <t>Define next actions</t>
  </si>
  <si>
    <t>Support</t>
  </si>
  <si>
    <t>Escalation &amp; Information</t>
  </si>
  <si>
    <t>OPERATIONAL EXCELLENCE MASTER PLAN-2026</t>
  </si>
  <si>
    <t>Week</t>
  </si>
  <si>
    <t>PILLAR</t>
  </si>
  <si>
    <t>KEY ACTIVITIES</t>
  </si>
  <si>
    <t>MEMBER</t>
  </si>
  <si>
    <t>Jan</t>
  </si>
  <si>
    <t>Feb</t>
  </si>
  <si>
    <t>Done</t>
  </si>
  <si>
    <t>GA-GOAL ALIGNMENT</t>
  </si>
  <si>
    <t>Finalize GA Assessment Checklist</t>
  </si>
  <si>
    <t>Finalize Department KPI/PPI/API</t>
  </si>
  <si>
    <t>Regularly attend the Production/ENG/QA-Shift handover meeting (Sharing/Coaching/Recognizing)</t>
  </si>
  <si>
    <t>Regularly attend the QA-WOR (Sharing/Coaching/Recognizing)</t>
  </si>
  <si>
    <t>Regularly attend the Engineering-WOR (Sharing/Coaching/Recognizing)</t>
  </si>
  <si>
    <t>Regularly attend the OPs-WOR (Sharing/Coaching/Recognizing)</t>
  </si>
  <si>
    <t>Monthly meeting to Review Project 2026</t>
  </si>
  <si>
    <t>AM-AUTONOMOUS MAINTENANCE</t>
  </si>
  <si>
    <t>Finalize OE Final Assessment Checklist</t>
  </si>
  <si>
    <t xml:space="preserve">FP&amp;FD Working Group-OE Final Assessment </t>
  </si>
  <si>
    <t xml:space="preserve">ROA Working Group-OE Final Assessment </t>
  </si>
  <si>
    <t xml:space="preserve">EXT&amp;EVAP Working Group-OE Final Assessment </t>
  </si>
  <si>
    <t xml:space="preserve">GRASSO Working Group-OE Final Assessment </t>
  </si>
  <si>
    <t xml:space="preserve">BOILER Working Group-OE Final Assessment </t>
  </si>
  <si>
    <t xml:space="preserve">WTP/WWTP Working Group-OE Final Assessment </t>
  </si>
  <si>
    <t xml:space="preserve">TIP Working Group-OE Final Assessment </t>
  </si>
  <si>
    <t>FI-FOCUS IMPROVEMENT</t>
  </si>
  <si>
    <t>Monthly Review RCA Effectiveness</t>
  </si>
  <si>
    <t>Monthly Tracking IPA (send monthly report)</t>
  </si>
  <si>
    <t>Implement DMAIC for FD</t>
  </si>
  <si>
    <t>E&amp;T-EDUCATION &amp; TRAINING</t>
  </si>
  <si>
    <t>Finalize CM for Production</t>
  </si>
  <si>
    <t>Finalize CM for Engineering</t>
  </si>
  <si>
    <t xml:space="preserve">Finalize CM for QA </t>
  </si>
  <si>
    <t>Finalize CM for WH</t>
  </si>
  <si>
    <t>Buildup Multi-skilled plan</t>
  </si>
  <si>
    <t>Monthly tracking Multi-skilled achievement</t>
  </si>
  <si>
    <t>QA-QUALITY ASSURANCE</t>
  </si>
  <si>
    <t>Finalize Q-Line mapping for Microbiology</t>
  </si>
  <si>
    <t>Monitor Q-Line mapping for Micro effectiveness</t>
  </si>
  <si>
    <t>Finalize Q-Line mapping for Foreinbody</t>
  </si>
  <si>
    <t>Monitor Q-Line mapping for FB effectiveness</t>
  </si>
  <si>
    <t>PLANNED MAINTENANCE</t>
  </si>
  <si>
    <t>Complete PM Master Plan for Coffee Processing (Tipping to FP)</t>
  </si>
  <si>
    <t>Complete PM Master Plan for Utility and Facility</t>
  </si>
  <si>
    <t>Complete the Spare part list of Coffee Processing (Tipping to FP)</t>
  </si>
  <si>
    <t>Complete the Spare part list of Utility and Facility</t>
  </si>
  <si>
    <t>Complete Spare part Management System</t>
  </si>
  <si>
    <t>List down M&amp;I maintenance SOP and highlight the Critical SOP</t>
  </si>
  <si>
    <t>Complete the Critical SOP of M&amp;I</t>
  </si>
  <si>
    <t>List down E&amp;A maintenance SOP and highlight the Critical SOP</t>
  </si>
  <si>
    <t>Complete the Critical SOP of E&amp;A</t>
  </si>
  <si>
    <t>List down Utility and Facility maintenance SOP and highlight the Critical SOP</t>
  </si>
  <si>
    <t>Complete the Critical SOP of Utility and Facility</t>
  </si>
  <si>
    <t>SHE-SAFETY / HEALTH / ENVIRONMENT</t>
  </si>
  <si>
    <t>ENG-Completed LOTO Mapping (Utility)</t>
  </si>
  <si>
    <t>Hung Le</t>
  </si>
  <si>
    <t>PRO-Review &amp; Update LOTO Mapping</t>
  </si>
  <si>
    <t>Vu Le</t>
  </si>
  <si>
    <t>ENG-Completed LOTO Mapping (Maintenance)</t>
  </si>
  <si>
    <t>Nam Truong</t>
  </si>
  <si>
    <t>WH-Completed LOTO Mapping (Tipping)</t>
  </si>
  <si>
    <t>Truong Tran</t>
  </si>
  <si>
    <t>Review &amp; Update LOTO Authorized for Production</t>
  </si>
  <si>
    <t>Review &amp; Update LOTO Authorized for Utility</t>
  </si>
  <si>
    <t>Review &amp; Update LOTO Authorized for Maintenance</t>
  </si>
  <si>
    <t>Review &amp; Update LOTO Authorized for Tipping</t>
  </si>
  <si>
    <t>Completed 3S Standard for QA</t>
  </si>
  <si>
    <t>Minh Thai</t>
  </si>
  <si>
    <t>Completed 3S Standard for Production</t>
  </si>
  <si>
    <t>Completed 3S Standard for WH</t>
  </si>
  <si>
    <t>Completed 3S Standard Utility</t>
  </si>
  <si>
    <t>ACTION PLAN</t>
  </si>
  <si>
    <t>Action</t>
  </si>
  <si>
    <t>Due Date</t>
  </si>
  <si>
    <t>Status</t>
  </si>
  <si>
    <t>Note</t>
  </si>
  <si>
    <t>Cập nhật thêm Key activities cho PM (Utility / Facility)</t>
  </si>
  <si>
    <t>Finalize master timeline</t>
  </si>
  <si>
    <t>Finalize key activities of PM</t>
  </si>
  <si>
    <t>Book a Duc,c Dung,Duy,a Hoang,a Thang</t>
  </si>
  <si>
    <t>Create Shift brief/SHO instruction &amp; share to team</t>
  </si>
  <si>
    <t>Duc, Dung,Duy go together</t>
  </si>
  <si>
    <t>ET</t>
  </si>
  <si>
    <t>Get training E&amp;T (Competency matrix)</t>
  </si>
  <si>
    <r>
      <t xml:space="preserve">Book meeting with Duy Pham - </t>
    </r>
    <r>
      <rPr>
        <sz val="16"/>
        <color theme="4"/>
        <rFont val="Times New Roman"/>
        <family val="1"/>
      </rPr>
      <t>Done</t>
    </r>
  </si>
  <si>
    <t>Build Assessment checklist for all Pillar</t>
  </si>
  <si>
    <t>Propose Award budget for certificated</t>
  </si>
  <si>
    <t>Kick-off E&amp;T to implementation</t>
  </si>
  <si>
    <t>10-04-2026
16-Apr</t>
  </si>
  <si>
    <t>Thu collect E&amp;T link with HODs-Done</t>
  </si>
  <si>
    <t>Review timing of facility in PM Key activities</t>
  </si>
  <si>
    <t>FI book monthly meeting to review RCA effectiveness</t>
  </si>
  <si>
    <t>Q</t>
  </si>
  <si>
    <t xml:space="preserve">Adding measure to tracking NC </t>
  </si>
  <si>
    <t>Final the prizes &amp; group to recognition</t>
  </si>
  <si>
    <t>Total: 86tr/year</t>
  </si>
  <si>
    <t>Create new measure &amp; SHO instruction (Video instruction)</t>
  </si>
  <si>
    <t>Tìm cách monitor kết quả tại từng khu vực sau khi pass đánh giá</t>
  </si>
  <si>
    <t>Nominate project completed in Q1 &amp; evaluation for recognition</t>
  </si>
  <si>
    <t>Create reward list for factory &amp; aligned</t>
  </si>
  <si>
    <t>Book meeting to final</t>
  </si>
  <si>
    <t>Finalize CM of Production</t>
  </si>
  <si>
    <t>Build Multi-skilled implementation plan</t>
  </si>
  <si>
    <t>Duy Support - Done</t>
  </si>
  <si>
    <t>Finalize E&amp;T key activities with chị Yến</t>
  </si>
  <si>
    <t>Sent IPA in Mar (detail % OPL/EPL,...)</t>
  </si>
  <si>
    <t>Book monthly meeting to review Work order</t>
  </si>
  <si>
    <t>Propose rules for OE meeting attendance</t>
  </si>
  <si>
    <t>Discuss to increase nominal speed of FD (740 to 750 kg/hr)</t>
  </si>
  <si>
    <t>Done - Keep 740 kgs/h</t>
  </si>
  <si>
    <t>Collect Multi skill plan &amp; participant of all team</t>
  </si>
  <si>
    <t>07-05-2026
13-May</t>
  </si>
  <si>
    <t>Pending Eng/PRO</t>
  </si>
  <si>
    <t>Collect form (assessment checklist, posttest,…) of multi skill program for all department</t>
  </si>
  <si>
    <t>Upload lên folder</t>
  </si>
  <si>
    <t>Book session gemba WOR of Engineering</t>
  </si>
  <si>
    <t>AM</t>
  </si>
  <si>
    <t>Book re-assessment for FD/FP area</t>
  </si>
  <si>
    <t>Final spare part management of FD</t>
  </si>
  <si>
    <t>15-05-2026
31-May
12-Jun</t>
  </si>
  <si>
    <t>Review work order in Quarter 1 &amp; April (involve all relevant department)</t>
  </si>
  <si>
    <t>29-04-2026
15-May</t>
  </si>
  <si>
    <t>Send invitation to all department
Share link of WO progress</t>
  </si>
  <si>
    <t>Completed PM of facility</t>
  </si>
  <si>
    <t>02-05-2026
15-May</t>
  </si>
  <si>
    <t>Upload lên DMS</t>
  </si>
  <si>
    <t>Book session gemba WOR of QA</t>
  </si>
  <si>
    <t>Finetune SHO instruction &amp; apply for team</t>
  </si>
  <si>
    <t>15-05-2026
25-May</t>
  </si>
  <si>
    <t>Completed Spare part management for EXT</t>
  </si>
  <si>
    <t>Monthly Review RCA Effectiveness in Apr</t>
  </si>
  <si>
    <t>Clarify expectation of Q line mapping</t>
  </si>
  <si>
    <t>Collect multi skilled achievement in Quarter 2</t>
  </si>
  <si>
    <t>21-06-2026
10-07</t>
  </si>
  <si>
    <t>Complete Q Line mapping of Micro</t>
  </si>
  <si>
    <t>Complete Q Line mapping of FB</t>
  </si>
  <si>
    <t>Completed PM plan for GRA</t>
  </si>
  <si>
    <t>31-05-2026
12-Jun</t>
  </si>
  <si>
    <t>Finalize third party for DMAIC implementation</t>
  </si>
  <si>
    <t>Completed Spare part management for EVAP</t>
  </si>
  <si>
    <t xml:space="preserve">Final OE assessment </t>
  </si>
  <si>
    <t>Book Problem solving evaluation session in Q2</t>
  </si>
  <si>
    <t>Send Saving project recognition proposal in Q2 (get aligned with FC)</t>
  </si>
  <si>
    <t>QA</t>
  </si>
  <si>
    <t>Send email monitoring result of FB</t>
  </si>
  <si>
    <t>Send email monitoring result of Micro</t>
  </si>
  <si>
    <t>ENG</t>
  </si>
  <si>
    <t>Completed PM plan for BOI</t>
  </si>
  <si>
    <t>02-07-2026
10-Jul</t>
  </si>
  <si>
    <t>Chưa official</t>
  </si>
  <si>
    <t>Build Technical transfer program &amp; Master plan</t>
  </si>
  <si>
    <t>Book session attend SHO W29</t>
  </si>
  <si>
    <t>16-07-2026
24-Jul</t>
  </si>
  <si>
    <t>Book meeting brainstorming to solve the dust in cold room</t>
  </si>
  <si>
    <t>Done
1.Completed reuse dust cold room project
2.Mua tools phá cà phê tích tụ trong cold room trong shutdown tháng 7</t>
  </si>
  <si>
    <t>Book final assessment for Roasting area</t>
  </si>
  <si>
    <t>Completed PM plan for WTP/WWTP</t>
  </si>
  <si>
    <t>Completed Spare part management for FP</t>
  </si>
  <si>
    <t>Pending approval</t>
  </si>
  <si>
    <t>Regularly attend the QA-WOR</t>
  </si>
  <si>
    <t>24-07-2026
14-Aug</t>
  </si>
  <si>
    <t>Monthly Tracking IPA (send monthly report) in Jun</t>
  </si>
  <si>
    <t>Book monthly meeting to review Multi skilled</t>
  </si>
  <si>
    <t>Cancel</t>
  </si>
  <si>
    <t>Book meeting to discuss the AI digital application with IT</t>
  </si>
  <si>
    <t>Regularly attend the Eng-WOR</t>
  </si>
  <si>
    <t>Monthly Tracking IPA (send monthly report) in Jul</t>
  </si>
  <si>
    <t>On going</t>
  </si>
  <si>
    <t>Monitor Q-Line mapping for Micro effectiveness in Jul</t>
  </si>
  <si>
    <t>Monitor Q-Line mapping for FB effectiveness in Jul</t>
  </si>
  <si>
    <t>BUSINESS TARGET 2026</t>
  </si>
  <si>
    <t>CONVERTED VOLUME</t>
  </si>
  <si>
    <t>RW GENERATION</t>
  </si>
  <si>
    <t>YIELD OF VG2</t>
  </si>
  <si>
    <t>YIELD OF CONILON</t>
  </si>
  <si>
    <t>TURN-OVER</t>
  </si>
  <si>
    <t>LTI</t>
  </si>
  <si>
    <t>MAJOR COMPLAINT</t>
  </si>
  <si>
    <t>OTHER COMPLAINT</t>
  </si>
  <si>
    <t>MAJOR FINDING</t>
  </si>
  <si>
    <t>CERT. RENEWAL</t>
  </si>
  <si>
    <t>TOTAL NC</t>
  </si>
  <si>
    <t>Month</t>
  </si>
  <si>
    <t>Target</t>
  </si>
  <si>
    <t>Actual</t>
  </si>
  <si>
    <t>Top Defect</t>
  </si>
  <si>
    <t>1. Micro: 14040
2. Organic: 3978
3. Out sensory: 1038</t>
  </si>
  <si>
    <t>YTD</t>
  </si>
  <si>
    <t>OE MEETING RULES</t>
  </si>
  <si>
    <t>OE Team Fund Tracking</t>
  </si>
  <si>
    <t>VIOLATE</t>
  </si>
  <si>
    <t>RULE</t>
  </si>
  <si>
    <t>task</t>
  </si>
  <si>
    <t xml:space="preserve">Contribute </t>
  </si>
  <si>
    <t>payment</t>
  </si>
  <si>
    <t>Tham gia meeting trễ giờ</t>
  </si>
  <si>
    <t>Trễ 1' sau khi start meeting</t>
  </si>
  <si>
    <t>Budget</t>
  </si>
  <si>
    <t>Không tham gia meeting</t>
  </si>
  <si>
    <t>Không chấp nhận lí do</t>
  </si>
  <si>
    <t>Trễ action/Milestone</t>
  </si>
  <si>
    <t>1 lần</t>
  </si>
  <si>
    <t>Fruit</t>
  </si>
  <si>
    <t>QUỸ OE: 100k/member/tháng . Manager: 200k/tháng</t>
  </si>
  <si>
    <t>1st Engagement lunch in Quarter 2</t>
  </si>
  <si>
    <t>Chuẩn bị trái cây cho meeting</t>
  </si>
  <si>
    <t>2 lần/tháng</t>
  </si>
  <si>
    <t>OE team engagement</t>
  </si>
  <si>
    <t>2 lần/quý</t>
  </si>
  <si>
    <t>2nd Engagement lunch in Quarter 2</t>
  </si>
  <si>
    <t>Tiền phạt sẽ xung công để phục vụ cho team. Thu quỹ bắt đầu từ tháng 4</t>
  </si>
  <si>
    <t>1st Engagement lunch in Quarter 3</t>
  </si>
  <si>
    <t>Thủ Qũy: Thu Duong</t>
  </si>
  <si>
    <t>2026-OE TEAM ENGAGEMENT PLAN</t>
  </si>
  <si>
    <t>Activity</t>
  </si>
  <si>
    <t>Time</t>
  </si>
  <si>
    <t>No.</t>
  </si>
  <si>
    <t>Menu</t>
  </si>
  <si>
    <t>Prize</t>
  </si>
  <si>
    <t>Qyt</t>
  </si>
  <si>
    <t>Cơm chiên trùm trứng</t>
  </si>
  <si>
    <t>2nd Engagement lunch in Quarter 3</t>
  </si>
  <si>
    <t>1st Engagement lunch in Quarter 4</t>
  </si>
  <si>
    <t>2nd Engagement lunch in Quarter 4</t>
  </si>
  <si>
    <t>Tráng miệng</t>
  </si>
  <si>
    <t>Nước</t>
  </si>
  <si>
    <t>Lẩu thái</t>
  </si>
  <si>
    <t>Rau luộc kho quẹt</t>
  </si>
  <si>
    <t>Đuôi heo chiên giòn</t>
  </si>
  <si>
    <t>Duc Mai
Dung Tran
Duy Pham
Nghia Bui</t>
  </si>
  <si>
    <t>21-08-2026
5-Sep</t>
  </si>
  <si>
    <t>Build a master plan to complete critical SOP of Eng</t>
  </si>
  <si>
    <t>2nd Engagement lunch in Quarter 3 - 11/9</t>
  </si>
  <si>
    <t>Cá diêu hồng chiên xù bánh tráng + rau</t>
  </si>
  <si>
    <t>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</si>
</sst>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0"/>
    <numFmt numFmtId="165" formatCode="[$-409]d\-mmm\-yy;@"/>
    <numFmt numFmtId="166" formatCode="d/m/yy;@"/>
    <numFmt numFmtId="167" formatCode="[$-416]d\-mmm\-yy;@"/>
    <numFmt numFmtId="168" formatCode="_(* #,##0_);_(* \(#,##0\);_(* &quot;-&quot;??_);_(@_)"/>
    <numFmt numFmtId="169" formatCode="0.0"/>
    <numFmt numFmtId="170" formatCode="[$-409]mmm\-yy;@"/>
    <numFmt numFmtId="171" formatCode="[$-409]d\-mmm;@"/>
    <numFmt numFmtId="172" formatCode="_(* #,##0.0_);_(* \(#,##0.0\);_(* &quot;-&quot;??_);_(@_)"/>
  </numFmts>
  <fonts count="52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2"/>
      <name val="Arial"/>
      <family val="2"/>
    </font>
    <font>
      <b/>
      <sz val="16"/>
      <color theme="1"/>
      <name val="Aptos Narrow"/>
      <family val="2"/>
    </font>
    <font>
      <i/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sz val="12"/>
      <color theme="1"/>
      <name val="Aptos Narrow"/>
      <family val="2"/>
    </font>
    <font>
      <sz val="10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</font>
    <font>
      <sz val="14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4"/>
      <name val="Times New Roman"/>
      <family val="1"/>
    </font>
    <font>
      <sz val="8"/>
      <color theme="2" tint="-9.9978637043366805E-2"/>
      <name val="Times New Roman"/>
      <family val="1"/>
    </font>
    <font>
      <b/>
      <sz val="12"/>
      <name val="Times New Roman"/>
      <family val="1"/>
    </font>
    <font>
      <sz val="12"/>
      <color theme="2" tint="-9.9978637043366805E-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Aptos Narrow"/>
      <family val="2"/>
    </font>
    <font>
      <b/>
      <sz val="20"/>
      <color theme="0"/>
      <name val="Aptos Narrow"/>
      <family val="2"/>
    </font>
    <font>
      <b/>
      <sz val="36"/>
      <color theme="1"/>
      <name val="Aptos Narrow"/>
      <family val="2"/>
    </font>
    <font>
      <b/>
      <sz val="28"/>
      <name val="Times New Roman"/>
      <family val="1"/>
    </font>
    <font>
      <sz val="16"/>
      <name val="Times New Roman"/>
      <family val="1"/>
    </font>
    <font>
      <u/>
      <sz val="16"/>
      <color theme="10"/>
      <name val="Times New Roman"/>
      <family val="1"/>
    </font>
    <font>
      <sz val="16"/>
      <color theme="1"/>
      <name val="Times New Roman"/>
      <family val="1"/>
    </font>
    <font>
      <b/>
      <sz val="20"/>
      <color indexed="9"/>
      <name val="Times New Roman"/>
      <family val="1"/>
    </font>
    <font>
      <b/>
      <sz val="20"/>
      <color theme="0"/>
      <name val="Times New Roman"/>
      <family val="1"/>
    </font>
    <font>
      <sz val="11"/>
      <color theme="1"/>
      <name val="Aptos Narrow"/>
      <family val="2"/>
    </font>
    <font>
      <sz val="16"/>
      <color theme="4"/>
      <name val="Times New Roman"/>
      <family val="1"/>
    </font>
    <font>
      <b/>
      <sz val="16"/>
      <color theme="0"/>
      <name val="Aptos Narrow"/>
      <family val="2"/>
    </font>
    <font>
      <b/>
      <sz val="28"/>
      <color theme="0"/>
      <name val="Aptos Narrow"/>
      <family val="2"/>
    </font>
    <font>
      <b/>
      <sz val="18"/>
      <name val="Times New Roman"/>
      <family val="1"/>
    </font>
    <font>
      <b/>
      <sz val="11"/>
      <color theme="0"/>
      <name val="Aptos Narrow"/>
      <family val="2"/>
    </font>
    <font>
      <b/>
      <sz val="26"/>
      <color theme="0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Aptos Narrow"/>
      <family val="2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u/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rgb="FF242424"/>
      <name val="Aptos Narrow"/>
      <family val="2"/>
      <charset val="1"/>
    </font>
    <font>
      <b/>
      <sz val="12"/>
      <color rgb="FFFF0000"/>
      <name val="Aptos Narrow"/>
      <family val="2"/>
    </font>
    <font>
      <sz val="12"/>
      <color rgb="FFFF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medium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theme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1" fillId="0" borderId="0" applyNumberForma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</cellStyleXfs>
  <cellXfs count="45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9" xfId="1" applyFont="1" applyBorder="1" applyAlignment="1" applyProtection="1">
      <alignment wrapText="1"/>
      <protection locked="0"/>
    </xf>
    <xf numFmtId="0" fontId="1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7" borderId="0" xfId="0" applyFill="1"/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7" fillId="10" borderId="19" xfId="0" applyFont="1" applyFill="1" applyBorder="1" applyAlignment="1">
      <alignment horizontal="center" vertical="center"/>
    </xf>
    <xf numFmtId="0" fontId="27" fillId="10" borderId="19" xfId="0" applyFont="1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1" fillId="0" borderId="1" xfId="1" applyNumberFormat="1" applyFont="1" applyBorder="1" applyAlignment="1">
      <alignment horizontal="center" vertical="center" wrapText="1"/>
    </xf>
    <xf numFmtId="0" fontId="31" fillId="0" borderId="1" xfId="1" applyFont="1" applyBorder="1" applyAlignment="1" applyProtection="1">
      <alignment horizontal="left" vertical="center" wrapText="1"/>
      <protection locked="0"/>
    </xf>
    <xf numFmtId="167" fontId="31" fillId="0" borderId="1" xfId="1" applyNumberFormat="1" applyFont="1" applyBorder="1" applyAlignment="1" applyProtection="1">
      <alignment horizontal="center" vertical="center" wrapText="1"/>
      <protection locked="0"/>
    </xf>
    <xf numFmtId="165" fontId="31" fillId="0" borderId="1" xfId="1" applyNumberFormat="1" applyFont="1" applyBorder="1" applyAlignment="1" applyProtection="1">
      <alignment horizontal="center" vertical="center" wrapText="1"/>
      <protection locked="0"/>
    </xf>
    <xf numFmtId="0" fontId="31" fillId="0" borderId="1" xfId="1" applyFont="1" applyBorder="1" applyAlignment="1">
      <alignment horizontal="center" vertical="center" wrapText="1"/>
    </xf>
    <xf numFmtId="14" fontId="31" fillId="0" borderId="1" xfId="1" applyNumberFormat="1" applyFont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left" vertical="center"/>
    </xf>
    <xf numFmtId="0" fontId="31" fillId="0" borderId="1" xfId="1" quotePrefix="1" applyFont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/>
    <xf numFmtId="16" fontId="33" fillId="0" borderId="1" xfId="0" applyNumberFormat="1" applyFont="1" applyBorder="1" applyAlignment="1">
      <alignment horizontal="center"/>
    </xf>
    <xf numFmtId="164" fontId="34" fillId="5" borderId="1" xfId="1" applyNumberFormat="1" applyFont="1" applyFill="1" applyBorder="1" applyAlignment="1">
      <alignment horizontal="center" vertical="center" wrapText="1"/>
    </xf>
    <xf numFmtId="0" fontId="34" fillId="5" borderId="1" xfId="1" applyFont="1" applyFill="1" applyBorder="1" applyAlignment="1">
      <alignment horizontal="center" vertical="center" wrapText="1"/>
    </xf>
    <xf numFmtId="166" fontId="34" fillId="5" borderId="1" xfId="1" applyNumberFormat="1" applyFont="1" applyFill="1" applyBorder="1" applyAlignment="1">
      <alignment horizontal="center" vertical="center" wrapText="1"/>
    </xf>
    <xf numFmtId="0" fontId="35" fillId="5" borderId="1" xfId="1" applyFont="1" applyFill="1" applyBorder="1" applyAlignment="1">
      <alignment horizontal="center" vertical="center" wrapText="1"/>
    </xf>
    <xf numFmtId="0" fontId="32" fillId="0" borderId="1" xfId="2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8" fontId="0" fillId="0" borderId="1" xfId="3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9" fontId="0" fillId="2" borderId="1" xfId="4" applyFont="1" applyFill="1" applyBorder="1" applyAlignment="1">
      <alignment horizontal="center" vertical="center"/>
    </xf>
    <xf numFmtId="43" fontId="0" fillId="2" borderId="1" xfId="0" applyNumberForma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9" fontId="0" fillId="0" borderId="1" xfId="4" applyFont="1" applyFill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43" fontId="0" fillId="0" borderId="1" xfId="3" applyFont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8" fontId="0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16" fontId="33" fillId="0" borderId="1" xfId="0" applyNumberFormat="1" applyFont="1" applyBorder="1" applyAlignment="1">
      <alignment horizontal="center" vertical="center"/>
    </xf>
    <xf numFmtId="0" fontId="0" fillId="14" borderId="0" xfId="0" applyFill="1"/>
    <xf numFmtId="16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168" fontId="0" fillId="0" borderId="0" xfId="3" applyNumberFormat="1" applyFont="1" applyAlignment="1">
      <alignment horizontal="center" vertical="center"/>
    </xf>
    <xf numFmtId="168" fontId="1" fillId="4" borderId="1" xfId="3" applyNumberFormat="1" applyFont="1" applyFill="1" applyBorder="1" applyAlignment="1">
      <alignment horizontal="center" vertical="center"/>
    </xf>
    <xf numFmtId="168" fontId="0" fillId="14" borderId="0" xfId="3" applyNumberFormat="1" applyFont="1" applyFill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1" fontId="0" fillId="0" borderId="1" xfId="4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1" xfId="4" applyNumberFormat="1" applyFont="1" applyFill="1" applyBorder="1" applyAlignment="1">
      <alignment horizontal="center" vertical="center"/>
    </xf>
    <xf numFmtId="1" fontId="0" fillId="2" borderId="1" xfId="4" applyNumberFormat="1" applyFont="1" applyFill="1" applyBorder="1" applyAlignment="1">
      <alignment horizontal="center" vertical="center"/>
    </xf>
    <xf numFmtId="0" fontId="16" fillId="15" borderId="0" xfId="0" applyFont="1" applyFill="1" applyAlignment="1">
      <alignment vertical="center"/>
    </xf>
    <xf numFmtId="0" fontId="15" fillId="0" borderId="0" xfId="0" applyFont="1"/>
    <xf numFmtId="0" fontId="16" fillId="0" borderId="0" xfId="0" applyFont="1"/>
    <xf numFmtId="0" fontId="19" fillId="0" borderId="1" xfId="0" applyFont="1" applyBorder="1" applyAlignment="1">
      <alignment horizontal="center" vertical="center" wrapText="1" shrinkToFit="1"/>
    </xf>
    <xf numFmtId="0" fontId="19" fillId="0" borderId="3" xfId="0" applyFont="1" applyBorder="1" applyAlignment="1">
      <alignment vertical="center" wrapText="1" shrinkToFit="1"/>
    </xf>
    <xf numFmtId="0" fontId="19" fillId="0" borderId="45" xfId="0" applyFont="1" applyBorder="1" applyAlignment="1">
      <alignment horizontal="center" vertical="center" wrapText="1" shrinkToFit="1"/>
    </xf>
    <xf numFmtId="0" fontId="19" fillId="0" borderId="41" xfId="0" applyFont="1" applyBorder="1" applyAlignment="1">
      <alignment horizontal="center" vertical="center" wrapText="1" shrinkToFit="1"/>
    </xf>
    <xf numFmtId="1" fontId="19" fillId="0" borderId="29" xfId="0" applyNumberFormat="1" applyFont="1" applyBorder="1" applyAlignment="1">
      <alignment horizontal="center" vertical="center" wrapText="1" shrinkToFit="1"/>
    </xf>
    <xf numFmtId="1" fontId="19" fillId="0" borderId="30" xfId="0" applyNumberFormat="1" applyFont="1" applyBorder="1" applyAlignment="1">
      <alignment horizontal="center" vertical="center" wrapText="1" shrinkToFit="1"/>
    </xf>
    <xf numFmtId="1" fontId="19" fillId="0" borderId="31" xfId="0" applyNumberFormat="1" applyFont="1" applyBorder="1" applyAlignment="1">
      <alignment horizontal="center" vertical="center" wrapText="1" shrinkToFit="1"/>
    </xf>
    <xf numFmtId="0" fontId="20" fillId="0" borderId="0" xfId="0" applyFont="1" applyAlignment="1">
      <alignment vertical="center"/>
    </xf>
    <xf numFmtId="0" fontId="16" fillId="0" borderId="37" xfId="0" applyFont="1" applyBorder="1" applyAlignment="1">
      <alignment vertical="center" wrapText="1"/>
    </xf>
    <xf numFmtId="0" fontId="19" fillId="0" borderId="46" xfId="0" applyFont="1" applyBorder="1" applyAlignment="1">
      <alignment horizontal="center" vertical="center" wrapText="1" shrinkToFit="1"/>
    </xf>
    <xf numFmtId="0" fontId="19" fillId="0" borderId="42" xfId="0" applyFont="1" applyBorder="1" applyAlignment="1">
      <alignment horizontal="center" vertical="center" wrapText="1" shrinkToFit="1"/>
    </xf>
    <xf numFmtId="0" fontId="19" fillId="0" borderId="6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16" fillId="0" borderId="0" xfId="0" applyFont="1" applyAlignment="1">
      <alignment vertical="center"/>
    </xf>
    <xf numFmtId="0" fontId="19" fillId="0" borderId="37" xfId="0" applyFont="1" applyBorder="1" applyAlignment="1">
      <alignment vertical="center" wrapText="1" shrinkToFit="1"/>
    </xf>
    <xf numFmtId="0" fontId="16" fillId="0" borderId="38" xfId="0" applyFont="1" applyBorder="1" applyAlignment="1">
      <alignment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 shrinkToFit="1"/>
    </xf>
    <xf numFmtId="0" fontId="19" fillId="0" borderId="27" xfId="0" applyFont="1" applyBorder="1" applyAlignment="1">
      <alignment horizontal="center" vertical="center" wrapText="1" shrinkToFit="1"/>
    </xf>
    <xf numFmtId="0" fontId="19" fillId="0" borderId="28" xfId="0" applyFont="1" applyBorder="1" applyAlignment="1">
      <alignment horizontal="center" vertical="center" wrapText="1" shrinkToFit="1"/>
    </xf>
    <xf numFmtId="0" fontId="19" fillId="0" borderId="35" xfId="0" applyFont="1" applyBorder="1" applyAlignment="1">
      <alignment vertical="center" wrapText="1" shrinkToFit="1"/>
    </xf>
    <xf numFmtId="0" fontId="16" fillId="0" borderId="4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 shrinkToFit="1"/>
    </xf>
    <xf numFmtId="0" fontId="19" fillId="0" borderId="24" xfId="0" applyFont="1" applyBorder="1" applyAlignment="1">
      <alignment horizontal="center" vertical="center" wrapText="1" shrinkToFit="1"/>
    </xf>
    <xf numFmtId="0" fontId="19" fillId="0" borderId="25" xfId="0" applyFont="1" applyBorder="1" applyAlignment="1">
      <alignment horizontal="center" vertical="center" wrapText="1" shrinkToFit="1"/>
    </xf>
    <xf numFmtId="0" fontId="16" fillId="0" borderId="46" xfId="0" applyFont="1" applyBorder="1" applyAlignment="1">
      <alignment horizontal="center" vertical="center"/>
    </xf>
    <xf numFmtId="0" fontId="19" fillId="0" borderId="36" xfId="0" applyFont="1" applyBorder="1" applyAlignment="1">
      <alignment vertical="center" wrapText="1" shrinkToFit="1"/>
    </xf>
    <xf numFmtId="0" fontId="16" fillId="0" borderId="44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 shrinkToFit="1"/>
    </xf>
    <xf numFmtId="0" fontId="19" fillId="0" borderId="8" xfId="0" applyFont="1" applyBorder="1" applyAlignment="1">
      <alignment horizontal="center" vertical="center" wrapText="1" shrinkToFit="1"/>
    </xf>
    <xf numFmtId="0" fontId="19" fillId="0" borderId="4" xfId="0" applyFont="1" applyBorder="1" applyAlignment="1">
      <alignment horizontal="center" vertical="center" wrapText="1" shrinkToFit="1"/>
    </xf>
    <xf numFmtId="0" fontId="19" fillId="0" borderId="5" xfId="0" applyFont="1" applyBorder="1" applyAlignment="1">
      <alignment horizontal="center" vertical="center" wrapText="1" shrinkToFit="1"/>
    </xf>
    <xf numFmtId="0" fontId="19" fillId="0" borderId="29" xfId="0" applyFont="1" applyBorder="1" applyAlignment="1">
      <alignment horizontal="center" vertical="center" wrapText="1" shrinkToFit="1"/>
    </xf>
    <xf numFmtId="0" fontId="19" fillId="0" borderId="30" xfId="0" applyFont="1" applyBorder="1" applyAlignment="1">
      <alignment horizontal="center" vertical="center" wrapText="1" shrinkToFit="1"/>
    </xf>
    <xf numFmtId="0" fontId="19" fillId="0" borderId="3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4" fillId="0" borderId="7" xfId="0" applyFont="1" applyBorder="1" applyAlignment="1">
      <alignment horizontal="center" vertical="center" wrapText="1" shrinkToFit="1"/>
    </xf>
    <xf numFmtId="0" fontId="19" fillId="0" borderId="38" xfId="0" applyFont="1" applyBorder="1" applyAlignment="1">
      <alignment vertical="center" wrapText="1" shrinkToFit="1"/>
    </xf>
    <xf numFmtId="0" fontId="19" fillId="0" borderId="57" xfId="0" applyFont="1" applyBorder="1" applyAlignment="1">
      <alignment horizontal="center" vertical="center" wrapText="1" shrinkToFit="1"/>
    </xf>
    <xf numFmtId="0" fontId="19" fillId="0" borderId="56" xfId="0" applyFont="1" applyBorder="1" applyAlignment="1">
      <alignment horizontal="center" vertical="center" wrapText="1" shrinkToFit="1"/>
    </xf>
    <xf numFmtId="0" fontId="24" fillId="0" borderId="26" xfId="0" applyFont="1" applyBorder="1" applyAlignment="1">
      <alignment horizontal="center" vertical="center" wrapText="1" shrinkToFit="1"/>
    </xf>
    <xf numFmtId="0" fontId="24" fillId="0" borderId="27" xfId="0" applyFont="1" applyBorder="1" applyAlignment="1">
      <alignment horizontal="center" vertical="center" wrapText="1" shrinkToFit="1"/>
    </xf>
    <xf numFmtId="0" fontId="24" fillId="0" borderId="28" xfId="0" applyFont="1" applyBorder="1" applyAlignment="1">
      <alignment horizontal="center" vertical="center" wrapText="1" shrinkToFit="1"/>
    </xf>
    <xf numFmtId="0" fontId="16" fillId="0" borderId="35" xfId="0" applyFont="1" applyBorder="1" applyAlignment="1">
      <alignment vertical="center" wrapText="1" shrinkToFit="1"/>
    </xf>
    <xf numFmtId="0" fontId="16" fillId="0" borderId="43" xfId="0" applyFont="1" applyBorder="1" applyAlignment="1">
      <alignment horizontal="center" vertical="center" wrapText="1" shrinkToFit="1"/>
    </xf>
    <xf numFmtId="0" fontId="16" fillId="0" borderId="39" xfId="0" applyFont="1" applyBorder="1" applyAlignment="1">
      <alignment horizontal="center" vertical="center" wrapText="1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4" xfId="0" applyFont="1" applyBorder="1" applyAlignment="1">
      <alignment horizontal="center" vertical="center" wrapText="1" shrinkToFit="1"/>
    </xf>
    <xf numFmtId="0" fontId="24" fillId="0" borderId="25" xfId="0" applyFont="1" applyBorder="1" applyAlignment="1">
      <alignment horizontal="center" vertical="center" wrapText="1" shrinkToFit="1"/>
    </xf>
    <xf numFmtId="0" fontId="16" fillId="0" borderId="37" xfId="0" applyFont="1" applyBorder="1" applyAlignment="1">
      <alignment vertical="center" wrapText="1" shrinkToFit="1"/>
    </xf>
    <xf numFmtId="0" fontId="16" fillId="0" borderId="46" xfId="0" applyFont="1" applyBorder="1" applyAlignment="1">
      <alignment horizontal="center" vertical="center" wrapText="1" shrinkToFit="1"/>
    </xf>
    <xf numFmtId="0" fontId="16" fillId="0" borderId="42" xfId="0" applyFont="1" applyBorder="1" applyAlignment="1">
      <alignment horizontal="center" vertical="center" wrapText="1" shrinkToFit="1"/>
    </xf>
    <xf numFmtId="0" fontId="16" fillId="0" borderId="36" xfId="0" applyFont="1" applyBorder="1" applyAlignment="1">
      <alignment vertical="center" wrapText="1" shrinkToFit="1"/>
    </xf>
    <xf numFmtId="0" fontId="16" fillId="0" borderId="44" xfId="0" applyFont="1" applyBorder="1" applyAlignment="1">
      <alignment horizontal="center" vertical="center" wrapText="1" shrinkToFit="1"/>
    </xf>
    <xf numFmtId="0" fontId="16" fillId="0" borderId="40" xfId="0" applyFont="1" applyBorder="1" applyAlignment="1">
      <alignment horizontal="center" vertical="center" wrapText="1" shrinkToFit="1"/>
    </xf>
    <xf numFmtId="0" fontId="24" fillId="0" borderId="8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wrapText="1" shrinkToFit="1"/>
    </xf>
    <xf numFmtId="0" fontId="24" fillId="0" borderId="5" xfId="0" applyFont="1" applyBorder="1" applyAlignment="1">
      <alignment horizontal="center" vertical="center" wrapText="1" shrinkToFit="1"/>
    </xf>
    <xf numFmtId="0" fontId="16" fillId="0" borderId="25" xfId="0" applyFont="1" applyBorder="1" applyAlignment="1">
      <alignment vertical="center" wrapText="1" shrinkToFit="1"/>
    </xf>
    <xf numFmtId="0" fontId="16" fillId="0" borderId="45" xfId="0" applyFont="1" applyBorder="1" applyAlignment="1">
      <alignment horizontal="center" vertical="center" wrapText="1" shrinkToFit="1"/>
    </xf>
    <xf numFmtId="0" fontId="16" fillId="0" borderId="41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4" fillId="0" borderId="31" xfId="0" applyFont="1" applyBorder="1" applyAlignment="1">
      <alignment horizontal="center" vertical="center" wrapText="1" shrinkToFit="1"/>
    </xf>
    <xf numFmtId="0" fontId="16" fillId="0" borderId="51" xfId="0" applyFont="1" applyBorder="1" applyAlignment="1">
      <alignment vertical="center" wrapText="1" shrinkToFit="1"/>
    </xf>
    <xf numFmtId="0" fontId="24" fillId="0" borderId="50" xfId="0" applyFont="1" applyBorder="1" applyAlignment="1">
      <alignment horizontal="center" vertical="center" wrapText="1" shrinkToFit="1"/>
    </xf>
    <xf numFmtId="0" fontId="24" fillId="0" borderId="52" xfId="0" applyFont="1" applyBorder="1" applyAlignment="1">
      <alignment horizontal="center" vertical="center" wrapText="1" shrinkToFit="1"/>
    </xf>
    <xf numFmtId="0" fontId="16" fillId="0" borderId="7" xfId="0" applyFont="1" applyBorder="1" applyAlignment="1">
      <alignment vertical="center" wrapText="1" shrinkToFit="1"/>
    </xf>
    <xf numFmtId="0" fontId="16" fillId="0" borderId="57" xfId="0" applyFont="1" applyBorder="1" applyAlignment="1">
      <alignment horizontal="center" vertical="center" wrapText="1" shrinkToFit="1"/>
    </xf>
    <xf numFmtId="0" fontId="16" fillId="0" borderId="54" xfId="0" applyFont="1" applyBorder="1" applyAlignment="1">
      <alignment vertical="center" wrapText="1" shrinkToFit="1"/>
    </xf>
    <xf numFmtId="0" fontId="23" fillId="0" borderId="0" xfId="0" applyFont="1" applyAlignment="1">
      <alignment vertical="center" textRotation="90" wrapText="1" shrinkToFit="1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horizontal="center" vertical="center" wrapText="1" shrinkToFit="1"/>
    </xf>
    <xf numFmtId="0" fontId="24" fillId="0" borderId="0" xfId="0" applyFont="1" applyAlignment="1">
      <alignment horizontal="center" vertical="center" wrapText="1" shrinkToFit="1"/>
    </xf>
    <xf numFmtId="0" fontId="23" fillId="0" borderId="0" xfId="0" applyFont="1" applyAlignment="1">
      <alignment horizontal="center" vertical="center" wrapText="1" shrinkToFit="1"/>
    </xf>
    <xf numFmtId="0" fontId="21" fillId="0" borderId="0" xfId="0" applyFont="1" applyAlignment="1">
      <alignment vertical="center" textRotation="90" wrapText="1" shrinkToFit="1"/>
    </xf>
    <xf numFmtId="0" fontId="22" fillId="0" borderId="0" xfId="0" applyFont="1" applyAlignment="1">
      <alignment horizontal="center" vertical="center" wrapText="1" shrinkToFit="1"/>
    </xf>
    <xf numFmtId="0" fontId="21" fillId="0" borderId="0" xfId="0" applyFont="1" applyAlignment="1">
      <alignment horizontal="center" vertical="center" textRotation="90" wrapText="1" shrinkToFit="1"/>
    </xf>
    <xf numFmtId="0" fontId="23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16" fillId="0" borderId="63" xfId="0" applyFont="1" applyBorder="1" applyAlignment="1">
      <alignment horizontal="center" vertical="center" wrapText="1" shrinkToFit="1"/>
    </xf>
    <xf numFmtId="0" fontId="24" fillId="0" borderId="53" xfId="0" applyFont="1" applyBorder="1" applyAlignment="1">
      <alignment horizontal="center" vertical="center" wrapText="1" shrinkToFit="1"/>
    </xf>
    <xf numFmtId="0" fontId="24" fillId="0" borderId="64" xfId="0" applyFont="1" applyBorder="1" applyAlignment="1">
      <alignment horizontal="center" vertical="center" wrapText="1" shrinkToFit="1"/>
    </xf>
    <xf numFmtId="0" fontId="24" fillId="0" borderId="54" xfId="0" applyFont="1" applyBorder="1" applyAlignment="1">
      <alignment horizontal="center" vertical="center" wrapText="1" shrinkToFit="1"/>
    </xf>
    <xf numFmtId="0" fontId="15" fillId="0" borderId="1" xfId="0" applyFont="1" applyBorder="1"/>
    <xf numFmtId="0" fontId="18" fillId="16" borderId="8" xfId="0" applyFont="1" applyFill="1" applyBorder="1" applyAlignment="1">
      <alignment horizontal="center" vertical="center" wrapText="1"/>
    </xf>
    <xf numFmtId="0" fontId="18" fillId="16" borderId="4" xfId="0" applyFont="1" applyFill="1" applyBorder="1" applyAlignment="1">
      <alignment horizontal="center" vertical="center" wrapText="1"/>
    </xf>
    <xf numFmtId="0" fontId="18" fillId="16" borderId="5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168" fontId="0" fillId="0" borderId="1" xfId="3" applyNumberFormat="1" applyFont="1" applyBorder="1" applyAlignment="1">
      <alignment vertical="center"/>
    </xf>
    <xf numFmtId="164" fontId="31" fillId="0" borderId="27" xfId="1" applyNumberFormat="1" applyFont="1" applyBorder="1" applyAlignment="1">
      <alignment horizontal="center" vertical="center" wrapText="1"/>
    </xf>
    <xf numFmtId="0" fontId="33" fillId="0" borderId="27" xfId="0" applyFont="1" applyBorder="1" applyAlignment="1">
      <alignment horizontal="left" vertical="center" wrapText="1"/>
    </xf>
    <xf numFmtId="0" fontId="33" fillId="0" borderId="27" xfId="0" applyFont="1" applyBorder="1" applyAlignment="1">
      <alignment horizontal="center" vertical="center"/>
    </xf>
    <xf numFmtId="16" fontId="33" fillId="0" borderId="27" xfId="0" applyNumberFormat="1" applyFont="1" applyBorder="1" applyAlignment="1">
      <alignment horizontal="center" vertical="center" wrapText="1"/>
    </xf>
    <xf numFmtId="0" fontId="31" fillId="0" borderId="27" xfId="1" applyFont="1" applyBorder="1" applyAlignment="1">
      <alignment horizontal="center" vertical="center" wrapText="1"/>
    </xf>
    <xf numFmtId="0" fontId="31" fillId="0" borderId="27" xfId="1" applyFont="1" applyBorder="1" applyAlignment="1" applyProtection="1">
      <alignment horizontal="left" vertical="center" wrapText="1"/>
      <protection locked="0"/>
    </xf>
    <xf numFmtId="16" fontId="33" fillId="0" borderId="27" xfId="0" applyNumberFormat="1" applyFont="1" applyBorder="1" applyAlignment="1">
      <alignment horizontal="center"/>
    </xf>
    <xf numFmtId="164" fontId="31" fillId="0" borderId="30" xfId="1" applyNumberFormat="1" applyFont="1" applyBorder="1" applyAlignment="1">
      <alignment horizontal="center" vertical="center" wrapText="1"/>
    </xf>
    <xf numFmtId="0" fontId="31" fillId="0" borderId="30" xfId="1" applyFont="1" applyBorder="1" applyAlignment="1" applyProtection="1">
      <alignment horizontal="left" vertical="center" wrapText="1"/>
      <protection locked="0"/>
    </xf>
    <xf numFmtId="167" fontId="31" fillId="0" borderId="30" xfId="1" applyNumberFormat="1" applyFont="1" applyBorder="1" applyAlignment="1" applyProtection="1">
      <alignment horizontal="center" vertical="center" wrapText="1"/>
      <protection locked="0"/>
    </xf>
    <xf numFmtId="165" fontId="31" fillId="0" borderId="30" xfId="1" applyNumberFormat="1" applyFont="1" applyBorder="1" applyAlignment="1" applyProtection="1">
      <alignment horizontal="center" vertical="center" wrapText="1"/>
      <protection locked="0"/>
    </xf>
    <xf numFmtId="0" fontId="31" fillId="0" borderId="30" xfId="1" applyFont="1" applyBorder="1" applyAlignment="1">
      <alignment horizontal="center" vertical="center" wrapText="1"/>
    </xf>
    <xf numFmtId="0" fontId="32" fillId="0" borderId="30" xfId="2" applyFont="1" applyBorder="1" applyAlignment="1" applyProtection="1">
      <alignment horizontal="left" vertical="center" wrapText="1"/>
      <protection locked="0"/>
    </xf>
    <xf numFmtId="164" fontId="31" fillId="0" borderId="52" xfId="1" applyNumberFormat="1" applyFont="1" applyBorder="1" applyAlignment="1">
      <alignment horizontal="center" vertical="center" wrapText="1"/>
    </xf>
    <xf numFmtId="0" fontId="33" fillId="0" borderId="52" xfId="0" applyFont="1" applyBorder="1" applyAlignment="1">
      <alignment horizontal="left" vertical="center" wrapText="1"/>
    </xf>
    <xf numFmtId="0" fontId="33" fillId="0" borderId="52" xfId="0" applyFont="1" applyBorder="1" applyAlignment="1">
      <alignment horizontal="center" vertical="center"/>
    </xf>
    <xf numFmtId="16" fontId="33" fillId="0" borderId="52" xfId="0" applyNumberFormat="1" applyFont="1" applyBorder="1" applyAlignment="1">
      <alignment horizontal="center" vertical="center"/>
    </xf>
    <xf numFmtId="0" fontId="31" fillId="0" borderId="52" xfId="1" applyFont="1" applyBorder="1" applyAlignment="1">
      <alignment horizontal="center" vertical="center" wrapText="1"/>
    </xf>
    <xf numFmtId="0" fontId="31" fillId="0" borderId="52" xfId="1" applyFont="1" applyBorder="1" applyAlignment="1" applyProtection="1">
      <alignment horizontal="left" vertical="center" wrapText="1"/>
      <protection locked="0"/>
    </xf>
    <xf numFmtId="0" fontId="33" fillId="0" borderId="30" xfId="0" applyFont="1" applyBorder="1" applyAlignment="1">
      <alignment horizontal="left" vertical="center"/>
    </xf>
    <xf numFmtId="0" fontId="33" fillId="0" borderId="30" xfId="0" applyFont="1" applyBorder="1" applyAlignment="1">
      <alignment horizontal="center"/>
    </xf>
    <xf numFmtId="16" fontId="33" fillId="0" borderId="30" xfId="0" applyNumberFormat="1" applyFont="1" applyBorder="1" applyAlignment="1">
      <alignment horizontal="center" vertical="center"/>
    </xf>
    <xf numFmtId="0" fontId="43" fillId="2" borderId="1" xfId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/>
    </xf>
    <xf numFmtId="0" fontId="45" fillId="2" borderId="1" xfId="0" applyFont="1" applyFill="1" applyBorder="1" applyAlignment="1">
      <alignment horizontal="center" vertical="center"/>
    </xf>
    <xf numFmtId="0" fontId="19" fillId="0" borderId="0" xfId="0" applyFont="1"/>
    <xf numFmtId="0" fontId="46" fillId="0" borderId="0" xfId="0" applyFont="1"/>
    <xf numFmtId="168" fontId="19" fillId="0" borderId="1" xfId="3" applyNumberFormat="1" applyFont="1" applyBorder="1" applyAlignment="1">
      <alignment horizontal="center" vertical="center"/>
    </xf>
    <xf numFmtId="168" fontId="0" fillId="0" borderId="30" xfId="3" applyNumberFormat="1" applyFont="1" applyBorder="1" applyAlignment="1">
      <alignment vertical="center"/>
    </xf>
    <xf numFmtId="168" fontId="0" fillId="0" borderId="29" xfId="3" applyNumberFormat="1" applyFont="1" applyBorder="1" applyAlignment="1">
      <alignment vertical="center"/>
    </xf>
    <xf numFmtId="168" fontId="0" fillId="0" borderId="6" xfId="3" applyNumberFormat="1" applyFont="1" applyBorder="1" applyAlignment="1">
      <alignment vertical="center"/>
    </xf>
    <xf numFmtId="168" fontId="0" fillId="0" borderId="8" xfId="3" applyNumberFormat="1" applyFont="1" applyBorder="1" applyAlignment="1">
      <alignment vertical="center"/>
    </xf>
    <xf numFmtId="168" fontId="0" fillId="0" borderId="30" xfId="3" quotePrefix="1" applyNumberFormat="1" applyFont="1" applyBorder="1" applyAlignment="1">
      <alignment horizontal="center" vertical="center"/>
    </xf>
    <xf numFmtId="168" fontId="0" fillId="0" borderId="1" xfId="3" quotePrefix="1" applyNumberFormat="1" applyFont="1" applyBorder="1" applyAlignment="1">
      <alignment horizontal="center" vertical="center"/>
    </xf>
    <xf numFmtId="168" fontId="0" fillId="0" borderId="4" xfId="3" quotePrefix="1" applyNumberFormat="1" applyFont="1" applyBorder="1" applyAlignment="1">
      <alignment horizontal="center" vertical="center"/>
    </xf>
    <xf numFmtId="168" fontId="0" fillId="0" borderId="4" xfId="3" applyNumberFormat="1" applyFont="1" applyBorder="1" applyAlignment="1">
      <alignment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168" fontId="0" fillId="2" borderId="12" xfId="0" applyNumberFormat="1" applyFill="1" applyBorder="1" applyAlignment="1">
      <alignment vertical="center"/>
    </xf>
    <xf numFmtId="168" fontId="0" fillId="0" borderId="10" xfId="0" applyNumberFormat="1" applyBorder="1"/>
    <xf numFmtId="168" fontId="0" fillId="2" borderId="3" xfId="3" applyNumberFormat="1" applyFont="1" applyFill="1" applyBorder="1" applyAlignment="1">
      <alignment vertical="center"/>
    </xf>
    <xf numFmtId="168" fontId="0" fillId="2" borderId="31" xfId="3" applyNumberFormat="1" applyFont="1" applyFill="1" applyBorder="1" applyAlignment="1">
      <alignment vertical="center"/>
    </xf>
    <xf numFmtId="168" fontId="0" fillId="2" borderId="37" xfId="3" applyNumberFormat="1" applyFont="1" applyFill="1" applyBorder="1" applyAlignment="1">
      <alignment vertical="center"/>
    </xf>
    <xf numFmtId="168" fontId="0" fillId="2" borderId="7" xfId="3" applyNumberFormat="1" applyFont="1" applyFill="1" applyBorder="1" applyAlignment="1">
      <alignment vertical="center"/>
    </xf>
    <xf numFmtId="168" fontId="0" fillId="2" borderId="36" xfId="3" applyNumberFormat="1" applyFont="1" applyFill="1" applyBorder="1" applyAlignment="1">
      <alignment vertical="center"/>
    </xf>
    <xf numFmtId="168" fontId="0" fillId="2" borderId="5" xfId="3" applyNumberFormat="1" applyFont="1" applyFill="1" applyBorder="1" applyAlignment="1">
      <alignment vertical="center"/>
    </xf>
    <xf numFmtId="170" fontId="0" fillId="0" borderId="0" xfId="0" applyNumberFormat="1"/>
    <xf numFmtId="171" fontId="7" fillId="0" borderId="66" xfId="0" applyNumberFormat="1" applyFont="1" applyBorder="1" applyAlignment="1">
      <alignment horizontal="center"/>
    </xf>
    <xf numFmtId="168" fontId="7" fillId="0" borderId="66" xfId="0" applyNumberFormat="1" applyFont="1" applyBorder="1" applyAlignment="1">
      <alignment horizontal="center"/>
    </xf>
    <xf numFmtId="168" fontId="51" fillId="0" borderId="66" xfId="0" applyNumberFormat="1" applyFont="1" applyBorder="1" applyAlignment="1">
      <alignment horizontal="center"/>
    </xf>
    <xf numFmtId="168" fontId="48" fillId="2" borderId="66" xfId="0" applyNumberFormat="1" applyFont="1" applyFill="1" applyBorder="1" applyAlignment="1">
      <alignment horizontal="center"/>
    </xf>
    <xf numFmtId="0" fontId="0" fillId="0" borderId="68" xfId="0" applyBorder="1" applyAlignment="1">
      <alignment vertical="center"/>
    </xf>
    <xf numFmtId="0" fontId="0" fillId="0" borderId="68" xfId="0" applyBorder="1" applyAlignment="1">
      <alignment horizontal="center" vertical="center"/>
    </xf>
    <xf numFmtId="0" fontId="5" fillId="19" borderId="68" xfId="0" applyFont="1" applyFill="1" applyBorder="1" applyAlignment="1">
      <alignment horizontal="center" vertical="center"/>
    </xf>
    <xf numFmtId="0" fontId="1" fillId="4" borderId="75" xfId="0" applyFont="1" applyFill="1" applyBorder="1" applyAlignment="1">
      <alignment horizontal="center" vertical="center"/>
    </xf>
    <xf numFmtId="170" fontId="1" fillId="4" borderId="76" xfId="0" applyNumberFormat="1" applyFont="1" applyFill="1" applyBorder="1" applyAlignment="1">
      <alignment horizontal="center" vertical="center"/>
    </xf>
    <xf numFmtId="0" fontId="1" fillId="4" borderId="76" xfId="0" applyFont="1" applyFill="1" applyBorder="1" applyAlignment="1">
      <alignment horizontal="center" vertical="center"/>
    </xf>
    <xf numFmtId="172" fontId="1" fillId="4" borderId="76" xfId="0" applyNumberFormat="1" applyFont="1" applyFill="1" applyBorder="1" applyAlignment="1">
      <alignment horizontal="center" vertical="center"/>
    </xf>
    <xf numFmtId="168" fontId="0" fillId="2" borderId="69" xfId="0" applyNumberFormat="1" applyFill="1" applyBorder="1" applyAlignment="1">
      <alignment vertical="center"/>
    </xf>
    <xf numFmtId="168" fontId="0" fillId="0" borderId="68" xfId="3" applyNumberFormat="1" applyFont="1" applyBorder="1" applyAlignment="1">
      <alignment horizontal="center" vertical="center"/>
    </xf>
    <xf numFmtId="168" fontId="0" fillId="0" borderId="77" xfId="3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8" fontId="0" fillId="9" borderId="11" xfId="0" applyNumberFormat="1" applyFill="1" applyBorder="1"/>
    <xf numFmtId="0" fontId="18" fillId="16" borderId="64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left" wrapText="1"/>
    </xf>
    <xf numFmtId="0" fontId="33" fillId="0" borderId="1" xfId="0" applyFont="1" applyBorder="1" applyAlignment="1">
      <alignment horizontal="left" wrapText="1"/>
    </xf>
    <xf numFmtId="0" fontId="49" fillId="0" borderId="66" xfId="0" applyFont="1" applyBorder="1" applyAlignment="1">
      <alignment horizontal="center" wrapText="1"/>
    </xf>
    <xf numFmtId="0" fontId="7" fillId="7" borderId="66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0" borderId="46" xfId="0" applyFont="1" applyBorder="1" applyAlignment="1">
      <alignment vertical="center" wrapText="1"/>
    </xf>
    <xf numFmtId="0" fontId="0" fillId="0" borderId="68" xfId="0" applyBorder="1" applyAlignment="1">
      <alignment horizontal="center" vertical="center" wrapText="1"/>
    </xf>
    <xf numFmtId="0" fontId="7" fillId="2" borderId="67" xfId="0" applyFont="1" applyFill="1" applyBorder="1" applyAlignment="1">
      <alignment horizontal="center" wrapText="1"/>
    </xf>
    <xf numFmtId="0" fontId="7" fillId="2" borderId="67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70" fontId="0" fillId="0" borderId="0" xfId="0" applyNumberFormat="1" applyAlignment="1">
      <alignment horizontal="center"/>
    </xf>
    <xf numFmtId="0" fontId="49" fillId="21" borderId="66" xfId="0" quotePrefix="1" applyFont="1" applyFill="1" applyBorder="1" applyAlignment="1">
      <alignment horizontal="center" wrapText="1"/>
    </xf>
    <xf numFmtId="171" fontId="7" fillId="21" borderId="66" xfId="0" applyNumberFormat="1" applyFont="1" applyFill="1" applyBorder="1" applyAlignment="1">
      <alignment horizontal="center"/>
    </xf>
    <xf numFmtId="168" fontId="7" fillId="21" borderId="66" xfId="0" applyNumberFormat="1" applyFont="1" applyFill="1" applyBorder="1" applyAlignment="1">
      <alignment horizontal="center"/>
    </xf>
    <xf numFmtId="168" fontId="51" fillId="21" borderId="66" xfId="0" applyNumberFormat="1" applyFont="1" applyFill="1" applyBorder="1" applyAlignment="1">
      <alignment horizontal="center"/>
    </xf>
    <xf numFmtId="0" fontId="48" fillId="11" borderId="27" xfId="0" applyFont="1" applyFill="1" applyBorder="1" applyAlignment="1">
      <alignment horizontal="center" vertical="center" wrapText="1"/>
    </xf>
    <xf numFmtId="170" fontId="48" fillId="11" borderId="27" xfId="0" applyNumberFormat="1" applyFont="1" applyFill="1" applyBorder="1" applyAlignment="1">
      <alignment horizontal="center" vertical="center"/>
    </xf>
    <xf numFmtId="0" fontId="48" fillId="11" borderId="27" xfId="0" quotePrefix="1" applyFont="1" applyFill="1" applyBorder="1" applyAlignment="1">
      <alignment horizontal="center" vertical="center"/>
    </xf>
    <xf numFmtId="0" fontId="50" fillId="11" borderId="27" xfId="0" quotePrefix="1" applyFont="1" applyFill="1" applyBorder="1" applyAlignment="1">
      <alignment horizontal="center" vertical="center"/>
    </xf>
    <xf numFmtId="168" fontId="48" fillId="11" borderId="66" xfId="0" applyNumberFormat="1" applyFont="1" applyFill="1" applyBorder="1" applyAlignment="1">
      <alignment horizontal="center"/>
    </xf>
    <xf numFmtId="0" fontId="0" fillId="7" borderId="73" xfId="0" applyFill="1" applyBorder="1" applyAlignment="1">
      <alignment vertical="center"/>
    </xf>
    <xf numFmtId="171" fontId="0" fillId="0" borderId="74" xfId="0" applyNumberFormat="1" applyBorder="1" applyAlignment="1">
      <alignment vertical="center"/>
    </xf>
    <xf numFmtId="37" fontId="0" fillId="0" borderId="74" xfId="0" applyNumberFormat="1" applyBorder="1" applyAlignment="1">
      <alignment vertical="center"/>
    </xf>
    <xf numFmtId="172" fontId="0" fillId="0" borderId="74" xfId="0" applyNumberFormat="1" applyBorder="1" applyAlignment="1">
      <alignment vertical="center"/>
    </xf>
    <xf numFmtId="37" fontId="0" fillId="20" borderId="66" xfId="0" applyNumberFormat="1" applyFill="1" applyBorder="1" applyAlignment="1">
      <alignment horizontal="center" vertical="center"/>
    </xf>
    <xf numFmtId="0" fontId="0" fillId="7" borderId="70" xfId="0" applyFill="1" applyBorder="1" applyAlignment="1">
      <alignment vertical="center"/>
    </xf>
    <xf numFmtId="171" fontId="0" fillId="0" borderId="66" xfId="0" applyNumberFormat="1" applyBorder="1" applyAlignment="1">
      <alignment vertical="center"/>
    </xf>
    <xf numFmtId="37" fontId="0" fillId="0" borderId="66" xfId="0" applyNumberFormat="1" applyBorder="1" applyAlignment="1">
      <alignment vertical="center"/>
    </xf>
    <xf numFmtId="172" fontId="0" fillId="0" borderId="66" xfId="0" applyNumberFormat="1" applyBorder="1" applyAlignment="1">
      <alignment vertical="center"/>
    </xf>
    <xf numFmtId="0" fontId="0" fillId="7" borderId="71" xfId="0" applyFill="1" applyBorder="1" applyAlignment="1">
      <alignment vertical="center"/>
    </xf>
    <xf numFmtId="171" fontId="0" fillId="0" borderId="72" xfId="0" applyNumberFormat="1" applyBorder="1" applyAlignment="1">
      <alignment vertical="center"/>
    </xf>
    <xf numFmtId="37" fontId="0" fillId="0" borderId="72" xfId="0" applyNumberFormat="1" applyBorder="1" applyAlignment="1">
      <alignment vertical="center"/>
    </xf>
    <xf numFmtId="172" fontId="0" fillId="0" borderId="72" xfId="0" applyNumberFormat="1" applyBorder="1" applyAlignment="1">
      <alignment vertical="center"/>
    </xf>
    <xf numFmtId="1" fontId="34" fillId="5" borderId="1" xfId="1" applyNumberFormat="1" applyFont="1" applyFill="1" applyBorder="1" applyAlignment="1">
      <alignment horizontal="center" vertical="center" wrapText="1"/>
    </xf>
    <xf numFmtId="1" fontId="31" fillId="0" borderId="1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16" fillId="0" borderId="3" xfId="0" applyFont="1" applyBorder="1" applyAlignment="1">
      <alignment vertical="center" wrapText="1" shrinkToFit="1"/>
    </xf>
    <xf numFmtId="0" fontId="16" fillId="0" borderId="2" xfId="0" applyFont="1" applyBorder="1" applyAlignment="1">
      <alignment vertical="center" wrapText="1" shrinkToFit="1"/>
    </xf>
    <xf numFmtId="0" fontId="16" fillId="0" borderId="55" xfId="0" applyFont="1" applyBorder="1" applyAlignment="1">
      <alignment vertical="center" wrapText="1" shrinkToFit="1"/>
    </xf>
    <xf numFmtId="0" fontId="16" fillId="0" borderId="80" xfId="0" applyFont="1" applyBorder="1" applyAlignment="1">
      <alignment vertical="center" wrapText="1" shrinkToFit="1"/>
    </xf>
    <xf numFmtId="0" fontId="16" fillId="0" borderId="62" xfId="0" applyFont="1" applyBorder="1" applyAlignment="1">
      <alignment vertical="center" wrapText="1" shrinkToFit="1"/>
    </xf>
    <xf numFmtId="0" fontId="16" fillId="0" borderId="19" xfId="0" applyFont="1" applyBorder="1" applyAlignment="1">
      <alignment horizontal="center" vertical="center" wrapText="1" shrinkToFit="1"/>
    </xf>
    <xf numFmtId="0" fontId="19" fillId="0" borderId="64" xfId="0" applyFont="1" applyBorder="1" applyAlignment="1">
      <alignment horizontal="center" vertical="center" wrapText="1" shrinkToFit="1"/>
    </xf>
    <xf numFmtId="0" fontId="1" fillId="4" borderId="81" xfId="0" applyFont="1" applyFill="1" applyBorder="1" applyAlignment="1">
      <alignment horizontal="center" vertical="center"/>
    </xf>
    <xf numFmtId="37" fontId="0" fillId="0" borderId="82" xfId="0" applyNumberFormat="1" applyBorder="1" applyAlignment="1">
      <alignment vertical="center"/>
    </xf>
    <xf numFmtId="37" fontId="0" fillId="0" borderId="67" xfId="0" applyNumberFormat="1" applyBorder="1" applyAlignment="1">
      <alignment vertical="center"/>
    </xf>
    <xf numFmtId="37" fontId="0" fillId="0" borderId="83" xfId="0" applyNumberFormat="1" applyBorder="1" applyAlignment="1">
      <alignment vertical="center"/>
    </xf>
    <xf numFmtId="37" fontId="0" fillId="20" borderId="84" xfId="0" applyNumberFormat="1" applyFill="1" applyBorder="1" applyAlignment="1">
      <alignment horizontal="center" vertical="center"/>
    </xf>
    <xf numFmtId="37" fontId="0" fillId="20" borderId="85" xfId="0" applyNumberFormat="1" applyFill="1" applyBorder="1" applyAlignment="1">
      <alignment horizontal="center" vertical="center"/>
    </xf>
    <xf numFmtId="37" fontId="0" fillId="20" borderId="86" xfId="0" applyNumberFormat="1" applyFill="1" applyBorder="1" applyAlignment="1">
      <alignment horizontal="center" vertical="center"/>
    </xf>
    <xf numFmtId="37" fontId="0" fillId="20" borderId="87" xfId="0" applyNumberFormat="1" applyFill="1" applyBorder="1" applyAlignment="1">
      <alignment horizontal="center" vertical="center"/>
    </xf>
    <xf numFmtId="37" fontId="0" fillId="20" borderId="88" xfId="0" applyNumberFormat="1" applyFill="1" applyBorder="1" applyAlignment="1">
      <alignment horizontal="center" vertical="center"/>
    </xf>
    <xf numFmtId="37" fontId="0" fillId="20" borderId="89" xfId="0" applyNumberFormat="1" applyFill="1" applyBorder="1" applyAlignment="1">
      <alignment horizontal="center" vertical="center"/>
    </xf>
    <xf numFmtId="37" fontId="0" fillId="20" borderId="74" xfId="0" applyNumberFormat="1" applyFill="1" applyBorder="1" applyAlignment="1">
      <alignment horizontal="center" vertical="center"/>
    </xf>
    <xf numFmtId="37" fontId="0" fillId="20" borderId="90" xfId="0" applyNumberFormat="1" applyFill="1" applyBorder="1" applyAlignment="1">
      <alignment horizontal="center" vertical="center"/>
    </xf>
    <xf numFmtId="0" fontId="1" fillId="20" borderId="91" xfId="0" applyFont="1" applyFill="1" applyBorder="1" applyAlignment="1">
      <alignment horizontal="center" vertical="center"/>
    </xf>
    <xf numFmtId="0" fontId="1" fillId="20" borderId="92" xfId="0" applyFont="1" applyFill="1" applyBorder="1" applyAlignment="1">
      <alignment horizontal="center" vertical="center"/>
    </xf>
    <xf numFmtId="0" fontId="1" fillId="20" borderId="93" xfId="0" applyFont="1" applyFill="1" applyBorder="1" applyAlignment="1">
      <alignment horizontal="center" vertical="center"/>
    </xf>
    <xf numFmtId="0" fontId="5" fillId="19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vertical="center" wrapText="1"/>
    </xf>
    <xf numFmtId="168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3" fillId="18" borderId="68" xfId="0" applyFont="1" applyFill="1" applyBorder="1" applyAlignment="1">
      <alignment horizontal="center" vertical="center"/>
    </xf>
    <xf numFmtId="0" fontId="5" fillId="18" borderId="68" xfId="0" applyFont="1" applyFill="1" applyBorder="1" applyAlignment="1">
      <alignment horizontal="center" vertical="center"/>
    </xf>
    <xf numFmtId="0" fontId="27" fillId="10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1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8" borderId="23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28" fillId="11" borderId="20" xfId="0" applyFont="1" applyFill="1" applyBorder="1" applyAlignment="1">
      <alignment horizontal="center" vertical="center"/>
    </xf>
    <xf numFmtId="0" fontId="28" fillId="11" borderId="21" xfId="0" applyFont="1" applyFill="1" applyBorder="1" applyAlignment="1">
      <alignment horizontal="center" vertical="center"/>
    </xf>
    <xf numFmtId="0" fontId="28" fillId="11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95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48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17" fillId="16" borderId="23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 textRotation="90" wrapText="1" shrinkToFit="1"/>
    </xf>
    <xf numFmtId="0" fontId="18" fillId="11" borderId="6" xfId="0" applyFont="1" applyFill="1" applyBorder="1" applyAlignment="1">
      <alignment horizontal="center" vertical="center" textRotation="90" wrapText="1" shrinkToFit="1"/>
    </xf>
    <xf numFmtId="0" fontId="18" fillId="11" borderId="8" xfId="0" applyFont="1" applyFill="1" applyBorder="1" applyAlignment="1">
      <alignment horizontal="center" vertical="center" textRotation="90" wrapText="1" shrinkToFit="1"/>
    </xf>
    <xf numFmtId="0" fontId="18" fillId="11" borderId="29" xfId="0" applyFont="1" applyFill="1" applyBorder="1" applyAlignment="1">
      <alignment horizontal="center" vertical="center" textRotation="90" wrapText="1" shrinkToFit="1"/>
    </xf>
    <xf numFmtId="0" fontId="18" fillId="11" borderId="26" xfId="0" applyFont="1" applyFill="1" applyBorder="1" applyAlignment="1">
      <alignment horizontal="center" vertical="center" textRotation="90" wrapText="1" shrinkToFit="1"/>
    </xf>
    <xf numFmtId="0" fontId="18" fillId="11" borderId="13" xfId="0" applyFont="1" applyFill="1" applyBorder="1" applyAlignment="1">
      <alignment horizontal="center" vertical="center" textRotation="90" wrapText="1" shrinkToFit="1"/>
    </xf>
    <xf numFmtId="0" fontId="18" fillId="11" borderId="50" xfId="0" applyFont="1" applyFill="1" applyBorder="1" applyAlignment="1">
      <alignment horizontal="center" vertical="center" textRotation="90" wrapText="1" shrinkToFit="1"/>
    </xf>
    <xf numFmtId="0" fontId="18" fillId="11" borderId="53" xfId="0" applyFont="1" applyFill="1" applyBorder="1" applyAlignment="1">
      <alignment horizontal="center" vertical="center" textRotation="90" wrapText="1" shrinkToFit="1"/>
    </xf>
    <xf numFmtId="0" fontId="18" fillId="11" borderId="78" xfId="0" applyFont="1" applyFill="1" applyBorder="1" applyAlignment="1">
      <alignment horizontal="center" vertical="center" textRotation="90" wrapText="1" shrinkToFit="1"/>
    </xf>
    <xf numFmtId="0" fontId="18" fillId="11" borderId="79" xfId="0" applyFont="1" applyFill="1" applyBorder="1" applyAlignment="1">
      <alignment horizontal="center" vertical="center" textRotation="90" wrapText="1" shrinkToFit="1"/>
    </xf>
    <xf numFmtId="0" fontId="18" fillId="11" borderId="19" xfId="0" applyFont="1" applyFill="1" applyBorder="1" applyAlignment="1">
      <alignment horizontal="center" vertical="center" textRotation="90" wrapText="1" shrinkToFit="1"/>
    </xf>
    <xf numFmtId="0" fontId="17" fillId="16" borderId="25" xfId="0" applyFont="1" applyFill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58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42" fillId="0" borderId="61" xfId="0" applyFont="1" applyBorder="1" applyAlignment="1">
      <alignment horizontal="center" vertical="center"/>
    </xf>
    <xf numFmtId="0" fontId="42" fillId="0" borderId="62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17" fillId="17" borderId="39" xfId="0" applyFont="1" applyFill="1" applyBorder="1" applyAlignment="1">
      <alignment horizontal="center" vertical="center"/>
    </xf>
    <xf numFmtId="0" fontId="17" fillId="17" borderId="40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horizontal="center" vertical="center"/>
    </xf>
    <xf numFmtId="0" fontId="17" fillId="17" borderId="8" xfId="0" applyFont="1" applyFill="1" applyBorder="1" applyAlignment="1">
      <alignment horizontal="center" vertical="center"/>
    </xf>
    <xf numFmtId="0" fontId="17" fillId="17" borderId="35" xfId="0" applyFont="1" applyFill="1" applyBorder="1" applyAlignment="1">
      <alignment horizontal="center" vertical="center" wrapText="1"/>
    </xf>
    <xf numFmtId="0" fontId="17" fillId="17" borderId="36" xfId="0" applyFont="1" applyFill="1" applyBorder="1" applyAlignment="1">
      <alignment horizontal="center" vertical="center" wrapText="1"/>
    </xf>
    <xf numFmtId="0" fontId="17" fillId="17" borderId="43" xfId="0" applyFont="1" applyFill="1" applyBorder="1" applyAlignment="1">
      <alignment horizontal="center" vertical="center"/>
    </xf>
    <xf numFmtId="0" fontId="17" fillId="17" borderId="44" xfId="0" applyFont="1" applyFill="1" applyBorder="1" applyAlignment="1">
      <alignment horizontal="center" vertical="center"/>
    </xf>
    <xf numFmtId="1" fontId="30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30" fillId="4" borderId="1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9" fillId="13" borderId="9" xfId="0" applyFont="1" applyFill="1" applyBorder="1" applyAlignment="1">
      <alignment horizontal="center" vertical="center"/>
    </xf>
    <xf numFmtId="0" fontId="39" fillId="13" borderId="0" xfId="0" applyFont="1" applyFill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0" fontId="41" fillId="13" borderId="37" xfId="0" applyFont="1" applyFill="1" applyBorder="1" applyAlignment="1">
      <alignment horizontal="center" vertical="center"/>
    </xf>
    <xf numFmtId="0" fontId="41" fillId="13" borderId="55" xfId="0" applyFont="1" applyFill="1" applyBorder="1" applyAlignment="1">
      <alignment horizontal="center" vertical="center"/>
    </xf>
    <xf numFmtId="0" fontId="41" fillId="13" borderId="3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7" fillId="2" borderId="2" xfId="0" applyFont="1" applyFill="1" applyBorder="1" applyAlignment="1">
      <alignment horizontal="center" wrapText="1"/>
    </xf>
  </cellXfs>
  <cellStyles count="5">
    <cellStyle name="Comma" xfId="3" builtinId="3"/>
    <cellStyle name="Hyperlink" xfId="2" builtinId="8"/>
    <cellStyle name="Normal" xfId="0" builtinId="0"/>
    <cellStyle name="Percent" xfId="4" builtinId="5"/>
    <cellStyle name="Standard 4 3" xfId="1" xr:uid="{8605DD23-FAC2-45A1-81E4-F70419D8BE95}"/>
  </cellStyles>
  <dxfs count="40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CONVERTED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tracking'!$C$5:$C$16</c:f>
              <c:numCache>
                <c:formatCode>_(* #,##0_);_(* \(#,##0\);_(* "-"??_);_(@_)</c:formatCode>
                <c:ptCount val="12"/>
                <c:pt idx="0">
                  <c:v>487541.55555555556</c:v>
                </c:pt>
                <c:pt idx="1">
                  <c:v>468406</c:v>
                </c:pt>
                <c:pt idx="2">
                  <c:v>426380</c:v>
                </c:pt>
                <c:pt idx="3">
                  <c:v>477410</c:v>
                </c:pt>
                <c:pt idx="4">
                  <c:v>492932</c:v>
                </c:pt>
                <c:pt idx="5">
                  <c:v>491563</c:v>
                </c:pt>
                <c:pt idx="6">
                  <c:v>509266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F-41AC-836A-7D1BF5F9A5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tracking'!$B$4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5129693000532537E-2"/>
                  <c:y val="-9.9033056248933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AF-41AC-836A-7D1BF5F9A5A7}"/>
                </c:ext>
              </c:extLst>
            </c:dLbl>
            <c:dLbl>
              <c:idx val="2"/>
              <c:layout>
                <c:manualLayout>
                  <c:x val="-2.5129693000532537E-2"/>
                  <c:y val="-8.0165136392528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AF-41AC-836A-7D1BF5F9A5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tracking'!$B$5:$B$16</c:f>
              <c:numCache>
                <c:formatCode>_(* #,##0_);_(* \(#,##0\);_(* "-"??_);_(@_)</c:formatCode>
                <c:ptCount val="12"/>
                <c:pt idx="0">
                  <c:v>478987.20000000007</c:v>
                </c:pt>
                <c:pt idx="1">
                  <c:v>429436.79999999993</c:v>
                </c:pt>
                <c:pt idx="2">
                  <c:v>396403.20000000007</c:v>
                </c:pt>
                <c:pt idx="3">
                  <c:v>462470.40000000002</c:v>
                </c:pt>
                <c:pt idx="4">
                  <c:v>478987.20000000007</c:v>
                </c:pt>
                <c:pt idx="5">
                  <c:v>462470.40000000002</c:v>
                </c:pt>
                <c:pt idx="6">
                  <c:v>478987.20000000007</c:v>
                </c:pt>
                <c:pt idx="7">
                  <c:v>478987.20000000007</c:v>
                </c:pt>
                <c:pt idx="8">
                  <c:v>462470.40000000002</c:v>
                </c:pt>
                <c:pt idx="9">
                  <c:v>478987.20000000007</c:v>
                </c:pt>
                <c:pt idx="10">
                  <c:v>462470.40000000002</c:v>
                </c:pt>
                <c:pt idx="11">
                  <c:v>478987.20000000007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F-41AC-836A-7D1BF5F9A5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19685039370078741" l="0" r="0" t="0.15748031496062992" header="0.31496062992125984" footer="0.3149606299212598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RW</a:t>
            </a:r>
            <a:r>
              <a:rPr lang="en-US" b="1" baseline="0"/>
              <a:t> GENERATION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tracking'!$E$4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6F4-4D06-A796-88AFA89942F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6F4-4D06-A796-88AFA89942F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360000" anchor="ctr" anchorCtr="0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56F4-4D06-A796-88AFA89942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36000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tracking'!$E$5:$E$16</c:f>
              <c:numCache>
                <c:formatCode>0</c:formatCode>
                <c:ptCount val="12"/>
                <c:pt idx="0">
                  <c:v>1040</c:v>
                </c:pt>
                <c:pt idx="1">
                  <c:v>380</c:v>
                </c:pt>
                <c:pt idx="2">
                  <c:v>0</c:v>
                </c:pt>
                <c:pt idx="3">
                  <c:v>0</c:v>
                </c:pt>
                <c:pt idx="4">
                  <c:v>1420</c:v>
                </c:pt>
                <c:pt idx="5">
                  <c:v>300</c:v>
                </c:pt>
                <c:pt idx="6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4-4D06-A796-88AFA89942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tracking'!$D$4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tracking'!$D$5:$D$16</c:f>
              <c:numCache>
                <c:formatCode>_(* #,##0_);_(* \(#,##0\);_(* "-"??_);_(@_)</c:formatCode>
                <c:ptCount val="12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4-4D06-A796-88AFA89942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YIELD of</a:t>
            </a:r>
            <a:r>
              <a:rPr lang="en-US" b="1" baseline="0"/>
              <a:t> VG2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tracking'!$G$4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29-4B58-B06C-577266BEFC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tracking'!$G$5:$G$16</c:f>
              <c:numCache>
                <c:formatCode>_(* #,##0.00_);_(* \(#,##0.00\);_(* "-"??_);_(@_)</c:formatCode>
                <c:ptCount val="12"/>
                <c:pt idx="0">
                  <c:v>2.0099999999999998</c:v>
                </c:pt>
                <c:pt idx="1">
                  <c:v>1.99</c:v>
                </c:pt>
                <c:pt idx="2">
                  <c:v>1.99</c:v>
                </c:pt>
                <c:pt idx="3">
                  <c:v>2</c:v>
                </c:pt>
                <c:pt idx="4">
                  <c:v>2</c:v>
                </c:pt>
                <c:pt idx="5">
                  <c:v>1.99</c:v>
                </c:pt>
                <c:pt idx="6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29-4B58-B06C-577266BEFC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tracking'!$F$4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tracking'!$F$5:$F$16</c:f>
              <c:numCache>
                <c:formatCode>General</c:formatCode>
                <c:ptCount val="12"/>
                <c:pt idx="0">
                  <c:v>2.0099999999999998</c:v>
                </c:pt>
                <c:pt idx="1">
                  <c:v>2.0099999999999998</c:v>
                </c:pt>
                <c:pt idx="2">
                  <c:v>2.0099999999999998</c:v>
                </c:pt>
                <c:pt idx="3">
                  <c:v>2.0099999999999998</c:v>
                </c:pt>
                <c:pt idx="4">
                  <c:v>2.0099999999999998</c:v>
                </c:pt>
                <c:pt idx="5">
                  <c:v>2.0099999999999998</c:v>
                </c:pt>
                <c:pt idx="6">
                  <c:v>2.0099999999999998</c:v>
                </c:pt>
                <c:pt idx="7">
                  <c:v>2.0099999999999998</c:v>
                </c:pt>
                <c:pt idx="8">
                  <c:v>2.0099999999999998</c:v>
                </c:pt>
                <c:pt idx="9">
                  <c:v>2.0099999999999998</c:v>
                </c:pt>
                <c:pt idx="10">
                  <c:v>2.0099999999999998</c:v>
                </c:pt>
                <c:pt idx="11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29-4B58-B06C-577266BEFC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2.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YIELD of</a:t>
            </a:r>
            <a:r>
              <a:rPr lang="en-US" b="1" baseline="0"/>
              <a:t> CONILON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tracking'!$I$4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tracking'!$I$5:$I$16</c:f>
              <c:numCache>
                <c:formatCode>_(* #,##0.00_);_(* \(#,##0.00\);_(* "-"??_);_(@_)</c:formatCode>
                <c:ptCount val="12"/>
                <c:pt idx="0">
                  <c:v>2.0099999999999998</c:v>
                </c:pt>
                <c:pt idx="1">
                  <c:v>2.0099999999999998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2-4438-9DBA-5A97A3A7E4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tracking'!$H$4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tracking'!$H$5:$H$16</c:f>
              <c:numCache>
                <c:formatCode>0.00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2-4438-9DBA-5A97A3A7E4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2.02"/>
          <c:min val="1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TURN-OVER</a:t>
            </a:r>
            <a:r>
              <a:rPr lang="en-US" b="1" baseline="0"/>
              <a:t>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tracking'!$K$4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599-49B7-99CA-299679ED7F5D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8B-4ACC-BE72-6232F8243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tracking'!$K$5:$K$16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7-4742-AE54-4F58D6C5C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tracking'!$J$4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tracking'!$J$5:$J$16</c:f>
              <c:numCache>
                <c:formatCode>0.0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7-4742-AE54-4F58D6C5C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At val="0"/>
        <c:auto val="1"/>
        <c:lblAlgn val="ctr"/>
        <c:lblOffset val="100"/>
        <c:noMultiLvlLbl val="0"/>
      </c:catAx>
      <c:valAx>
        <c:axId val="1460791199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0.2"/>
        <c:minorUnit val="4.0000000000000017E-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LOST</a:t>
            </a:r>
            <a:r>
              <a:rPr lang="en-US" b="1" baseline="0"/>
              <a:t> TIME INCIDENT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tracking'!$M$4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tracking'!$M$5:$M$16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6-435B-BB37-F00DF6211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tracking'!$L$4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tracking'!$L$5:$L$16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6-435B-BB37-F00DF6211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MAJOR</a:t>
            </a:r>
            <a:r>
              <a:rPr lang="en-US" b="1" baseline="0"/>
              <a:t> COMPLAINT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tracking'!$O$4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tracking'!$O$5:$O$16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F-40B9-B098-01B95B5511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tracking'!$N$4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tracking'!$N$5:$N$16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F-40B9-B098-01B95B5511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OTHER</a:t>
            </a:r>
            <a:r>
              <a:rPr lang="en-US" b="1" baseline="0"/>
              <a:t> COMPLAINT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tracking'!$Q$4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33-4738-A0E2-F8665264D3C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3-4738-A0E2-F8665264D3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tracking'!$Q$5:$Q$16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3-4738-A0E2-F8665264D3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tracking'!$P$4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tracking'!$P$5:$P$16</c:f>
              <c:numCache>
                <c:formatCode>General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3-4738-A0E2-F8665264D3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MAJOR</a:t>
            </a:r>
            <a:r>
              <a:rPr lang="en-US" b="1" baseline="0"/>
              <a:t> FINDING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tracking'!$S$4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tracking'!$S$5:$S$16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6-4B24-84DC-D95B913E48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tracking'!$R$4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tracking'!$R$5:$R$16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6-4B24-84DC-D95B913E48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CERTIFICATE</a:t>
            </a:r>
            <a:r>
              <a:rPr lang="en-US" b="1" baseline="0"/>
              <a:t> RENEWAL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tracking'!$U$4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tracking'!$U$5:$U$16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4-416E-A147-4C8E69E43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tracking'!$T$4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tracking'!$T$5:$T$16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54-416E-A147-4C8E69E43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NON-CONFORMITY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data tracking'!$W$4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AC-425D-AA18-4082416B503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AC-425D-AA18-4082416B503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C-425D-AA18-4082416B503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0F-4A84-B2AE-4374482DA8A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AC8-422C-AA73-5D3EE7239937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36-4906-86C2-10E98ED8FF47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616-459D-B7C8-7C591D7B88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tracking'!$W$5:$W$16</c:f>
              <c:numCache>
                <c:formatCode>_(* #,##0_);_(* \(#,##0\);_(* "-"??_);_(@_)</c:formatCode>
                <c:ptCount val="12"/>
                <c:pt idx="0">
                  <c:v>25044</c:v>
                </c:pt>
                <c:pt idx="1">
                  <c:v>10508</c:v>
                </c:pt>
                <c:pt idx="2">
                  <c:v>8358</c:v>
                </c:pt>
                <c:pt idx="3">
                  <c:v>7120</c:v>
                </c:pt>
                <c:pt idx="4">
                  <c:v>10695</c:v>
                </c:pt>
                <c:pt idx="5">
                  <c:v>10652</c:v>
                </c:pt>
                <c:pt idx="6">
                  <c:v>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C-425D-AA18-4082416B50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460776319"/>
        <c:axId val="1460791199"/>
      </c:barChart>
      <c:lineChart>
        <c:grouping val="standard"/>
        <c:varyColors val="0"/>
        <c:ser>
          <c:idx val="0"/>
          <c:order val="0"/>
          <c:tx>
            <c:strRef>
              <c:f>'KPI data tracking'!$V$4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394265919528725E-2"/>
                  <c:y val="-0.133034270989463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AC-425D-AA18-4082416B50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data tracking'!$A$5:$A$16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 tracking'!$V$5:$V$16</c:f>
              <c:numCache>
                <c:formatCode>_(* #,##0_);_(* \(#,##0\);_(* "-"??_);_(@_)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C-425D-AA18-4082416B50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76319"/>
        <c:axId val="1460791199"/>
      </c:lineChart>
      <c:catAx>
        <c:axId val="14607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1199"/>
        <c:crosses val="autoZero"/>
        <c:auto val="1"/>
        <c:lblAlgn val="ctr"/>
        <c:lblOffset val="100"/>
        <c:noMultiLvlLbl val="0"/>
      </c:catAx>
      <c:valAx>
        <c:axId val="1460791199"/>
        <c:scaling>
          <c:orientation val="minMax"/>
          <c:max val="2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319"/>
        <c:crosses val="autoZero"/>
        <c:crossBetween val="between"/>
        <c:majorUnit val="2000"/>
        <c:minorUnit val="10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BUSINESS</a:t>
            </a:r>
            <a:r>
              <a:rPr lang="en-US" b="1" baseline="0"/>
              <a:t> TARGET 2026 - YEAR TO DATE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'KPI data tracking'!$B$3:$W$4</c:f>
              <c:multiLvlStrCache>
                <c:ptCount val="22"/>
                <c:lvl>
                  <c:pt idx="0">
                    <c:v>Target</c:v>
                  </c:pt>
                  <c:pt idx="1">
                    <c:v>Actual</c:v>
                  </c:pt>
                  <c:pt idx="2">
                    <c:v>Target</c:v>
                  </c:pt>
                  <c:pt idx="3">
                    <c:v>Actual</c:v>
                  </c:pt>
                  <c:pt idx="4">
                    <c:v>Target</c:v>
                  </c:pt>
                  <c:pt idx="5">
                    <c:v>Actual</c:v>
                  </c:pt>
                  <c:pt idx="6">
                    <c:v>Target</c:v>
                  </c:pt>
                  <c:pt idx="7">
                    <c:v>Actual</c:v>
                  </c:pt>
                  <c:pt idx="8">
                    <c:v>Target</c:v>
                  </c:pt>
                  <c:pt idx="9">
                    <c:v>Actual</c:v>
                  </c:pt>
                  <c:pt idx="10">
                    <c:v>Target</c:v>
                  </c:pt>
                  <c:pt idx="11">
                    <c:v>Actual</c:v>
                  </c:pt>
                  <c:pt idx="12">
                    <c:v>Target</c:v>
                  </c:pt>
                  <c:pt idx="13">
                    <c:v>Actual</c:v>
                  </c:pt>
                  <c:pt idx="14">
                    <c:v>Target</c:v>
                  </c:pt>
                  <c:pt idx="15">
                    <c:v>Actual</c:v>
                  </c:pt>
                  <c:pt idx="16">
                    <c:v>Target</c:v>
                  </c:pt>
                  <c:pt idx="17">
                    <c:v>Actual</c:v>
                  </c:pt>
                  <c:pt idx="18">
                    <c:v>Target</c:v>
                  </c:pt>
                  <c:pt idx="19">
                    <c:v>Actual</c:v>
                  </c:pt>
                  <c:pt idx="20">
                    <c:v>Target</c:v>
                  </c:pt>
                  <c:pt idx="21">
                    <c:v>Actual</c:v>
                  </c:pt>
                </c:lvl>
                <c:lvl>
                  <c:pt idx="0">
                    <c:v>CONVERTED VOLUME</c:v>
                  </c:pt>
                  <c:pt idx="2">
                    <c:v>RW GENERATION</c:v>
                  </c:pt>
                  <c:pt idx="4">
                    <c:v>YIELD OF VG2</c:v>
                  </c:pt>
                  <c:pt idx="6">
                    <c:v>YIELD OF CONILON</c:v>
                  </c:pt>
                  <c:pt idx="8">
                    <c:v>TURN-OVER</c:v>
                  </c:pt>
                  <c:pt idx="10">
                    <c:v>LTI</c:v>
                  </c:pt>
                  <c:pt idx="12">
                    <c:v>MAJOR COMPLAINT</c:v>
                  </c:pt>
                  <c:pt idx="14">
                    <c:v>OTHER COMPLAINT</c:v>
                  </c:pt>
                  <c:pt idx="16">
                    <c:v>MAJOR FINDING</c:v>
                  </c:pt>
                  <c:pt idx="18">
                    <c:v>CERT. RENEWAL</c:v>
                  </c:pt>
                  <c:pt idx="20">
                    <c:v>TOTAL NC</c:v>
                  </c:pt>
                </c:lvl>
              </c:multiLvlStrCache>
            </c:multiLvlStrRef>
          </c:cat>
          <c:val>
            <c:numRef>
              <c:f>'KPI data tracking'!$B$17:$W$17</c:f>
              <c:numCache>
                <c:formatCode>_(* #,##0_);_(* \(#,##0\);_(* "-"??_);_(@_)</c:formatCode>
                <c:ptCount val="22"/>
                <c:pt idx="0">
                  <c:v>5549644.8000000007</c:v>
                </c:pt>
                <c:pt idx="1">
                  <c:v>3353498.5555555555</c:v>
                </c:pt>
                <c:pt idx="2">
                  <c:v>48000</c:v>
                </c:pt>
                <c:pt idx="3">
                  <c:v>3490</c:v>
                </c:pt>
                <c:pt idx="4" formatCode="_(* #,##0.00_);_(* \(#,##0.00\);_(* &quot;-&quot;??_);_(@_)">
                  <c:v>2.0099999999999993</c:v>
                </c:pt>
                <c:pt idx="5" formatCode="_(* #,##0.00_);_(* \(#,##0.00\);_(* &quot;-&quot;??_);_(@_)">
                  <c:v>1.9957142857142858</c:v>
                </c:pt>
                <c:pt idx="6" formatCode="_(* #,##0.00_);_(* \(#,##0.00\);_(* &quot;-&quot;??_);_(@_)">
                  <c:v>2</c:v>
                </c:pt>
                <c:pt idx="7" formatCode="_(* #,##0.00_);_(* \(#,##0.00\);_(* &quot;-&quot;??_);_(@_)">
                  <c:v>2.0099999999999998</c:v>
                </c:pt>
                <c:pt idx="8" formatCode="0.0">
                  <c:v>9.6</c:v>
                </c:pt>
                <c:pt idx="9" formatCode="0">
                  <c:v>2</c:v>
                </c:pt>
                <c:pt idx="10" formatCode="General">
                  <c:v>0</c:v>
                </c:pt>
                <c:pt idx="11" formatCode="0">
                  <c:v>0</c:v>
                </c:pt>
                <c:pt idx="12" formatCode="General">
                  <c:v>0</c:v>
                </c:pt>
                <c:pt idx="13" formatCode="0">
                  <c:v>0</c:v>
                </c:pt>
                <c:pt idx="14" formatCode="General">
                  <c:v>6</c:v>
                </c:pt>
                <c:pt idx="15" formatCode="0">
                  <c:v>3</c:v>
                </c:pt>
                <c:pt idx="16" formatCode="General">
                  <c:v>0</c:v>
                </c:pt>
                <c:pt idx="17" formatCode="0">
                  <c:v>0</c:v>
                </c:pt>
                <c:pt idx="18" formatCode="0%">
                  <c:v>1</c:v>
                </c:pt>
                <c:pt idx="19" formatCode="0%">
                  <c:v>1</c:v>
                </c:pt>
                <c:pt idx="20">
                  <c:v>240000</c:v>
                </c:pt>
                <c:pt idx="21">
                  <c:v>74887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F-4F6B-9247-CF9D65DC4F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6882848"/>
        <c:axId val="1856878048"/>
      </c:barChart>
      <c:catAx>
        <c:axId val="18568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78048"/>
        <c:crosses val="autoZero"/>
        <c:auto val="1"/>
        <c:lblAlgn val="ctr"/>
        <c:lblOffset val="100"/>
        <c:noMultiLvlLbl val="0"/>
      </c:catAx>
      <c:valAx>
        <c:axId val="18568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82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8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194830</xdr:colOff>
      <xdr:row>10</xdr:row>
      <xdr:rowOff>43294</xdr:rowOff>
    </xdr:from>
    <xdr:to>
      <xdr:col>1</xdr:col>
      <xdr:colOff>197205</xdr:colOff>
      <xdr:row>10</xdr:row>
      <xdr:rowOff>979294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EAC63-51BA-4B44-B451-3101B5A8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305" y="7320394"/>
          <a:ext cx="897725" cy="936000"/>
        </a:xfrm>
        <a:prstGeom prst="ellipse">
          <a:avLst/>
        </a:prstGeom>
        <a:ln>
          <a:solidFill>
            <a:schemeClr val="tx1"/>
          </a:solidFill>
        </a:ln>
        <a:effectLst>
          <a:softEdge rad="112500"/>
        </a:effectLst>
      </xdr:spPr>
    </xdr:pic>
    <xdr:clientData/>
  </xdr:twoCellAnchor>
  <xdr:twoCellAnchor editAs="oneCell">
    <xdr:from>
      <xdr:col>1</xdr:col>
      <xdr:colOff>205657</xdr:colOff>
      <xdr:row>6</xdr:row>
      <xdr:rowOff>10823</xdr:rowOff>
    </xdr:from>
    <xdr:to>
      <xdr:col>1</xdr:col>
      <xdr:colOff>207064</xdr:colOff>
      <xdr:row>6</xdr:row>
      <xdr:rowOff>946823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F95F71-D6EE-4810-BC49-8C78B8B5A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8132" y="3287423"/>
          <a:ext cx="849132" cy="93600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238127</xdr:colOff>
      <xdr:row>5</xdr:row>
      <xdr:rowOff>86592</xdr:rowOff>
    </xdr:from>
    <xdr:to>
      <xdr:col>1</xdr:col>
      <xdr:colOff>240004</xdr:colOff>
      <xdr:row>6</xdr:row>
      <xdr:rowOff>26797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64DCD1-1B4C-4FCE-A827-9E6AB89BE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2" y="2363067"/>
          <a:ext cx="744827" cy="94032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213932</xdr:colOff>
      <xdr:row>7</xdr:row>
      <xdr:rowOff>33618</xdr:rowOff>
    </xdr:from>
    <xdr:to>
      <xdr:col>1</xdr:col>
      <xdr:colOff>217982</xdr:colOff>
      <xdr:row>8</xdr:row>
      <xdr:rowOff>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C68FCF-5111-40CA-9B72-5A451274F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407" y="4310343"/>
          <a:ext cx="767475" cy="974801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145676</xdr:colOff>
      <xdr:row>8</xdr:row>
      <xdr:rowOff>22410</xdr:rowOff>
    </xdr:from>
    <xdr:to>
      <xdr:col>1</xdr:col>
      <xdr:colOff>200128</xdr:colOff>
      <xdr:row>8</xdr:row>
      <xdr:rowOff>963705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603482-2731-495B-8631-22F3439C6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8151" y="5299260"/>
          <a:ext cx="978377" cy="941295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201706</xdr:colOff>
      <xdr:row>2</xdr:row>
      <xdr:rowOff>56030</xdr:rowOff>
    </xdr:from>
    <xdr:to>
      <xdr:col>1</xdr:col>
      <xdr:colOff>207306</xdr:colOff>
      <xdr:row>2</xdr:row>
      <xdr:rowOff>925079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AC2617-D76A-4926-9011-1696C5FD8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4181" y="332255"/>
          <a:ext cx="946900" cy="86904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145676</xdr:colOff>
      <xdr:row>9</xdr:row>
      <xdr:rowOff>56029</xdr:rowOff>
    </xdr:from>
    <xdr:to>
      <xdr:col>1</xdr:col>
      <xdr:colOff>198514</xdr:colOff>
      <xdr:row>9</xdr:row>
      <xdr:rowOff>943981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0086D4-DE40-4F69-B307-CC295785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8151" y="6333004"/>
          <a:ext cx="938663" cy="887952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23812</xdr:colOff>
      <xdr:row>0</xdr:row>
      <xdr:rowOff>71439</xdr:rowOff>
    </xdr:from>
    <xdr:to>
      <xdr:col>0</xdr:col>
      <xdr:colOff>1030941</xdr:colOff>
      <xdr:row>0</xdr:row>
      <xdr:rowOff>642939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D09AB5-9BF9-C28C-8E33-9441ECA6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" y="71439"/>
          <a:ext cx="1007129" cy="571500"/>
        </a:xfrm>
        <a:prstGeom prst="rect">
          <a:avLst/>
        </a:prstGeom>
      </xdr:spPr>
    </xdr:pic>
    <xdr:clientData/>
  </xdr:twoCellAnchor>
  <xdr:oneCellAnchor>
    <xdr:from>
      <xdr:col>1</xdr:col>
      <xdr:colOff>208430</xdr:colOff>
      <xdr:row>2</xdr:row>
      <xdr:rowOff>51547</xdr:rowOff>
    </xdr:from>
    <xdr:ext cx="946900" cy="869049"/>
    <xdr:pic>
      <xdr:nvPicPr>
        <xdr:cNvPr id="3" name="Picture 2">
          <a:extLst>
            <a:ext uri="{FF2B5EF4-FFF2-40B4-BE49-F238E27FC236}">
              <a16:creationId xmlns:a16="http://schemas.microsoft.com/office/drawing/2014/main" id="{9E9884DC-BA9C-2403-69DB-52E22C71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5048" y="1048871"/>
          <a:ext cx="946900" cy="869049"/>
        </a:xfrm>
        <a:prstGeom prst="ellipse">
          <a:avLst/>
        </a:prstGeom>
        <a:ln w="9525" cap="rnd">
          <a:solidFill>
            <a:srgbClr val="00B0F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oneCellAnchor>
  <xdr:twoCellAnchor editAs="oneCell">
    <xdr:from>
      <xdr:col>1</xdr:col>
      <xdr:colOff>145677</xdr:colOff>
      <xdr:row>4</xdr:row>
      <xdr:rowOff>56030</xdr:rowOff>
    </xdr:from>
    <xdr:to>
      <xdr:col>1</xdr:col>
      <xdr:colOff>1079983</xdr:colOff>
      <xdr:row>4</xdr:row>
      <xdr:rowOff>956230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1E34DEC-E8D2-E2A1-A0D1-BA055EDE6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2295" y="3048001"/>
          <a:ext cx="934306" cy="900200"/>
        </a:xfrm>
        <a:prstGeom prst="ellipse">
          <a:avLst/>
        </a:prstGeom>
        <a:solidFill>
          <a:srgbClr val="974C07"/>
        </a:solidFill>
        <a:ln w="3175" cap="rnd">
          <a:solidFill>
            <a:srgbClr val="0070C0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167516</xdr:colOff>
      <xdr:row>5</xdr:row>
      <xdr:rowOff>79291</xdr:rowOff>
    </xdr:from>
    <xdr:to>
      <xdr:col>1</xdr:col>
      <xdr:colOff>1066311</xdr:colOff>
      <xdr:row>5</xdr:row>
      <xdr:rowOff>938850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560669-5A0D-4CD8-937F-B66314320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5614" t="3275" r="4234" b="22798"/>
        <a:stretch/>
      </xdr:blipFill>
      <xdr:spPr>
        <a:xfrm>
          <a:off x="1344134" y="4068585"/>
          <a:ext cx="898795" cy="859559"/>
        </a:xfrm>
        <a:prstGeom prst="ellipse">
          <a:avLst/>
        </a:prstGeom>
        <a:ln w="3175" cap="rnd">
          <a:solidFill>
            <a:srgbClr val="0070C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130032</xdr:colOff>
      <xdr:row>10</xdr:row>
      <xdr:rowOff>67235</xdr:rowOff>
    </xdr:from>
    <xdr:to>
      <xdr:col>1</xdr:col>
      <xdr:colOff>1107455</xdr:colOff>
      <xdr:row>10</xdr:row>
      <xdr:rowOff>951825</xdr:rowOff>
    </xdr:to>
    <xdr:pic>
      <xdr:nvPicPr>
        <xdr:cNvPr id="15" name="Picture 14" descr="A person wearing a white shirt&#10;&#10;Description automatically generated with medium confidence">
          <a:extLst>
            <a:ext uri="{FF2B5EF4-FFF2-40B4-BE49-F238E27FC236}">
              <a16:creationId xmlns:a16="http://schemas.microsoft.com/office/drawing/2014/main" id="{1B3C63DD-0439-FFA5-035A-DC8BA02F39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441" r="10447"/>
        <a:stretch/>
      </xdr:blipFill>
      <xdr:spPr>
        <a:xfrm>
          <a:off x="1306650" y="9043147"/>
          <a:ext cx="977423" cy="884590"/>
        </a:xfrm>
        <a:prstGeom prst="ellipse">
          <a:avLst/>
        </a:prstGeom>
        <a:solidFill>
          <a:srgbClr val="0070C0"/>
        </a:solidFill>
        <a:ln w="3175" cap="rnd">
          <a:solidFill>
            <a:srgbClr val="0070C0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111849</xdr:colOff>
      <xdr:row>9</xdr:row>
      <xdr:rowOff>71848</xdr:rowOff>
    </xdr:from>
    <xdr:to>
      <xdr:col>1</xdr:col>
      <xdr:colOff>1050512</xdr:colOff>
      <xdr:row>9</xdr:row>
      <xdr:rowOff>959800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BC48C63-C4D6-1C07-69B4-91835AB9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8467" y="8050436"/>
          <a:ext cx="938663" cy="887952"/>
        </a:xfrm>
        <a:prstGeom prst="ellipse">
          <a:avLst/>
        </a:prstGeom>
        <a:ln w="3175" cap="rnd">
          <a:solidFill>
            <a:srgbClr val="0070C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168087</xdr:colOff>
      <xdr:row>7</xdr:row>
      <xdr:rowOff>67478</xdr:rowOff>
    </xdr:from>
    <xdr:to>
      <xdr:col>1</xdr:col>
      <xdr:colOff>1088358</xdr:colOff>
      <xdr:row>7</xdr:row>
      <xdr:rowOff>952069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83FB64-D01C-21A3-B649-E85DC9C4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05" y="6051419"/>
          <a:ext cx="920271" cy="884591"/>
        </a:xfrm>
        <a:prstGeom prst="ellipse">
          <a:avLst/>
        </a:prstGeom>
        <a:ln w="3175">
          <a:solidFill>
            <a:srgbClr val="0070C0"/>
          </a:solidFill>
        </a:ln>
        <a:effectLst>
          <a:softEdge rad="1125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129295</xdr:colOff>
      <xdr:row>6</xdr:row>
      <xdr:rowOff>47946</xdr:rowOff>
    </xdr:from>
    <xdr:to>
      <xdr:col>1</xdr:col>
      <xdr:colOff>1084693</xdr:colOff>
      <xdr:row>6</xdr:row>
      <xdr:rowOff>932536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F3F9CB0-F5DE-DC2F-7E79-1937804F8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5913" y="5034564"/>
          <a:ext cx="955398" cy="884590"/>
        </a:xfrm>
        <a:prstGeom prst="ellipse">
          <a:avLst/>
        </a:prstGeom>
        <a:ln>
          <a:solidFill>
            <a:srgbClr val="0070C0"/>
          </a:solidFill>
        </a:ln>
        <a:effectLst>
          <a:softEdge rad="1125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</xdr:pic>
    <xdr:clientData/>
  </xdr:twoCellAnchor>
  <xdr:twoCellAnchor editAs="oneCell">
    <xdr:from>
      <xdr:col>1</xdr:col>
      <xdr:colOff>150510</xdr:colOff>
      <xdr:row>8</xdr:row>
      <xdr:rowOff>48849</xdr:rowOff>
    </xdr:from>
    <xdr:to>
      <xdr:col>1</xdr:col>
      <xdr:colOff>1073443</xdr:colOff>
      <xdr:row>8</xdr:row>
      <xdr:rowOff>936801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D76B4EC-13AA-D575-08F8-FFBBAD02D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7128" y="7030114"/>
          <a:ext cx="922933" cy="887952"/>
        </a:xfrm>
        <a:prstGeom prst="ellipse">
          <a:avLst/>
        </a:prstGeom>
        <a:solidFill>
          <a:schemeClr val="tx1"/>
        </a:solidFill>
        <a:ln>
          <a:solidFill>
            <a:srgbClr val="0070C0"/>
          </a:solidFill>
        </a:ln>
        <a:effectLst>
          <a:softEdge rad="1125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</xdr:pic>
    <xdr:clientData/>
  </xdr:twoCellAnchor>
  <xdr:oneCellAnchor>
    <xdr:from>
      <xdr:col>1</xdr:col>
      <xdr:colOff>170330</xdr:colOff>
      <xdr:row>3</xdr:row>
      <xdr:rowOff>58271</xdr:rowOff>
    </xdr:from>
    <xdr:ext cx="946900" cy="869049"/>
    <xdr:pic>
      <xdr:nvPicPr>
        <xdr:cNvPr id="20" name="Picture 19">
          <a:extLst>
            <a:ext uri="{FF2B5EF4-FFF2-40B4-BE49-F238E27FC236}">
              <a16:creationId xmlns:a16="http://schemas.microsoft.com/office/drawing/2014/main" id="{3D49752D-3EED-B67F-0191-AEFEA0769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6948" y="2052918"/>
          <a:ext cx="946900" cy="869049"/>
        </a:xfrm>
        <a:prstGeom prst="ellipse">
          <a:avLst/>
        </a:prstGeom>
        <a:ln w="9525" cap="rnd">
          <a:solidFill>
            <a:srgbClr val="00B0F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162815</xdr:colOff>
      <xdr:row>20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51E2B-C304-BCA0-10A5-178FADBEF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258815" cy="38195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76201</xdr:rowOff>
    </xdr:from>
    <xdr:to>
      <xdr:col>1</xdr:col>
      <xdr:colOff>317057</xdr:colOff>
      <xdr:row>0</xdr:row>
      <xdr:rowOff>342901</xdr:rowOff>
    </xdr:to>
    <xdr:pic>
      <xdr:nvPicPr>
        <xdr:cNvPr id="2" name="Picture 1" descr="Shape&#10;&#10;Description automatically generated with low confidence">
          <a:extLst>
            <a:ext uri="{FF2B5EF4-FFF2-40B4-BE49-F238E27FC236}">
              <a16:creationId xmlns:a16="http://schemas.microsoft.com/office/drawing/2014/main" id="{7C5971F2-32D0-4588-BAB5-A45F4966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1"/>
          <a:ext cx="507557" cy="26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7328</xdr:colOff>
      <xdr:row>0</xdr:row>
      <xdr:rowOff>29308</xdr:rowOff>
    </xdr:from>
    <xdr:to>
      <xdr:col>1</xdr:col>
      <xdr:colOff>718828</xdr:colOff>
      <xdr:row>0</xdr:row>
      <xdr:rowOff>446943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58E28B-9636-6067-3A8D-3E5BDF27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09" y="29308"/>
          <a:ext cx="711500" cy="417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54556</xdr:colOff>
      <xdr:row>0</xdr:row>
      <xdr:rowOff>94226</xdr:rowOff>
    </xdr:from>
    <xdr:to>
      <xdr:col>0</xdr:col>
      <xdr:colOff>721556</xdr:colOff>
      <xdr:row>1</xdr:row>
      <xdr:rowOff>224119</xdr:rowOff>
    </xdr:to>
    <xdr:pic>
      <xdr:nvPicPr>
        <xdr:cNvPr id="2" name="Picture 1" descr="Shape&#10;&#10;Description automatically generated with low confidence">
          <a:extLst>
            <a:ext uri="{FF2B5EF4-FFF2-40B4-BE49-F238E27FC236}">
              <a16:creationId xmlns:a16="http://schemas.microsoft.com/office/drawing/2014/main" id="{D3535A02-2A60-4A83-BCBF-47996E3B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6" y="94226"/>
          <a:ext cx="667000" cy="421246"/>
        </a:xfrm>
        <a:prstGeom prst="rect">
          <a:avLst/>
        </a:prstGeom>
      </xdr:spPr>
    </xdr:pic>
    <xdr:clientData/>
  </xdr:twoCellAnchor>
  <xdr:twoCellAnchor editAs="oneCell">
    <xdr:from>
      <xdr:col>53</xdr:col>
      <xdr:colOff>311727</xdr:colOff>
      <xdr:row>0</xdr:row>
      <xdr:rowOff>0</xdr:rowOff>
    </xdr:from>
    <xdr:to>
      <xdr:col>55</xdr:col>
      <xdr:colOff>190500</xdr:colOff>
      <xdr:row>1</xdr:row>
      <xdr:rowOff>259773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F1569-C35C-E7F6-14E9-6EC76549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2689597" y="0"/>
          <a:ext cx="560810" cy="553754"/>
        </a:xfrm>
        <a:custGeom>
          <a:avLst/>
          <a:gdLst>
            <a:gd name="csX0" fmla="*/ 2098771 w 4197541"/>
            <a:gd name="csY0" fmla="*/ 0 h 4197542"/>
            <a:gd name="csX1" fmla="*/ 4186706 w 4197541"/>
            <a:gd name="csY1" fmla="*/ 1884184 h 4197542"/>
            <a:gd name="csX2" fmla="*/ 4197541 w 4197541"/>
            <a:gd name="csY2" fmla="*/ 2098751 h 4197542"/>
            <a:gd name="csX3" fmla="*/ 4197541 w 4197541"/>
            <a:gd name="csY3" fmla="*/ 2098791 h 4197542"/>
            <a:gd name="csX4" fmla="*/ 4186706 w 4197541"/>
            <a:gd name="csY4" fmla="*/ 2313358 h 4197542"/>
            <a:gd name="csX5" fmla="*/ 2098771 w 4197541"/>
            <a:gd name="csY5" fmla="*/ 4197542 h 4197542"/>
            <a:gd name="csX6" fmla="*/ 0 w 4197541"/>
            <a:gd name="csY6" fmla="*/ 2098771 h 4197542"/>
            <a:gd name="csX7" fmla="*/ 2098771 w 4197541"/>
            <a:gd name="csY7" fmla="*/ 0 h 419754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197541" h="4197542">
              <a:moveTo>
                <a:pt x="2098771" y="0"/>
              </a:moveTo>
              <a:cubicBezTo>
                <a:pt x="3185445" y="0"/>
                <a:pt x="4079228" y="825866"/>
                <a:pt x="4186706" y="1884184"/>
              </a:cubicBezTo>
              <a:lnTo>
                <a:pt x="4197541" y="2098751"/>
              </a:lnTo>
              <a:lnTo>
                <a:pt x="4197541" y="2098791"/>
              </a:lnTo>
              <a:lnTo>
                <a:pt x="4186706" y="2313358"/>
              </a:lnTo>
              <a:cubicBezTo>
                <a:pt x="4079228" y="3371676"/>
                <a:pt x="3185445" y="4197542"/>
                <a:pt x="2098771" y="4197542"/>
              </a:cubicBezTo>
              <a:cubicBezTo>
                <a:pt x="939652" y="4197542"/>
                <a:pt x="0" y="3257890"/>
                <a:pt x="0" y="2098771"/>
              </a:cubicBezTo>
              <a:cubicBezTo>
                <a:pt x="0" y="939652"/>
                <a:pt x="939652" y="0"/>
                <a:pt x="2098771" y="0"/>
              </a:cubicBezTo>
              <a:close/>
            </a:path>
          </a:pathLst>
        </a:cu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68037</xdr:colOff>
      <xdr:row>0</xdr:row>
      <xdr:rowOff>54429</xdr:rowOff>
    </xdr:from>
    <xdr:to>
      <xdr:col>2</xdr:col>
      <xdr:colOff>225958</xdr:colOff>
      <xdr:row>0</xdr:row>
      <xdr:rowOff>392207</xdr:rowOff>
    </xdr:to>
    <xdr:pic>
      <xdr:nvPicPr>
        <xdr:cNvPr id="2" name="Picture 1" descr="Shape&#10;&#10;Description automatically generated with low confidence">
          <a:extLst>
            <a:ext uri="{FF2B5EF4-FFF2-40B4-BE49-F238E27FC236}">
              <a16:creationId xmlns:a16="http://schemas.microsoft.com/office/drawing/2014/main" id="{A708A9ED-40E4-4F39-A14D-D7A41AE2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49" y="54429"/>
          <a:ext cx="583744" cy="3377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20266</xdr:colOff>
      <xdr:row>4</xdr:row>
      <xdr:rowOff>38707</xdr:rowOff>
    </xdr:from>
    <xdr:to>
      <xdr:col>12</xdr:col>
      <xdr:colOff>464521</xdr:colOff>
      <xdr:row>22</xdr:row>
      <xdr:rowOff>173228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FF88C-DEC8-4B44-844E-E6E7CEAE0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568684</xdr:colOff>
      <xdr:row>4</xdr:row>
      <xdr:rowOff>46251</xdr:rowOff>
    </xdr:from>
    <xdr:to>
      <xdr:col>26</xdr:col>
      <xdr:colOff>272496</xdr:colOff>
      <xdr:row>22</xdr:row>
      <xdr:rowOff>180772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3EA2C-98B7-4A7F-AE82-983672174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376659</xdr:colOff>
      <xdr:row>4</xdr:row>
      <xdr:rowOff>42479</xdr:rowOff>
    </xdr:from>
    <xdr:to>
      <xdr:col>40</xdr:col>
      <xdr:colOff>387960</xdr:colOff>
      <xdr:row>22</xdr:row>
      <xdr:rowOff>177000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1282C2-F776-416E-984A-7AB6400BA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492122</xdr:colOff>
      <xdr:row>4</xdr:row>
      <xdr:rowOff>50024</xdr:rowOff>
    </xdr:from>
    <xdr:to>
      <xdr:col>53</xdr:col>
      <xdr:colOff>507661</xdr:colOff>
      <xdr:row>22</xdr:row>
      <xdr:rowOff>184545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26484C-CAF8-4C62-824E-572C15A85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32682</xdr:rowOff>
    </xdr:from>
    <xdr:to>
      <xdr:col>12</xdr:col>
      <xdr:colOff>444255</xdr:colOff>
      <xdr:row>42</xdr:row>
      <xdr:rowOff>167203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DF9184-6DA3-40A0-ADFE-95AEF20B1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560946</xdr:colOff>
      <xdr:row>24</xdr:row>
      <xdr:rowOff>34563</xdr:rowOff>
    </xdr:from>
    <xdr:to>
      <xdr:col>26</xdr:col>
      <xdr:colOff>264757</xdr:colOff>
      <xdr:row>42</xdr:row>
      <xdr:rowOff>169085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893D8E-EDDE-44F3-8904-1F1B08748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381448</xdr:colOff>
      <xdr:row>24</xdr:row>
      <xdr:rowOff>38327</xdr:rowOff>
    </xdr:from>
    <xdr:to>
      <xdr:col>40</xdr:col>
      <xdr:colOff>392749</xdr:colOff>
      <xdr:row>42</xdr:row>
      <xdr:rowOff>172848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A1B98F-C87F-4380-A3B1-B4BFE4172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509441</xdr:colOff>
      <xdr:row>24</xdr:row>
      <xdr:rowOff>36445</xdr:rowOff>
    </xdr:from>
    <xdr:to>
      <xdr:col>53</xdr:col>
      <xdr:colOff>524980</xdr:colOff>
      <xdr:row>42</xdr:row>
      <xdr:rowOff>170968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6F1251-F61C-4B16-A41A-1DDBDE764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20266</xdr:colOff>
      <xdr:row>43</xdr:row>
      <xdr:rowOff>64184</xdr:rowOff>
    </xdr:from>
    <xdr:to>
      <xdr:col>12</xdr:col>
      <xdr:colOff>464521</xdr:colOff>
      <xdr:row>62</xdr:row>
      <xdr:rowOff>91903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F66AB1-7FCE-42C4-BCA4-D9D7A96A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586002</xdr:colOff>
      <xdr:row>43</xdr:row>
      <xdr:rowOff>90820</xdr:rowOff>
    </xdr:from>
    <xdr:to>
      <xdr:col>26</xdr:col>
      <xdr:colOff>289813</xdr:colOff>
      <xdr:row>62</xdr:row>
      <xdr:rowOff>118541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862C99-E0B6-436A-824A-607E9A6A2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574770</xdr:colOff>
      <xdr:row>8</xdr:row>
      <xdr:rowOff>135140</xdr:rowOff>
    </xdr:from>
    <xdr:to>
      <xdr:col>40</xdr:col>
      <xdr:colOff>416493</xdr:colOff>
      <xdr:row>10</xdr:row>
      <xdr:rowOff>2618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AA8571-B486-3CAC-FC34-9AAD84159FB0}"/>
            </a:ext>
          </a:extLst>
        </xdr:cNvPr>
        <xdr:cNvSpPr txBox="1"/>
      </xdr:nvSpPr>
      <xdr:spPr>
        <a:xfrm>
          <a:off x="22949861" y="1364731"/>
          <a:ext cx="1053996" cy="2484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2.01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52</xdr:col>
      <xdr:colOff>271510</xdr:colOff>
      <xdr:row>13</xdr:row>
      <xdr:rowOff>38850</xdr:rowOff>
    </xdr:from>
    <xdr:to>
      <xdr:col>53</xdr:col>
      <xdr:colOff>577667</xdr:colOff>
      <xdr:row>14</xdr:row>
      <xdr:rowOff>96827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CE79868-8447-45AF-959A-CAD70EF98611}"/>
            </a:ext>
          </a:extLst>
        </xdr:cNvPr>
        <xdr:cNvSpPr txBox="1"/>
      </xdr:nvSpPr>
      <xdr:spPr>
        <a:xfrm>
          <a:off x="31132510" y="2220941"/>
          <a:ext cx="912293" cy="248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2.00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10</xdr:col>
      <xdr:colOff>574609</xdr:colOff>
      <xdr:row>29</xdr:row>
      <xdr:rowOff>81244</xdr:rowOff>
    </xdr:from>
    <xdr:to>
      <xdr:col>12</xdr:col>
      <xdr:colOff>395550</xdr:colOff>
      <xdr:row>30</xdr:row>
      <xdr:rowOff>139222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84B6297-0509-46A3-8210-AF46B53FDA24}"/>
            </a:ext>
          </a:extLst>
        </xdr:cNvPr>
        <xdr:cNvSpPr txBox="1"/>
      </xdr:nvSpPr>
      <xdr:spPr>
        <a:xfrm>
          <a:off x="6809154" y="5224744"/>
          <a:ext cx="1067851" cy="2484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&lt; 1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24</xdr:col>
      <xdr:colOff>481927</xdr:colOff>
      <xdr:row>40</xdr:row>
      <xdr:rowOff>85174</xdr:rowOff>
    </xdr:from>
    <xdr:to>
      <xdr:col>26</xdr:col>
      <xdr:colOff>284234</xdr:colOff>
      <xdr:row>41</xdr:row>
      <xdr:rowOff>143152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E73765-9A7E-4D6F-9CB9-453AFDF31DCD}"/>
            </a:ext>
          </a:extLst>
        </xdr:cNvPr>
        <xdr:cNvSpPr txBox="1"/>
      </xdr:nvSpPr>
      <xdr:spPr>
        <a:xfrm>
          <a:off x="14907972" y="7324174"/>
          <a:ext cx="1049217" cy="248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0 case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39</xdr:col>
      <xdr:colOff>136458</xdr:colOff>
      <xdr:row>40</xdr:row>
      <xdr:rowOff>65022</xdr:rowOff>
    </xdr:from>
    <xdr:to>
      <xdr:col>40</xdr:col>
      <xdr:colOff>599792</xdr:colOff>
      <xdr:row>41</xdr:row>
      <xdr:rowOff>123000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1253A73-853C-40EA-A6D7-22512348D191}"/>
            </a:ext>
          </a:extLst>
        </xdr:cNvPr>
        <xdr:cNvSpPr txBox="1"/>
      </xdr:nvSpPr>
      <xdr:spPr>
        <a:xfrm>
          <a:off x="23117685" y="7304022"/>
          <a:ext cx="1069471" cy="248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0 case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51</xdr:col>
      <xdr:colOff>545437</xdr:colOff>
      <xdr:row>36</xdr:row>
      <xdr:rowOff>139713</xdr:rowOff>
    </xdr:from>
    <xdr:to>
      <xdr:col>53</xdr:col>
      <xdr:colOff>593681</xdr:colOff>
      <xdr:row>38</xdr:row>
      <xdr:rowOff>7193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8E35508-E4BD-4770-9417-25A6EE1DE7BD}"/>
            </a:ext>
          </a:extLst>
        </xdr:cNvPr>
        <xdr:cNvSpPr txBox="1"/>
      </xdr:nvSpPr>
      <xdr:spPr>
        <a:xfrm>
          <a:off x="30800301" y="6616713"/>
          <a:ext cx="1260516" cy="248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YTD Target:</a:t>
          </a:r>
          <a:r>
            <a:rPr lang="en-US" sz="1100" baseline="0">
              <a:solidFill>
                <a:srgbClr val="00B0F0"/>
              </a:solidFill>
            </a:rPr>
            <a:t> 6 cases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151411</xdr:colOff>
      <xdr:row>100</xdr:row>
      <xdr:rowOff>8363</xdr:rowOff>
    </xdr:from>
    <xdr:to>
      <xdr:col>12</xdr:col>
      <xdr:colOff>577173</xdr:colOff>
      <xdr:row>101</xdr:row>
      <xdr:rowOff>68368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A34EE2-B37D-496A-8B0A-085882692E50}"/>
            </a:ext>
          </a:extLst>
        </xdr:cNvPr>
        <xdr:cNvSpPr txBox="1"/>
      </xdr:nvSpPr>
      <xdr:spPr>
        <a:xfrm>
          <a:off x="6839177" y="36487086"/>
          <a:ext cx="1033741" cy="2525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0 case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24</xdr:col>
      <xdr:colOff>327457</xdr:colOff>
      <xdr:row>45</xdr:row>
      <xdr:rowOff>68872</xdr:rowOff>
    </xdr:from>
    <xdr:to>
      <xdr:col>26</xdr:col>
      <xdr:colOff>145239</xdr:colOff>
      <xdr:row>46</xdr:row>
      <xdr:rowOff>126849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E3D358-5FCE-4BC3-B932-DC502A70FC2D}"/>
            </a:ext>
          </a:extLst>
        </xdr:cNvPr>
        <xdr:cNvSpPr txBox="1"/>
      </xdr:nvSpPr>
      <xdr:spPr>
        <a:xfrm>
          <a:off x="14753502" y="8173781"/>
          <a:ext cx="1064692" cy="248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F0"/>
              </a:solidFill>
            </a:rPr>
            <a:t>Target:</a:t>
          </a:r>
          <a:r>
            <a:rPr lang="en-US" sz="1100" baseline="0">
              <a:solidFill>
                <a:srgbClr val="00B0F0"/>
              </a:solidFill>
            </a:rPr>
            <a:t> 100%</a:t>
          </a:r>
          <a:endParaRPr 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0</xdr:col>
      <xdr:colOff>33132</xdr:colOff>
      <xdr:row>0</xdr:row>
      <xdr:rowOff>33131</xdr:rowOff>
    </xdr:from>
    <xdr:to>
      <xdr:col>0</xdr:col>
      <xdr:colOff>604631</xdr:colOff>
      <xdr:row>1</xdr:row>
      <xdr:rowOff>178089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8D45B4-170B-BAE7-2553-FAFE8A0F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132" y="33131"/>
          <a:ext cx="571499" cy="335458"/>
        </a:xfrm>
        <a:prstGeom prst="rect">
          <a:avLst/>
        </a:prstGeom>
      </xdr:spPr>
    </xdr:pic>
    <xdr:clientData/>
  </xdr:twoCellAnchor>
  <xdr:twoCellAnchor>
    <xdr:from>
      <xdr:col>26</xdr:col>
      <xdr:colOff>411294</xdr:colOff>
      <xdr:row>44</xdr:row>
      <xdr:rowOff>8423</xdr:rowOff>
    </xdr:from>
    <xdr:to>
      <xdr:col>40</xdr:col>
      <xdr:colOff>422595</xdr:colOff>
      <xdr:row>62</xdr:row>
      <xdr:rowOff>117815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C9E9A65-AF27-48CD-A3C5-4E6CEADA0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509439</xdr:colOff>
      <xdr:row>43</xdr:row>
      <xdr:rowOff>100140</xdr:rowOff>
    </xdr:from>
    <xdr:to>
      <xdr:col>53</xdr:col>
      <xdr:colOff>524979</xdr:colOff>
      <xdr:row>62</xdr:row>
      <xdr:rowOff>96098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2D19956-1120-4CBB-8089-03B71080E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557485</xdr:colOff>
      <xdr:row>17</xdr:row>
      <xdr:rowOff>97542</xdr:rowOff>
    </xdr:from>
    <xdr:to>
      <xdr:col>21</xdr:col>
      <xdr:colOff>470898</xdr:colOff>
      <xdr:row>43</xdr:row>
      <xdr:rowOff>90337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7A313F-7201-46AD-9EBB-F20F7B80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294" y="4110885"/>
          <a:ext cx="8047121" cy="49039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efeso\daten\a%20plus\FC\TRAINING\Corso%20Informatica%2010.2003\TEAM%20BOARD%20STANDARD%20Traini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GMD\Impostazioni%20locali\Temporary%20Internet%20Files\OLK30\Defect%20Reduction\Defect%20Red.%20Team%20Board%20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%20plus\FC\TEAM%20PRIMA%20ONDATA\TEAM%202%20Sicurezza%20Allestimento\Registro%20near%20miss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%20plus\FC\TEAM%20PRIMA%20ONDATA\TEAM%202%20Sicurezza%20Allestimento\Informazioni%20generali\Tabellon%20T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nestle.com/Documents%20and%20Settings/MYConsorJo/Local%20Settings/Temporary%20Internet%20Files/OLK8B/TPM_Report_A.O.A/A.O.A_TPM_Report_Draft_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HAMW0000\Shares\a%20plus\FC\TRAINING\Corso%20Informatica%2010.2003\TEAM%20BOARD%20STANDARD%20Traini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ocumenti\Efeso%20Methodoligies%20pdf%20Files\Template%20Files%20&amp;%20Std%20Workbook\Slow%20Running%20Methodoligy%20Workbo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ENRH\ISO9000\PSIGR\FORMUL\PROXY\AVFIMRE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dtcostel\My%20Documents\aplus\OEE\04OEE_v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efeso\daten\Eigene%20Dateien\application\EFESO\Schulungen_meeting\Bernds%20Schulung%20PDCA\2007_06_08_Interne%20Schulung\Projektdokumentation_Vorlage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r_srv\iper_ing.srv\galax\ahlstrom\coordination\factory%20model\04%20FM%20Output%20v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wn200\TPProduction\Documents%20and%20Settings\gbaxelssonl\My%20Documents\0%20Data%20Delivey\Board\Virtual%20Board%20Loaded%20dev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r_srv\iper_ing.srv\Documents%20and%20Settings\ddfourni.ADAGNET\My%20Documents\aplus\Teams\410-0302%206%20TAD%20drive%20BD\410%20BD%20Team%20Board%20dec%208%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Home\Meetings%20&amp;%20Presentations\Coordinator%20meeting%20Oct%2003\Master%20Team%20Board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am Info"/>
      <sheetName val="Team Photo - Partecipazione"/>
      <sheetName val="Deployment"/>
      <sheetName val="Graph Setups"/>
      <sheetName val="Anomaly Pivot"/>
      <sheetName val=" Il Percorso "/>
      <sheetName val="Minutes"/>
      <sheetName val="Piano d'azione Generale"/>
      <sheetName val="Piano d'Azione 1"/>
      <sheetName val="Piano d'Azione 2"/>
      <sheetName val="Piano d'Azione 3"/>
      <sheetName val="Piano d'Azione 4"/>
      <sheetName val="Piano d'Azione 5"/>
      <sheetName val="Piano d'Azione 6"/>
      <sheetName val="Matrice del Training"/>
      <sheetName val="OPL"/>
      <sheetName val="Modulo 5 Perchè"/>
      <sheetName val="4M"/>
      <sheetName val="Piano azioni"/>
      <sheetName val="Datenbank"/>
      <sheetName val="Projektübersicht"/>
      <sheetName val="Säulenmitglie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am Info"/>
      <sheetName val="Financial"/>
      <sheetName val="Team Name"/>
      <sheetName val="Team Photo - Attend"/>
      <sheetName val="Deployment"/>
      <sheetName val="Historic Data"/>
      <sheetName val="Historic Graph"/>
      <sheetName val="Hist Pareto Data"/>
      <sheetName val="Hist. Pareto 1"/>
      <sheetName val="Hist. Pareto 2"/>
      <sheetName val="Hist. Pareto 3"/>
      <sheetName val="Defect definition"/>
      <sheetName val="Def. Mode Pareto"/>
      <sheetName val="Initial QA matrix"/>
      <sheetName val="QA Matrix Totals Results"/>
      <sheetName val="Defect tracking"/>
      <sheetName val="Defect Mode Trend"/>
      <sheetName val="Analysis sheet"/>
      <sheetName val="Prob. Res. Index"/>
      <sheetName val="Prob. Res. Datasheet"/>
      <sheetName val="Prob. Res. Chart Setup"/>
      <sheetName val="Problem Res. Chart"/>
      <sheetName val="Five Why Analysis format"/>
      <sheetName val="4M Table format"/>
      <sheetName val="Fishbone format"/>
      <sheetName val="Final Defect. Definition"/>
      <sheetName val="Actual Occur Pareto"/>
      <sheetName val="Actual Occur by Weight Pareto"/>
      <sheetName val="Waste Per Occur. Pareto"/>
      <sheetName val="Final QA Matrix"/>
      <sheetName val="Final QA Matrix Totals Results "/>
      <sheetName val="QX Matrix "/>
      <sheetName val="Current Data"/>
      <sheetName val="Graph Setups"/>
      <sheetName val="KPI - CB graph"/>
      <sheetName val="KPI Control Setup"/>
      <sheetName val="KPI Control Graph"/>
      <sheetName val="Minutes"/>
      <sheetName val="Master Plan"/>
      <sheetName val="Route Steps"/>
      <sheetName val="Board titles"/>
      <sheetName val="Action plan"/>
      <sheetName val="Training Matrix"/>
      <sheetName val="tools"/>
      <sheetName val="OPL"/>
      <sheetName val="5 Why"/>
      <sheetName val="4M"/>
      <sheetName val="Anomaly Pivot"/>
      <sheetName val="CLI Index"/>
      <sheetName val="Cleaning schedule"/>
      <sheetName val="Cleaning recording"/>
      <sheetName val="Cleaning Trend"/>
      <sheetName val="Inspection Schedule"/>
      <sheetName val="Inspection Recorded"/>
      <sheetName val="Inspection Trend"/>
      <sheetName val="Lubrication Schedule"/>
      <sheetName val="Lubrication Recorded"/>
      <sheetName val="Lubrication Trend"/>
      <sheetName val="QX Matrix"/>
      <sheetName val="Target Training Levels"/>
      <sheetName val="Quality Analysis Checklist"/>
      <sheetName val="Def. Data Col. Sheet"/>
      <sheetName val="QM Matrix"/>
      <sheetName val="Toubleshooting Guide"/>
      <sheetName val="Adjustment Standard"/>
      <sheetName val="Ahlstrom Loss categories"/>
      <sheetName val="MTG 2003-09-2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"/>
      <sheetName val="Tags"/>
      <sheetName val="Registro"/>
      <sheetName val="ParetoAnomalie"/>
      <sheetName val="AreaPareto"/>
      <sheetName val="ParetoFamig;ia"/>
      <sheetName val="ResponsabilePareto"/>
      <sheetName val="ParetoTags"/>
      <sheetName val="ParetoArea"/>
      <sheetName val="SumAreaRe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Info"/>
      <sheetName val="Team Photo - Partecipazione"/>
      <sheetName val="Deployment"/>
      <sheetName val="Historic Data"/>
      <sheetName val="Historic Graph "/>
      <sheetName val="Graf bob 525"/>
      <sheetName val="Graf Bob 521"/>
      <sheetName val="Grafico2003"/>
      <sheetName val="Graph Setups"/>
      <sheetName val="Current Data (2)"/>
      <sheetName val="KPI - CB graph (2)"/>
      <sheetName val="Anomaly Pivot"/>
      <sheetName val="Registro TAGS"/>
      <sheetName val="Master Plan"/>
      <sheetName val="Minutes"/>
      <sheetName val="Route Step EFESO"/>
      <sheetName val="Action plan 3"/>
      <sheetName val="Action plan 4"/>
      <sheetName val="Action Plan 5"/>
      <sheetName val="Action Plan 6"/>
      <sheetName val="Training Matrix"/>
      <sheetName val="Five Why Analysis format"/>
      <sheetName val="4M"/>
      <sheetName val=" Team Audit "/>
      <sheetName val="MTG 15-05"/>
      <sheetName val="MTG 26.05.03"/>
      <sheetName val="MTG 30.05.03"/>
      <sheetName val="Current Data"/>
      <sheetName val="MTG 2003-06-09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"/>
      <sheetName val="Ranking"/>
      <sheetName val="Master_Plan_GanttChart"/>
      <sheetName val="Shah_Alam_Results"/>
      <sheetName val="Shah_Alam_RTD"/>
      <sheetName val="AM_Shah_Alam"/>
      <sheetName val="PM_Shah_Alam"/>
      <sheetName val="Inputs_Shah_Alam"/>
      <sheetName val="PM_Curve"/>
      <sheetName val="Drivers_Calculation"/>
      <sheetName val="Inputs"/>
      <sheetName val="©"/>
      <sheetName val="Index"/>
      <sheetName val="Apoio"/>
      <sheetName val="B (2)"/>
      <sheetName val="Information Tab"/>
      <sheetName val="SHE pyramid"/>
      <sheetName val="MêsBase"/>
      <sheetName val="#REF"/>
      <sheetName val="Sispec"/>
      <sheetName val="Sispec99"/>
      <sheetName val="SispecPSAP"/>
      <sheetName val="Tabelas"/>
      <sheetName val="Structure Summary"/>
      <sheetName val="Fvar EBITA -&gt; Template"/>
      <sheetName val="Registro TAGS"/>
      <sheetName val="formulas"/>
      <sheetName val="Asistencia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am Info"/>
      <sheetName val="Team Photo - Partecipazione"/>
      <sheetName val="Deployment"/>
      <sheetName val="Graph Setups"/>
      <sheetName val="Anomaly Pivot"/>
      <sheetName val=" Il Percorso "/>
      <sheetName val="Minutes"/>
      <sheetName val="Piano d'azione Generale"/>
      <sheetName val="Piano d'Azione 1"/>
      <sheetName val="Piano d'Azione 2"/>
      <sheetName val="Piano d'Azione 3"/>
      <sheetName val="Piano d'Azione 4"/>
      <sheetName val="Piano d'Azione 5"/>
      <sheetName val="Piano d'Azione 6"/>
      <sheetName val="Matrice del Training"/>
      <sheetName val="OPL"/>
      <sheetName val="Modulo 5 Perchè"/>
      <sheetName val="4M"/>
      <sheetName val="Piano azioni"/>
      <sheetName val="T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rmation"/>
      <sheetName val="Preparation Checklist"/>
      <sheetName val="Link to Business"/>
      <sheetName val="Link to Business Chart"/>
      <sheetName val="Project KPI"/>
      <sheetName val="Project KPI Chart"/>
      <sheetName val="Team Members"/>
      <sheetName val="Master Plan"/>
      <sheetName val="Step Action Plans"/>
      <sheetName val="Team Meth Matrix"/>
      <sheetName val="Cost Tracking System"/>
      <sheetName val="Machine Technical Speed"/>
      <sheetName val="Data Coll. Who, What &amp; When"/>
      <sheetName val="Product Data"/>
      <sheetName val="Tagging Who, What &amp; When"/>
      <sheetName val="Tag Removal Plan"/>
      <sheetName val="Tag Mangment"/>
      <sheetName val="Tag Progress Chart"/>
      <sheetName val="RBC Plan MRTF10&amp;11"/>
      <sheetName val="Technical Speed"/>
      <sheetName val="Anomaly Definition"/>
      <sheetName val="Anomoly Record Sheet"/>
      <sheetName val="Who, What &amp; When"/>
      <sheetName val="Training Matrix"/>
      <sheetName val="Follow Up Table"/>
      <sheetName val="5 Whys Layout"/>
      <sheetName val="Set The Pyramid"/>
      <sheetName val="Team Consolidation Checklist"/>
      <sheetName val="Scheme"/>
      <sheetName val="Net Overdues"/>
      <sheetName val="Target Cash"/>
      <sheetName val="Step Descr"/>
      <sheetName val="Overdues"/>
      <sheetName val="Rainbow"/>
      <sheetName val="FM Collected"/>
      <sheetName val="Cash"/>
      <sheetName val="1. Failure Mode Recording"/>
      <sheetName val="FM Progress Chart"/>
      <sheetName val="Chart1"/>
      <sheetName val="Sheet2 (2)"/>
      <sheetName val="Data By Customer"/>
      <sheetName val="Forecast Debtors"/>
      <sheetName val="Debtors Report Input"/>
      <sheetName val="Debtors Report Format"/>
      <sheetName val="Pareto by Account #"/>
      <sheetName val="Pareto by Customer"/>
      <sheetName val="SIAS Control Sheet"/>
      <sheetName val="Late Action tracking"/>
      <sheetName val="Late Action Summary"/>
      <sheetName val="Data From SAP"/>
      <sheetName val="Output Matrix"/>
      <sheetName val="Working Sheet"/>
      <sheetName val="Customer New Dues List"/>
      <sheetName val="Customer Overdues List"/>
      <sheetName val="Pareto Charts"/>
      <sheetName val="Output List for Invoice Analys"/>
      <sheetName val="Account Master List"/>
      <sheetName val="MêsBase"/>
      <sheetName val="#REF"/>
      <sheetName val="Sispec"/>
      <sheetName val="Sispec99"/>
      <sheetName val="SispecPSAP"/>
      <sheetName val="Tabela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ilação"/>
      <sheetName val="Apoio"/>
      <sheetName val="Master_Plan_GanttChart"/>
      <sheetName val="Attendance"/>
      <sheetName val="Plan1"/>
      <sheetName val="Product Data"/>
      <sheetName val="Structure Summary"/>
      <sheetName val="Tags"/>
      <sheetName val="Chart Data"/>
      <sheetName val="Meta10"/>
      <sheetName val="Meta11"/>
      <sheetName val="Meta12"/>
      <sheetName val="Meta13"/>
      <sheetName val="Meta14"/>
      <sheetName val="Meta15"/>
      <sheetName val="Meta16"/>
      <sheetName val="Meta2"/>
      <sheetName val="Meta3"/>
      <sheetName val="Meta4"/>
      <sheetName val="Meta5"/>
      <sheetName val="Meta6"/>
      <sheetName val="Meta7(2)"/>
      <sheetName val="Meta7"/>
      <sheetName val="Meta8"/>
      <sheetName val="Meta9"/>
      <sheetName val="Prob. Res. Index"/>
      <sheetName val="Energy"/>
      <sheetName val="Fichier CC"/>
      <sheetName val="199 (2)"/>
      <sheetName val="13 (2)"/>
      <sheetName val="Product_Data"/>
      <sheetName val="Communication Channels"/>
      <sheetName val="Communication Content"/>
    </sheetNames>
    <sheetDataSet>
      <sheetData sheetId="0"/>
      <sheetData sheetId="1"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410"/>
      <sheetName val="411"/>
      <sheetName val="412"/>
      <sheetName val="414"/>
      <sheetName val="514"/>
      <sheetName val="517"/>
      <sheetName val="528"/>
      <sheetName val="552"/>
      <sheetName val="55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chnung"/>
      <sheetName val="Basics"/>
      <sheetName val="Board"/>
      <sheetName val="Kalender"/>
      <sheetName val="Anlagenstruktur"/>
      <sheetName val="Abteilungsübergr. Prozess"/>
      <sheetName val="Team Idendity Card"/>
      <sheetName val="Projektbeschreibung"/>
      <sheetName val="BD Analyse"/>
      <sheetName val="Ausfallanalyse Vorderseite"/>
      <sheetName val="Ausfallanalyse Rückseite"/>
      <sheetName val="Projektteam"/>
      <sheetName val="Potentialberechnung"/>
      <sheetName val="ProblemBild"/>
      <sheetName val="MAllg"/>
      <sheetName val="MRüsten"/>
      <sheetName val="MAM"/>
      <sheetName val="MKS"/>
      <sheetName val="MCGR"/>
      <sheetName val="M5S"/>
      <sheetName val="MBD"/>
      <sheetName val="MPF"/>
      <sheetName val="MMH&amp;RL"/>
      <sheetName val="MSUS"/>
      <sheetName val="Projektablaufplan"/>
      <sheetName val="S.C.O.P.E."/>
      <sheetName val="O.E.E. Schichterfassung"/>
      <sheetName val="O.E.E. Schichterf. Auswertung"/>
      <sheetName val="OEE"/>
      <sheetName val="EingabeAutopareto"/>
      <sheetName val="Autopareto"/>
      <sheetName val="Pareto"/>
      <sheetName val="Pareto Development"/>
      <sheetName val="Von Nach"/>
      <sheetName val="Zielverfolgung"/>
      <sheetName val="Schulungsplan"/>
      <sheetName val="DiaAbweichungen"/>
      <sheetName val="1. Treffen"/>
      <sheetName val="2. Treffen"/>
      <sheetName val="3. Treffen"/>
      <sheetName val="4. Treffen"/>
      <sheetName val="5. Treffen"/>
      <sheetName val="6. Treffen"/>
      <sheetName val="7. Treffen"/>
      <sheetName val="8. Treffen"/>
      <sheetName val="9. Treffen"/>
      <sheetName val="10. Treffen"/>
      <sheetName val="11. Treffen"/>
      <sheetName val="12. Treffen"/>
      <sheetName val="Zusammenfassung Aktionsplan"/>
      <sheetName val="Ideensammlung"/>
      <sheetName val="PZB"/>
      <sheetName val="PAB"/>
      <sheetName val="Vorher_Nachher"/>
      <sheetName val="UrsachenWirkung"/>
      <sheetName val="Reinigungsplan"/>
      <sheetName val="Wartungsstandard"/>
      <sheetName val="Schmierplan"/>
      <sheetName val="5xWarum"/>
      <sheetName val="Prozessverbesserung"/>
      <sheetName val="QA-Matrix"/>
      <sheetName val="Pareto Produktfehler"/>
      <sheetName val="Fehler_Prozess"/>
      <sheetName val="Sicherheitsschweregrade"/>
      <sheetName val="5M"/>
      <sheetName val="Auswertung Daten QA-Matrix"/>
      <sheetName val="Gründe QA"/>
      <sheetName val="Kurzschulung"/>
      <sheetName val="Aktionsplan_Mängel"/>
      <sheetName val="Mängelstatistik"/>
      <sheetName val="Mängelkartensystem"/>
      <sheetName val="Verlauf Mängelkarten"/>
      <sheetName val="Verlauf Mängelkarten (man)"/>
      <sheetName val="Entwicklung Reinigungszeiten"/>
      <sheetName val="6-Schichten-Analyse"/>
      <sheetName val="Follow_Up"/>
      <sheetName val="MMD-Rüsten"/>
      <sheetName val="Null_Fehler"/>
      <sheetName val="Kompetenz"/>
      <sheetName val="Qualifikationsmatrix"/>
      <sheetName val="Arbeitsstandard"/>
      <sheetName val="Trainingscheckliste"/>
      <sheetName val="Verlustabschätzung"/>
      <sheetName val="AuditCheckliste FI"/>
      <sheetName val="AMSelbstSt1"/>
      <sheetName val="AMSelbstSt2"/>
      <sheetName val="AMSelbstSt3"/>
      <sheetName val="TrafficLights"/>
      <sheetName val="AM Team Audit (1)"/>
      <sheetName val="AM Audit Actions (1)"/>
      <sheetName val="AuditCheckliste AM"/>
      <sheetName val="AuditCheckliste 5S"/>
      <sheetName val="SOS-Auditcheckli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aster Plan"/>
      <sheetName val="Total Reports"/>
      <sheetName val="OEE Reports"/>
      <sheetName val="MC 4"/>
      <sheetName val="MC 8"/>
      <sheetName val="SC624"/>
      <sheetName val="SC628"/>
      <sheetName val="SC626"/>
      <sheetName val="SC627"/>
      <sheetName val="B623"/>
      <sheetName val="B631"/>
      <sheetName val="B637"/>
      <sheetName val="B638"/>
      <sheetName val="B639"/>
      <sheetName val="All Machine Data"/>
      <sheetName val="Waste Report"/>
      <sheetName val="Lists"/>
      <sheetName val="Apoio"/>
      <sheetName val="199 (2)"/>
      <sheetName val="13 (2)"/>
      <sheetName val="Macro1"/>
      <sheetName val="Product Data"/>
      <sheetName val="Meta10"/>
      <sheetName val="Meta11"/>
      <sheetName val="Meta12"/>
      <sheetName val="Meta13"/>
      <sheetName val="Meta14"/>
      <sheetName val="Meta15"/>
      <sheetName val="Meta16"/>
      <sheetName val="Meta2"/>
      <sheetName val="Meta3"/>
      <sheetName val="Meta4"/>
      <sheetName val="Meta5"/>
      <sheetName val="Meta6"/>
      <sheetName val="Meta7(2)"/>
      <sheetName val="Meta7"/>
      <sheetName val="Meta8"/>
      <sheetName val="Meta9"/>
      <sheetName val="Master_Plan_GanttChart"/>
      <sheetName val="Master_Plan"/>
      <sheetName val="Total_Reports"/>
      <sheetName val="OEE_Reports"/>
      <sheetName val="MC_4"/>
      <sheetName val="MC_8"/>
      <sheetName val="All_Machine_Data"/>
      <sheetName val="Waste_Report"/>
      <sheetName val="55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op2"/>
      <sheetName val="Workshop1"/>
      <sheetName val="Anomaly Tagging"/>
      <sheetName val="5Why"/>
      <sheetName val="Cause &amp; Effect"/>
      <sheetName val="Team Training"/>
      <sheetName val="Audit"/>
      <sheetName val="Process Map"/>
      <sheetName val="Mind Map"/>
      <sheetName val="Route &amp; Tools"/>
      <sheetName val="Role Definitions"/>
      <sheetName val="Master Plan"/>
      <sheetName val="Charter"/>
      <sheetName val="Attendance"/>
      <sheetName val="BD Input"/>
      <sheetName val="Commercial Input"/>
      <sheetName val="Link to Business"/>
      <sheetName val="Action Log"/>
      <sheetName val="Virtual Board"/>
      <sheetName val="Methodology"/>
      <sheetName val="Metrics"/>
      <sheetName val="Traffic Lights"/>
      <sheetName val="MasterData"/>
      <sheetName val="Apoio"/>
      <sheetName val="Dados"/>
      <sheetName val="Graph Set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1">
          <cell r="V11">
            <v>0.92222222222222217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am Info"/>
      <sheetName val="Financial"/>
      <sheetName val="Team Name"/>
      <sheetName val="Team Photo - Attend"/>
      <sheetName val="Deployment"/>
      <sheetName val="Data Collection System"/>
      <sheetName val="Historic Data"/>
      <sheetName val="Hist. Graph"/>
      <sheetName val="Hist Pareto Data"/>
      <sheetName val="Hist. Pareto 1"/>
      <sheetName val="Hist. Pareto 2"/>
      <sheetName val="Hist. Pareto 3"/>
      <sheetName val="CLI Index"/>
      <sheetName val="cleaning schedule"/>
      <sheetName val="Cleaning Trend"/>
      <sheetName val="Lubrication Schedule"/>
      <sheetName val="Lubrication Recorded"/>
      <sheetName val="Lubrication Trend"/>
      <sheetName val="Inspection Schedule"/>
      <sheetName val="Inspection Recorded"/>
      <sheetName val="Inspection Trend"/>
      <sheetName val="Current Data"/>
      <sheetName val="Graph Setups"/>
      <sheetName val="KPI - CB graph"/>
      <sheetName val="KPI Control Setup"/>
      <sheetName val="KPI Control Graph"/>
      <sheetName val="Sheet2"/>
      <sheetName val="Minutes"/>
      <sheetName val="Master Plan"/>
      <sheetName val="Route Steps"/>
      <sheetName val="Board titles"/>
      <sheetName val="Action plan"/>
      <sheetName val="Training Matrix"/>
      <sheetName val="tools"/>
      <sheetName val="OPL"/>
      <sheetName val="5 Why"/>
      <sheetName val="4M"/>
      <sheetName val="Anomaly Pivot"/>
      <sheetName val="Anomaly Tracking"/>
      <sheetName val="Anomaly Graph"/>
      <sheetName val="Bd analysis sheet"/>
      <sheetName val="Target Training Levels"/>
      <sheetName val="Quality Analysis Checklist"/>
      <sheetName val="OPL (2)"/>
      <sheetName val="Monitoring System"/>
      <sheetName val="Summary Matrix"/>
      <sheetName val="BD Action Plan"/>
      <sheetName val="Ahlstrom Loss categories"/>
      <sheetName val="OPL 1"/>
      <sheetName val="MTG 2003-09-30"/>
      <sheetName val="MTG 2003-10-09"/>
      <sheetName val="MTG 1900-01-00"/>
      <sheetName val="MTG 2003-10-23"/>
      <sheetName val="MTG 2003-10-30"/>
      <sheetName val="MTG 2003-11-06"/>
      <sheetName val="MTG 2003-11-20"/>
      <sheetName val="MTG 2003-12-03"/>
      <sheetName val="4M bearing failure"/>
      <sheetName val="5 Why High Temp."/>
      <sheetName val="4M belt failure"/>
      <sheetName val="553"/>
      <sheetName val="product dat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am Info"/>
      <sheetName val="Financial"/>
      <sheetName val="Team Photo - Attend"/>
      <sheetName val="Deployment"/>
      <sheetName val="Historic Data"/>
      <sheetName val="Historic Graph"/>
      <sheetName val="Hist Pareto Data"/>
      <sheetName val="Hist Pareto 1"/>
      <sheetName val="Hist Pareto 2"/>
      <sheetName val="Hist Pareto 3"/>
      <sheetName val="Current Data"/>
      <sheetName val="Graph Setups"/>
      <sheetName val="KPI - CB graph"/>
      <sheetName val="KPI Control Setup"/>
      <sheetName val="KPI Control Graph"/>
      <sheetName val="Minutes"/>
      <sheetName val="Master Plan"/>
      <sheetName val="Route Steps"/>
      <sheetName val="Board titles"/>
      <sheetName val="Action plan"/>
      <sheetName val="Training Matrix"/>
      <sheetName val="tools"/>
      <sheetName val="OPL"/>
      <sheetName val="5 Why"/>
      <sheetName val="4M"/>
      <sheetName val="Anomaly Datasheet"/>
      <sheetName val="Anomaly Pivot"/>
      <sheetName val="Anomaly Graph"/>
      <sheetName val="Ahlstrom Loss categori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45B9-4E9B-4BCF-BEFC-7AC465DE55C5}">
  <sheetPr codeName="Sheet1">
    <pageSetUpPr fitToPage="1"/>
  </sheetPr>
  <dimension ref="A1:J11"/>
  <sheetViews>
    <sheetView showGridLines="0" zoomScale="110" zoomScaleNormal="85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G8" sqref="G8"/>
    </sheetView>
  </sheetViews>
  <sheetFormatPr defaultRowHeight="15" x14ac:dyDescent="0.25"/>
  <cols>
    <col min="1" max="1" width="17.5703125" customWidth="1"/>
    <col min="2" max="2" width="19.140625" customWidth="1"/>
    <col min="3" max="3" width="22" bestFit="1" customWidth="1"/>
    <col min="4" max="4" width="18.85546875" bestFit="1" customWidth="1"/>
    <col min="5" max="5" width="19.42578125" bestFit="1" customWidth="1"/>
    <col min="6" max="6" width="30.7109375" bestFit="1" customWidth="1"/>
    <col min="7" max="7" width="22.42578125" bestFit="1" customWidth="1"/>
    <col min="8" max="8" width="38.140625" style="9" bestFit="1" customWidth="1"/>
    <col min="9" max="9" width="19.5703125" bestFit="1" customWidth="1"/>
    <col min="10" max="10" width="15.28515625" bestFit="1" customWidth="1"/>
  </cols>
  <sheetData>
    <row r="1" spans="1:10" ht="54" customHeight="1" thickBot="1" x14ac:dyDescent="0.3">
      <c r="A1" s="366" t="s">
        <v>0</v>
      </c>
      <c r="B1" s="367"/>
      <c r="C1" s="367"/>
      <c r="D1" s="367"/>
      <c r="E1" s="367"/>
      <c r="F1" s="367"/>
      <c r="G1" s="367"/>
      <c r="H1" s="367"/>
      <c r="I1" s="367"/>
      <c r="J1" s="368"/>
    </row>
    <row r="2" spans="1:10" ht="24.75" thickBot="1" x14ac:dyDescent="0.3">
      <c r="A2" s="56" t="s">
        <v>1</v>
      </c>
      <c r="B2" s="56" t="s">
        <v>2</v>
      </c>
      <c r="C2" s="56" t="s">
        <v>3</v>
      </c>
      <c r="D2" s="56" t="s">
        <v>4</v>
      </c>
      <c r="E2" s="364" t="s">
        <v>5</v>
      </c>
      <c r="F2" s="364"/>
      <c r="G2" s="364"/>
      <c r="H2" s="57" t="s">
        <v>6</v>
      </c>
      <c r="I2" s="56" t="s">
        <v>7</v>
      </c>
      <c r="J2" s="56" t="s">
        <v>8</v>
      </c>
    </row>
    <row r="3" spans="1:10" ht="78.75" customHeight="1" thickBot="1" x14ac:dyDescent="0.3">
      <c r="A3" s="30" t="s">
        <v>9</v>
      </c>
      <c r="B3" s="30"/>
      <c r="C3" s="30" t="s">
        <v>10</v>
      </c>
      <c r="D3" s="31" t="s">
        <v>11</v>
      </c>
      <c r="E3" s="369" t="s">
        <v>12</v>
      </c>
      <c r="F3" s="370"/>
      <c r="G3" s="371"/>
      <c r="H3" s="32" t="s">
        <v>13</v>
      </c>
      <c r="I3" s="31" t="s">
        <v>14</v>
      </c>
      <c r="J3" s="32" t="s">
        <v>15</v>
      </c>
    </row>
    <row r="4" spans="1:10" ht="78.75" customHeight="1" thickBot="1" x14ac:dyDescent="0.3">
      <c r="A4" s="30" t="s">
        <v>9</v>
      </c>
      <c r="B4" s="30"/>
      <c r="C4" s="30" t="s">
        <v>10</v>
      </c>
      <c r="D4" s="31" t="s">
        <v>16</v>
      </c>
      <c r="E4" s="30" t="s">
        <v>17</v>
      </c>
      <c r="F4" s="30" t="s">
        <v>18</v>
      </c>
      <c r="G4" s="30" t="s">
        <v>19</v>
      </c>
      <c r="H4" s="32" t="s">
        <v>20</v>
      </c>
      <c r="I4" s="31" t="s">
        <v>21</v>
      </c>
      <c r="J4" s="32" t="s">
        <v>15</v>
      </c>
    </row>
    <row r="5" spans="1:10" ht="78.75" customHeight="1" thickBot="1" x14ac:dyDescent="0.3">
      <c r="A5" s="30" t="s">
        <v>22</v>
      </c>
      <c r="B5" s="30"/>
      <c r="C5" s="30" t="s">
        <v>23</v>
      </c>
      <c r="D5" s="30" t="s">
        <v>24</v>
      </c>
      <c r="E5" s="30" t="s">
        <v>25</v>
      </c>
      <c r="F5" s="30" t="s">
        <v>26</v>
      </c>
      <c r="G5" s="30"/>
      <c r="H5" s="32" t="s">
        <v>27</v>
      </c>
      <c r="I5" s="30" t="s">
        <v>28</v>
      </c>
      <c r="J5" s="32" t="s">
        <v>29</v>
      </c>
    </row>
    <row r="6" spans="1:10" ht="78.75" customHeight="1" thickBot="1" x14ac:dyDescent="0.3">
      <c r="A6" s="30" t="s">
        <v>30</v>
      </c>
      <c r="B6" s="30"/>
      <c r="C6" s="30" t="s">
        <v>31</v>
      </c>
      <c r="D6" s="30" t="s">
        <v>32</v>
      </c>
      <c r="E6" s="31" t="s">
        <v>33</v>
      </c>
      <c r="F6" s="30" t="s">
        <v>34</v>
      </c>
      <c r="G6" s="30" t="s">
        <v>35</v>
      </c>
      <c r="H6" s="32" t="s">
        <v>36</v>
      </c>
      <c r="I6" s="30" t="s">
        <v>28</v>
      </c>
      <c r="J6" s="32" t="s">
        <v>37</v>
      </c>
    </row>
    <row r="7" spans="1:10" ht="78.75" customHeight="1" thickBot="1" x14ac:dyDescent="0.3">
      <c r="A7" s="30" t="s">
        <v>38</v>
      </c>
      <c r="B7" s="30"/>
      <c r="C7" s="30" t="s">
        <v>39</v>
      </c>
      <c r="D7" s="30" t="s">
        <v>40</v>
      </c>
      <c r="E7" s="31" t="s">
        <v>41</v>
      </c>
      <c r="F7" s="31" t="s">
        <v>42</v>
      </c>
      <c r="G7" s="30"/>
      <c r="H7" s="32" t="s">
        <v>43</v>
      </c>
      <c r="I7" s="31" t="s">
        <v>44</v>
      </c>
      <c r="J7" s="32" t="s">
        <v>45</v>
      </c>
    </row>
    <row r="8" spans="1:10" ht="78.75" customHeight="1" thickBot="1" x14ac:dyDescent="0.3">
      <c r="A8" s="30" t="s">
        <v>46</v>
      </c>
      <c r="B8" s="30"/>
      <c r="C8" s="30" t="s">
        <v>47</v>
      </c>
      <c r="D8" s="30" t="s">
        <v>48</v>
      </c>
      <c r="E8" s="30" t="s">
        <v>49</v>
      </c>
      <c r="F8" s="30" t="s">
        <v>50</v>
      </c>
      <c r="G8" s="30"/>
      <c r="H8" s="32" t="s">
        <v>51</v>
      </c>
      <c r="I8" s="30" t="s">
        <v>28</v>
      </c>
      <c r="J8" s="32" t="s">
        <v>52</v>
      </c>
    </row>
    <row r="9" spans="1:10" ht="78.75" customHeight="1" thickBot="1" x14ac:dyDescent="0.3">
      <c r="A9" s="30" t="s">
        <v>53</v>
      </c>
      <c r="B9" s="30"/>
      <c r="C9" s="31" t="s">
        <v>54</v>
      </c>
      <c r="D9" s="30" t="s">
        <v>55</v>
      </c>
      <c r="E9" s="30" t="s">
        <v>56</v>
      </c>
      <c r="F9" s="30" t="s">
        <v>57</v>
      </c>
      <c r="G9" s="30" t="s">
        <v>58</v>
      </c>
      <c r="H9" s="32" t="s">
        <v>59</v>
      </c>
      <c r="I9" s="30" t="s">
        <v>28</v>
      </c>
      <c r="J9" s="32" t="s">
        <v>60</v>
      </c>
    </row>
    <row r="10" spans="1:10" ht="78.75" customHeight="1" thickBot="1" x14ac:dyDescent="0.3">
      <c r="A10" s="31" t="s">
        <v>61</v>
      </c>
      <c r="B10" s="30"/>
      <c r="C10" s="31" t="s">
        <v>62</v>
      </c>
      <c r="D10" s="30" t="s">
        <v>63</v>
      </c>
      <c r="E10" s="30" t="s">
        <v>64</v>
      </c>
      <c r="F10" s="30" t="s">
        <v>65</v>
      </c>
      <c r="G10" s="30" t="s">
        <v>66</v>
      </c>
      <c r="H10" s="32" t="s">
        <v>67</v>
      </c>
      <c r="I10" s="30" t="s">
        <v>28</v>
      </c>
      <c r="J10" s="32" t="s">
        <v>68</v>
      </c>
    </row>
    <row r="11" spans="1:10" ht="78.75" customHeight="1" thickBot="1" x14ac:dyDescent="0.3">
      <c r="A11" s="30" t="s">
        <v>69</v>
      </c>
      <c r="B11" s="30"/>
      <c r="C11" s="30" t="s">
        <v>70</v>
      </c>
      <c r="D11" s="30" t="s">
        <v>71</v>
      </c>
      <c r="E11" s="365" t="s">
        <v>72</v>
      </c>
      <c r="F11" s="365"/>
      <c r="G11" s="365"/>
      <c r="H11" s="365"/>
      <c r="I11" s="365"/>
      <c r="J11" s="32" t="s">
        <v>73</v>
      </c>
    </row>
  </sheetData>
  <mergeCells count="4">
    <mergeCell ref="E2:G2"/>
    <mergeCell ref="E11:I11"/>
    <mergeCell ref="A1:J1"/>
    <mergeCell ref="E3:G3"/>
  </mergeCells>
  <printOptions horizontalCentered="1" verticalCentered="1"/>
  <pageMargins left="0" right="0" top="0" bottom="0" header="0.31496062992125984" footer="0.31496062992125984"/>
  <pageSetup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DDE3-A342-42AD-9AEE-2D7FD3BEC3CD}">
  <sheetPr codeName="Sheet3"/>
  <dimension ref="A1:K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0" sqref="J10"/>
    </sheetView>
  </sheetViews>
  <sheetFormatPr defaultRowHeight="15" x14ac:dyDescent="0.25"/>
  <cols>
    <col min="1" max="1" width="2" bestFit="1" customWidth="1"/>
    <col min="2" max="2" width="2.7109375" customWidth="1"/>
    <col min="3" max="4" width="2.85546875" customWidth="1"/>
    <col min="5" max="6" width="3" customWidth="1"/>
    <col min="7" max="7" width="2.85546875" customWidth="1"/>
    <col min="8" max="8" width="3.140625" customWidth="1"/>
    <col min="9" max="9" width="3" customWidth="1"/>
    <col min="10" max="10" width="3.28515625" customWidth="1"/>
    <col min="11" max="11" width="3.42578125" customWidth="1"/>
  </cols>
  <sheetData>
    <row r="1" spans="1:11" x14ac:dyDescent="0.25">
      <c r="B1" s="372" t="s">
        <v>74</v>
      </c>
      <c r="C1" s="372"/>
      <c r="D1" s="372" t="s">
        <v>75</v>
      </c>
      <c r="E1" s="372"/>
      <c r="F1" s="373" t="s">
        <v>76</v>
      </c>
      <c r="G1" s="374"/>
      <c r="H1" s="374"/>
      <c r="I1" s="374"/>
      <c r="J1" s="374"/>
      <c r="K1" s="374"/>
    </row>
    <row r="2" spans="1:11" s="3" customFormat="1" ht="29.25" customHeight="1" x14ac:dyDescent="0.25">
      <c r="A2" s="1" t="s">
        <v>77</v>
      </c>
      <c r="B2" s="29" t="s">
        <v>78</v>
      </c>
      <c r="C2" s="29" t="s">
        <v>71</v>
      </c>
      <c r="D2" s="29" t="s">
        <v>11</v>
      </c>
      <c r="E2" s="29" t="s">
        <v>79</v>
      </c>
      <c r="F2" s="7" t="s">
        <v>80</v>
      </c>
      <c r="G2" s="7" t="s">
        <v>81</v>
      </c>
      <c r="H2" s="7" t="s">
        <v>82</v>
      </c>
      <c r="I2" s="7" t="s">
        <v>83</v>
      </c>
      <c r="J2" s="7" t="s">
        <v>84</v>
      </c>
      <c r="K2" s="7" t="s">
        <v>85</v>
      </c>
    </row>
    <row r="3" spans="1:11" s="2" customFormat="1" ht="30.75" customHeight="1" x14ac:dyDescent="0.25">
      <c r="A3" s="1" t="s">
        <v>86</v>
      </c>
      <c r="B3" s="29" t="s">
        <v>87</v>
      </c>
      <c r="C3" s="29" t="s">
        <v>88</v>
      </c>
      <c r="D3" s="29" t="s">
        <v>89</v>
      </c>
      <c r="E3" s="29" t="s">
        <v>90</v>
      </c>
      <c r="F3" s="29" t="s">
        <v>91</v>
      </c>
      <c r="G3" s="29" t="s">
        <v>90</v>
      </c>
      <c r="H3" s="29" t="s">
        <v>89</v>
      </c>
      <c r="I3" s="29" t="s">
        <v>92</v>
      </c>
      <c r="J3" s="29" t="s">
        <v>93</v>
      </c>
      <c r="K3" s="29" t="s">
        <v>94</v>
      </c>
    </row>
    <row r="4" spans="1:11" s="6" customFormat="1" ht="165.75" customHeight="1" x14ac:dyDescent="0.25">
      <c r="A4" s="4" t="s">
        <v>95</v>
      </c>
      <c r="B4" s="5" t="s">
        <v>96</v>
      </c>
      <c r="C4" s="5" t="s">
        <v>97</v>
      </c>
      <c r="D4" s="28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5" t="s">
        <v>103</v>
      </c>
      <c r="J4" s="5" t="s">
        <v>104</v>
      </c>
      <c r="K4" s="5" t="s">
        <v>105</v>
      </c>
    </row>
  </sheetData>
  <mergeCells count="3">
    <mergeCell ref="B1:C1"/>
    <mergeCell ref="D1:E1"/>
    <mergeCell ref="F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FD49-D8C2-42D8-B690-B3DA11C36DD9}">
  <sheetPr codeName="Sheet4"/>
  <dimension ref="A1"/>
  <sheetViews>
    <sheetView zoomScale="160" zoomScaleNormal="160" workbookViewId="0">
      <selection activeCell="L17" sqref="L17"/>
    </sheetView>
  </sheetViews>
  <sheetFormatPr defaultColWidth="8.7109375" defaultRowHeight="15" x14ac:dyDescent="0.25"/>
  <cols>
    <col min="1" max="16384" width="8.7109375" style="33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5950-7671-4F5D-95EE-EE17D95C8F52}">
  <sheetPr codeName="Sheet5"/>
  <dimension ref="A1:AO18"/>
  <sheetViews>
    <sheetView showGridLines="0" zoomScaleNormal="100" workbookViewId="0">
      <pane xSplit="4" ySplit="3" topLeftCell="N4" activePane="bottomRight" state="frozen"/>
      <selection pane="topRight" activeCell="E1" sqref="E1"/>
      <selection pane="bottomLeft" activeCell="A4" sqref="A4"/>
      <selection pane="bottomRight" activeCell="Z14" sqref="Z14"/>
    </sheetView>
  </sheetViews>
  <sheetFormatPr defaultRowHeight="15" x14ac:dyDescent="0.25"/>
  <cols>
    <col min="1" max="1" width="4.42578125" style="16" bestFit="1" customWidth="1"/>
    <col min="2" max="2" width="17.5703125" bestFit="1" customWidth="1"/>
    <col min="3" max="3" width="11.28515625" style="16" customWidth="1"/>
    <col min="4" max="4" width="17.42578125" style="16" customWidth="1"/>
    <col min="5" max="12" width="9.5703125" style="16" customWidth="1"/>
    <col min="13" max="16" width="9.5703125" style="16" bestFit="1" customWidth="1"/>
    <col min="17" max="17" width="9.5703125" style="16" customWidth="1"/>
    <col min="18" max="19" width="9.5703125" style="16" bestFit="1" customWidth="1"/>
    <col min="20" max="25" width="9.5703125" style="16" hidden="1" customWidth="1"/>
    <col min="26" max="26" width="14.140625" customWidth="1"/>
    <col min="27" max="27" width="14" bestFit="1" customWidth="1"/>
    <col min="28" max="28" width="12.5703125" bestFit="1" customWidth="1"/>
    <col min="29" max="29" width="10.140625" bestFit="1" customWidth="1"/>
    <col min="30" max="30" width="11.42578125" bestFit="1" customWidth="1"/>
    <col min="31" max="31" width="10.140625" bestFit="1" customWidth="1"/>
    <col min="32" max="33" width="1.28515625" customWidth="1"/>
    <col min="34" max="34" width="13.5703125" style="8" customWidth="1"/>
    <col min="35" max="35" width="7.140625" style="8" customWidth="1"/>
    <col min="36" max="36" width="10" style="8" bestFit="1" customWidth="1"/>
    <col min="37" max="37" width="9.85546875" style="8" customWidth="1"/>
    <col min="38" max="38" width="14" style="8" customWidth="1"/>
    <col min="39" max="41" width="9.140625" style="8"/>
  </cols>
  <sheetData>
    <row r="1" spans="1:41" ht="31.5" customHeight="1" thickBot="1" x14ac:dyDescent="0.3">
      <c r="A1" s="378" t="s">
        <v>106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80"/>
    </row>
    <row r="2" spans="1:41" ht="19.5" thickBot="1" x14ac:dyDescent="0.3">
      <c r="A2" s="390" t="s">
        <v>107</v>
      </c>
      <c r="B2" s="392" t="s">
        <v>1</v>
      </c>
      <c r="C2" s="392" t="s">
        <v>108</v>
      </c>
      <c r="D2" s="394" t="s">
        <v>109</v>
      </c>
      <c r="E2" s="375" t="s">
        <v>110</v>
      </c>
      <c r="F2" s="388"/>
      <c r="G2" s="375" t="s">
        <v>111</v>
      </c>
      <c r="H2" s="377"/>
      <c r="I2" s="387" t="s">
        <v>112</v>
      </c>
      <c r="J2" s="388"/>
      <c r="K2" s="375" t="s">
        <v>113</v>
      </c>
      <c r="L2" s="377"/>
      <c r="M2" s="387" t="s">
        <v>114</v>
      </c>
      <c r="N2" s="388"/>
      <c r="O2" s="375" t="s">
        <v>115</v>
      </c>
      <c r="P2" s="376"/>
      <c r="Q2" s="377"/>
      <c r="R2" s="387" t="s">
        <v>116</v>
      </c>
      <c r="S2" s="377"/>
      <c r="T2" s="386" t="s">
        <v>117</v>
      </c>
      <c r="U2" s="389"/>
      <c r="V2" s="384" t="s">
        <v>118</v>
      </c>
      <c r="W2" s="385"/>
      <c r="X2" s="386" t="s">
        <v>119</v>
      </c>
      <c r="Y2" s="385"/>
      <c r="Z2" s="381" t="s">
        <v>120</v>
      </c>
      <c r="AA2" s="382"/>
      <c r="AB2" s="382"/>
      <c r="AC2" s="382"/>
      <c r="AD2" s="382"/>
      <c r="AE2" s="383"/>
      <c r="AK2" s="8">
        <f>12-3</f>
        <v>9</v>
      </c>
    </row>
    <row r="3" spans="1:41" ht="19.5" thickBot="1" x14ac:dyDescent="0.3">
      <c r="A3" s="391"/>
      <c r="B3" s="393"/>
      <c r="C3" s="393"/>
      <c r="D3" s="395"/>
      <c r="E3" s="70" t="s">
        <v>121</v>
      </c>
      <c r="F3" s="66" t="s">
        <v>122</v>
      </c>
      <c r="G3" s="70" t="s">
        <v>121</v>
      </c>
      <c r="H3" s="55" t="s">
        <v>122</v>
      </c>
      <c r="I3" s="54" t="s">
        <v>121</v>
      </c>
      <c r="J3" s="66" t="s">
        <v>122</v>
      </c>
      <c r="K3" s="70" t="s">
        <v>121</v>
      </c>
      <c r="L3" s="55" t="s">
        <v>122</v>
      </c>
      <c r="M3" s="54" t="s">
        <v>121</v>
      </c>
      <c r="N3" s="66" t="s">
        <v>122</v>
      </c>
      <c r="O3" s="70" t="s">
        <v>405</v>
      </c>
      <c r="P3" s="361" t="s">
        <v>121</v>
      </c>
      <c r="Q3" s="55" t="s">
        <v>122</v>
      </c>
      <c r="R3" s="54" t="s">
        <v>121</v>
      </c>
      <c r="S3" s="55" t="s">
        <v>122</v>
      </c>
      <c r="T3" s="70" t="s">
        <v>121</v>
      </c>
      <c r="U3" s="55" t="s">
        <v>122</v>
      </c>
      <c r="V3" s="54" t="s">
        <v>121</v>
      </c>
      <c r="W3" s="66" t="s">
        <v>122</v>
      </c>
      <c r="X3" s="70" t="s">
        <v>121</v>
      </c>
      <c r="Y3" s="66" t="s">
        <v>122</v>
      </c>
      <c r="Z3" s="261" t="s">
        <v>123</v>
      </c>
      <c r="AA3" s="262" t="s">
        <v>124</v>
      </c>
      <c r="AB3" s="262" t="s">
        <v>125</v>
      </c>
      <c r="AC3" s="263" t="s">
        <v>126</v>
      </c>
      <c r="AD3" s="261" t="s">
        <v>127</v>
      </c>
      <c r="AE3" s="264" t="s">
        <v>128</v>
      </c>
      <c r="AH3" s="281" t="s">
        <v>129</v>
      </c>
      <c r="AI3" s="282" t="s">
        <v>130</v>
      </c>
      <c r="AJ3" s="283" t="s">
        <v>131</v>
      </c>
      <c r="AK3" s="284" t="s">
        <v>132</v>
      </c>
      <c r="AL3" s="338" t="s">
        <v>133</v>
      </c>
      <c r="AM3" s="350" t="s">
        <v>134</v>
      </c>
      <c r="AN3" s="351" t="s">
        <v>135</v>
      </c>
      <c r="AO3" s="352" t="s">
        <v>136</v>
      </c>
    </row>
    <row r="4" spans="1:41" s="8" customFormat="1" ht="24" customHeight="1" x14ac:dyDescent="0.25">
      <c r="A4" s="42">
        <v>1</v>
      </c>
      <c r="B4" s="51" t="s">
        <v>88</v>
      </c>
      <c r="C4" s="43" t="s">
        <v>137</v>
      </c>
      <c r="D4" s="44" t="s">
        <v>138</v>
      </c>
      <c r="E4" s="71">
        <v>1</v>
      </c>
      <c r="F4" s="67">
        <v>1</v>
      </c>
      <c r="G4" s="71">
        <v>1</v>
      </c>
      <c r="H4" s="38">
        <v>1</v>
      </c>
      <c r="I4" s="39">
        <v>1</v>
      </c>
      <c r="J4" s="67">
        <v>1</v>
      </c>
      <c r="K4" s="71">
        <v>1</v>
      </c>
      <c r="L4" s="38">
        <v>1</v>
      </c>
      <c r="M4" s="39">
        <v>3</v>
      </c>
      <c r="N4" s="67">
        <v>3</v>
      </c>
      <c r="O4" s="71">
        <v>1</v>
      </c>
      <c r="P4" s="360">
        <v>1</v>
      </c>
      <c r="Q4" s="38">
        <v>1</v>
      </c>
      <c r="R4" s="39"/>
      <c r="S4" s="38"/>
      <c r="T4" s="71"/>
      <c r="U4" s="38"/>
      <c r="V4" s="39"/>
      <c r="W4" s="67"/>
      <c r="X4" s="71"/>
      <c r="Y4" s="67"/>
      <c r="Z4" s="254">
        <f>(COUNTIF(I4:Y4,"2")*20000)+(COUNTIF(I4:Y4,"3")*50000)</f>
        <v>100000</v>
      </c>
      <c r="AA4" s="257">
        <f>(SUMIF('06. Action Plan'!$E$2:$E$149,TRIM('03. Attendance'!B4),'06. Action Plan'!$I$2:$I$149))*10000</f>
        <v>0</v>
      </c>
      <c r="AB4" s="253">
        <f>SUMIF('05. Master Planning'!$C$5:$C$55,TRIM('03. Attendance'!B4),'05. Master Planning'!$BF$5:$BF$55)</f>
        <v>0</v>
      </c>
      <c r="AC4" s="267">
        <f>SUM(Z4:AB4)</f>
        <v>100000</v>
      </c>
      <c r="AD4" s="254">
        <v>100000</v>
      </c>
      <c r="AE4" s="268">
        <f>AC4-AD4</f>
        <v>0</v>
      </c>
      <c r="AH4" s="315" t="s">
        <v>88</v>
      </c>
      <c r="AI4" s="316">
        <v>46148</v>
      </c>
      <c r="AJ4" s="317">
        <v>200000</v>
      </c>
      <c r="AK4" s="318">
        <f t="shared" ref="AK4:AK13" si="0">AL4/AJ4</f>
        <v>6</v>
      </c>
      <c r="AL4" s="339">
        <f t="shared" ref="AL4:AL12" si="1">SUM(AM4:AO4)</f>
        <v>1200000</v>
      </c>
      <c r="AM4" s="347">
        <v>600000</v>
      </c>
      <c r="AN4" s="348">
        <v>600000</v>
      </c>
      <c r="AO4" s="349">
        <v>0</v>
      </c>
    </row>
    <row r="5" spans="1:41" s="8" customFormat="1" ht="24" customHeight="1" x14ac:dyDescent="0.25">
      <c r="A5" s="45">
        <v>2</v>
      </c>
      <c r="B5" s="52" t="s">
        <v>89</v>
      </c>
      <c r="C5" s="46" t="s">
        <v>139</v>
      </c>
      <c r="D5" s="47" t="s">
        <v>138</v>
      </c>
      <c r="E5" s="72">
        <v>1</v>
      </c>
      <c r="F5" s="68">
        <v>1</v>
      </c>
      <c r="G5" s="72">
        <v>1</v>
      </c>
      <c r="H5" s="36">
        <v>1</v>
      </c>
      <c r="I5" s="40">
        <v>1</v>
      </c>
      <c r="J5" s="68">
        <v>1</v>
      </c>
      <c r="K5" s="72">
        <v>1</v>
      </c>
      <c r="L5" s="36">
        <v>1</v>
      </c>
      <c r="M5" s="40">
        <v>1</v>
      </c>
      <c r="N5" s="68">
        <v>1</v>
      </c>
      <c r="O5" s="72">
        <v>1</v>
      </c>
      <c r="P5" s="93">
        <v>1</v>
      </c>
      <c r="Q5" s="36">
        <v>1</v>
      </c>
      <c r="R5" s="40"/>
      <c r="S5" s="36"/>
      <c r="T5" s="72"/>
      <c r="U5" s="36"/>
      <c r="V5" s="40"/>
      <c r="W5" s="68"/>
      <c r="X5" s="72"/>
      <c r="Y5" s="68"/>
      <c r="Z5" s="255">
        <f t="shared" ref="Z5:Z13" si="2">(COUNTIF(I5:Y5,"2")*20000)+(COUNTIF(I5:Y5,"3")*50000)</f>
        <v>0</v>
      </c>
      <c r="AA5" s="258">
        <f>(SUMIF('06. Action Plan'!$E$2:$E$149,TRIM('03. Attendance'!B5),'06. Action Plan'!$I$2:$I$149))*10000</f>
        <v>10000</v>
      </c>
      <c r="AB5" s="224">
        <f>SUMIF('05. Master Planning'!$C$5:$C$55,TRIM('03. Attendance'!B5),'05. Master Planning'!$BF$5:$BF$55)</f>
        <v>0</v>
      </c>
      <c r="AC5" s="269">
        <f>SUM(Z5:AB5)</f>
        <v>10000</v>
      </c>
      <c r="AD5" s="255">
        <v>10000</v>
      </c>
      <c r="AE5" s="270">
        <f t="shared" ref="AE5:AE13" si="3">AC5-AD5</f>
        <v>0</v>
      </c>
      <c r="AH5" s="320" t="s">
        <v>89</v>
      </c>
      <c r="AI5" s="321">
        <v>46147</v>
      </c>
      <c r="AJ5" s="322">
        <v>100000</v>
      </c>
      <c r="AK5" s="323">
        <f t="shared" si="0"/>
        <v>6</v>
      </c>
      <c r="AL5" s="340">
        <f t="shared" si="1"/>
        <v>600000</v>
      </c>
      <c r="AM5" s="342">
        <v>300000</v>
      </c>
      <c r="AN5" s="319">
        <v>300000</v>
      </c>
      <c r="AO5" s="343">
        <v>0</v>
      </c>
    </row>
    <row r="6" spans="1:41" s="8" customFormat="1" ht="24" customHeight="1" x14ac:dyDescent="0.25">
      <c r="A6" s="45">
        <v>3</v>
      </c>
      <c r="B6" s="52" t="s">
        <v>90</v>
      </c>
      <c r="C6" s="46" t="s">
        <v>140</v>
      </c>
      <c r="D6" s="47" t="s">
        <v>138</v>
      </c>
      <c r="E6" s="72">
        <v>1</v>
      </c>
      <c r="F6" s="68">
        <v>2</v>
      </c>
      <c r="G6" s="72">
        <v>2</v>
      </c>
      <c r="H6" s="36">
        <v>3</v>
      </c>
      <c r="I6" s="40">
        <v>1</v>
      </c>
      <c r="J6" s="68">
        <v>1</v>
      </c>
      <c r="K6" s="72">
        <v>1</v>
      </c>
      <c r="L6" s="36">
        <v>1</v>
      </c>
      <c r="M6" s="40">
        <v>3</v>
      </c>
      <c r="N6" s="68">
        <v>2</v>
      </c>
      <c r="O6" s="72">
        <v>2</v>
      </c>
      <c r="P6" s="93">
        <v>1</v>
      </c>
      <c r="Q6" s="36">
        <v>3</v>
      </c>
      <c r="R6" s="40"/>
      <c r="S6" s="36"/>
      <c r="T6" s="72"/>
      <c r="U6" s="36"/>
      <c r="V6" s="40"/>
      <c r="W6" s="68"/>
      <c r="X6" s="72"/>
      <c r="Y6" s="68"/>
      <c r="Z6" s="255">
        <f t="shared" si="2"/>
        <v>140000</v>
      </c>
      <c r="AA6" s="258">
        <f>(SUMIF('06. Action Plan'!$E$2:$E$149,TRIM('03. Attendance'!B6),'06. Action Plan'!$I$2:$I$149))*10000</f>
        <v>10000</v>
      </c>
      <c r="AB6" s="224">
        <f>SUMIF('05. Master Planning'!$C$5:$C$55,TRIM('03. Attendance'!B6),'05. Master Planning'!$BF$5:$BF$55)</f>
        <v>0</v>
      </c>
      <c r="AC6" s="269">
        <f t="shared" ref="AC6:AC12" si="4">SUM(Z6:AB6)</f>
        <v>150000</v>
      </c>
      <c r="AD6" s="255">
        <v>80000</v>
      </c>
      <c r="AE6" s="270">
        <f t="shared" si="3"/>
        <v>70000</v>
      </c>
      <c r="AH6" s="320" t="s">
        <v>90</v>
      </c>
      <c r="AI6" s="321">
        <v>46150</v>
      </c>
      <c r="AJ6" s="322">
        <v>200000</v>
      </c>
      <c r="AK6" s="323">
        <f t="shared" si="0"/>
        <v>6</v>
      </c>
      <c r="AL6" s="340">
        <f t="shared" si="1"/>
        <v>1200000</v>
      </c>
      <c r="AM6" s="342">
        <v>600000</v>
      </c>
      <c r="AN6" s="319">
        <v>600000</v>
      </c>
      <c r="AO6" s="343">
        <v>0</v>
      </c>
    </row>
    <row r="7" spans="1:41" s="8" customFormat="1" ht="24" customHeight="1" x14ac:dyDescent="0.25">
      <c r="A7" s="45">
        <v>4</v>
      </c>
      <c r="B7" s="52" t="s">
        <v>93</v>
      </c>
      <c r="C7" s="46" t="s">
        <v>141</v>
      </c>
      <c r="D7" s="47" t="s">
        <v>138</v>
      </c>
      <c r="E7" s="72">
        <v>1</v>
      </c>
      <c r="F7" s="68">
        <v>2</v>
      </c>
      <c r="G7" s="72">
        <v>1</v>
      </c>
      <c r="H7" s="36">
        <v>1</v>
      </c>
      <c r="I7" s="40">
        <v>1</v>
      </c>
      <c r="J7" s="68">
        <v>1</v>
      </c>
      <c r="K7" s="72">
        <v>1</v>
      </c>
      <c r="L7" s="36">
        <v>1</v>
      </c>
      <c r="M7" s="40">
        <v>1</v>
      </c>
      <c r="N7" s="68">
        <v>1</v>
      </c>
      <c r="O7" s="72">
        <v>1</v>
      </c>
      <c r="P7" s="93">
        <v>1</v>
      </c>
      <c r="Q7" s="36">
        <v>1</v>
      </c>
      <c r="R7" s="40"/>
      <c r="S7" s="36"/>
      <c r="T7" s="72"/>
      <c r="U7" s="36"/>
      <c r="V7" s="40"/>
      <c r="W7" s="68"/>
      <c r="X7" s="72"/>
      <c r="Y7" s="68"/>
      <c r="Z7" s="255">
        <f t="shared" si="2"/>
        <v>0</v>
      </c>
      <c r="AA7" s="258">
        <f>(SUMIF('06. Action Plan'!$E$2:$E$149,TRIM('03. Attendance'!B7),'06. Action Plan'!$I$2:$I$149))*10000</f>
        <v>10000</v>
      </c>
      <c r="AB7" s="224">
        <f>SUMIF('05. Master Planning'!$C$5:$C$55,TRIM('03. Attendance'!B7),'05. Master Planning'!$BF$5:$BF$55)</f>
        <v>30000</v>
      </c>
      <c r="AC7" s="269">
        <f t="shared" si="4"/>
        <v>40000</v>
      </c>
      <c r="AD7" s="255">
        <v>40000</v>
      </c>
      <c r="AE7" s="270">
        <f t="shared" si="3"/>
        <v>0</v>
      </c>
      <c r="AH7" s="320" t="s">
        <v>93</v>
      </c>
      <c r="AI7" s="321">
        <v>46150</v>
      </c>
      <c r="AJ7" s="322">
        <v>100000</v>
      </c>
      <c r="AK7" s="323">
        <f t="shared" si="0"/>
        <v>6</v>
      </c>
      <c r="AL7" s="340">
        <f t="shared" si="1"/>
        <v>600000</v>
      </c>
      <c r="AM7" s="342">
        <v>300000</v>
      </c>
      <c r="AN7" s="319">
        <v>300000</v>
      </c>
      <c r="AO7" s="343">
        <v>0</v>
      </c>
    </row>
    <row r="8" spans="1:41" s="8" customFormat="1" ht="24" customHeight="1" x14ac:dyDescent="0.25">
      <c r="A8" s="45">
        <v>5</v>
      </c>
      <c r="B8" s="300" t="s">
        <v>142</v>
      </c>
      <c r="C8" s="46" t="s">
        <v>143</v>
      </c>
      <c r="D8" s="47" t="s">
        <v>138</v>
      </c>
      <c r="E8" s="72">
        <v>1</v>
      </c>
      <c r="F8" s="68">
        <v>3</v>
      </c>
      <c r="G8" s="72">
        <v>1</v>
      </c>
      <c r="H8" s="36">
        <v>1</v>
      </c>
      <c r="I8" s="40">
        <v>2</v>
      </c>
      <c r="J8" s="68">
        <v>2</v>
      </c>
      <c r="K8" s="72">
        <v>1</v>
      </c>
      <c r="L8" s="36">
        <v>3</v>
      </c>
      <c r="M8" s="40">
        <v>1</v>
      </c>
      <c r="N8" s="68">
        <v>1</v>
      </c>
      <c r="O8" s="72">
        <v>2</v>
      </c>
      <c r="P8" s="93">
        <v>1</v>
      </c>
      <c r="Q8" s="36">
        <v>1</v>
      </c>
      <c r="R8" s="40"/>
      <c r="S8" s="36"/>
      <c r="T8" s="72"/>
      <c r="U8" s="36"/>
      <c r="V8" s="40"/>
      <c r="W8" s="68"/>
      <c r="X8" s="72"/>
      <c r="Y8" s="68"/>
      <c r="Z8" s="255">
        <f>(COUNTIF(O8:Y8,"2")*20000)+(COUNTIF(O8:Y8,"3")*50000)</f>
        <v>20000</v>
      </c>
      <c r="AA8" s="258">
        <f>(SUMIF('06. Action Plan'!$E$2:$E$149,TRIM('03. Attendance'!B8),'06. Action Plan'!$I$2:$I$149))*10000</f>
        <v>0</v>
      </c>
      <c r="AB8" s="224">
        <f>SUMIF('05. Master Planning'!$C$5:$C$55,TRIM('03. Attendance'!B8),'05. Master Planning'!$BF$5:$BF$55)</f>
        <v>10000</v>
      </c>
      <c r="AC8" s="269">
        <f t="shared" si="4"/>
        <v>30000</v>
      </c>
      <c r="AD8" s="255">
        <v>20000</v>
      </c>
      <c r="AE8" s="270">
        <f t="shared" si="3"/>
        <v>10000</v>
      </c>
      <c r="AH8" s="320" t="s">
        <v>142</v>
      </c>
      <c r="AI8" s="321">
        <v>46178</v>
      </c>
      <c r="AJ8" s="322">
        <v>100000</v>
      </c>
      <c r="AK8" s="323">
        <f t="shared" si="0"/>
        <v>6</v>
      </c>
      <c r="AL8" s="340">
        <f t="shared" si="1"/>
        <v>600000</v>
      </c>
      <c r="AM8" s="342">
        <v>300000</v>
      </c>
      <c r="AN8" s="319">
        <v>300000</v>
      </c>
      <c r="AO8" s="343">
        <v>0</v>
      </c>
    </row>
    <row r="9" spans="1:41" s="8" customFormat="1" ht="24" customHeight="1" x14ac:dyDescent="0.25">
      <c r="A9" s="45">
        <v>6</v>
      </c>
      <c r="B9" s="52" t="s">
        <v>144</v>
      </c>
      <c r="C9" s="46" t="s">
        <v>145</v>
      </c>
      <c r="D9" s="47" t="s">
        <v>138</v>
      </c>
      <c r="E9" s="72">
        <v>1</v>
      </c>
      <c r="F9" s="68">
        <v>3</v>
      </c>
      <c r="G9" s="72">
        <v>2</v>
      </c>
      <c r="H9" s="36">
        <v>3</v>
      </c>
      <c r="I9" s="40">
        <v>1</v>
      </c>
      <c r="J9" s="68">
        <v>1</v>
      </c>
      <c r="K9" s="72">
        <v>1</v>
      </c>
      <c r="L9" s="36">
        <v>2</v>
      </c>
      <c r="M9" s="40">
        <v>1</v>
      </c>
      <c r="N9" s="68">
        <v>1</v>
      </c>
      <c r="O9" s="72">
        <v>1</v>
      </c>
      <c r="P9" s="93">
        <v>1</v>
      </c>
      <c r="Q9" s="36">
        <v>3</v>
      </c>
      <c r="R9" s="40"/>
      <c r="S9" s="36"/>
      <c r="T9" s="72"/>
      <c r="U9" s="36"/>
      <c r="V9" s="40"/>
      <c r="W9" s="68"/>
      <c r="X9" s="72"/>
      <c r="Y9" s="68"/>
      <c r="Z9" s="255">
        <f t="shared" si="2"/>
        <v>70000</v>
      </c>
      <c r="AA9" s="258">
        <f>(SUMIF('06. Action Plan'!$E$2:$E$149,TRIM('03. Attendance'!B9),'06. Action Plan'!$I$2:$I$149))*10000</f>
        <v>0</v>
      </c>
      <c r="AB9" s="224">
        <f>SUMIF('05. Master Planning'!$C$5:$C$55,TRIM('03. Attendance'!B9),'05. Master Planning'!$BF$5:$BF$55)</f>
        <v>0</v>
      </c>
      <c r="AC9" s="269">
        <f t="shared" si="4"/>
        <v>70000</v>
      </c>
      <c r="AD9" s="255">
        <v>20000</v>
      </c>
      <c r="AE9" s="270">
        <f t="shared" si="3"/>
        <v>50000</v>
      </c>
      <c r="AH9" s="320" t="s">
        <v>144</v>
      </c>
      <c r="AI9" s="321">
        <v>46150</v>
      </c>
      <c r="AJ9" s="322">
        <v>100000</v>
      </c>
      <c r="AK9" s="323">
        <f t="shared" si="0"/>
        <v>6</v>
      </c>
      <c r="AL9" s="340">
        <f t="shared" si="1"/>
        <v>600000</v>
      </c>
      <c r="AM9" s="342">
        <v>300000</v>
      </c>
      <c r="AN9" s="319">
        <v>300000</v>
      </c>
      <c r="AO9" s="343">
        <v>0</v>
      </c>
    </row>
    <row r="10" spans="1:41" s="8" customFormat="1" ht="24" customHeight="1" x14ac:dyDescent="0.25">
      <c r="A10" s="45">
        <v>7</v>
      </c>
      <c r="B10" s="52" t="s">
        <v>94</v>
      </c>
      <c r="C10" s="46" t="s">
        <v>146</v>
      </c>
      <c r="D10" s="47" t="s">
        <v>138</v>
      </c>
      <c r="E10" s="72">
        <v>1</v>
      </c>
      <c r="F10" s="68">
        <v>1</v>
      </c>
      <c r="G10" s="72">
        <v>1</v>
      </c>
      <c r="H10" s="36">
        <v>1</v>
      </c>
      <c r="I10" s="40">
        <v>1</v>
      </c>
      <c r="J10" s="68">
        <v>1</v>
      </c>
      <c r="K10" s="72">
        <v>1</v>
      </c>
      <c r="L10" s="36">
        <v>1</v>
      </c>
      <c r="M10" s="40">
        <v>1</v>
      </c>
      <c r="N10" s="68">
        <v>1</v>
      </c>
      <c r="O10" s="72">
        <v>2</v>
      </c>
      <c r="P10" s="93">
        <v>3</v>
      </c>
      <c r="Q10" s="36">
        <v>1</v>
      </c>
      <c r="R10" s="40"/>
      <c r="S10" s="36"/>
      <c r="T10" s="72"/>
      <c r="U10" s="36"/>
      <c r="V10" s="40"/>
      <c r="W10" s="68"/>
      <c r="X10" s="72"/>
      <c r="Y10" s="68"/>
      <c r="Z10" s="255">
        <f t="shared" si="2"/>
        <v>70000</v>
      </c>
      <c r="AA10" s="258">
        <f>(SUMIF('06. Action Plan'!$E$2:$E$149,TRIM('03. Attendance'!B10),'06. Action Plan'!$I$2:$I$149))*10000</f>
        <v>0</v>
      </c>
      <c r="AB10" s="224">
        <f>SUMIF('05. Master Planning'!$C$5:$C$55,TRIM('03. Attendance'!B10),'05. Master Planning'!$BF$5:$BF$55)</f>
        <v>20000</v>
      </c>
      <c r="AC10" s="269">
        <f t="shared" si="4"/>
        <v>90000</v>
      </c>
      <c r="AD10" s="255">
        <v>10000</v>
      </c>
      <c r="AE10" s="270">
        <f t="shared" si="3"/>
        <v>80000</v>
      </c>
      <c r="AH10" s="320" t="s">
        <v>94</v>
      </c>
      <c r="AI10" s="321">
        <v>46148</v>
      </c>
      <c r="AJ10" s="322">
        <v>100000</v>
      </c>
      <c r="AK10" s="323">
        <f t="shared" si="0"/>
        <v>6</v>
      </c>
      <c r="AL10" s="340">
        <f t="shared" si="1"/>
        <v>600000</v>
      </c>
      <c r="AM10" s="342">
        <v>300000</v>
      </c>
      <c r="AN10" s="319">
        <v>300000</v>
      </c>
      <c r="AO10" s="343">
        <v>0</v>
      </c>
    </row>
    <row r="11" spans="1:41" s="8" customFormat="1" ht="24" customHeight="1" thickBot="1" x14ac:dyDescent="0.3">
      <c r="A11" s="45">
        <v>8</v>
      </c>
      <c r="B11" s="52" t="s">
        <v>91</v>
      </c>
      <c r="C11" s="46" t="s">
        <v>147</v>
      </c>
      <c r="D11" s="47" t="s">
        <v>138</v>
      </c>
      <c r="E11" s="73">
        <v>1</v>
      </c>
      <c r="F11" s="69">
        <v>1</v>
      </c>
      <c r="G11" s="73">
        <v>1</v>
      </c>
      <c r="H11" s="37">
        <v>1</v>
      </c>
      <c r="I11" s="41">
        <v>1</v>
      </c>
      <c r="J11" s="69">
        <v>1</v>
      </c>
      <c r="K11" s="73">
        <v>1</v>
      </c>
      <c r="L11" s="37">
        <v>1</v>
      </c>
      <c r="M11" s="41">
        <v>1</v>
      </c>
      <c r="N11" s="69">
        <v>1</v>
      </c>
      <c r="O11" s="73">
        <v>1</v>
      </c>
      <c r="P11" s="359">
        <v>1</v>
      </c>
      <c r="Q11" s="37">
        <v>3</v>
      </c>
      <c r="R11" s="41"/>
      <c r="S11" s="37"/>
      <c r="T11" s="72"/>
      <c r="U11" s="36"/>
      <c r="V11" s="40"/>
      <c r="W11" s="68"/>
      <c r="X11" s="72"/>
      <c r="Y11" s="68"/>
      <c r="Z11" s="255">
        <f t="shared" si="2"/>
        <v>50000</v>
      </c>
      <c r="AA11" s="258">
        <f>(SUMIF('06. Action Plan'!$E$2:$E$149,TRIM('03. Attendance'!B11),'06. Action Plan'!$I$2:$I$149))*10000</f>
        <v>0</v>
      </c>
      <c r="AB11" s="224">
        <f>SUMIF('05. Master Planning'!$C$5:$C$55,TRIM('03. Attendance'!B11),'05. Master Planning'!$BF$5:$BF$55)</f>
        <v>20000</v>
      </c>
      <c r="AC11" s="269">
        <f t="shared" si="4"/>
        <v>70000</v>
      </c>
      <c r="AD11" s="255">
        <v>20000</v>
      </c>
      <c r="AE11" s="270">
        <f t="shared" si="3"/>
        <v>50000</v>
      </c>
      <c r="AH11" s="320" t="s">
        <v>91</v>
      </c>
      <c r="AI11" s="321">
        <v>46148</v>
      </c>
      <c r="AJ11" s="322">
        <v>200000</v>
      </c>
      <c r="AK11" s="323">
        <f t="shared" si="0"/>
        <v>6</v>
      </c>
      <c r="AL11" s="340">
        <f t="shared" si="1"/>
        <v>1200000</v>
      </c>
      <c r="AM11" s="342">
        <v>600000</v>
      </c>
      <c r="AN11" s="319">
        <v>600000</v>
      </c>
      <c r="AO11" s="343">
        <v>0</v>
      </c>
    </row>
    <row r="12" spans="1:41" s="8" customFormat="1" ht="24" hidden="1" customHeight="1" x14ac:dyDescent="0.25">
      <c r="A12" s="45">
        <v>9</v>
      </c>
      <c r="B12" s="52" t="s">
        <v>148</v>
      </c>
      <c r="C12" s="46" t="s">
        <v>149</v>
      </c>
      <c r="D12" s="47" t="s">
        <v>138</v>
      </c>
      <c r="E12" s="39">
        <v>4</v>
      </c>
      <c r="F12" s="67">
        <v>1</v>
      </c>
      <c r="G12" s="71">
        <v>4</v>
      </c>
      <c r="H12" s="38">
        <v>1</v>
      </c>
      <c r="I12" s="39">
        <v>2</v>
      </c>
      <c r="J12" s="67">
        <v>3</v>
      </c>
      <c r="K12" s="71">
        <v>1</v>
      </c>
      <c r="L12" s="38">
        <v>3</v>
      </c>
      <c r="M12" s="39">
        <v>2</v>
      </c>
      <c r="N12" s="67"/>
      <c r="O12" s="71"/>
      <c r="P12" s="38"/>
      <c r="Q12" s="357"/>
      <c r="R12" s="39"/>
      <c r="S12" s="67"/>
      <c r="T12" s="72"/>
      <c r="U12" s="36"/>
      <c r="V12" s="40"/>
      <c r="W12" s="68"/>
      <c r="X12" s="72"/>
      <c r="Y12" s="68"/>
      <c r="Z12" s="255">
        <f t="shared" si="2"/>
        <v>140000</v>
      </c>
      <c r="AA12" s="258">
        <f>(SUMIF('06. Action Plan'!$E$2:$E$149,TRIM('03. Attendance'!B12),'06. Action Plan'!$I$2:$I$149))*10000</f>
        <v>10000</v>
      </c>
      <c r="AB12" s="224">
        <f>SUMIF('05. Master Planning'!$C$5:$C$55,TRIM('03. Attendance'!B12),'05. Master Planning'!$BF$5:$BF$55)</f>
        <v>0</v>
      </c>
      <c r="AC12" s="269">
        <f t="shared" si="4"/>
        <v>150000</v>
      </c>
      <c r="AD12" s="255"/>
      <c r="AE12" s="270">
        <f t="shared" si="3"/>
        <v>150000</v>
      </c>
      <c r="AH12" s="320" t="s">
        <v>148</v>
      </c>
      <c r="AI12" s="321"/>
      <c r="AJ12" s="322">
        <v>200000</v>
      </c>
      <c r="AK12" s="323">
        <f t="shared" si="0"/>
        <v>0</v>
      </c>
      <c r="AL12" s="340">
        <f t="shared" si="1"/>
        <v>0</v>
      </c>
      <c r="AM12" s="342">
        <v>0</v>
      </c>
      <c r="AN12" s="319">
        <v>0</v>
      </c>
      <c r="AO12" s="343">
        <v>0</v>
      </c>
    </row>
    <row r="13" spans="1:41" s="8" customFormat="1" ht="24" hidden="1" customHeight="1" thickBot="1" x14ac:dyDescent="0.3">
      <c r="A13" s="48">
        <v>10</v>
      </c>
      <c r="B13" s="53" t="s">
        <v>150</v>
      </c>
      <c r="C13" s="49" t="s">
        <v>151</v>
      </c>
      <c r="D13" s="50" t="s">
        <v>138</v>
      </c>
      <c r="E13" s="41">
        <v>4</v>
      </c>
      <c r="F13" s="69">
        <v>4</v>
      </c>
      <c r="G13" s="73">
        <v>4</v>
      </c>
      <c r="H13" s="37">
        <v>4</v>
      </c>
      <c r="I13" s="41">
        <v>2</v>
      </c>
      <c r="J13" s="69">
        <v>1</v>
      </c>
      <c r="K13" s="73">
        <v>2</v>
      </c>
      <c r="L13" s="37">
        <v>1</v>
      </c>
      <c r="M13" s="41">
        <v>2</v>
      </c>
      <c r="N13" s="69"/>
      <c r="O13" s="73"/>
      <c r="P13" s="37"/>
      <c r="Q13" s="358"/>
      <c r="R13" s="41"/>
      <c r="S13" s="69"/>
      <c r="T13" s="73"/>
      <c r="U13" s="37"/>
      <c r="V13" s="41"/>
      <c r="W13" s="69"/>
      <c r="X13" s="73"/>
      <c r="Y13" s="69"/>
      <c r="Z13" s="256">
        <f t="shared" si="2"/>
        <v>60000</v>
      </c>
      <c r="AA13" s="259">
        <f>(SUMIF('06. Action Plan'!$E$2:$E$149,TRIM('03. Attendance'!B13),'06. Action Plan'!$I$2:$I$149))*10000</f>
        <v>0</v>
      </c>
      <c r="AB13" s="260">
        <f>SUMIF('05. Master Planning'!$C$5:$C$55,TRIM('03. Attendance'!B13),'05. Master Planning'!$BF$5:$BF$55)</f>
        <v>0</v>
      </c>
      <c r="AC13" s="271">
        <f>SUM(Z13:AB13)</f>
        <v>60000</v>
      </c>
      <c r="AD13" s="256">
        <v>40000</v>
      </c>
      <c r="AE13" s="272">
        <f t="shared" si="3"/>
        <v>20000</v>
      </c>
      <c r="AH13" s="324" t="s">
        <v>150</v>
      </c>
      <c r="AI13" s="325">
        <v>46148</v>
      </c>
      <c r="AJ13" s="326">
        <v>200000</v>
      </c>
      <c r="AK13" s="327">
        <f t="shared" si="0"/>
        <v>3</v>
      </c>
      <c r="AL13" s="341">
        <f>SUM(AM13:AO13)</f>
        <v>600000</v>
      </c>
      <c r="AM13" s="344">
        <v>600000</v>
      </c>
      <c r="AN13" s="345">
        <v>0</v>
      </c>
      <c r="AO13" s="346">
        <v>0</v>
      </c>
    </row>
    <row r="14" spans="1:41" ht="15.75" thickBot="1" x14ac:dyDescent="0.3">
      <c r="Z14" s="16"/>
      <c r="AC14" s="266">
        <f>SUM(AC4:AC11)</f>
        <v>560000</v>
      </c>
      <c r="AD14" s="290">
        <f>SUM(AD4:AD13)</f>
        <v>340000</v>
      </c>
      <c r="AE14" s="265">
        <f>SUM(AE4:AE11)</f>
        <v>260000</v>
      </c>
      <c r="AL14" s="285">
        <f>SUM(AL4:AL13)</f>
        <v>7200000</v>
      </c>
    </row>
    <row r="15" spans="1:41" x14ac:dyDescent="0.25">
      <c r="C15" s="58">
        <v>1</v>
      </c>
      <c r="D15" s="59" t="s">
        <v>152</v>
      </c>
    </row>
    <row r="16" spans="1:41" x14ac:dyDescent="0.25">
      <c r="C16" s="60">
        <v>2</v>
      </c>
      <c r="D16" s="61" t="s">
        <v>153</v>
      </c>
    </row>
    <row r="17" spans="3:4" x14ac:dyDescent="0.25">
      <c r="C17" s="62">
        <v>3</v>
      </c>
      <c r="D17" s="63" t="s">
        <v>154</v>
      </c>
    </row>
    <row r="18" spans="3:4" ht="15.75" thickBot="1" x14ac:dyDescent="0.3">
      <c r="C18" s="64">
        <v>4</v>
      </c>
      <c r="D18" s="65" t="s">
        <v>155</v>
      </c>
    </row>
  </sheetData>
  <mergeCells count="16">
    <mergeCell ref="O2:Q2"/>
    <mergeCell ref="A1:AE1"/>
    <mergeCell ref="Z2:AE2"/>
    <mergeCell ref="V2:W2"/>
    <mergeCell ref="X2:Y2"/>
    <mergeCell ref="I2:J2"/>
    <mergeCell ref="K2:L2"/>
    <mergeCell ref="M2:N2"/>
    <mergeCell ref="R2:S2"/>
    <mergeCell ref="T2:U2"/>
    <mergeCell ref="A2:A3"/>
    <mergeCell ref="B2:B3"/>
    <mergeCell ref="C2:C3"/>
    <mergeCell ref="D2:D3"/>
    <mergeCell ref="E2:F2"/>
    <mergeCell ref="G2:H2"/>
  </mergeCells>
  <phoneticPr fontId="14" type="noConversion"/>
  <conditionalFormatting sqref="E4:Y13">
    <cfRule type="containsText" dxfId="39" priority="1" operator="containsText" text="4">
      <formula>NOT(ISERROR(SEARCH("4",E4)))</formula>
    </cfRule>
    <cfRule type="containsText" dxfId="38" priority="2" operator="containsText" text="3">
      <formula>NOT(ISERROR(SEARCH("3",E4)))</formula>
    </cfRule>
    <cfRule type="containsText" dxfId="37" priority="3" operator="containsText" text="2">
      <formula>NOT(ISERROR(SEARCH("2",E4)))</formula>
    </cfRule>
    <cfRule type="containsText" dxfId="36" priority="4" operator="containsText" text="1">
      <formula>NOT(ISERROR(SEARCH("1",E4)))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6D8D-BCD2-4787-B268-F94A702383B5}">
  <sheetPr codeName="Sheet2"/>
  <dimension ref="B1:Q19"/>
  <sheetViews>
    <sheetView showGridLines="0" zoomScale="130" zoomScaleNormal="130" workbookViewId="0">
      <selection activeCell="G10" sqref="G10"/>
    </sheetView>
  </sheetViews>
  <sheetFormatPr defaultRowHeight="15" x14ac:dyDescent="0.25"/>
  <cols>
    <col min="1" max="1" width="0.28515625" customWidth="1"/>
    <col min="2" max="2" width="12" style="24" customWidth="1"/>
    <col min="3" max="3" width="14.5703125" customWidth="1"/>
    <col min="4" max="4" width="26" style="22" customWidth="1"/>
    <col min="5" max="5" width="17.7109375" bestFit="1" customWidth="1"/>
    <col min="6" max="6" width="9.85546875" style="16" bestFit="1" customWidth="1"/>
    <col min="7" max="33" width="8.28515625" customWidth="1"/>
  </cols>
  <sheetData>
    <row r="1" spans="2:17" s="10" customFormat="1" ht="38.25" customHeight="1" thickBot="1" x14ac:dyDescent="0.3">
      <c r="B1" s="398" t="s">
        <v>156</v>
      </c>
      <c r="C1" s="399"/>
      <c r="D1" s="399"/>
      <c r="E1" s="399"/>
      <c r="F1" s="400"/>
    </row>
    <row r="2" spans="2:17" s="8" customFormat="1" ht="19.5" thickBot="1" x14ac:dyDescent="0.3">
      <c r="B2" s="401" t="s">
        <v>157</v>
      </c>
      <c r="C2" s="402"/>
      <c r="D2" s="402"/>
      <c r="E2" s="402"/>
      <c r="F2" s="403"/>
    </row>
    <row r="3" spans="2:17" s="8" customFormat="1" ht="18.75" x14ac:dyDescent="0.25">
      <c r="B3" s="11"/>
      <c r="C3" s="404" t="s">
        <v>158</v>
      </c>
      <c r="D3" s="405"/>
      <c r="E3" s="12" t="s">
        <v>159</v>
      </c>
      <c r="F3" s="13" t="s">
        <v>160</v>
      </c>
    </row>
    <row r="4" spans="2:17" s="8" customFormat="1" ht="18.75" x14ac:dyDescent="0.25">
      <c r="B4" s="213" t="s">
        <v>161</v>
      </c>
      <c r="C4" s="406" t="s">
        <v>162</v>
      </c>
      <c r="D4" s="407"/>
      <c r="E4" s="14">
        <v>10</v>
      </c>
      <c r="F4" s="15" t="s">
        <v>89</v>
      </c>
    </row>
    <row r="5" spans="2:17" s="8" customFormat="1" ht="18.75" x14ac:dyDescent="0.25">
      <c r="B5" s="213" t="s">
        <v>163</v>
      </c>
      <c r="C5" s="408" t="s">
        <v>164</v>
      </c>
      <c r="D5" s="409"/>
      <c r="E5" s="14">
        <v>10</v>
      </c>
      <c r="F5" s="15" t="s">
        <v>89</v>
      </c>
      <c r="G5" s="8" t="s">
        <v>165</v>
      </c>
    </row>
    <row r="6" spans="2:17" s="8" customFormat="1" ht="18.75" x14ac:dyDescent="0.25">
      <c r="B6" s="213" t="s">
        <v>161</v>
      </c>
      <c r="C6" s="406" t="s">
        <v>166</v>
      </c>
      <c r="D6" s="407"/>
      <c r="E6" s="14">
        <v>15</v>
      </c>
      <c r="F6" s="15" t="s">
        <v>89</v>
      </c>
      <c r="L6" s="16"/>
      <c r="M6" s="16"/>
      <c r="P6" s="16"/>
      <c r="Q6" s="16"/>
    </row>
    <row r="7" spans="2:17" s="8" customFormat="1" ht="18.75" x14ac:dyDescent="0.25">
      <c r="B7" s="213" t="s">
        <v>167</v>
      </c>
      <c r="C7" s="406" t="s">
        <v>168</v>
      </c>
      <c r="D7" s="407"/>
      <c r="E7" s="14">
        <v>20</v>
      </c>
      <c r="F7" s="15" t="s">
        <v>72</v>
      </c>
      <c r="G7" s="17"/>
      <c r="L7" s="16"/>
      <c r="M7" s="16"/>
      <c r="P7" s="16"/>
      <c r="Q7" s="16"/>
    </row>
    <row r="8" spans="2:17" s="8" customFormat="1" ht="19.5" thickBot="1" x14ac:dyDescent="0.3">
      <c r="B8" s="214" t="s">
        <v>169</v>
      </c>
      <c r="C8" s="396" t="s">
        <v>170</v>
      </c>
      <c r="D8" s="397"/>
      <c r="E8" s="34">
        <v>15</v>
      </c>
      <c r="F8" s="35" t="s">
        <v>72</v>
      </c>
      <c r="G8" s="17"/>
      <c r="L8" s="16"/>
      <c r="M8" s="16"/>
      <c r="P8" s="16"/>
      <c r="Q8" s="16"/>
    </row>
    <row r="9" spans="2:17" ht="18.75" x14ac:dyDescent="0.3">
      <c r="B9" s="18"/>
      <c r="C9" s="19"/>
      <c r="D9" s="20"/>
      <c r="E9" s="19"/>
      <c r="F9" s="21"/>
      <c r="L9" s="22"/>
      <c r="M9" s="22"/>
      <c r="P9" s="22"/>
      <c r="Q9" s="22"/>
    </row>
    <row r="10" spans="2:17" ht="18.75" x14ac:dyDescent="0.3">
      <c r="B10" s="18"/>
      <c r="C10" s="23"/>
      <c r="D10" s="20"/>
      <c r="E10" s="19"/>
      <c r="F10" s="21"/>
      <c r="L10" s="22"/>
      <c r="M10" s="22"/>
      <c r="P10" s="22"/>
      <c r="Q10" s="22"/>
    </row>
    <row r="11" spans="2:17" ht="18.75" x14ac:dyDescent="0.3">
      <c r="B11" s="18"/>
      <c r="C11" s="19"/>
      <c r="D11" s="20"/>
      <c r="E11" s="19"/>
      <c r="F11" s="21"/>
      <c r="L11" s="22"/>
      <c r="M11" s="22"/>
      <c r="P11" s="22"/>
      <c r="Q11" s="22"/>
    </row>
    <row r="12" spans="2:17" ht="18.75" x14ac:dyDescent="0.3">
      <c r="B12" s="18"/>
      <c r="C12" s="19"/>
      <c r="D12" s="20"/>
      <c r="E12" s="19"/>
      <c r="F12" s="21"/>
      <c r="L12" s="22"/>
      <c r="M12" s="22"/>
      <c r="P12" s="22"/>
      <c r="Q12" s="22"/>
    </row>
    <row r="13" spans="2:17" ht="18.75" x14ac:dyDescent="0.3">
      <c r="B13" s="18"/>
      <c r="C13" s="19"/>
      <c r="D13" s="20"/>
      <c r="E13" s="19"/>
      <c r="F13" s="21"/>
      <c r="L13" s="22"/>
      <c r="M13" s="22"/>
      <c r="P13" s="22"/>
      <c r="Q13" s="22"/>
    </row>
    <row r="14" spans="2:17" ht="18.75" x14ac:dyDescent="0.3">
      <c r="B14" s="18"/>
      <c r="C14" s="19"/>
      <c r="D14" s="20"/>
      <c r="E14" s="19"/>
      <c r="F14" s="21"/>
      <c r="L14" s="22"/>
      <c r="M14" s="22"/>
      <c r="P14" s="22"/>
      <c r="Q14" s="22"/>
    </row>
    <row r="15" spans="2:17" ht="18.75" x14ac:dyDescent="0.3">
      <c r="B15" s="18"/>
      <c r="C15" s="19"/>
      <c r="D15" s="20"/>
      <c r="E15" s="19"/>
      <c r="F15" s="21"/>
      <c r="L15" s="22"/>
      <c r="M15" s="22"/>
      <c r="P15" s="22"/>
      <c r="Q15" s="22"/>
    </row>
    <row r="16" spans="2:17" ht="18.75" x14ac:dyDescent="0.3">
      <c r="B16" s="18"/>
      <c r="C16" s="19"/>
      <c r="D16" s="20"/>
      <c r="E16" s="19"/>
      <c r="F16" s="21"/>
      <c r="L16" s="22"/>
      <c r="M16" s="22"/>
      <c r="P16" s="22"/>
    </row>
    <row r="17" spans="2:13" ht="18.75" x14ac:dyDescent="0.3">
      <c r="B17" s="18"/>
      <c r="C17" s="19"/>
      <c r="D17" s="20"/>
      <c r="E17" s="19"/>
      <c r="F17" s="21"/>
      <c r="L17" s="22"/>
      <c r="M17" s="22"/>
    </row>
    <row r="18" spans="2:13" ht="18.75" x14ac:dyDescent="0.3">
      <c r="B18" s="18"/>
      <c r="C18" s="19"/>
      <c r="D18" s="20"/>
      <c r="E18" s="19"/>
      <c r="F18" s="21"/>
      <c r="L18" s="22"/>
      <c r="M18" s="22"/>
    </row>
    <row r="19" spans="2:13" x14ac:dyDescent="0.25">
      <c r="L19" s="22"/>
      <c r="M19" s="22"/>
    </row>
  </sheetData>
  <mergeCells count="8">
    <mergeCell ref="C8:D8"/>
    <mergeCell ref="B1:F1"/>
    <mergeCell ref="B2:F2"/>
    <mergeCell ref="C3:D3"/>
    <mergeCell ref="C4:D4"/>
    <mergeCell ref="C6:D6"/>
    <mergeCell ref="C7:D7"/>
    <mergeCell ref="C5:D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7924-1C60-42AA-9B77-F4D811540BE6}">
  <sheetPr codeName="Sheet6"/>
  <dimension ref="A1:BG96"/>
  <sheetViews>
    <sheetView zoomScale="85" zoomScaleNormal="85" zoomScaleSheetLayoutView="70" workbookViewId="0">
      <pane xSplit="4" ySplit="4" topLeftCell="AF20" activePane="bottomRight" state="frozen"/>
      <selection pane="topRight" activeCell="E1" sqref="E1"/>
      <selection pane="bottomLeft" activeCell="A4" sqref="A4"/>
      <selection pane="bottomRight" activeCell="AQ55" sqref="AQ55"/>
    </sheetView>
  </sheetViews>
  <sheetFormatPr defaultColWidth="1.28515625" defaultRowHeight="18.75" x14ac:dyDescent="0.3"/>
  <cols>
    <col min="1" max="1" width="12.5703125" style="209" bestFit="1" customWidth="1"/>
    <col min="2" max="2" width="41.42578125" style="210" customWidth="1"/>
    <col min="3" max="3" width="15.140625" style="211" customWidth="1"/>
    <col min="4" max="4" width="16.42578125" style="211" customWidth="1"/>
    <col min="5" max="5" width="3.28515625" style="212" bestFit="1" customWidth="1"/>
    <col min="6" max="13" width="3.7109375" style="212" bestFit="1" customWidth="1"/>
    <col min="14" max="14" width="4.85546875" style="212" bestFit="1" customWidth="1"/>
    <col min="15" max="15" width="4.28515625" style="212" bestFit="1" customWidth="1"/>
    <col min="16" max="23" width="4.85546875" style="212" bestFit="1" customWidth="1"/>
    <col min="24" max="24" width="5.28515625" style="212" bestFit="1" customWidth="1"/>
    <col min="25" max="25" width="4.85546875" style="212" bestFit="1" customWidth="1"/>
    <col min="26" max="34" width="5.28515625" style="212" bestFit="1" customWidth="1"/>
    <col min="35" max="35" width="4.85546875" style="212" bestFit="1" customWidth="1"/>
    <col min="36" max="44" width="5.28515625" style="212" bestFit="1" customWidth="1"/>
    <col min="45" max="45" width="4.85546875" style="212" bestFit="1" customWidth="1"/>
    <col min="46" max="54" width="5.28515625" style="212" bestFit="1" customWidth="1"/>
    <col min="55" max="55" width="4.85546875" style="212" bestFit="1" customWidth="1"/>
    <col min="56" max="56" width="5.28515625" style="212" bestFit="1" customWidth="1"/>
    <col min="57" max="57" width="0.140625" style="126" customWidth="1"/>
    <col min="58" max="58" width="9.7109375" style="250" bestFit="1" customWidth="1"/>
    <col min="59" max="59" width="20.7109375" style="127" customWidth="1"/>
    <col min="60" max="16384" width="1.28515625" style="127"/>
  </cols>
  <sheetData>
    <row r="1" spans="1:59" ht="23.25" customHeight="1" x14ac:dyDescent="0.3">
      <c r="A1" s="424" t="s">
        <v>171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5"/>
      <c r="AH1" s="425"/>
      <c r="AI1" s="425"/>
      <c r="AJ1" s="425"/>
      <c r="AK1" s="425"/>
      <c r="AL1" s="425"/>
      <c r="AM1" s="425"/>
      <c r="AN1" s="425"/>
      <c r="AO1" s="425"/>
      <c r="AP1" s="425"/>
      <c r="AQ1" s="425"/>
      <c r="AR1" s="425"/>
      <c r="AS1" s="425"/>
      <c r="AT1" s="425"/>
      <c r="AU1" s="425"/>
      <c r="AV1" s="425"/>
      <c r="AW1" s="425"/>
      <c r="AX1" s="425"/>
      <c r="AY1" s="425"/>
      <c r="AZ1" s="425"/>
      <c r="BA1" s="425"/>
      <c r="BB1" s="425"/>
      <c r="BC1" s="425"/>
      <c r="BD1" s="426"/>
      <c r="BF1" s="249" t="s">
        <v>172</v>
      </c>
      <c r="BG1" s="223">
        <f ca="1">WEEKNUM(TODAY(),2)</f>
        <v>36</v>
      </c>
    </row>
    <row r="2" spans="1:59" ht="23.25" customHeight="1" thickBot="1" x14ac:dyDescent="0.35">
      <c r="A2" s="427"/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8"/>
      <c r="AH2" s="428"/>
      <c r="AI2" s="428"/>
      <c r="AJ2" s="428"/>
      <c r="AK2" s="428"/>
      <c r="AL2" s="428"/>
      <c r="AM2" s="428"/>
      <c r="AN2" s="428"/>
      <c r="AO2" s="428"/>
      <c r="AP2" s="428"/>
      <c r="AQ2" s="428"/>
      <c r="AR2" s="428"/>
      <c r="AS2" s="428"/>
      <c r="AT2" s="428"/>
      <c r="AU2" s="428"/>
      <c r="AV2" s="428"/>
      <c r="AW2" s="428"/>
      <c r="AX2" s="428"/>
      <c r="AY2" s="428"/>
      <c r="AZ2" s="428"/>
      <c r="BA2" s="428"/>
      <c r="BB2" s="428"/>
      <c r="BC2" s="428"/>
      <c r="BD2" s="429"/>
      <c r="BF2" s="128">
        <v>1</v>
      </c>
      <c r="BG2" s="219" t="s">
        <v>125</v>
      </c>
    </row>
    <row r="3" spans="1:59" ht="23.25" customHeight="1" x14ac:dyDescent="0.3">
      <c r="A3" s="432" t="s">
        <v>173</v>
      </c>
      <c r="B3" s="434" t="s">
        <v>174</v>
      </c>
      <c r="C3" s="436" t="s">
        <v>160</v>
      </c>
      <c r="D3" s="430" t="s">
        <v>175</v>
      </c>
      <c r="E3" s="410" t="s">
        <v>176</v>
      </c>
      <c r="F3" s="411"/>
      <c r="G3" s="411"/>
      <c r="H3" s="411"/>
      <c r="I3" s="411" t="s">
        <v>177</v>
      </c>
      <c r="J3" s="411"/>
      <c r="K3" s="411"/>
      <c r="L3" s="411"/>
      <c r="M3" s="411" t="s">
        <v>110</v>
      </c>
      <c r="N3" s="411"/>
      <c r="O3" s="411"/>
      <c r="P3" s="411"/>
      <c r="Q3" s="411" t="s">
        <v>111</v>
      </c>
      <c r="R3" s="411"/>
      <c r="S3" s="411"/>
      <c r="T3" s="411"/>
      <c r="U3" s="411" t="s">
        <v>112</v>
      </c>
      <c r="V3" s="411"/>
      <c r="W3" s="411"/>
      <c r="X3" s="411"/>
      <c r="Y3" s="411"/>
      <c r="Z3" s="411"/>
      <c r="AA3" s="411" t="s">
        <v>113</v>
      </c>
      <c r="AB3" s="411"/>
      <c r="AC3" s="411"/>
      <c r="AD3" s="411"/>
      <c r="AE3" s="411" t="s">
        <v>114</v>
      </c>
      <c r="AF3" s="411"/>
      <c r="AG3" s="411"/>
      <c r="AH3" s="411"/>
      <c r="AI3" s="411"/>
      <c r="AJ3" s="411" t="s">
        <v>115</v>
      </c>
      <c r="AK3" s="411"/>
      <c r="AL3" s="411"/>
      <c r="AM3" s="411"/>
      <c r="AN3" s="411" t="s">
        <v>116</v>
      </c>
      <c r="AO3" s="411"/>
      <c r="AP3" s="411"/>
      <c r="AQ3" s="411"/>
      <c r="AR3" s="411"/>
      <c r="AS3" s="411" t="s">
        <v>117</v>
      </c>
      <c r="AT3" s="411"/>
      <c r="AU3" s="411"/>
      <c r="AV3" s="411"/>
      <c r="AW3" s="411" t="s">
        <v>118</v>
      </c>
      <c r="AX3" s="411"/>
      <c r="AY3" s="411"/>
      <c r="AZ3" s="411"/>
      <c r="BA3" s="411" t="s">
        <v>119</v>
      </c>
      <c r="BB3" s="411"/>
      <c r="BC3" s="411"/>
      <c r="BD3" s="423"/>
      <c r="BF3" s="128">
        <v>2</v>
      </c>
      <c r="BG3" s="219" t="s">
        <v>178</v>
      </c>
    </row>
    <row r="4" spans="1:59" ht="23.25" customHeight="1" thickBot="1" x14ac:dyDescent="0.35">
      <c r="A4" s="433"/>
      <c r="B4" s="435"/>
      <c r="C4" s="437"/>
      <c r="D4" s="431"/>
      <c r="E4" s="220">
        <v>1</v>
      </c>
      <c r="F4" s="221">
        <v>2</v>
      </c>
      <c r="G4" s="221">
        <v>3</v>
      </c>
      <c r="H4" s="221">
        <v>4</v>
      </c>
      <c r="I4" s="221">
        <v>5</v>
      </c>
      <c r="J4" s="221">
        <v>6</v>
      </c>
      <c r="K4" s="221">
        <v>7</v>
      </c>
      <c r="L4" s="221">
        <v>8</v>
      </c>
      <c r="M4" s="221">
        <v>9</v>
      </c>
      <c r="N4" s="221">
        <v>10</v>
      </c>
      <c r="O4" s="221">
        <v>11</v>
      </c>
      <c r="P4" s="221">
        <v>12</v>
      </c>
      <c r="Q4" s="221">
        <v>13</v>
      </c>
      <c r="R4" s="221">
        <v>14</v>
      </c>
      <c r="S4" s="221">
        <v>15</v>
      </c>
      <c r="T4" s="221">
        <v>16</v>
      </c>
      <c r="U4" s="291">
        <v>17</v>
      </c>
      <c r="V4" s="291">
        <v>18</v>
      </c>
      <c r="W4" s="291">
        <v>19</v>
      </c>
      <c r="X4" s="291">
        <v>20</v>
      </c>
      <c r="Y4" s="291">
        <v>21</v>
      </c>
      <c r="Z4" s="291">
        <v>22</v>
      </c>
      <c r="AA4" s="221">
        <v>23</v>
      </c>
      <c r="AB4" s="221">
        <v>24</v>
      </c>
      <c r="AC4" s="221">
        <v>25</v>
      </c>
      <c r="AD4" s="221">
        <v>26</v>
      </c>
      <c r="AE4" s="221">
        <v>27</v>
      </c>
      <c r="AF4" s="221">
        <v>28</v>
      </c>
      <c r="AG4" s="221">
        <v>29</v>
      </c>
      <c r="AH4" s="221">
        <v>30</v>
      </c>
      <c r="AI4" s="221">
        <v>31</v>
      </c>
      <c r="AJ4" s="221">
        <v>32</v>
      </c>
      <c r="AK4" s="221">
        <v>33</v>
      </c>
      <c r="AL4" s="221">
        <v>34</v>
      </c>
      <c r="AM4" s="221">
        <v>35</v>
      </c>
      <c r="AN4" s="221">
        <v>36</v>
      </c>
      <c r="AO4" s="221">
        <v>37</v>
      </c>
      <c r="AP4" s="221">
        <v>38</v>
      </c>
      <c r="AQ4" s="221">
        <v>39</v>
      </c>
      <c r="AR4" s="221">
        <v>40</v>
      </c>
      <c r="AS4" s="221">
        <v>41</v>
      </c>
      <c r="AT4" s="221">
        <v>42</v>
      </c>
      <c r="AU4" s="221">
        <v>43</v>
      </c>
      <c r="AV4" s="221">
        <v>44</v>
      </c>
      <c r="AW4" s="221">
        <v>45</v>
      </c>
      <c r="AX4" s="221">
        <v>46</v>
      </c>
      <c r="AY4" s="221">
        <v>47</v>
      </c>
      <c r="AZ4" s="221">
        <v>48</v>
      </c>
      <c r="BA4" s="221">
        <v>49</v>
      </c>
      <c r="BB4" s="221">
        <v>50</v>
      </c>
      <c r="BC4" s="221">
        <v>51</v>
      </c>
      <c r="BD4" s="222">
        <v>52</v>
      </c>
      <c r="BF4" s="128">
        <v>3</v>
      </c>
      <c r="BG4" s="219" t="s">
        <v>153</v>
      </c>
    </row>
    <row r="5" spans="1:59" s="135" customFormat="1" ht="34.5" customHeight="1" x14ac:dyDescent="0.25">
      <c r="A5" s="415" t="s">
        <v>179</v>
      </c>
      <c r="B5" s="129" t="s">
        <v>180</v>
      </c>
      <c r="C5" s="130" t="s">
        <v>90</v>
      </c>
      <c r="D5" s="131" t="s">
        <v>88</v>
      </c>
      <c r="E5" s="132"/>
      <c r="F5" s="133"/>
      <c r="G5" s="133"/>
      <c r="H5" s="133"/>
      <c r="I5" s="133"/>
      <c r="J5" s="133"/>
      <c r="K5" s="133"/>
      <c r="L5" s="133"/>
      <c r="M5" s="133"/>
      <c r="N5" s="133"/>
      <c r="O5" s="133">
        <v>2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4"/>
      <c r="BF5" s="252">
        <f>COUNTIF(U5:BD5,"3")*10000</f>
        <v>0</v>
      </c>
    </row>
    <row r="6" spans="1:59" s="141" customFormat="1" ht="34.5" customHeight="1" x14ac:dyDescent="0.25">
      <c r="A6" s="413"/>
      <c r="B6" s="136" t="s">
        <v>181</v>
      </c>
      <c r="C6" s="137" t="s">
        <v>90</v>
      </c>
      <c r="D6" s="138" t="s">
        <v>88</v>
      </c>
      <c r="E6" s="139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>
        <v>2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40"/>
      <c r="BF6" s="252">
        <f t="shared" ref="BF6:BF55" si="0">COUNTIF(U6:BD6,"3")*10000</f>
        <v>0</v>
      </c>
    </row>
    <row r="7" spans="1:59" s="141" customFormat="1" ht="45" customHeight="1" x14ac:dyDescent="0.25">
      <c r="A7" s="413"/>
      <c r="B7" s="142" t="s">
        <v>182</v>
      </c>
      <c r="C7" s="137" t="s">
        <v>90</v>
      </c>
      <c r="D7" s="138" t="s">
        <v>89</v>
      </c>
      <c r="E7" s="139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>
        <v>3</v>
      </c>
      <c r="T7" s="128"/>
      <c r="U7" s="128"/>
      <c r="V7" s="128">
        <v>2</v>
      </c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>
        <v>1</v>
      </c>
      <c r="AH7" s="128"/>
      <c r="AI7" s="128">
        <v>2</v>
      </c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>
        <v>1</v>
      </c>
      <c r="AU7" s="128"/>
      <c r="AV7" s="128"/>
      <c r="AW7" s="128"/>
      <c r="AX7" s="128"/>
      <c r="AY7" s="128"/>
      <c r="AZ7" s="128"/>
      <c r="BA7" s="128"/>
      <c r="BB7" s="128"/>
      <c r="BC7" s="128"/>
      <c r="BD7" s="140"/>
      <c r="BF7" s="252">
        <f t="shared" si="0"/>
        <v>0</v>
      </c>
    </row>
    <row r="8" spans="1:59" s="141" customFormat="1" ht="45" customHeight="1" x14ac:dyDescent="0.25">
      <c r="A8" s="413"/>
      <c r="B8" s="142" t="s">
        <v>183</v>
      </c>
      <c r="C8" s="137" t="s">
        <v>93</v>
      </c>
      <c r="D8" s="138" t="s">
        <v>89</v>
      </c>
      <c r="E8" s="139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>
        <v>3</v>
      </c>
      <c r="U8" s="128"/>
      <c r="V8" s="128">
        <v>2</v>
      </c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>
        <v>3</v>
      </c>
      <c r="AI8" s="128"/>
      <c r="AJ8" s="128">
        <v>2</v>
      </c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>
        <v>1</v>
      </c>
      <c r="AV8" s="128"/>
      <c r="AW8" s="128"/>
      <c r="AX8" s="128"/>
      <c r="AY8" s="128"/>
      <c r="AZ8" s="128"/>
      <c r="BA8" s="128"/>
      <c r="BB8" s="128"/>
      <c r="BC8" s="128"/>
      <c r="BD8" s="140"/>
      <c r="BF8" s="252">
        <f t="shared" si="0"/>
        <v>10000</v>
      </c>
    </row>
    <row r="9" spans="1:59" s="141" customFormat="1" ht="45" customHeight="1" x14ac:dyDescent="0.25">
      <c r="A9" s="413"/>
      <c r="B9" s="142" t="s">
        <v>184</v>
      </c>
      <c r="C9" s="137" t="s">
        <v>90</v>
      </c>
      <c r="D9" s="138" t="s">
        <v>88</v>
      </c>
      <c r="E9" s="139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>
        <v>2</v>
      </c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>
        <v>2</v>
      </c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>
        <v>1</v>
      </c>
      <c r="AX9" s="128"/>
      <c r="AY9" s="128"/>
      <c r="AZ9" s="128"/>
      <c r="BA9" s="128"/>
      <c r="BB9" s="128"/>
      <c r="BC9" s="128"/>
      <c r="BD9" s="140"/>
      <c r="BF9" s="252">
        <f t="shared" si="0"/>
        <v>0</v>
      </c>
    </row>
    <row r="10" spans="1:59" s="141" customFormat="1" ht="45" customHeight="1" x14ac:dyDescent="0.25">
      <c r="A10" s="413"/>
      <c r="B10" s="142" t="s">
        <v>185</v>
      </c>
      <c r="C10" s="137" t="s">
        <v>90</v>
      </c>
      <c r="D10" s="138" t="s">
        <v>142</v>
      </c>
      <c r="E10" s="139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>
        <v>2</v>
      </c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>
        <v>1</v>
      </c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>
        <v>1</v>
      </c>
      <c r="BB10" s="128"/>
      <c r="BC10" s="128"/>
      <c r="BD10" s="140"/>
      <c r="BF10" s="252">
        <f t="shared" si="0"/>
        <v>0</v>
      </c>
    </row>
    <row r="11" spans="1:59" s="141" customFormat="1" ht="34.5" customHeight="1" thickBot="1" x14ac:dyDescent="0.3">
      <c r="A11" s="416"/>
      <c r="B11" s="143" t="s">
        <v>186</v>
      </c>
      <c r="C11" s="144" t="s">
        <v>89</v>
      </c>
      <c r="D11" s="145" t="s">
        <v>72</v>
      </c>
      <c r="E11" s="146"/>
      <c r="F11" s="147"/>
      <c r="G11" s="147"/>
      <c r="H11" s="147"/>
      <c r="I11" s="147"/>
      <c r="J11" s="147"/>
      <c r="K11" s="147"/>
      <c r="L11" s="147"/>
      <c r="M11" s="147"/>
      <c r="N11" s="147"/>
      <c r="O11" s="147">
        <v>2</v>
      </c>
      <c r="P11" s="147"/>
      <c r="Q11" s="147"/>
      <c r="R11" s="147"/>
      <c r="S11" s="147">
        <v>2</v>
      </c>
      <c r="T11" s="147"/>
      <c r="U11" s="147"/>
      <c r="V11" s="147"/>
      <c r="W11" s="147"/>
      <c r="X11" s="147">
        <v>2</v>
      </c>
      <c r="Y11" s="147"/>
      <c r="Z11" s="147"/>
      <c r="AA11" s="147"/>
      <c r="AB11" s="147"/>
      <c r="AC11" s="147">
        <v>2</v>
      </c>
      <c r="AD11" s="147"/>
      <c r="AE11" s="147"/>
      <c r="AF11" s="147"/>
      <c r="AG11" s="147">
        <v>2</v>
      </c>
      <c r="AH11" s="147"/>
      <c r="AI11" s="147"/>
      <c r="AJ11" s="147"/>
      <c r="AK11" s="147">
        <v>2</v>
      </c>
      <c r="AL11" s="147"/>
      <c r="AM11" s="147"/>
      <c r="AN11" s="147"/>
      <c r="AO11" s="147"/>
      <c r="AP11" s="147">
        <v>1</v>
      </c>
      <c r="AQ11" s="147"/>
      <c r="AR11" s="147"/>
      <c r="AS11" s="147"/>
      <c r="AT11" s="147">
        <v>1</v>
      </c>
      <c r="AU11" s="147"/>
      <c r="AV11" s="147"/>
      <c r="AW11" s="147"/>
      <c r="AX11" s="147">
        <v>1</v>
      </c>
      <c r="AY11" s="147"/>
      <c r="AZ11" s="147"/>
      <c r="BA11" s="147"/>
      <c r="BB11" s="147"/>
      <c r="BC11" s="147">
        <v>1</v>
      </c>
      <c r="BD11" s="148"/>
      <c r="BF11" s="252">
        <f t="shared" si="0"/>
        <v>0</v>
      </c>
    </row>
    <row r="12" spans="1:59" s="141" customFormat="1" ht="34.5" customHeight="1" x14ac:dyDescent="0.25">
      <c r="A12" s="412" t="s">
        <v>187</v>
      </c>
      <c r="B12" s="149" t="s">
        <v>188</v>
      </c>
      <c r="C12" s="150" t="s">
        <v>89</v>
      </c>
      <c r="D12" s="151" t="s">
        <v>88</v>
      </c>
      <c r="E12" s="152"/>
      <c r="F12" s="153"/>
      <c r="G12" s="153"/>
      <c r="H12" s="153"/>
      <c r="I12" s="153"/>
      <c r="J12" s="153"/>
      <c r="K12" s="153"/>
      <c r="L12" s="153"/>
      <c r="M12" s="153"/>
      <c r="N12" s="153"/>
      <c r="O12" s="153">
        <v>2</v>
      </c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4"/>
      <c r="BF12" s="252">
        <f t="shared" si="0"/>
        <v>0</v>
      </c>
    </row>
    <row r="13" spans="1:59" s="141" customFormat="1" ht="45" customHeight="1" x14ac:dyDescent="0.25">
      <c r="A13" s="413"/>
      <c r="B13" s="142" t="s">
        <v>189</v>
      </c>
      <c r="C13" s="155" t="s">
        <v>89</v>
      </c>
      <c r="D13" s="138" t="s">
        <v>14</v>
      </c>
      <c r="E13" s="139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>
        <v>2</v>
      </c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40"/>
      <c r="BF13" s="252">
        <f t="shared" si="0"/>
        <v>0</v>
      </c>
    </row>
    <row r="14" spans="1:59" s="141" customFormat="1" ht="45" customHeight="1" x14ac:dyDescent="0.25">
      <c r="A14" s="413"/>
      <c r="B14" s="142" t="s">
        <v>190</v>
      </c>
      <c r="C14" s="155" t="s">
        <v>89</v>
      </c>
      <c r="D14" s="138" t="s">
        <v>14</v>
      </c>
      <c r="E14" s="139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>
        <v>2</v>
      </c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40"/>
      <c r="BF14" s="252">
        <f t="shared" si="0"/>
        <v>0</v>
      </c>
    </row>
    <row r="15" spans="1:59" s="141" customFormat="1" ht="45" customHeight="1" x14ac:dyDescent="0.25">
      <c r="A15" s="413"/>
      <c r="B15" s="142" t="s">
        <v>191</v>
      </c>
      <c r="C15" s="155" t="s">
        <v>89</v>
      </c>
      <c r="D15" s="138" t="s">
        <v>14</v>
      </c>
      <c r="E15" s="139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>
        <v>2</v>
      </c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40"/>
      <c r="BF15" s="252">
        <f t="shared" si="0"/>
        <v>0</v>
      </c>
    </row>
    <row r="16" spans="1:59" s="141" customFormat="1" ht="45" customHeight="1" x14ac:dyDescent="0.25">
      <c r="A16" s="413"/>
      <c r="B16" s="142" t="s">
        <v>192</v>
      </c>
      <c r="C16" s="155" t="s">
        <v>89</v>
      </c>
      <c r="D16" s="138" t="s">
        <v>14</v>
      </c>
      <c r="E16" s="139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>
        <v>1</v>
      </c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40"/>
      <c r="BF16" s="252">
        <f t="shared" si="0"/>
        <v>0</v>
      </c>
    </row>
    <row r="17" spans="1:58" s="141" customFormat="1" ht="45" customHeight="1" x14ac:dyDescent="0.25">
      <c r="A17" s="413"/>
      <c r="B17" s="142" t="s">
        <v>193</v>
      </c>
      <c r="C17" s="155" t="s">
        <v>89</v>
      </c>
      <c r="D17" s="138" t="s">
        <v>14</v>
      </c>
      <c r="E17" s="139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>
        <v>1</v>
      </c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40"/>
      <c r="BF17" s="252">
        <f t="shared" si="0"/>
        <v>0</v>
      </c>
    </row>
    <row r="18" spans="1:58" s="141" customFormat="1" ht="45" customHeight="1" x14ac:dyDescent="0.25">
      <c r="A18" s="413"/>
      <c r="B18" s="142" t="s">
        <v>194</v>
      </c>
      <c r="C18" s="155" t="s">
        <v>89</v>
      </c>
      <c r="D18" s="138" t="s">
        <v>14</v>
      </c>
      <c r="E18" s="139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>
        <v>1</v>
      </c>
      <c r="AX18" s="128"/>
      <c r="AY18" s="128"/>
      <c r="AZ18" s="128"/>
      <c r="BA18" s="128"/>
      <c r="BB18" s="128"/>
      <c r="BC18" s="128"/>
      <c r="BD18" s="140"/>
      <c r="BF18" s="252">
        <f t="shared" si="0"/>
        <v>0</v>
      </c>
    </row>
    <row r="19" spans="1:58" s="141" customFormat="1" ht="45" customHeight="1" thickBot="1" x14ac:dyDescent="0.3">
      <c r="A19" s="414"/>
      <c r="B19" s="156" t="s">
        <v>195</v>
      </c>
      <c r="C19" s="157" t="s">
        <v>89</v>
      </c>
      <c r="D19" s="158" t="s">
        <v>14</v>
      </c>
      <c r="E19" s="159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>
        <v>1</v>
      </c>
      <c r="BB19" s="160"/>
      <c r="BC19" s="160"/>
      <c r="BD19" s="161"/>
      <c r="BF19" s="252">
        <f t="shared" si="0"/>
        <v>0</v>
      </c>
    </row>
    <row r="20" spans="1:58" s="141" customFormat="1" ht="72.75" customHeight="1" x14ac:dyDescent="0.25">
      <c r="A20" s="415" t="s">
        <v>196</v>
      </c>
      <c r="B20" s="129" t="s">
        <v>197</v>
      </c>
      <c r="C20" s="130" t="s">
        <v>93</v>
      </c>
      <c r="D20" s="131" t="s">
        <v>400</v>
      </c>
      <c r="E20" s="162"/>
      <c r="F20" s="163"/>
      <c r="G20" s="163"/>
      <c r="H20" s="163"/>
      <c r="I20" s="163"/>
      <c r="J20" s="163">
        <v>2</v>
      </c>
      <c r="K20" s="163"/>
      <c r="L20" s="163"/>
      <c r="M20" s="163"/>
      <c r="N20" s="163">
        <v>2</v>
      </c>
      <c r="O20" s="163"/>
      <c r="P20" s="163"/>
      <c r="Q20" s="163"/>
      <c r="R20" s="163">
        <v>2</v>
      </c>
      <c r="S20" s="163"/>
      <c r="T20" s="163"/>
      <c r="U20" s="163"/>
      <c r="V20" s="163">
        <v>3</v>
      </c>
      <c r="W20" s="163"/>
      <c r="X20" s="163"/>
      <c r="Y20" s="163">
        <v>2</v>
      </c>
      <c r="Z20" s="163"/>
      <c r="AA20" s="163"/>
      <c r="AB20" s="163">
        <v>2</v>
      </c>
      <c r="AC20" s="163"/>
      <c r="AD20" s="163"/>
      <c r="AE20" s="163">
        <v>2</v>
      </c>
      <c r="AF20" s="163"/>
      <c r="AG20" s="163"/>
      <c r="AH20" s="163"/>
      <c r="AI20" s="163"/>
      <c r="AJ20" s="163">
        <v>2</v>
      </c>
      <c r="AK20" s="163"/>
      <c r="AL20" s="163"/>
      <c r="AM20" s="163"/>
      <c r="AN20" s="163"/>
      <c r="AO20" s="163">
        <v>1</v>
      </c>
      <c r="AP20" s="163"/>
      <c r="AQ20" s="163"/>
      <c r="AR20" s="163"/>
      <c r="AS20" s="163">
        <v>1</v>
      </c>
      <c r="AT20" s="163"/>
      <c r="AU20" s="163"/>
      <c r="AV20" s="163"/>
      <c r="AW20" s="163"/>
      <c r="AX20" s="163">
        <v>1</v>
      </c>
      <c r="AY20" s="163"/>
      <c r="AZ20" s="163"/>
      <c r="BA20" s="163"/>
      <c r="BB20" s="163">
        <v>1</v>
      </c>
      <c r="BC20" s="163"/>
      <c r="BD20" s="164"/>
      <c r="BF20" s="252">
        <f t="shared" si="0"/>
        <v>10000</v>
      </c>
    </row>
    <row r="21" spans="1:58" s="141" customFormat="1" ht="34.5" customHeight="1" x14ac:dyDescent="0.25">
      <c r="A21" s="413"/>
      <c r="B21" s="142" t="s">
        <v>198</v>
      </c>
      <c r="C21" s="155" t="s">
        <v>93</v>
      </c>
      <c r="D21" s="138" t="s">
        <v>93</v>
      </c>
      <c r="E21" s="139"/>
      <c r="F21" s="128"/>
      <c r="G21" s="128"/>
      <c r="H21" s="128"/>
      <c r="I21" s="128">
        <v>2</v>
      </c>
      <c r="J21" s="128"/>
      <c r="K21" s="128"/>
      <c r="L21" s="128"/>
      <c r="M21" s="128">
        <v>2</v>
      </c>
      <c r="N21" s="128"/>
      <c r="O21" s="128"/>
      <c r="P21" s="128"/>
      <c r="Q21" s="128">
        <v>3</v>
      </c>
      <c r="R21" s="128">
        <v>3</v>
      </c>
      <c r="S21" s="128">
        <v>2</v>
      </c>
      <c r="T21" s="128"/>
      <c r="U21" s="128"/>
      <c r="V21" s="128">
        <v>2</v>
      </c>
      <c r="W21" s="128"/>
      <c r="X21" s="128"/>
      <c r="Y21" s="128"/>
      <c r="Z21" s="128"/>
      <c r="AA21" s="128"/>
      <c r="AB21" s="128">
        <v>2</v>
      </c>
      <c r="AC21" s="128"/>
      <c r="AD21" s="128"/>
      <c r="AE21" s="128"/>
      <c r="AF21" s="128">
        <v>3</v>
      </c>
      <c r="AG21" s="128"/>
      <c r="AH21" s="128"/>
      <c r="AI21" s="128"/>
      <c r="AJ21" s="128"/>
      <c r="AK21" s="128">
        <v>2</v>
      </c>
      <c r="AL21" s="128"/>
      <c r="AM21" s="128"/>
      <c r="AN21" s="128"/>
      <c r="AO21" s="128">
        <v>1</v>
      </c>
      <c r="AP21" s="128"/>
      <c r="AQ21" s="128"/>
      <c r="AR21" s="128"/>
      <c r="AS21" s="128">
        <v>1</v>
      </c>
      <c r="AT21" s="128"/>
      <c r="AU21" s="128"/>
      <c r="AV21" s="128"/>
      <c r="AW21" s="128"/>
      <c r="AX21" s="128">
        <v>1</v>
      </c>
      <c r="AY21" s="128"/>
      <c r="AZ21" s="128"/>
      <c r="BA21" s="128"/>
      <c r="BB21" s="128">
        <v>1</v>
      </c>
      <c r="BC21" s="128"/>
      <c r="BD21" s="140"/>
      <c r="BE21" s="125"/>
      <c r="BF21" s="252">
        <f t="shared" si="0"/>
        <v>10000</v>
      </c>
    </row>
    <row r="22" spans="1:58" s="141" customFormat="1" ht="34.5" customHeight="1" thickBot="1" x14ac:dyDescent="0.3">
      <c r="A22" s="416"/>
      <c r="B22" s="168" t="s">
        <v>199</v>
      </c>
      <c r="C22" s="169" t="s">
        <v>93</v>
      </c>
      <c r="D22" s="170" t="s">
        <v>93</v>
      </c>
      <c r="E22" s="171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47"/>
      <c r="T22" s="172"/>
      <c r="U22" s="172"/>
      <c r="V22" s="172"/>
      <c r="W22" s="172"/>
      <c r="X22" s="172"/>
      <c r="Y22" s="172"/>
      <c r="Z22" s="147">
        <v>2</v>
      </c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47"/>
      <c r="AP22" s="172"/>
      <c r="AQ22" s="172"/>
      <c r="AR22" s="172"/>
      <c r="AS22" s="172"/>
      <c r="AT22" s="147"/>
      <c r="AU22" s="172"/>
      <c r="AV22" s="172"/>
      <c r="AW22" s="172"/>
      <c r="AX22" s="147"/>
      <c r="AY22" s="172"/>
      <c r="AZ22" s="172"/>
      <c r="BA22" s="172"/>
      <c r="BB22" s="147"/>
      <c r="BC22" s="172"/>
      <c r="BD22" s="173"/>
      <c r="BF22" s="252">
        <f t="shared" si="0"/>
        <v>0</v>
      </c>
    </row>
    <row r="23" spans="1:58" ht="34.5" customHeight="1" x14ac:dyDescent="0.25">
      <c r="A23" s="412" t="s">
        <v>200</v>
      </c>
      <c r="B23" s="174" t="s">
        <v>201</v>
      </c>
      <c r="C23" s="175" t="s">
        <v>94</v>
      </c>
      <c r="D23" s="176" t="s">
        <v>148</v>
      </c>
      <c r="E23" s="177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53">
        <v>3</v>
      </c>
      <c r="Q23" s="178">
        <v>2</v>
      </c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9"/>
      <c r="BE23" s="127"/>
      <c r="BF23" s="252">
        <f t="shared" si="0"/>
        <v>0</v>
      </c>
    </row>
    <row r="24" spans="1:58" ht="34.5" customHeight="1" x14ac:dyDescent="0.25">
      <c r="A24" s="413"/>
      <c r="B24" s="180" t="s">
        <v>202</v>
      </c>
      <c r="C24" s="181" t="s">
        <v>94</v>
      </c>
      <c r="D24" s="182" t="s">
        <v>148</v>
      </c>
      <c r="E24" s="165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>
        <v>2</v>
      </c>
      <c r="S24" s="166"/>
      <c r="T24" s="166"/>
      <c r="U24" s="166"/>
      <c r="V24" s="166"/>
      <c r="W24" s="166"/>
      <c r="X24" s="166"/>
      <c r="Y24" s="128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7"/>
      <c r="BE24" s="127"/>
      <c r="BF24" s="252">
        <f t="shared" si="0"/>
        <v>0</v>
      </c>
    </row>
    <row r="25" spans="1:58" ht="34.5" customHeight="1" x14ac:dyDescent="0.25">
      <c r="A25" s="413"/>
      <c r="B25" s="180" t="s">
        <v>203</v>
      </c>
      <c r="C25" s="181" t="s">
        <v>94</v>
      </c>
      <c r="D25" s="182" t="s">
        <v>148</v>
      </c>
      <c r="E25" s="165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>
        <v>2</v>
      </c>
      <c r="S25" s="166"/>
      <c r="T25" s="128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7"/>
      <c r="BE25" s="127"/>
      <c r="BF25" s="252">
        <f t="shared" si="0"/>
        <v>0</v>
      </c>
    </row>
    <row r="26" spans="1:58" ht="34.5" customHeight="1" x14ac:dyDescent="0.25">
      <c r="A26" s="413"/>
      <c r="B26" s="180" t="s">
        <v>204</v>
      </c>
      <c r="C26" s="181" t="s">
        <v>94</v>
      </c>
      <c r="D26" s="182" t="s">
        <v>148</v>
      </c>
      <c r="E26" s="165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>
        <v>2</v>
      </c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28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7"/>
      <c r="BE26" s="127"/>
      <c r="BF26" s="252">
        <f t="shared" si="0"/>
        <v>0</v>
      </c>
    </row>
    <row r="27" spans="1:58" ht="34.5" customHeight="1" x14ac:dyDescent="0.25">
      <c r="A27" s="413"/>
      <c r="B27" s="180" t="s">
        <v>205</v>
      </c>
      <c r="C27" s="181" t="s">
        <v>94</v>
      </c>
      <c r="D27" s="182" t="s">
        <v>148</v>
      </c>
      <c r="E27" s="165"/>
      <c r="F27" s="166"/>
      <c r="G27" s="166"/>
      <c r="H27" s="166"/>
      <c r="I27" s="166"/>
      <c r="J27" s="166"/>
      <c r="K27" s="166"/>
      <c r="L27" s="166"/>
      <c r="M27" s="166"/>
      <c r="N27" s="166"/>
      <c r="O27" s="128"/>
      <c r="P27" s="166">
        <v>3</v>
      </c>
      <c r="Q27" s="166">
        <v>2</v>
      </c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7"/>
      <c r="BE27" s="127"/>
      <c r="BF27" s="252">
        <f t="shared" si="0"/>
        <v>0</v>
      </c>
    </row>
    <row r="28" spans="1:58" ht="34.5" customHeight="1" thickBot="1" x14ac:dyDescent="0.3">
      <c r="A28" s="414"/>
      <c r="B28" s="183" t="s">
        <v>206</v>
      </c>
      <c r="C28" s="184" t="s">
        <v>94</v>
      </c>
      <c r="D28" s="185" t="s">
        <v>148</v>
      </c>
      <c r="E28" s="186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>
        <v>2</v>
      </c>
      <c r="U28" s="187"/>
      <c r="V28" s="187"/>
      <c r="W28" s="187"/>
      <c r="X28" s="187"/>
      <c r="Y28" s="187">
        <v>2</v>
      </c>
      <c r="Z28" s="187"/>
      <c r="AA28" s="187"/>
      <c r="AB28" s="187"/>
      <c r="AC28" s="187">
        <v>3</v>
      </c>
      <c r="AD28" s="187">
        <v>2</v>
      </c>
      <c r="AE28" s="187"/>
      <c r="AF28" s="187"/>
      <c r="AG28" s="187"/>
      <c r="AH28" s="187">
        <v>3</v>
      </c>
      <c r="AI28" s="187"/>
      <c r="AJ28" s="187"/>
      <c r="AK28" s="187"/>
      <c r="AL28" s="187">
        <v>2</v>
      </c>
      <c r="AM28" s="187"/>
      <c r="AN28" s="187"/>
      <c r="AO28" s="187"/>
      <c r="AP28" s="187">
        <v>1</v>
      </c>
      <c r="AQ28" s="187"/>
      <c r="AR28" s="187"/>
      <c r="AS28" s="187"/>
      <c r="AT28" s="187"/>
      <c r="AU28" s="187">
        <v>1</v>
      </c>
      <c r="AV28" s="187"/>
      <c r="AW28" s="187"/>
      <c r="AX28" s="187"/>
      <c r="AY28" s="187">
        <v>1</v>
      </c>
      <c r="AZ28" s="187"/>
      <c r="BA28" s="187"/>
      <c r="BB28" s="187"/>
      <c r="BC28" s="187">
        <v>1</v>
      </c>
      <c r="BD28" s="188"/>
      <c r="BE28" s="127"/>
      <c r="BF28" s="252">
        <f t="shared" si="0"/>
        <v>20000</v>
      </c>
    </row>
    <row r="29" spans="1:58" ht="34.5" customHeight="1" x14ac:dyDescent="0.25">
      <c r="A29" s="417" t="s">
        <v>207</v>
      </c>
      <c r="B29" s="189" t="s">
        <v>208</v>
      </c>
      <c r="C29" s="175" t="s">
        <v>144</v>
      </c>
      <c r="D29" s="176" t="s">
        <v>90</v>
      </c>
      <c r="E29" s="177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53"/>
      <c r="U29" s="178"/>
      <c r="V29" s="178"/>
      <c r="W29" s="178"/>
      <c r="X29" s="178"/>
      <c r="Y29" s="178"/>
      <c r="Z29" s="178">
        <v>2</v>
      </c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9"/>
      <c r="BE29" s="127"/>
      <c r="BF29" s="252">
        <f t="shared" si="0"/>
        <v>0</v>
      </c>
    </row>
    <row r="30" spans="1:58" ht="34.5" customHeight="1" x14ac:dyDescent="0.25">
      <c r="A30" s="418"/>
      <c r="B30" s="195" t="s">
        <v>209</v>
      </c>
      <c r="C30" s="190" t="s">
        <v>144</v>
      </c>
      <c r="D30" s="191" t="s">
        <v>90</v>
      </c>
      <c r="E30" s="196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28"/>
      <c r="Z30" s="197"/>
      <c r="AA30" s="197"/>
      <c r="AB30" s="197"/>
      <c r="AC30" s="128">
        <v>2</v>
      </c>
      <c r="AD30" s="197"/>
      <c r="AE30" s="197"/>
      <c r="AF30" s="197"/>
      <c r="AG30" s="197"/>
      <c r="AH30" s="128">
        <v>2</v>
      </c>
      <c r="AI30" s="197"/>
      <c r="AJ30" s="197"/>
      <c r="AK30" s="197"/>
      <c r="AL30" s="128">
        <v>2</v>
      </c>
      <c r="AM30" s="197"/>
      <c r="AN30" s="197"/>
      <c r="AO30" s="197"/>
      <c r="AP30" s="197"/>
      <c r="AQ30" s="128">
        <v>1</v>
      </c>
      <c r="AR30" s="197"/>
      <c r="AS30" s="197"/>
      <c r="AT30" s="197"/>
      <c r="AU30" s="128">
        <v>1</v>
      </c>
      <c r="AV30" s="197"/>
      <c r="AW30" s="197"/>
      <c r="AX30" s="197"/>
      <c r="AY30" s="128">
        <v>1</v>
      </c>
      <c r="AZ30" s="197"/>
      <c r="BA30" s="197"/>
      <c r="BB30" s="197"/>
      <c r="BC30" s="197"/>
      <c r="BD30" s="194">
        <v>1</v>
      </c>
      <c r="BE30" s="127"/>
      <c r="BF30" s="252">
        <f t="shared" si="0"/>
        <v>0</v>
      </c>
    </row>
    <row r="31" spans="1:58" ht="34.5" customHeight="1" x14ac:dyDescent="0.25">
      <c r="A31" s="418"/>
      <c r="B31" s="198" t="s">
        <v>210</v>
      </c>
      <c r="C31" s="199" t="s">
        <v>144</v>
      </c>
      <c r="D31" s="191" t="s">
        <v>90</v>
      </c>
      <c r="E31" s="165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28"/>
      <c r="U31" s="166"/>
      <c r="V31" s="166"/>
      <c r="W31" s="166"/>
      <c r="X31" s="166"/>
      <c r="Y31" s="166"/>
      <c r="Z31" s="166">
        <v>2</v>
      </c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94"/>
      <c r="BE31" s="127"/>
      <c r="BF31" s="252">
        <f t="shared" si="0"/>
        <v>0</v>
      </c>
    </row>
    <row r="32" spans="1:58" ht="34.5" customHeight="1" thickBot="1" x14ac:dyDescent="0.3">
      <c r="A32" s="419"/>
      <c r="B32" s="200" t="s">
        <v>211</v>
      </c>
      <c r="C32" s="184" t="s">
        <v>144</v>
      </c>
      <c r="D32" s="215" t="s">
        <v>90</v>
      </c>
      <c r="E32" s="216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160"/>
      <c r="U32" s="217"/>
      <c r="V32" s="217"/>
      <c r="W32" s="217"/>
      <c r="X32" s="217"/>
      <c r="Y32" s="160"/>
      <c r="Z32" s="217"/>
      <c r="AA32" s="217"/>
      <c r="AB32" s="217"/>
      <c r="AC32" s="160">
        <v>2</v>
      </c>
      <c r="AD32" s="217"/>
      <c r="AE32" s="217"/>
      <c r="AF32" s="217"/>
      <c r="AG32" s="217"/>
      <c r="AH32" s="160">
        <v>2</v>
      </c>
      <c r="AI32" s="217"/>
      <c r="AJ32" s="217"/>
      <c r="AK32" s="217"/>
      <c r="AL32" s="160">
        <v>2</v>
      </c>
      <c r="AM32" s="217"/>
      <c r="AN32" s="217"/>
      <c r="AO32" s="217"/>
      <c r="AP32" s="217"/>
      <c r="AQ32" s="160">
        <v>1</v>
      </c>
      <c r="AR32" s="217"/>
      <c r="AS32" s="217"/>
      <c r="AT32" s="217"/>
      <c r="AU32" s="160">
        <v>1</v>
      </c>
      <c r="AV32" s="217"/>
      <c r="AW32" s="217"/>
      <c r="AX32" s="217"/>
      <c r="AY32" s="160">
        <v>1</v>
      </c>
      <c r="AZ32" s="217"/>
      <c r="BA32" s="217"/>
      <c r="BB32" s="217"/>
      <c r="BC32" s="217"/>
      <c r="BD32" s="218">
        <v>1</v>
      </c>
      <c r="BE32" s="127"/>
      <c r="BF32" s="252">
        <f t="shared" si="0"/>
        <v>0</v>
      </c>
    </row>
    <row r="33" spans="1:58" ht="32.25" customHeight="1" x14ac:dyDescent="0.25">
      <c r="A33" s="420" t="s">
        <v>212</v>
      </c>
      <c r="B33" s="334" t="s">
        <v>213</v>
      </c>
      <c r="C33" s="175" t="s">
        <v>142</v>
      </c>
      <c r="D33" s="176" t="s">
        <v>150</v>
      </c>
      <c r="E33" s="177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>
        <v>2</v>
      </c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53"/>
      <c r="AU33" s="178"/>
      <c r="AV33" s="178"/>
      <c r="AW33" s="178"/>
      <c r="AX33" s="178"/>
      <c r="AY33" s="178"/>
      <c r="AZ33" s="178"/>
      <c r="BA33" s="178"/>
      <c r="BB33" s="178"/>
      <c r="BC33" s="178"/>
      <c r="BD33" s="179"/>
      <c r="BE33" s="127"/>
      <c r="BF33" s="252">
        <f t="shared" si="0"/>
        <v>0</v>
      </c>
    </row>
    <row r="34" spans="1:58" ht="32.25" customHeight="1" x14ac:dyDescent="0.25">
      <c r="A34" s="421"/>
      <c r="B34" s="332" t="s">
        <v>214</v>
      </c>
      <c r="C34" s="190" t="s">
        <v>142</v>
      </c>
      <c r="D34" s="182" t="s">
        <v>150</v>
      </c>
      <c r="E34" s="192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>
        <v>2</v>
      </c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6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4"/>
      <c r="BE34" s="127"/>
      <c r="BF34" s="252">
        <f t="shared" si="0"/>
        <v>0</v>
      </c>
    </row>
    <row r="35" spans="1:58" ht="32.25" customHeight="1" x14ac:dyDescent="0.25">
      <c r="A35" s="421"/>
      <c r="B35" s="332" t="s">
        <v>215</v>
      </c>
      <c r="C35" s="190" t="s">
        <v>142</v>
      </c>
      <c r="D35" s="182" t="s">
        <v>150</v>
      </c>
      <c r="E35" s="192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>
        <v>2</v>
      </c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6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4"/>
      <c r="BE35" s="127"/>
      <c r="BF35" s="252">
        <f t="shared" si="0"/>
        <v>0</v>
      </c>
    </row>
    <row r="36" spans="1:58" ht="32.25" customHeight="1" x14ac:dyDescent="0.25">
      <c r="A36" s="421"/>
      <c r="B36" s="332" t="s">
        <v>216</v>
      </c>
      <c r="C36" s="190" t="s">
        <v>142</v>
      </c>
      <c r="D36" s="182" t="s">
        <v>150</v>
      </c>
      <c r="E36" s="192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>
        <v>2</v>
      </c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6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4"/>
      <c r="BE36" s="127"/>
      <c r="BF36" s="252">
        <f t="shared" si="0"/>
        <v>0</v>
      </c>
    </row>
    <row r="37" spans="1:58" ht="32.25" customHeight="1" x14ac:dyDescent="0.25">
      <c r="A37" s="421"/>
      <c r="B37" s="333" t="s">
        <v>217</v>
      </c>
      <c r="C37" s="190" t="s">
        <v>142</v>
      </c>
      <c r="D37" s="182" t="s">
        <v>150</v>
      </c>
      <c r="E37" s="192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63"/>
      <c r="AU37" s="193"/>
      <c r="AV37" s="193">
        <v>1</v>
      </c>
      <c r="AW37" s="193"/>
      <c r="AX37" s="193"/>
      <c r="AY37" s="193"/>
      <c r="AZ37" s="193"/>
      <c r="BA37" s="193"/>
      <c r="BB37" s="193"/>
      <c r="BC37" s="193"/>
      <c r="BD37" s="194"/>
      <c r="BE37" s="127"/>
      <c r="BF37" s="252">
        <f t="shared" si="0"/>
        <v>0</v>
      </c>
    </row>
    <row r="38" spans="1:58" ht="32.25" customHeight="1" x14ac:dyDescent="0.25">
      <c r="A38" s="421"/>
      <c r="B38" s="332" t="s">
        <v>218</v>
      </c>
      <c r="C38" s="190" t="s">
        <v>142</v>
      </c>
      <c r="D38" s="182" t="s">
        <v>150</v>
      </c>
      <c r="E38" s="192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>
        <v>2</v>
      </c>
      <c r="AM38" s="193"/>
      <c r="AN38" s="193"/>
      <c r="AO38" s="193"/>
      <c r="AP38" s="193"/>
      <c r="AQ38" s="193"/>
      <c r="AR38" s="193"/>
      <c r="AS38" s="193"/>
      <c r="AT38" s="16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4"/>
      <c r="BE38" s="127"/>
      <c r="BF38" s="252">
        <f t="shared" si="0"/>
        <v>0</v>
      </c>
    </row>
    <row r="39" spans="1:58" ht="32.25" customHeight="1" x14ac:dyDescent="0.25">
      <c r="A39" s="421"/>
      <c r="B39" s="332" t="s">
        <v>219</v>
      </c>
      <c r="C39" s="190" t="s">
        <v>142</v>
      </c>
      <c r="D39" s="182" t="s">
        <v>150</v>
      </c>
      <c r="E39" s="192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63"/>
      <c r="AU39" s="193"/>
      <c r="AV39" s="193"/>
      <c r="AW39" s="193"/>
      <c r="AX39" s="193"/>
      <c r="AY39" s="193"/>
      <c r="AZ39" s="193"/>
      <c r="BA39" s="193">
        <v>1</v>
      </c>
      <c r="BB39" s="193"/>
      <c r="BC39" s="193"/>
      <c r="BD39" s="194"/>
      <c r="BE39" s="127"/>
      <c r="BF39" s="252">
        <f t="shared" si="0"/>
        <v>0</v>
      </c>
    </row>
    <row r="40" spans="1:58" ht="32.25" customHeight="1" x14ac:dyDescent="0.25">
      <c r="A40" s="421"/>
      <c r="B40" s="332" t="s">
        <v>220</v>
      </c>
      <c r="C40" s="190" t="s">
        <v>142</v>
      </c>
      <c r="D40" s="182" t="s">
        <v>150</v>
      </c>
      <c r="E40" s="192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>
        <v>3</v>
      </c>
      <c r="AM40" s="193"/>
      <c r="AN40" s="193"/>
      <c r="AO40" s="193"/>
      <c r="AP40" s="193"/>
      <c r="AQ40" s="193"/>
      <c r="AR40" s="193"/>
      <c r="AS40" s="193"/>
      <c r="AT40" s="16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4"/>
      <c r="BE40" s="127"/>
      <c r="BF40" s="252">
        <f t="shared" si="0"/>
        <v>10000</v>
      </c>
    </row>
    <row r="41" spans="1:58" ht="32.25" customHeight="1" x14ac:dyDescent="0.25">
      <c r="A41" s="421"/>
      <c r="B41" s="332" t="s">
        <v>221</v>
      </c>
      <c r="C41" s="190" t="s">
        <v>142</v>
      </c>
      <c r="D41" s="182" t="s">
        <v>150</v>
      </c>
      <c r="E41" s="192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63"/>
      <c r="AU41" s="193"/>
      <c r="AV41" s="193"/>
      <c r="AW41" s="193"/>
      <c r="AX41" s="193"/>
      <c r="AY41" s="193"/>
      <c r="AZ41" s="193">
        <v>1</v>
      </c>
      <c r="BA41" s="193"/>
      <c r="BB41" s="193"/>
      <c r="BC41" s="193"/>
      <c r="BD41" s="194"/>
      <c r="BE41" s="127"/>
      <c r="BF41" s="252">
        <f t="shared" si="0"/>
        <v>0</v>
      </c>
    </row>
    <row r="42" spans="1:58" ht="32.25" customHeight="1" x14ac:dyDescent="0.25">
      <c r="A42" s="421"/>
      <c r="B42" s="332" t="s">
        <v>222</v>
      </c>
      <c r="C42" s="190" t="s">
        <v>142</v>
      </c>
      <c r="D42" s="182" t="s">
        <v>150</v>
      </c>
      <c r="E42" s="192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>
        <v>2</v>
      </c>
      <c r="AM42" s="193"/>
      <c r="AN42" s="193"/>
      <c r="AO42" s="193"/>
      <c r="AP42" s="193"/>
      <c r="AQ42" s="193"/>
      <c r="AR42" s="193"/>
      <c r="AS42" s="193"/>
      <c r="AT42" s="16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4"/>
      <c r="BE42" s="127"/>
      <c r="BF42" s="252">
        <f t="shared" si="0"/>
        <v>0</v>
      </c>
    </row>
    <row r="43" spans="1:58" ht="32.25" customHeight="1" thickBot="1" x14ac:dyDescent="0.3">
      <c r="A43" s="422"/>
      <c r="B43" s="335" t="s">
        <v>223</v>
      </c>
      <c r="C43" s="336" t="s">
        <v>142</v>
      </c>
      <c r="D43" s="185" t="s">
        <v>150</v>
      </c>
      <c r="E43" s="216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337"/>
      <c r="AU43" s="217"/>
      <c r="AV43" s="217"/>
      <c r="AW43" s="217"/>
      <c r="AX43" s="217"/>
      <c r="AY43" s="217"/>
      <c r="AZ43" s="217"/>
      <c r="BA43" s="217"/>
      <c r="BB43" s="217">
        <v>1</v>
      </c>
      <c r="BC43" s="217"/>
      <c r="BD43" s="218"/>
      <c r="BE43" s="127"/>
      <c r="BF43" s="252">
        <f t="shared" si="0"/>
        <v>0</v>
      </c>
    </row>
    <row r="44" spans="1:58" ht="32.25" customHeight="1" x14ac:dyDescent="0.25">
      <c r="A44" s="415" t="s">
        <v>224</v>
      </c>
      <c r="B44" s="331" t="s">
        <v>225</v>
      </c>
      <c r="C44" s="190" t="s">
        <v>91</v>
      </c>
      <c r="D44" s="191" t="s">
        <v>226</v>
      </c>
      <c r="E44" s="192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63">
        <v>3</v>
      </c>
      <c r="Z44" s="193"/>
      <c r="AA44" s="193"/>
      <c r="AB44" s="193">
        <v>2</v>
      </c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4"/>
      <c r="BE44" s="127"/>
      <c r="BF44" s="252">
        <f t="shared" si="0"/>
        <v>10000</v>
      </c>
    </row>
    <row r="45" spans="1:58" ht="32.25" customHeight="1" x14ac:dyDescent="0.25">
      <c r="A45" s="415"/>
      <c r="B45" s="331" t="s">
        <v>227</v>
      </c>
      <c r="C45" s="190" t="s">
        <v>91</v>
      </c>
      <c r="D45" s="191" t="s">
        <v>228</v>
      </c>
      <c r="E45" s="192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>
        <v>2</v>
      </c>
      <c r="U45" s="193"/>
      <c r="V45" s="193"/>
      <c r="W45" s="193"/>
      <c r="X45" s="193"/>
      <c r="Y45" s="16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4"/>
      <c r="BE45" s="127"/>
      <c r="BF45" s="252">
        <f t="shared" si="0"/>
        <v>0</v>
      </c>
    </row>
    <row r="46" spans="1:58" ht="32.25" customHeight="1" x14ac:dyDescent="0.25">
      <c r="A46" s="413"/>
      <c r="B46" s="180" t="s">
        <v>229</v>
      </c>
      <c r="C46" s="181" t="s">
        <v>91</v>
      </c>
      <c r="D46" s="182" t="s">
        <v>230</v>
      </c>
      <c r="E46" s="165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28">
        <v>2</v>
      </c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7"/>
      <c r="BE46" s="127"/>
      <c r="BF46" s="252">
        <f t="shared" si="0"/>
        <v>0</v>
      </c>
    </row>
    <row r="47" spans="1:58" ht="32.25" customHeight="1" x14ac:dyDescent="0.25">
      <c r="A47" s="413"/>
      <c r="B47" s="180" t="s">
        <v>231</v>
      </c>
      <c r="C47" s="181" t="s">
        <v>91</v>
      </c>
      <c r="D47" s="182" t="s">
        <v>232</v>
      </c>
      <c r="E47" s="165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28"/>
      <c r="U47" s="166"/>
      <c r="V47" s="166"/>
      <c r="W47" s="166"/>
      <c r="X47" s="166"/>
      <c r="Y47" s="166"/>
      <c r="Z47" s="166"/>
      <c r="AA47" s="166"/>
      <c r="AB47" s="166">
        <v>21</v>
      </c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7"/>
      <c r="BE47" s="127"/>
      <c r="BF47" s="252">
        <f t="shared" si="0"/>
        <v>0</v>
      </c>
    </row>
    <row r="48" spans="1:58" ht="32.25" customHeight="1" x14ac:dyDescent="0.25">
      <c r="A48" s="413"/>
      <c r="B48" s="180" t="s">
        <v>233</v>
      </c>
      <c r="C48" s="181" t="s">
        <v>91</v>
      </c>
      <c r="D48" s="182" t="s">
        <v>228</v>
      </c>
      <c r="E48" s="165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28">
        <v>2</v>
      </c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7"/>
      <c r="BE48" s="127"/>
      <c r="BF48" s="252">
        <f t="shared" si="0"/>
        <v>0</v>
      </c>
    </row>
    <row r="49" spans="1:58" ht="32.25" customHeight="1" x14ac:dyDescent="0.25">
      <c r="A49" s="413"/>
      <c r="B49" s="180" t="s">
        <v>234</v>
      </c>
      <c r="C49" s="181" t="s">
        <v>91</v>
      </c>
      <c r="D49" s="182" t="s">
        <v>226</v>
      </c>
      <c r="E49" s="165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28">
        <v>3</v>
      </c>
      <c r="AA49" s="166"/>
      <c r="AB49" s="166">
        <v>2</v>
      </c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7"/>
      <c r="BE49" s="127"/>
      <c r="BF49" s="252">
        <f t="shared" si="0"/>
        <v>10000</v>
      </c>
    </row>
    <row r="50" spans="1:58" ht="32.25" customHeight="1" x14ac:dyDescent="0.25">
      <c r="A50" s="413"/>
      <c r="B50" s="180" t="s">
        <v>235</v>
      </c>
      <c r="C50" s="181" t="s">
        <v>91</v>
      </c>
      <c r="D50" s="182" t="s">
        <v>230</v>
      </c>
      <c r="E50" s="165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28">
        <v>2</v>
      </c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7"/>
      <c r="BE50" s="127"/>
      <c r="BF50" s="252">
        <f t="shared" si="0"/>
        <v>0</v>
      </c>
    </row>
    <row r="51" spans="1:58" ht="32.25" customHeight="1" x14ac:dyDescent="0.25">
      <c r="A51" s="413"/>
      <c r="B51" s="180" t="s">
        <v>236</v>
      </c>
      <c r="C51" s="181" t="s">
        <v>91</v>
      </c>
      <c r="D51" s="182" t="s">
        <v>232</v>
      </c>
      <c r="E51" s="165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28">
        <v>2</v>
      </c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7"/>
      <c r="BE51" s="127"/>
      <c r="BF51" s="252">
        <f t="shared" si="0"/>
        <v>0</v>
      </c>
    </row>
    <row r="52" spans="1:58" ht="32.25" customHeight="1" x14ac:dyDescent="0.25">
      <c r="A52" s="413"/>
      <c r="B52" s="180" t="s">
        <v>237</v>
      </c>
      <c r="C52" s="181" t="s">
        <v>91</v>
      </c>
      <c r="D52" s="182" t="s">
        <v>238</v>
      </c>
      <c r="E52" s="165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28">
        <v>2</v>
      </c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7"/>
      <c r="BE52" s="127"/>
      <c r="BF52" s="252">
        <f t="shared" si="0"/>
        <v>0</v>
      </c>
    </row>
    <row r="53" spans="1:58" ht="32.25" customHeight="1" x14ac:dyDescent="0.25">
      <c r="A53" s="413"/>
      <c r="B53" s="180" t="s">
        <v>239</v>
      </c>
      <c r="C53" s="181" t="s">
        <v>91</v>
      </c>
      <c r="D53" s="182" t="s">
        <v>238</v>
      </c>
      <c r="E53" s="165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28"/>
      <c r="AD53" s="166"/>
      <c r="AE53" s="166"/>
      <c r="AF53" s="166"/>
      <c r="AG53" s="166"/>
      <c r="AH53" s="166">
        <v>2</v>
      </c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7"/>
      <c r="BE53" s="127"/>
      <c r="BF53" s="252">
        <f t="shared" si="0"/>
        <v>0</v>
      </c>
    </row>
    <row r="54" spans="1:58" ht="32.25" customHeight="1" x14ac:dyDescent="0.25">
      <c r="A54" s="413"/>
      <c r="B54" s="180" t="s">
        <v>240</v>
      </c>
      <c r="C54" s="181" t="s">
        <v>91</v>
      </c>
      <c r="D54" s="182" t="s">
        <v>238</v>
      </c>
      <c r="E54" s="165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28">
        <v>2</v>
      </c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7"/>
      <c r="BE54" s="127"/>
      <c r="BF54" s="252">
        <f t="shared" si="0"/>
        <v>0</v>
      </c>
    </row>
    <row r="55" spans="1:58" ht="32.25" customHeight="1" thickBot="1" x14ac:dyDescent="0.3">
      <c r="A55" s="414"/>
      <c r="B55" s="183" t="s">
        <v>241</v>
      </c>
      <c r="C55" s="184" t="s">
        <v>91</v>
      </c>
      <c r="D55" s="185" t="s">
        <v>238</v>
      </c>
      <c r="E55" s="186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60"/>
      <c r="AM55" s="187"/>
      <c r="AN55" s="187"/>
      <c r="AO55" s="187"/>
      <c r="AP55" s="187"/>
      <c r="AQ55" s="187">
        <v>1</v>
      </c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8"/>
      <c r="BE55" s="127"/>
      <c r="BF55" s="252">
        <f t="shared" si="0"/>
        <v>0</v>
      </c>
    </row>
    <row r="56" spans="1:58" ht="15.75" x14ac:dyDescent="0.25">
      <c r="A56" s="201"/>
      <c r="B56" s="202"/>
      <c r="C56" s="203"/>
      <c r="D56" s="203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4"/>
      <c r="BE56" s="127"/>
    </row>
    <row r="57" spans="1:58" ht="15.75" x14ac:dyDescent="0.25">
      <c r="A57" s="201"/>
      <c r="B57" s="202"/>
      <c r="C57" s="203"/>
      <c r="D57" s="203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127"/>
    </row>
    <row r="58" spans="1:58" ht="15.75" x14ac:dyDescent="0.25">
      <c r="A58" s="201"/>
      <c r="B58" s="202"/>
      <c r="C58" s="203"/>
      <c r="D58" s="203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4"/>
      <c r="BE58" s="127"/>
    </row>
    <row r="59" spans="1:58" ht="15.75" x14ac:dyDescent="0.25">
      <c r="A59" s="201"/>
      <c r="B59" s="202"/>
      <c r="C59" s="203"/>
      <c r="D59" s="203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127"/>
    </row>
    <row r="60" spans="1:58" ht="15.75" x14ac:dyDescent="0.25">
      <c r="A60" s="201"/>
      <c r="B60" s="202"/>
      <c r="C60" s="203"/>
      <c r="D60" s="203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204"/>
      <c r="AQ60" s="204"/>
      <c r="AR60" s="204"/>
      <c r="AS60" s="204"/>
      <c r="AT60" s="204"/>
      <c r="AU60" s="204"/>
      <c r="AV60" s="204"/>
      <c r="AW60" s="204"/>
      <c r="AX60" s="204"/>
      <c r="AY60" s="204"/>
      <c r="AZ60" s="204"/>
      <c r="BA60" s="204"/>
      <c r="BB60" s="204"/>
      <c r="BC60" s="204"/>
      <c r="BD60" s="204"/>
      <c r="BE60" s="127"/>
    </row>
    <row r="61" spans="1:58" ht="15.75" x14ac:dyDescent="0.25">
      <c r="A61" s="201"/>
      <c r="B61" s="202"/>
      <c r="C61" s="203"/>
      <c r="D61" s="203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204"/>
      <c r="AO61" s="204"/>
      <c r="AP61" s="204"/>
      <c r="AQ61" s="204"/>
      <c r="AR61" s="204"/>
      <c r="AS61" s="204"/>
      <c r="AT61" s="204"/>
      <c r="AU61" s="204"/>
      <c r="AV61" s="204"/>
      <c r="AW61" s="204"/>
      <c r="AX61" s="204"/>
      <c r="AY61" s="204"/>
      <c r="AZ61" s="204"/>
      <c r="BA61" s="204"/>
      <c r="BB61" s="204"/>
      <c r="BC61" s="204"/>
      <c r="BD61" s="204"/>
      <c r="BE61" s="127"/>
    </row>
    <row r="62" spans="1:58" ht="15.75" x14ac:dyDescent="0.25">
      <c r="A62" s="201"/>
      <c r="B62" s="202"/>
      <c r="C62" s="203"/>
      <c r="D62" s="203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4"/>
      <c r="AU62" s="204"/>
      <c r="AV62" s="204"/>
      <c r="AW62" s="204"/>
      <c r="AX62" s="204"/>
      <c r="AY62" s="204"/>
      <c r="AZ62" s="204"/>
      <c r="BA62" s="204"/>
      <c r="BB62" s="204"/>
      <c r="BC62" s="204"/>
      <c r="BD62" s="204"/>
      <c r="BE62" s="127"/>
    </row>
    <row r="63" spans="1:58" ht="15.75" x14ac:dyDescent="0.25">
      <c r="A63" s="201"/>
      <c r="B63" s="202"/>
      <c r="C63" s="205"/>
      <c r="D63" s="205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N63" s="204"/>
      <c r="AO63" s="204"/>
      <c r="AP63" s="204"/>
      <c r="AQ63" s="204"/>
      <c r="AR63" s="204"/>
      <c r="AS63" s="204"/>
      <c r="AT63" s="204"/>
      <c r="AU63" s="204"/>
      <c r="AV63" s="204"/>
      <c r="AW63" s="204"/>
      <c r="AX63" s="204"/>
      <c r="AY63" s="204"/>
      <c r="AZ63" s="204"/>
      <c r="BA63" s="204"/>
      <c r="BB63" s="204"/>
      <c r="BC63" s="204"/>
      <c r="BD63" s="204"/>
      <c r="BE63" s="127"/>
    </row>
    <row r="64" spans="1:58" ht="15.75" x14ac:dyDescent="0.25">
      <c r="A64" s="201"/>
      <c r="B64" s="202"/>
      <c r="C64" s="203"/>
      <c r="D64" s="203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204"/>
      <c r="AO64" s="204"/>
      <c r="AP64" s="204"/>
      <c r="AQ64" s="204"/>
      <c r="AR64" s="204"/>
      <c r="AS64" s="204"/>
      <c r="AT64" s="204"/>
      <c r="AU64" s="204"/>
      <c r="AV64" s="204"/>
      <c r="AW64" s="204"/>
      <c r="AX64" s="204"/>
      <c r="AY64" s="204"/>
      <c r="AZ64" s="204"/>
      <c r="BA64" s="204"/>
      <c r="BB64" s="204"/>
      <c r="BC64" s="204"/>
      <c r="BD64" s="204"/>
      <c r="BE64" s="127"/>
    </row>
    <row r="65" spans="1:57" ht="15.75" x14ac:dyDescent="0.25">
      <c r="A65" s="201"/>
      <c r="B65" s="202"/>
      <c r="C65" s="203"/>
      <c r="D65" s="203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127"/>
    </row>
    <row r="66" spans="1:57" ht="15.75" x14ac:dyDescent="0.25">
      <c r="A66" s="201"/>
      <c r="B66" s="202"/>
      <c r="C66" s="205"/>
      <c r="D66" s="205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127"/>
    </row>
    <row r="67" spans="1:57" ht="15.75" x14ac:dyDescent="0.25">
      <c r="A67" s="201"/>
      <c r="B67" s="202"/>
      <c r="C67" s="203"/>
      <c r="D67" s="203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  <c r="BE67" s="127"/>
    </row>
    <row r="68" spans="1:57" ht="15.75" x14ac:dyDescent="0.25">
      <c r="A68" s="201"/>
      <c r="B68" s="202"/>
      <c r="C68" s="203"/>
      <c r="D68" s="203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  <c r="BC68" s="204"/>
      <c r="BD68" s="204"/>
      <c r="BE68" s="127"/>
    </row>
    <row r="69" spans="1:57" ht="15.75" x14ac:dyDescent="0.25">
      <c r="A69" s="201"/>
      <c r="B69" s="202"/>
      <c r="C69" s="203"/>
      <c r="D69" s="203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  <c r="BB69" s="204"/>
      <c r="BC69" s="204"/>
      <c r="BD69" s="204"/>
      <c r="BE69" s="127"/>
    </row>
    <row r="70" spans="1:57" ht="15.75" x14ac:dyDescent="0.25">
      <c r="A70" s="201"/>
      <c r="B70" s="202"/>
      <c r="C70" s="203"/>
      <c r="D70" s="203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  <c r="BC70" s="204"/>
      <c r="BD70" s="204"/>
      <c r="BE70" s="127"/>
    </row>
    <row r="71" spans="1:57" ht="15.75" x14ac:dyDescent="0.25">
      <c r="A71" s="201"/>
      <c r="B71" s="202"/>
      <c r="C71" s="203"/>
      <c r="D71" s="203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4"/>
      <c r="BC71" s="204"/>
      <c r="BD71" s="204"/>
      <c r="BE71" s="127"/>
    </row>
    <row r="72" spans="1:57" ht="15.75" x14ac:dyDescent="0.25">
      <c r="A72" s="201"/>
      <c r="B72" s="202"/>
      <c r="C72" s="203"/>
      <c r="D72" s="203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  <c r="BE72" s="127"/>
    </row>
    <row r="73" spans="1:57" ht="15.75" x14ac:dyDescent="0.25">
      <c r="A73" s="201"/>
      <c r="B73" s="202"/>
      <c r="C73" s="203"/>
      <c r="D73" s="203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  <c r="BC73" s="204"/>
      <c r="BD73" s="204"/>
      <c r="BE73" s="127"/>
    </row>
    <row r="74" spans="1:57" ht="15.75" x14ac:dyDescent="0.25">
      <c r="A74" s="201"/>
      <c r="B74" s="202"/>
      <c r="C74" s="203"/>
      <c r="D74" s="203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127"/>
    </row>
    <row r="75" spans="1:57" ht="15.75" x14ac:dyDescent="0.25">
      <c r="A75" s="201"/>
      <c r="B75" s="202"/>
      <c r="C75" s="203"/>
      <c r="D75" s="203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127"/>
    </row>
    <row r="76" spans="1:57" ht="15.75" x14ac:dyDescent="0.25">
      <c r="A76" s="201"/>
      <c r="B76" s="202"/>
      <c r="C76" s="203"/>
      <c r="D76" s="203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127"/>
    </row>
    <row r="77" spans="1:57" ht="35.25" customHeight="1" x14ac:dyDescent="0.25">
      <c r="A77" s="201"/>
      <c r="B77" s="202"/>
      <c r="C77" s="203"/>
      <c r="D77" s="203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127"/>
    </row>
    <row r="78" spans="1:57" ht="15.75" x14ac:dyDescent="0.25">
      <c r="A78" s="201"/>
      <c r="B78" s="202"/>
      <c r="C78" s="203"/>
      <c r="D78" s="203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127"/>
    </row>
    <row r="79" spans="1:57" ht="15.75" x14ac:dyDescent="0.25">
      <c r="A79" s="201"/>
      <c r="B79" s="203"/>
      <c r="C79" s="203"/>
      <c r="D79" s="203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127"/>
    </row>
    <row r="80" spans="1:57" ht="36" hidden="1" customHeight="1" x14ac:dyDescent="0.25">
      <c r="A80" s="201"/>
      <c r="B80" s="202"/>
      <c r="C80" s="203"/>
      <c r="D80" s="203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04"/>
      <c r="BD80" s="204"/>
      <c r="BE80" s="127"/>
    </row>
    <row r="81" spans="1:58" ht="36" hidden="1" customHeight="1" x14ac:dyDescent="0.25">
      <c r="A81" s="201"/>
      <c r="B81" s="202"/>
      <c r="C81" s="203"/>
      <c r="D81" s="203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204"/>
      <c r="BC81" s="204"/>
      <c r="BD81" s="204"/>
      <c r="BE81" s="127"/>
    </row>
    <row r="82" spans="1:58" ht="36" hidden="1" customHeight="1" x14ac:dyDescent="0.25">
      <c r="A82" s="201"/>
      <c r="B82" s="202"/>
      <c r="C82" s="203"/>
      <c r="D82" s="203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  <c r="BB82" s="204"/>
      <c r="BC82" s="204"/>
      <c r="BD82" s="204"/>
      <c r="BE82" s="127"/>
    </row>
    <row r="83" spans="1:58" ht="36" hidden="1" customHeight="1" x14ac:dyDescent="0.25">
      <c r="A83" s="201"/>
      <c r="B83" s="202"/>
      <c r="C83" s="203"/>
      <c r="D83" s="203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  <c r="BB83" s="204"/>
      <c r="BC83" s="204"/>
      <c r="BD83" s="204"/>
      <c r="BE83" s="127"/>
    </row>
    <row r="84" spans="1:58" ht="36" hidden="1" customHeight="1" x14ac:dyDescent="0.25">
      <c r="A84" s="201"/>
      <c r="B84" s="202"/>
      <c r="C84" s="203"/>
      <c r="D84" s="203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  <c r="BB84" s="204"/>
      <c r="BC84" s="204"/>
      <c r="BD84" s="204"/>
      <c r="BE84" s="127"/>
    </row>
    <row r="85" spans="1:58" ht="15.75" x14ac:dyDescent="0.25">
      <c r="A85" s="201"/>
      <c r="B85" s="202"/>
      <c r="C85" s="203"/>
      <c r="D85" s="203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P85" s="204"/>
      <c r="AQ85" s="204"/>
      <c r="AR85" s="204"/>
      <c r="AS85" s="204"/>
      <c r="AT85" s="204"/>
      <c r="AU85" s="204"/>
      <c r="AV85" s="204"/>
      <c r="AW85" s="204"/>
      <c r="AX85" s="204"/>
      <c r="AY85" s="204"/>
      <c r="AZ85" s="204"/>
      <c r="BA85" s="204"/>
      <c r="BB85" s="204"/>
      <c r="BC85" s="204"/>
      <c r="BD85" s="204"/>
      <c r="BE85" s="127"/>
    </row>
    <row r="86" spans="1:58" s="126" customFormat="1" x14ac:dyDescent="0.3">
      <c r="A86" s="206"/>
      <c r="B86" s="202"/>
      <c r="C86" s="203"/>
      <c r="D86" s="203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  <c r="AQ86" s="207"/>
      <c r="AR86" s="207"/>
      <c r="AS86" s="207"/>
      <c r="AT86" s="207"/>
      <c r="AU86" s="207"/>
      <c r="AV86" s="207"/>
      <c r="AW86" s="207"/>
      <c r="AX86" s="207"/>
      <c r="AY86" s="207"/>
      <c r="AZ86" s="207"/>
      <c r="BA86" s="207"/>
      <c r="BB86" s="207"/>
      <c r="BC86" s="207"/>
      <c r="BD86" s="207"/>
      <c r="BF86" s="251"/>
    </row>
    <row r="87" spans="1:58" s="126" customFormat="1" x14ac:dyDescent="0.3">
      <c r="A87" s="206"/>
      <c r="B87" s="202"/>
      <c r="C87" s="203"/>
      <c r="D87" s="203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  <c r="BF87" s="251"/>
    </row>
    <row r="88" spans="1:58" s="126" customFormat="1" x14ac:dyDescent="0.3">
      <c r="A88" s="206"/>
      <c r="B88" s="202"/>
      <c r="C88" s="203"/>
      <c r="D88" s="203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  <c r="BF88" s="251"/>
    </row>
    <row r="89" spans="1:58" s="126" customFormat="1" x14ac:dyDescent="0.3">
      <c r="A89" s="206"/>
      <c r="B89" s="202"/>
      <c r="C89" s="203"/>
      <c r="D89" s="203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  <c r="AQ89" s="207"/>
      <c r="AR89" s="207"/>
      <c r="AS89" s="207"/>
      <c r="AT89" s="207"/>
      <c r="AU89" s="207"/>
      <c r="AV89" s="207"/>
      <c r="AW89" s="207"/>
      <c r="AX89" s="207"/>
      <c r="AY89" s="207"/>
      <c r="AZ89" s="207"/>
      <c r="BA89" s="207"/>
      <c r="BB89" s="207"/>
      <c r="BC89" s="207"/>
      <c r="BD89" s="207"/>
      <c r="BF89" s="251"/>
    </row>
    <row r="90" spans="1:58" s="126" customFormat="1" x14ac:dyDescent="0.3">
      <c r="A90" s="206"/>
      <c r="B90" s="202"/>
      <c r="C90" s="203"/>
      <c r="D90" s="203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  <c r="AK90" s="207"/>
      <c r="AL90" s="207"/>
      <c r="AM90" s="207"/>
      <c r="AN90" s="207"/>
      <c r="AO90" s="207"/>
      <c r="AP90" s="207"/>
      <c r="AQ90" s="207"/>
      <c r="AR90" s="207"/>
      <c r="AS90" s="207"/>
      <c r="AT90" s="207"/>
      <c r="AU90" s="207"/>
      <c r="AV90" s="207"/>
      <c r="AW90" s="207"/>
      <c r="AX90" s="207"/>
      <c r="AY90" s="207"/>
      <c r="AZ90" s="207"/>
      <c r="BA90" s="207"/>
      <c r="BB90" s="207"/>
      <c r="BC90" s="207"/>
      <c r="BD90" s="207"/>
      <c r="BF90" s="251"/>
    </row>
    <row r="91" spans="1:58" s="126" customFormat="1" x14ac:dyDescent="0.3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7"/>
      <c r="AU91" s="207"/>
      <c r="AV91" s="207"/>
      <c r="AW91" s="207"/>
      <c r="AX91" s="207"/>
      <c r="AY91" s="207"/>
      <c r="AZ91" s="207"/>
      <c r="BA91" s="207"/>
      <c r="BB91" s="207"/>
      <c r="BC91" s="207"/>
      <c r="BD91" s="207"/>
      <c r="BF91" s="251"/>
    </row>
    <row r="92" spans="1:58" s="126" customFormat="1" x14ac:dyDescent="0.3">
      <c r="A92" s="209"/>
      <c r="B92" s="210"/>
      <c r="C92" s="211"/>
      <c r="D92" s="211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2"/>
      <c r="AY92" s="212"/>
      <c r="AZ92" s="212"/>
      <c r="BA92" s="212"/>
      <c r="BB92" s="212"/>
      <c r="BC92" s="212"/>
      <c r="BD92" s="212"/>
      <c r="BF92" s="250"/>
    </row>
    <row r="94" spans="1:58" s="126" customFormat="1" x14ac:dyDescent="0.3">
      <c r="A94" s="209"/>
      <c r="B94" s="210"/>
      <c r="C94" s="211"/>
      <c r="D94" s="211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  <c r="BF94" s="250"/>
    </row>
    <row r="95" spans="1:58" s="126" customFormat="1" x14ac:dyDescent="0.3">
      <c r="A95" s="209"/>
      <c r="B95" s="210"/>
      <c r="C95" s="211"/>
      <c r="D95" s="211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F95" s="250"/>
    </row>
    <row r="96" spans="1:58" s="126" customFormat="1" x14ac:dyDescent="0.3">
      <c r="A96" s="209"/>
      <c r="B96" s="210"/>
      <c r="C96" s="211"/>
      <c r="D96" s="211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F96" s="250"/>
    </row>
  </sheetData>
  <autoFilter ref="C3:C55" xr:uid="{08CA7924-1C60-42AA-9B77-F4D811540BE6}"/>
  <mergeCells count="24">
    <mergeCell ref="AS3:AV3"/>
    <mergeCell ref="AW3:AZ3"/>
    <mergeCell ref="BA3:BD3"/>
    <mergeCell ref="A1:BD2"/>
    <mergeCell ref="D3:D4"/>
    <mergeCell ref="I3:L3"/>
    <mergeCell ref="M3:P3"/>
    <mergeCell ref="Q3:T3"/>
    <mergeCell ref="AA3:AD3"/>
    <mergeCell ref="U3:Z3"/>
    <mergeCell ref="AE3:AI3"/>
    <mergeCell ref="AJ3:AM3"/>
    <mergeCell ref="AN3:AR3"/>
    <mergeCell ref="A3:A4"/>
    <mergeCell ref="B3:B4"/>
    <mergeCell ref="C3:C4"/>
    <mergeCell ref="E3:H3"/>
    <mergeCell ref="A23:A28"/>
    <mergeCell ref="A44:A55"/>
    <mergeCell ref="A5:A11"/>
    <mergeCell ref="A12:A19"/>
    <mergeCell ref="A20:A22"/>
    <mergeCell ref="A29:A32"/>
    <mergeCell ref="A33:A43"/>
  </mergeCells>
  <phoneticPr fontId="14" type="noConversion"/>
  <conditionalFormatting sqref="E4:BD4">
    <cfRule type="cellIs" dxfId="34" priority="1" operator="equal">
      <formula>$BG$1</formula>
    </cfRule>
  </conditionalFormatting>
  <conditionalFormatting sqref="E5:BD55">
    <cfRule type="containsText" dxfId="33" priority="10" operator="containsText" text="3">
      <formula>NOT(ISERROR(SEARCH("3",E5)))</formula>
    </cfRule>
    <cfRule type="containsText" dxfId="32" priority="12" operator="containsText" text="2">
      <formula>NOT(ISERROR(SEARCH("2",E5)))</formula>
    </cfRule>
    <cfRule type="containsText" dxfId="31" priority="13" operator="containsText" text="1">
      <formula>NOT(ISERROR(SEARCH("1",E5)))</formula>
    </cfRule>
  </conditionalFormatting>
  <conditionalFormatting sqref="BF2:BF4">
    <cfRule type="containsText" dxfId="30" priority="4" operator="containsText" text="3">
      <formula>NOT(ISERROR(SEARCH("3",BF2)))</formula>
    </cfRule>
    <cfRule type="containsText" dxfId="29" priority="5" operator="containsText" text="2">
      <formula>NOT(ISERROR(SEARCH("2",BF2)))</formula>
    </cfRule>
    <cfRule type="containsText" dxfId="28" priority="6" operator="containsText" text="1">
      <formula>NOT(ISERROR(SEARCH("1",BF2)))</formula>
    </cfRule>
  </conditionalFormatting>
  <printOptions horizontalCentered="1"/>
  <pageMargins left="0" right="0" top="0.39370078740157483" bottom="0.39370078740157483" header="0.31496062992125984" footer="0.31496062992125984"/>
  <pageSetup paperSize="9" scale="41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A98EEC0-BEFE-45AE-9203-23D42C0764C6}">
            <xm:f>NOT(ISERROR(SEARCH($A$1,A1)))</xm:f>
            <xm:f>$A$1</xm:f>
            <x14:dxf>
              <fill>
                <patternFill>
                  <bgColor rgb="FF00B0F0"/>
                </patternFill>
              </fill>
            </x14:dxf>
          </x14:cfRule>
          <xm:sqref>A1:BD2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B1C9-8366-4441-A75C-32B444FA419D}">
  <sheetPr codeName="Sheet7" filterMode="1">
    <tabColor rgb="FFFF0000"/>
  </sheetPr>
  <dimension ref="A1:I80"/>
  <sheetViews>
    <sheetView showGridLines="0" tabSelected="1" zoomScale="85" zoomScaleNormal="85" workbookViewId="0">
      <pane ySplit="2" topLeftCell="A71" activePane="bottomLeft" state="frozen"/>
      <selection pane="bottomLeft" activeCell="J81" sqref="J81"/>
    </sheetView>
  </sheetViews>
  <sheetFormatPr defaultRowHeight="21" x14ac:dyDescent="0.25"/>
  <cols>
    <col min="1" max="1" width="0.28515625" customWidth="1"/>
    <col min="2" max="2" width="8.42578125" style="330" bestFit="1" customWidth="1"/>
    <col min="3" max="3" width="11.140625" style="16" bestFit="1" customWidth="1"/>
    <col min="4" max="4" width="83" style="17" bestFit="1" customWidth="1"/>
    <col min="5" max="5" width="20" style="16" bestFit="1" customWidth="1"/>
    <col min="6" max="6" width="23" style="16" bestFit="1" customWidth="1"/>
    <col min="7" max="7" width="17.42578125" style="8" bestFit="1" customWidth="1"/>
    <col min="8" max="8" width="23.28515625" style="24" customWidth="1"/>
    <col min="9" max="9" width="14.7109375" style="289" customWidth="1"/>
  </cols>
  <sheetData>
    <row r="1" spans="1:9" ht="34.5" customHeight="1" x14ac:dyDescent="0.25">
      <c r="A1" s="26"/>
      <c r="B1" s="438" t="s">
        <v>242</v>
      </c>
      <c r="C1" s="439"/>
      <c r="D1" s="439"/>
      <c r="E1" s="439"/>
      <c r="F1" s="439"/>
      <c r="G1" s="439"/>
      <c r="H1" s="439"/>
      <c r="I1" s="439"/>
    </row>
    <row r="2" spans="1:9" ht="25.5" x14ac:dyDescent="0.25">
      <c r="A2" s="25"/>
      <c r="B2" s="328" t="s">
        <v>107</v>
      </c>
      <c r="C2" s="86" t="s">
        <v>108</v>
      </c>
      <c r="D2" s="87" t="s">
        <v>243</v>
      </c>
      <c r="E2" s="87" t="s">
        <v>160</v>
      </c>
      <c r="F2" s="88" t="s">
        <v>244</v>
      </c>
      <c r="G2" s="87" t="s">
        <v>245</v>
      </c>
      <c r="H2" s="89" t="s">
        <v>246</v>
      </c>
      <c r="I2" s="247" t="s">
        <v>120</v>
      </c>
    </row>
    <row r="3" spans="1:9" hidden="1" x14ac:dyDescent="0.35">
      <c r="A3" s="27"/>
      <c r="B3" s="232">
        <v>1</v>
      </c>
      <c r="C3" s="232" t="s">
        <v>143</v>
      </c>
      <c r="D3" s="233" t="s">
        <v>247</v>
      </c>
      <c r="E3" s="234" t="s">
        <v>89</v>
      </c>
      <c r="F3" s="235">
        <v>46108</v>
      </c>
      <c r="G3" s="236" t="s">
        <v>178</v>
      </c>
      <c r="H3" s="237" t="s">
        <v>178</v>
      </c>
      <c r="I3" s="248"/>
    </row>
    <row r="4" spans="1:9" hidden="1" x14ac:dyDescent="0.35">
      <c r="A4" s="27"/>
      <c r="B4" s="74">
        <v>2</v>
      </c>
      <c r="C4" s="74" t="s">
        <v>137</v>
      </c>
      <c r="D4" s="75" t="s">
        <v>248</v>
      </c>
      <c r="E4" s="76" t="s">
        <v>89</v>
      </c>
      <c r="F4" s="77">
        <v>46108</v>
      </c>
      <c r="G4" s="78" t="s">
        <v>178</v>
      </c>
      <c r="H4" s="90" t="s">
        <v>178</v>
      </c>
      <c r="I4" s="248"/>
    </row>
    <row r="5" spans="1:9" ht="60.75" hidden="1" x14ac:dyDescent="0.35">
      <c r="A5" s="27"/>
      <c r="B5" s="74">
        <v>3</v>
      </c>
      <c r="C5" s="74" t="s">
        <v>143</v>
      </c>
      <c r="D5" s="75" t="s">
        <v>249</v>
      </c>
      <c r="E5" s="76" t="s">
        <v>92</v>
      </c>
      <c r="F5" s="77">
        <v>46101</v>
      </c>
      <c r="G5" s="78" t="s">
        <v>178</v>
      </c>
      <c r="H5" s="75" t="s">
        <v>250</v>
      </c>
      <c r="I5" s="248"/>
    </row>
    <row r="6" spans="1:9" ht="40.5" hidden="1" x14ac:dyDescent="0.35">
      <c r="A6" s="27"/>
      <c r="B6" s="74">
        <v>4</v>
      </c>
      <c r="C6" s="74" t="s">
        <v>140</v>
      </c>
      <c r="D6" s="75" t="s">
        <v>251</v>
      </c>
      <c r="E6" s="80" t="s">
        <v>90</v>
      </c>
      <c r="F6" s="77">
        <v>46101</v>
      </c>
      <c r="G6" s="78" t="s">
        <v>178</v>
      </c>
      <c r="H6" s="79" t="s">
        <v>252</v>
      </c>
      <c r="I6" s="248"/>
    </row>
    <row r="7" spans="1:9" ht="60.75" hidden="1" x14ac:dyDescent="0.35">
      <c r="A7" s="27"/>
      <c r="B7" s="74">
        <v>5</v>
      </c>
      <c r="C7" s="74" t="s">
        <v>253</v>
      </c>
      <c r="D7" s="81" t="s">
        <v>254</v>
      </c>
      <c r="E7" s="76" t="s">
        <v>94</v>
      </c>
      <c r="F7" s="77">
        <v>46101</v>
      </c>
      <c r="G7" s="78" t="s">
        <v>178</v>
      </c>
      <c r="H7" s="75" t="s">
        <v>255</v>
      </c>
      <c r="I7" s="248"/>
    </row>
    <row r="8" spans="1:9" hidden="1" x14ac:dyDescent="0.35">
      <c r="A8" s="27"/>
      <c r="B8" s="74">
        <v>6</v>
      </c>
      <c r="C8" s="74" t="s">
        <v>137</v>
      </c>
      <c r="D8" s="81" t="s">
        <v>256</v>
      </c>
      <c r="E8" s="76" t="s">
        <v>89</v>
      </c>
      <c r="F8" s="77">
        <v>46108</v>
      </c>
      <c r="G8" s="78" t="s">
        <v>178</v>
      </c>
      <c r="H8" s="90" t="s">
        <v>178</v>
      </c>
      <c r="I8" s="248"/>
    </row>
    <row r="9" spans="1:9" hidden="1" x14ac:dyDescent="0.35">
      <c r="A9" s="27"/>
      <c r="B9" s="74">
        <v>7</v>
      </c>
      <c r="C9" s="74" t="s">
        <v>137</v>
      </c>
      <c r="D9" s="75" t="s">
        <v>257</v>
      </c>
      <c r="E9" s="76" t="s">
        <v>89</v>
      </c>
      <c r="F9" s="77">
        <v>46108</v>
      </c>
      <c r="G9" s="78" t="s">
        <v>178</v>
      </c>
      <c r="H9" s="90" t="s">
        <v>178</v>
      </c>
      <c r="I9" s="248"/>
    </row>
    <row r="10" spans="1:9" ht="60.75" hidden="1" x14ac:dyDescent="0.35">
      <c r="A10" s="27"/>
      <c r="B10" s="74">
        <v>8</v>
      </c>
      <c r="C10" s="74" t="s">
        <v>253</v>
      </c>
      <c r="D10" s="114" t="s">
        <v>258</v>
      </c>
      <c r="E10" s="76" t="s">
        <v>94</v>
      </c>
      <c r="F10" s="113" t="s">
        <v>259</v>
      </c>
      <c r="G10" s="78" t="s">
        <v>178</v>
      </c>
      <c r="H10" s="75" t="s">
        <v>260</v>
      </c>
      <c r="I10" s="248"/>
    </row>
    <row r="11" spans="1:9" hidden="1" x14ac:dyDescent="0.35">
      <c r="A11" s="27"/>
      <c r="B11" s="74">
        <v>9</v>
      </c>
      <c r="C11" s="74" t="s">
        <v>143</v>
      </c>
      <c r="D11" s="81" t="s">
        <v>261</v>
      </c>
      <c r="E11" s="83" t="s">
        <v>92</v>
      </c>
      <c r="F11" s="111">
        <v>46122</v>
      </c>
      <c r="G11" s="78" t="s">
        <v>178</v>
      </c>
      <c r="H11" s="82"/>
      <c r="I11" s="248"/>
    </row>
    <row r="12" spans="1:9" hidden="1" x14ac:dyDescent="0.35">
      <c r="A12" s="27"/>
      <c r="B12" s="74">
        <v>10</v>
      </c>
      <c r="C12" s="74" t="s">
        <v>141</v>
      </c>
      <c r="D12" s="81" t="s">
        <v>262</v>
      </c>
      <c r="E12" s="83" t="s">
        <v>93</v>
      </c>
      <c r="F12" s="111">
        <v>46122</v>
      </c>
      <c r="G12" s="78" t="s">
        <v>178</v>
      </c>
      <c r="H12" s="75"/>
      <c r="I12" s="248"/>
    </row>
    <row r="13" spans="1:9" hidden="1" x14ac:dyDescent="0.35">
      <c r="A13" s="27"/>
      <c r="B13" s="74">
        <v>11</v>
      </c>
      <c r="C13" s="74" t="s">
        <v>263</v>
      </c>
      <c r="D13" s="81" t="s">
        <v>264</v>
      </c>
      <c r="E13" s="83" t="s">
        <v>89</v>
      </c>
      <c r="F13" s="77">
        <v>46108</v>
      </c>
      <c r="G13" s="78" t="s">
        <v>178</v>
      </c>
      <c r="H13" s="75"/>
      <c r="I13" s="248"/>
    </row>
    <row r="14" spans="1:9" ht="40.5" hidden="1" x14ac:dyDescent="0.35">
      <c r="A14" s="27"/>
      <c r="B14" s="225">
        <v>12</v>
      </c>
      <c r="C14" s="225" t="s">
        <v>137</v>
      </c>
      <c r="D14" s="226" t="s">
        <v>265</v>
      </c>
      <c r="E14" s="227" t="s">
        <v>88</v>
      </c>
      <c r="F14" s="228" t="s">
        <v>259</v>
      </c>
      <c r="G14" s="229" t="s">
        <v>178</v>
      </c>
      <c r="H14" s="230" t="s">
        <v>266</v>
      </c>
      <c r="I14" s="248"/>
    </row>
    <row r="15" spans="1:9" hidden="1" x14ac:dyDescent="0.35">
      <c r="B15" s="74">
        <v>13</v>
      </c>
      <c r="C15" s="74" t="s">
        <v>140</v>
      </c>
      <c r="D15" s="114" t="s">
        <v>267</v>
      </c>
      <c r="E15" s="83" t="s">
        <v>90</v>
      </c>
      <c r="F15" s="113">
        <v>46129</v>
      </c>
      <c r="G15" s="78" t="s">
        <v>178</v>
      </c>
      <c r="H15" s="75"/>
      <c r="I15" s="248"/>
    </row>
    <row r="16" spans="1:9" hidden="1" x14ac:dyDescent="0.35">
      <c r="B16" s="74">
        <v>14</v>
      </c>
      <c r="C16" s="74" t="s">
        <v>137</v>
      </c>
      <c r="D16" s="114" t="s">
        <v>268</v>
      </c>
      <c r="E16" s="83" t="s">
        <v>89</v>
      </c>
      <c r="F16" s="111">
        <v>46137</v>
      </c>
      <c r="G16" s="78" t="s">
        <v>178</v>
      </c>
      <c r="H16" s="75"/>
      <c r="I16" s="248"/>
    </row>
    <row r="17" spans="2:9" hidden="1" x14ac:dyDescent="0.35">
      <c r="B17" s="238">
        <v>15</v>
      </c>
      <c r="C17" s="238" t="s">
        <v>137</v>
      </c>
      <c r="D17" s="239" t="s">
        <v>269</v>
      </c>
      <c r="E17" s="240" t="s">
        <v>89</v>
      </c>
      <c r="F17" s="241">
        <v>46122</v>
      </c>
      <c r="G17" s="242" t="s">
        <v>178</v>
      </c>
      <c r="H17" s="243" t="s">
        <v>178</v>
      </c>
      <c r="I17" s="248"/>
    </row>
    <row r="18" spans="2:9" ht="40.5" hidden="1" x14ac:dyDescent="0.35">
      <c r="B18" s="74">
        <v>16</v>
      </c>
      <c r="C18" s="74" t="s">
        <v>137</v>
      </c>
      <c r="D18" s="114" t="s">
        <v>270</v>
      </c>
      <c r="E18" s="83" t="s">
        <v>89</v>
      </c>
      <c r="F18" s="111">
        <v>46129</v>
      </c>
      <c r="G18" s="78" t="s">
        <v>178</v>
      </c>
      <c r="H18" s="114" t="s">
        <v>271</v>
      </c>
      <c r="I18" s="248"/>
    </row>
    <row r="19" spans="2:9" hidden="1" x14ac:dyDescent="0.35">
      <c r="B19" s="232">
        <v>17</v>
      </c>
      <c r="C19" s="232" t="s">
        <v>253</v>
      </c>
      <c r="D19" s="244" t="s">
        <v>272</v>
      </c>
      <c r="E19" s="245" t="s">
        <v>89</v>
      </c>
      <c r="F19" s="246">
        <v>46122</v>
      </c>
      <c r="G19" s="236" t="s">
        <v>178</v>
      </c>
      <c r="H19" s="293" t="s">
        <v>178</v>
      </c>
      <c r="I19" s="248"/>
    </row>
    <row r="20" spans="2:9" ht="41.25" hidden="1" x14ac:dyDescent="0.35">
      <c r="B20" s="74">
        <v>18</v>
      </c>
      <c r="C20" s="80" t="s">
        <v>253</v>
      </c>
      <c r="D20" s="84" t="s">
        <v>273</v>
      </c>
      <c r="E20" s="80" t="s">
        <v>94</v>
      </c>
      <c r="F20" s="111">
        <v>46122</v>
      </c>
      <c r="G20" s="78" t="s">
        <v>178</v>
      </c>
      <c r="H20" s="294" t="s">
        <v>274</v>
      </c>
      <c r="I20" s="248"/>
    </row>
    <row r="21" spans="2:9" ht="40.5" hidden="1" x14ac:dyDescent="0.35">
      <c r="B21" s="74">
        <v>19</v>
      </c>
      <c r="C21" s="74" t="s">
        <v>253</v>
      </c>
      <c r="D21" s="114" t="s">
        <v>275</v>
      </c>
      <c r="E21" s="83" t="s">
        <v>89</v>
      </c>
      <c r="F21" s="113" t="s">
        <v>259</v>
      </c>
      <c r="G21" s="78" t="s">
        <v>178</v>
      </c>
      <c r="H21" s="114" t="s">
        <v>178</v>
      </c>
      <c r="I21" s="248"/>
    </row>
    <row r="22" spans="2:9" hidden="1" x14ac:dyDescent="0.35">
      <c r="B22" s="74">
        <v>20</v>
      </c>
      <c r="C22" s="74" t="s">
        <v>141</v>
      </c>
      <c r="D22" s="114" t="s">
        <v>276</v>
      </c>
      <c r="E22" s="83" t="s">
        <v>93</v>
      </c>
      <c r="F22" s="85">
        <v>46128</v>
      </c>
      <c r="G22" s="78" t="s">
        <v>178</v>
      </c>
      <c r="H22" s="114"/>
      <c r="I22" s="248"/>
    </row>
    <row r="23" spans="2:9" hidden="1" x14ac:dyDescent="0.35">
      <c r="B23" s="74">
        <v>21</v>
      </c>
      <c r="C23" s="74" t="s">
        <v>143</v>
      </c>
      <c r="D23" s="114" t="s">
        <v>277</v>
      </c>
      <c r="E23" s="83" t="s">
        <v>92</v>
      </c>
      <c r="F23" s="85">
        <v>46128</v>
      </c>
      <c r="G23" s="78" t="s">
        <v>178</v>
      </c>
      <c r="H23" s="114"/>
      <c r="I23" s="248"/>
    </row>
    <row r="24" spans="2:9" hidden="1" x14ac:dyDescent="0.35">
      <c r="B24" s="74">
        <v>22</v>
      </c>
      <c r="C24" s="74" t="s">
        <v>137</v>
      </c>
      <c r="D24" s="114" t="s">
        <v>278</v>
      </c>
      <c r="E24" s="83" t="s">
        <v>89</v>
      </c>
      <c r="F24" s="85">
        <v>46128</v>
      </c>
      <c r="G24" s="78" t="s">
        <v>178</v>
      </c>
      <c r="H24" s="114" t="s">
        <v>178</v>
      </c>
      <c r="I24" s="248"/>
    </row>
    <row r="25" spans="2:9" ht="40.5" hidden="1" x14ac:dyDescent="0.35">
      <c r="B25" s="225">
        <v>23</v>
      </c>
      <c r="C25" s="225" t="s">
        <v>137</v>
      </c>
      <c r="D25" s="226" t="s">
        <v>279</v>
      </c>
      <c r="E25" s="227" t="s">
        <v>88</v>
      </c>
      <c r="F25" s="231">
        <v>46128</v>
      </c>
      <c r="G25" s="229" t="s">
        <v>178</v>
      </c>
      <c r="H25" s="226" t="s">
        <v>280</v>
      </c>
      <c r="I25" s="248"/>
    </row>
    <row r="26" spans="2:9" ht="40.5" hidden="1" x14ac:dyDescent="0.25">
      <c r="B26" s="74">
        <v>24</v>
      </c>
      <c r="C26" s="83" t="s">
        <v>253</v>
      </c>
      <c r="D26" s="120" t="s">
        <v>281</v>
      </c>
      <c r="E26" s="83" t="s">
        <v>148</v>
      </c>
      <c r="F26" s="113" t="s">
        <v>282</v>
      </c>
      <c r="G26" s="78" t="s">
        <v>178</v>
      </c>
      <c r="H26" s="114" t="s">
        <v>283</v>
      </c>
      <c r="I26" s="288">
        <v>1</v>
      </c>
    </row>
    <row r="27" spans="2:9" ht="40.5" hidden="1" x14ac:dyDescent="0.25">
      <c r="B27" s="74">
        <v>25</v>
      </c>
      <c r="C27" s="83" t="s">
        <v>253</v>
      </c>
      <c r="D27" s="120" t="s">
        <v>284</v>
      </c>
      <c r="E27" s="83" t="s">
        <v>94</v>
      </c>
      <c r="F27" s="111">
        <v>46157</v>
      </c>
      <c r="G27" s="78" t="s">
        <v>178</v>
      </c>
      <c r="H27" s="114" t="s">
        <v>285</v>
      </c>
      <c r="I27" s="288"/>
    </row>
    <row r="28" spans="2:9" hidden="1" x14ac:dyDescent="0.35">
      <c r="B28" s="74">
        <v>26</v>
      </c>
      <c r="C28" s="83" t="s">
        <v>140</v>
      </c>
      <c r="D28" s="120" t="s">
        <v>286</v>
      </c>
      <c r="E28" s="83" t="s">
        <v>90</v>
      </c>
      <c r="F28" s="111">
        <v>46150</v>
      </c>
      <c r="G28" s="78" t="s">
        <v>178</v>
      </c>
      <c r="H28" s="114"/>
      <c r="I28" s="248"/>
    </row>
    <row r="29" spans="2:9" hidden="1" x14ac:dyDescent="0.35">
      <c r="B29" s="74">
        <v>27</v>
      </c>
      <c r="C29" s="83" t="s">
        <v>287</v>
      </c>
      <c r="D29" s="120" t="s">
        <v>288</v>
      </c>
      <c r="E29" s="83" t="s">
        <v>89</v>
      </c>
      <c r="F29" s="111">
        <v>46150</v>
      </c>
      <c r="G29" s="78" t="s">
        <v>178</v>
      </c>
      <c r="H29" s="114" t="s">
        <v>178</v>
      </c>
      <c r="I29" s="248"/>
    </row>
    <row r="30" spans="2:9" ht="60.75" hidden="1" x14ac:dyDescent="0.25">
      <c r="B30" s="74">
        <v>28</v>
      </c>
      <c r="C30" s="83" t="s">
        <v>143</v>
      </c>
      <c r="D30" s="120" t="s">
        <v>289</v>
      </c>
      <c r="E30" s="83" t="s">
        <v>92</v>
      </c>
      <c r="F30" s="113" t="s">
        <v>290</v>
      </c>
      <c r="G30" s="78" t="s">
        <v>178</v>
      </c>
      <c r="H30" s="292"/>
      <c r="I30" s="288">
        <v>2</v>
      </c>
    </row>
    <row r="31" spans="2:9" ht="81" hidden="1" x14ac:dyDescent="0.25">
      <c r="B31" s="74">
        <v>29</v>
      </c>
      <c r="C31" s="83" t="s">
        <v>143</v>
      </c>
      <c r="D31" s="120" t="s">
        <v>291</v>
      </c>
      <c r="E31" s="83" t="s">
        <v>92</v>
      </c>
      <c r="F31" s="113" t="s">
        <v>292</v>
      </c>
      <c r="G31" s="78" t="s">
        <v>178</v>
      </c>
      <c r="H31" s="114" t="s">
        <v>293</v>
      </c>
      <c r="I31" s="288"/>
    </row>
    <row r="32" spans="2:9" ht="40.5" hidden="1" x14ac:dyDescent="0.25">
      <c r="B32" s="74">
        <v>30</v>
      </c>
      <c r="C32" s="83" t="s">
        <v>143</v>
      </c>
      <c r="D32" s="120" t="s">
        <v>294</v>
      </c>
      <c r="E32" s="83" t="s">
        <v>92</v>
      </c>
      <c r="F32" s="113" t="s">
        <v>295</v>
      </c>
      <c r="G32" s="78" t="s">
        <v>178</v>
      </c>
      <c r="H32" s="114" t="s">
        <v>296</v>
      </c>
      <c r="I32" s="288"/>
    </row>
    <row r="33" spans="2:9" hidden="1" x14ac:dyDescent="0.35">
      <c r="B33" s="74">
        <v>31</v>
      </c>
      <c r="C33" s="83" t="s">
        <v>140</v>
      </c>
      <c r="D33" s="120" t="s">
        <v>297</v>
      </c>
      <c r="E33" s="83" t="s">
        <v>93</v>
      </c>
      <c r="F33" s="111">
        <v>46150</v>
      </c>
      <c r="G33" s="78" t="s">
        <v>178</v>
      </c>
      <c r="H33" s="114"/>
      <c r="I33" s="248"/>
    </row>
    <row r="34" spans="2:9" ht="40.5" hidden="1" x14ac:dyDescent="0.25">
      <c r="B34" s="74">
        <v>32</v>
      </c>
      <c r="C34" s="74" t="s">
        <v>140</v>
      </c>
      <c r="D34" s="120" t="s">
        <v>298</v>
      </c>
      <c r="E34" s="83" t="s">
        <v>89</v>
      </c>
      <c r="F34" s="113" t="s">
        <v>299</v>
      </c>
      <c r="G34" s="78" t="s">
        <v>178</v>
      </c>
      <c r="H34" s="292" t="s">
        <v>178</v>
      </c>
      <c r="I34" s="288">
        <v>1</v>
      </c>
    </row>
    <row r="35" spans="2:9" hidden="1" x14ac:dyDescent="0.25">
      <c r="B35" s="74">
        <v>33</v>
      </c>
      <c r="C35" s="83" t="s">
        <v>143</v>
      </c>
      <c r="D35" s="120" t="s">
        <v>300</v>
      </c>
      <c r="E35" s="83" t="s">
        <v>92</v>
      </c>
      <c r="F35" s="111">
        <v>46163</v>
      </c>
      <c r="G35" s="78" t="s">
        <v>178</v>
      </c>
      <c r="H35" s="114"/>
      <c r="I35" s="288"/>
    </row>
    <row r="36" spans="2:9" hidden="1" x14ac:dyDescent="0.25">
      <c r="B36" s="74">
        <v>34</v>
      </c>
      <c r="C36" s="83" t="s">
        <v>141</v>
      </c>
      <c r="D36" s="120" t="s">
        <v>301</v>
      </c>
      <c r="E36" s="83" t="s">
        <v>93</v>
      </c>
      <c r="F36" s="111">
        <v>46157</v>
      </c>
      <c r="G36" s="78" t="s">
        <v>178</v>
      </c>
      <c r="H36" s="114"/>
      <c r="I36" s="288"/>
    </row>
    <row r="37" spans="2:9" hidden="1" x14ac:dyDescent="0.25">
      <c r="B37" s="74">
        <v>35</v>
      </c>
      <c r="C37" s="83" t="s">
        <v>263</v>
      </c>
      <c r="D37" s="120" t="s">
        <v>302</v>
      </c>
      <c r="E37" s="83" t="s">
        <v>144</v>
      </c>
      <c r="F37" s="111">
        <v>46157</v>
      </c>
      <c r="G37" s="78" t="s">
        <v>178</v>
      </c>
      <c r="H37" s="114"/>
      <c r="I37" s="288"/>
    </row>
    <row r="38" spans="2:9" ht="40.5" hidden="1" x14ac:dyDescent="0.25">
      <c r="B38" s="74">
        <v>36</v>
      </c>
      <c r="C38" s="83" t="s">
        <v>253</v>
      </c>
      <c r="D38" s="120" t="s">
        <v>303</v>
      </c>
      <c r="E38" s="83" t="s">
        <v>94</v>
      </c>
      <c r="F38" s="113" t="s">
        <v>304</v>
      </c>
      <c r="G38" s="78" t="s">
        <v>178</v>
      </c>
      <c r="H38" s="292"/>
      <c r="I38" s="288"/>
    </row>
    <row r="39" spans="2:9" hidden="1" x14ac:dyDescent="0.25">
      <c r="B39" s="74">
        <v>37</v>
      </c>
      <c r="C39" s="83" t="s">
        <v>263</v>
      </c>
      <c r="D39" s="120" t="s">
        <v>305</v>
      </c>
      <c r="E39" s="83" t="s">
        <v>144</v>
      </c>
      <c r="F39" s="111">
        <v>46173</v>
      </c>
      <c r="G39" s="78" t="s">
        <v>178</v>
      </c>
      <c r="H39" s="292"/>
      <c r="I39" s="288"/>
    </row>
    <row r="40" spans="2:9" hidden="1" x14ac:dyDescent="0.25">
      <c r="B40" s="74">
        <v>38</v>
      </c>
      <c r="C40" s="83" t="s">
        <v>263</v>
      </c>
      <c r="D40" s="120" t="s">
        <v>306</v>
      </c>
      <c r="E40" s="83" t="s">
        <v>144</v>
      </c>
      <c r="F40" s="111">
        <v>46173</v>
      </c>
      <c r="G40" s="78" t="s">
        <v>178</v>
      </c>
      <c r="H40" s="292"/>
      <c r="I40" s="288"/>
    </row>
    <row r="41" spans="2:9" hidden="1" x14ac:dyDescent="0.25">
      <c r="B41" s="74">
        <v>39</v>
      </c>
      <c r="C41" s="83" t="s">
        <v>143</v>
      </c>
      <c r="D41" s="120" t="s">
        <v>307</v>
      </c>
      <c r="E41" s="83" t="s">
        <v>92</v>
      </c>
      <c r="F41" s="111">
        <v>46173</v>
      </c>
      <c r="G41" s="78" t="s">
        <v>178</v>
      </c>
      <c r="H41" s="292"/>
      <c r="I41" s="288"/>
    </row>
    <row r="42" spans="2:9" ht="40.5" hidden="1" x14ac:dyDescent="0.25">
      <c r="B42" s="74">
        <v>40</v>
      </c>
      <c r="C42" s="83" t="s">
        <v>147</v>
      </c>
      <c r="D42" s="120" t="s">
        <v>225</v>
      </c>
      <c r="E42" s="83" t="s">
        <v>91</v>
      </c>
      <c r="F42" s="113" t="s">
        <v>308</v>
      </c>
      <c r="G42" s="78" t="s">
        <v>178</v>
      </c>
      <c r="H42" s="292"/>
      <c r="I42" s="288"/>
    </row>
    <row r="43" spans="2:9" ht="40.5" hidden="1" x14ac:dyDescent="0.25">
      <c r="B43" s="74">
        <v>41</v>
      </c>
      <c r="C43" s="83" t="s">
        <v>147</v>
      </c>
      <c r="D43" s="120" t="s">
        <v>234</v>
      </c>
      <c r="E43" s="83" t="s">
        <v>91</v>
      </c>
      <c r="F43" s="113" t="s">
        <v>308</v>
      </c>
      <c r="G43" s="78" t="s">
        <v>178</v>
      </c>
      <c r="H43" s="292"/>
      <c r="I43" s="288"/>
    </row>
    <row r="44" spans="2:9" hidden="1" x14ac:dyDescent="0.25">
      <c r="B44" s="74">
        <v>42</v>
      </c>
      <c r="C44" s="83" t="s">
        <v>141</v>
      </c>
      <c r="D44" s="120" t="s">
        <v>309</v>
      </c>
      <c r="E44" s="83" t="s">
        <v>88</v>
      </c>
      <c r="F44" s="111">
        <v>46191</v>
      </c>
      <c r="G44" s="78" t="s">
        <v>178</v>
      </c>
      <c r="H44" s="292"/>
      <c r="I44" s="288"/>
    </row>
    <row r="45" spans="2:9" hidden="1" x14ac:dyDescent="0.25">
      <c r="B45" s="74">
        <v>43</v>
      </c>
      <c r="C45" s="83" t="s">
        <v>143</v>
      </c>
      <c r="D45" s="120" t="s">
        <v>310</v>
      </c>
      <c r="E45" s="83" t="s">
        <v>92</v>
      </c>
      <c r="F45" s="111">
        <v>46185</v>
      </c>
      <c r="G45" s="78" t="s">
        <v>178</v>
      </c>
      <c r="H45" s="292"/>
      <c r="I45" s="288"/>
    </row>
    <row r="46" spans="2:9" ht="24.75" hidden="1" customHeight="1" x14ac:dyDescent="0.25">
      <c r="B46" s="74">
        <v>44</v>
      </c>
      <c r="C46" s="83" t="s">
        <v>147</v>
      </c>
      <c r="D46" s="120" t="s">
        <v>231</v>
      </c>
      <c r="E46" s="83" t="s">
        <v>91</v>
      </c>
      <c r="F46" s="111">
        <v>46185</v>
      </c>
      <c r="G46" s="78" t="s">
        <v>178</v>
      </c>
      <c r="H46" s="292"/>
      <c r="I46" s="288"/>
    </row>
    <row r="47" spans="2:9" ht="24.75" hidden="1" customHeight="1" x14ac:dyDescent="0.25">
      <c r="B47" s="74">
        <v>45</v>
      </c>
      <c r="C47" s="83" t="s">
        <v>137</v>
      </c>
      <c r="D47" s="120" t="s">
        <v>311</v>
      </c>
      <c r="E47" s="83" t="s">
        <v>88</v>
      </c>
      <c r="F47" s="111">
        <v>46191</v>
      </c>
      <c r="G47" s="78" t="s">
        <v>178</v>
      </c>
      <c r="H47" s="292"/>
      <c r="I47" s="288"/>
    </row>
    <row r="48" spans="2:9" ht="24.75" hidden="1" customHeight="1" x14ac:dyDescent="0.25">
      <c r="B48" s="74">
        <v>46</v>
      </c>
      <c r="C48" s="83" t="s">
        <v>141</v>
      </c>
      <c r="D48" s="120" t="s">
        <v>312</v>
      </c>
      <c r="E48" s="83" t="s">
        <v>93</v>
      </c>
      <c r="F48" s="111">
        <v>46203</v>
      </c>
      <c r="G48" s="78" t="s">
        <v>178</v>
      </c>
      <c r="H48" s="292"/>
      <c r="I48" s="288"/>
    </row>
    <row r="49" spans="2:9" ht="40.5" hidden="1" x14ac:dyDescent="0.25">
      <c r="B49" s="74">
        <v>47</v>
      </c>
      <c r="C49" s="83" t="s">
        <v>140</v>
      </c>
      <c r="D49" s="120" t="s">
        <v>313</v>
      </c>
      <c r="E49" s="83" t="s">
        <v>89</v>
      </c>
      <c r="F49" s="111">
        <v>46208</v>
      </c>
      <c r="G49" s="78" t="s">
        <v>178</v>
      </c>
      <c r="H49" s="292" t="s">
        <v>178</v>
      </c>
      <c r="I49" s="288"/>
    </row>
    <row r="50" spans="2:9" hidden="1" x14ac:dyDescent="0.25">
      <c r="B50" s="74">
        <v>48</v>
      </c>
      <c r="C50" s="83" t="s">
        <v>314</v>
      </c>
      <c r="D50" s="120" t="s">
        <v>315</v>
      </c>
      <c r="E50" s="83" t="s">
        <v>144</v>
      </c>
      <c r="F50" s="111">
        <v>46193</v>
      </c>
      <c r="G50" s="78" t="s">
        <v>178</v>
      </c>
      <c r="H50" s="292"/>
      <c r="I50" s="288"/>
    </row>
    <row r="51" spans="2:9" hidden="1" x14ac:dyDescent="0.25">
      <c r="B51" s="74">
        <v>49</v>
      </c>
      <c r="C51" s="83" t="s">
        <v>314</v>
      </c>
      <c r="D51" s="120" t="s">
        <v>316</v>
      </c>
      <c r="E51" s="83" t="s">
        <v>144</v>
      </c>
      <c r="F51" s="111">
        <v>46193</v>
      </c>
      <c r="G51" s="78" t="s">
        <v>178</v>
      </c>
      <c r="H51" s="292"/>
      <c r="I51" s="288"/>
    </row>
    <row r="52" spans="2:9" hidden="1" x14ac:dyDescent="0.25">
      <c r="B52" s="74">
        <v>50</v>
      </c>
      <c r="C52" s="83" t="s">
        <v>147</v>
      </c>
      <c r="D52" s="120" t="s">
        <v>235</v>
      </c>
      <c r="E52" s="83" t="s">
        <v>91</v>
      </c>
      <c r="F52" s="111">
        <v>46198</v>
      </c>
      <c r="G52" s="78" t="s">
        <v>178</v>
      </c>
      <c r="H52" s="292"/>
      <c r="I52" s="288"/>
    </row>
    <row r="53" spans="2:9" ht="40.5" hidden="1" x14ac:dyDescent="0.25">
      <c r="B53" s="74">
        <v>51</v>
      </c>
      <c r="C53" s="83" t="s">
        <v>317</v>
      </c>
      <c r="D53" s="120" t="s">
        <v>318</v>
      </c>
      <c r="E53" s="83" t="s">
        <v>92</v>
      </c>
      <c r="F53" s="113" t="s">
        <v>319</v>
      </c>
      <c r="G53" s="78" t="s">
        <v>178</v>
      </c>
      <c r="H53" s="292" t="s">
        <v>320</v>
      </c>
      <c r="I53" s="288">
        <v>1</v>
      </c>
    </row>
    <row r="54" spans="2:9" hidden="1" x14ac:dyDescent="0.25">
      <c r="B54" s="74">
        <v>52</v>
      </c>
      <c r="C54" s="83" t="s">
        <v>317</v>
      </c>
      <c r="D54" s="120" t="s">
        <v>321</v>
      </c>
      <c r="E54" s="83" t="s">
        <v>89</v>
      </c>
      <c r="F54" s="111">
        <v>46206</v>
      </c>
      <c r="G54" s="78" t="s">
        <v>178</v>
      </c>
      <c r="H54" s="292" t="s">
        <v>178</v>
      </c>
      <c r="I54" s="288"/>
    </row>
    <row r="55" spans="2:9" ht="40.5" hidden="1" x14ac:dyDescent="0.25">
      <c r="B55" s="329">
        <v>53</v>
      </c>
      <c r="C55" s="83" t="s">
        <v>140</v>
      </c>
      <c r="D55" s="120" t="s">
        <v>322</v>
      </c>
      <c r="E55" s="83" t="s">
        <v>90</v>
      </c>
      <c r="F55" s="113" t="s">
        <v>323</v>
      </c>
      <c r="G55" s="78" t="s">
        <v>178</v>
      </c>
      <c r="H55" s="292"/>
      <c r="I55" s="288">
        <v>1</v>
      </c>
    </row>
    <row r="56" spans="2:9" ht="121.5" hidden="1" customHeight="1" x14ac:dyDescent="0.25">
      <c r="B56" s="74">
        <v>54</v>
      </c>
      <c r="C56" s="83" t="s">
        <v>287</v>
      </c>
      <c r="D56" s="120" t="s">
        <v>324</v>
      </c>
      <c r="E56" s="83" t="s">
        <v>89</v>
      </c>
      <c r="F56" s="111">
        <v>46213</v>
      </c>
      <c r="G56" s="78" t="s">
        <v>178</v>
      </c>
      <c r="H56" s="292" t="s">
        <v>325</v>
      </c>
      <c r="I56" s="288"/>
    </row>
    <row r="57" spans="2:9" hidden="1" x14ac:dyDescent="0.25">
      <c r="B57" s="74">
        <v>55</v>
      </c>
      <c r="C57" s="83" t="s">
        <v>287</v>
      </c>
      <c r="D57" s="120" t="s">
        <v>326</v>
      </c>
      <c r="E57" s="83" t="s">
        <v>89</v>
      </c>
      <c r="F57" s="111">
        <v>46213</v>
      </c>
      <c r="G57" s="78" t="s">
        <v>178</v>
      </c>
      <c r="H57" s="292" t="s">
        <v>178</v>
      </c>
      <c r="I57" s="288"/>
    </row>
    <row r="58" spans="2:9" hidden="1" x14ac:dyDescent="0.25">
      <c r="B58" s="74">
        <v>56</v>
      </c>
      <c r="C58" s="83" t="s">
        <v>143</v>
      </c>
      <c r="D58" s="120" t="s">
        <v>327</v>
      </c>
      <c r="E58" s="83" t="s">
        <v>142</v>
      </c>
      <c r="F58" s="111">
        <v>46213</v>
      </c>
      <c r="G58" s="78" t="s">
        <v>178</v>
      </c>
      <c r="H58" s="292"/>
      <c r="I58" s="288"/>
    </row>
    <row r="59" spans="2:9" hidden="1" x14ac:dyDescent="0.25">
      <c r="B59" s="74">
        <v>57</v>
      </c>
      <c r="C59" s="83" t="s">
        <v>143</v>
      </c>
      <c r="D59" s="120" t="s">
        <v>328</v>
      </c>
      <c r="E59" s="83" t="s">
        <v>142</v>
      </c>
      <c r="F59" s="111">
        <v>46219</v>
      </c>
      <c r="G59" s="78" t="s">
        <v>178</v>
      </c>
      <c r="H59" s="292" t="s">
        <v>329</v>
      </c>
      <c r="I59" s="288"/>
    </row>
    <row r="60" spans="2:9" ht="40.5" hidden="1" x14ac:dyDescent="0.25">
      <c r="B60" s="329">
        <v>58</v>
      </c>
      <c r="C60" s="83" t="s">
        <v>140</v>
      </c>
      <c r="D60" s="120" t="s">
        <v>330</v>
      </c>
      <c r="E60" s="83" t="s">
        <v>93</v>
      </c>
      <c r="F60" s="113" t="s">
        <v>331</v>
      </c>
      <c r="G60" s="78" t="s">
        <v>178</v>
      </c>
      <c r="H60" s="292"/>
      <c r="I60" s="288">
        <v>1</v>
      </c>
    </row>
    <row r="61" spans="2:9" ht="40.5" hidden="1" x14ac:dyDescent="0.25">
      <c r="B61" s="74">
        <v>59</v>
      </c>
      <c r="C61" s="83" t="s">
        <v>141</v>
      </c>
      <c r="D61" s="120" t="s">
        <v>332</v>
      </c>
      <c r="E61" s="83" t="s">
        <v>93</v>
      </c>
      <c r="F61" s="113" t="s">
        <v>331</v>
      </c>
      <c r="G61" s="78" t="s">
        <v>178</v>
      </c>
      <c r="H61" s="292"/>
      <c r="I61" s="288"/>
    </row>
    <row r="62" spans="2:9" hidden="1" x14ac:dyDescent="0.25">
      <c r="B62" s="74">
        <v>60</v>
      </c>
      <c r="C62" s="83" t="s">
        <v>263</v>
      </c>
      <c r="D62" s="120" t="s">
        <v>209</v>
      </c>
      <c r="E62" s="83" t="s">
        <v>144</v>
      </c>
      <c r="F62" s="111">
        <v>46227</v>
      </c>
      <c r="G62" s="78" t="s">
        <v>178</v>
      </c>
      <c r="H62" s="292"/>
      <c r="I62" s="288"/>
    </row>
    <row r="63" spans="2:9" hidden="1" x14ac:dyDescent="0.25">
      <c r="B63" s="329">
        <v>61</v>
      </c>
      <c r="C63" s="83" t="s">
        <v>263</v>
      </c>
      <c r="D63" s="120" t="s">
        <v>211</v>
      </c>
      <c r="E63" s="83" t="s">
        <v>144</v>
      </c>
      <c r="F63" s="111">
        <v>46227</v>
      </c>
      <c r="G63" s="78" t="s">
        <v>178</v>
      </c>
      <c r="H63" s="292"/>
      <c r="I63" s="288"/>
    </row>
    <row r="64" spans="2:9" hidden="1" x14ac:dyDescent="0.25">
      <c r="B64" s="74">
        <v>62</v>
      </c>
      <c r="C64" s="83" t="s">
        <v>147</v>
      </c>
      <c r="D64" s="120" t="s">
        <v>239</v>
      </c>
      <c r="E64" s="83" t="s">
        <v>91</v>
      </c>
      <c r="F64" s="111">
        <v>46227</v>
      </c>
      <c r="G64" s="78" t="s">
        <v>178</v>
      </c>
      <c r="H64" s="292"/>
      <c r="I64" s="288"/>
    </row>
    <row r="65" spans="2:9" hidden="1" x14ac:dyDescent="0.25">
      <c r="B65" s="74">
        <v>63</v>
      </c>
      <c r="C65" s="83" t="s">
        <v>147</v>
      </c>
      <c r="D65" s="120" t="s">
        <v>240</v>
      </c>
      <c r="E65" s="83" t="s">
        <v>91</v>
      </c>
      <c r="F65" s="111">
        <v>46227</v>
      </c>
      <c r="G65" s="78" t="s">
        <v>178</v>
      </c>
      <c r="H65" s="292"/>
      <c r="I65" s="288"/>
    </row>
    <row r="66" spans="2:9" hidden="1" x14ac:dyDescent="0.25">
      <c r="B66" s="74">
        <v>64</v>
      </c>
      <c r="C66" s="83" t="s">
        <v>253</v>
      </c>
      <c r="D66" s="120" t="s">
        <v>333</v>
      </c>
      <c r="E66" s="83" t="s">
        <v>94</v>
      </c>
      <c r="F66" s="111">
        <v>46241</v>
      </c>
      <c r="G66" s="78" t="s">
        <v>334</v>
      </c>
      <c r="H66" s="292"/>
      <c r="I66" s="288"/>
    </row>
    <row r="67" spans="2:9" hidden="1" x14ac:dyDescent="0.25">
      <c r="B67" s="74">
        <v>65</v>
      </c>
      <c r="C67" s="83" t="s">
        <v>137</v>
      </c>
      <c r="D67" s="120" t="s">
        <v>335</v>
      </c>
      <c r="E67" s="83" t="s">
        <v>89</v>
      </c>
      <c r="F67" s="111">
        <v>46248</v>
      </c>
      <c r="G67" s="78" t="s">
        <v>178</v>
      </c>
      <c r="H67" s="292" t="s">
        <v>178</v>
      </c>
      <c r="I67" s="288"/>
    </row>
    <row r="68" spans="2:9" hidden="1" x14ac:dyDescent="0.25">
      <c r="B68" s="74">
        <v>66</v>
      </c>
      <c r="C68" s="83" t="s">
        <v>140</v>
      </c>
      <c r="D68" s="120" t="s">
        <v>336</v>
      </c>
      <c r="E68" s="83" t="s">
        <v>90</v>
      </c>
      <c r="F68" s="111">
        <v>46241</v>
      </c>
      <c r="G68" s="78" t="s">
        <v>178</v>
      </c>
      <c r="H68" s="292"/>
      <c r="I68" s="288"/>
    </row>
    <row r="69" spans="2:9" hidden="1" x14ac:dyDescent="0.25">
      <c r="B69" s="329">
        <v>67</v>
      </c>
      <c r="C69" s="83" t="s">
        <v>141</v>
      </c>
      <c r="D69" s="120" t="s">
        <v>337</v>
      </c>
      <c r="E69" s="83" t="s">
        <v>93</v>
      </c>
      <c r="F69" s="111">
        <v>46248</v>
      </c>
      <c r="G69" s="78" t="s">
        <v>178</v>
      </c>
      <c r="H69" s="292"/>
      <c r="I69" s="288"/>
    </row>
    <row r="70" spans="2:9" hidden="1" x14ac:dyDescent="0.25">
      <c r="B70" s="74">
        <v>68</v>
      </c>
      <c r="C70" s="83" t="s">
        <v>143</v>
      </c>
      <c r="D70" s="120" t="s">
        <v>218</v>
      </c>
      <c r="E70" s="83" t="s">
        <v>142</v>
      </c>
      <c r="F70" s="111">
        <v>46255</v>
      </c>
      <c r="G70" s="78" t="s">
        <v>178</v>
      </c>
      <c r="H70" s="292"/>
      <c r="I70" s="288"/>
    </row>
    <row r="71" spans="2:9" ht="40.5" x14ac:dyDescent="0.25">
      <c r="B71" s="74">
        <v>69</v>
      </c>
      <c r="C71" s="83" t="s">
        <v>143</v>
      </c>
      <c r="D71" s="120" t="s">
        <v>220</v>
      </c>
      <c r="E71" s="83" t="s">
        <v>142</v>
      </c>
      <c r="F71" s="113" t="s">
        <v>401</v>
      </c>
      <c r="G71" s="78" t="s">
        <v>153</v>
      </c>
      <c r="H71" s="292"/>
      <c r="I71" s="288"/>
    </row>
    <row r="72" spans="2:9" ht="40.5" hidden="1" x14ac:dyDescent="0.25">
      <c r="B72" s="74">
        <v>70</v>
      </c>
      <c r="C72" s="83" t="s">
        <v>143</v>
      </c>
      <c r="D72" s="120" t="s">
        <v>222</v>
      </c>
      <c r="E72" s="83" t="s">
        <v>142</v>
      </c>
      <c r="F72" s="111">
        <v>46255</v>
      </c>
      <c r="G72" s="78" t="s">
        <v>178</v>
      </c>
      <c r="H72" s="292"/>
      <c r="I72" s="288"/>
    </row>
    <row r="73" spans="2:9" hidden="1" x14ac:dyDescent="0.25">
      <c r="B73" s="74">
        <v>71</v>
      </c>
      <c r="C73" s="83" t="s">
        <v>263</v>
      </c>
      <c r="D73" s="120" t="s">
        <v>339</v>
      </c>
      <c r="E73" s="83" t="s">
        <v>144</v>
      </c>
      <c r="F73" s="111">
        <v>46255</v>
      </c>
      <c r="G73" s="78" t="s">
        <v>178</v>
      </c>
      <c r="H73" s="292"/>
      <c r="I73" s="288"/>
    </row>
    <row r="74" spans="2:9" hidden="1" x14ac:dyDescent="0.25">
      <c r="B74" s="329">
        <v>72</v>
      </c>
      <c r="C74" s="83" t="s">
        <v>263</v>
      </c>
      <c r="D74" s="120" t="s">
        <v>340</v>
      </c>
      <c r="E74" s="83" t="s">
        <v>144</v>
      </c>
      <c r="F74" s="111">
        <v>46255</v>
      </c>
      <c r="G74" s="78" t="s">
        <v>178</v>
      </c>
      <c r="H74" s="292"/>
      <c r="I74" s="288"/>
    </row>
    <row r="75" spans="2:9" x14ac:dyDescent="0.25">
      <c r="B75" s="74">
        <v>73</v>
      </c>
      <c r="C75" s="83" t="s">
        <v>143</v>
      </c>
      <c r="D75" s="120" t="s">
        <v>402</v>
      </c>
      <c r="E75" s="83" t="s">
        <v>142</v>
      </c>
      <c r="F75" s="111">
        <v>46275</v>
      </c>
      <c r="G75" s="78" t="s">
        <v>338</v>
      </c>
      <c r="H75" s="292"/>
      <c r="I75" s="288"/>
    </row>
    <row r="76" spans="2:9" x14ac:dyDescent="0.25">
      <c r="B76" s="74">
        <v>74</v>
      </c>
      <c r="C76" s="83" t="s">
        <v>140</v>
      </c>
      <c r="D76" s="120" t="s">
        <v>185</v>
      </c>
      <c r="E76" s="83" t="s">
        <v>90</v>
      </c>
      <c r="F76" s="111">
        <v>46270</v>
      </c>
      <c r="G76" s="78" t="s">
        <v>338</v>
      </c>
      <c r="H76" s="292"/>
      <c r="I76" s="288"/>
    </row>
    <row r="77" spans="2:9" x14ac:dyDescent="0.25">
      <c r="B77" s="329">
        <v>75</v>
      </c>
      <c r="C77" s="83" t="s">
        <v>141</v>
      </c>
      <c r="D77" s="120" t="s">
        <v>197</v>
      </c>
      <c r="E77" s="83" t="s">
        <v>93</v>
      </c>
      <c r="F77" s="111">
        <v>46275</v>
      </c>
      <c r="G77" s="78" t="s">
        <v>338</v>
      </c>
      <c r="H77" s="292"/>
      <c r="I77" s="288"/>
    </row>
    <row r="78" spans="2:9" x14ac:dyDescent="0.25">
      <c r="B78" s="74">
        <v>76</v>
      </c>
      <c r="C78" s="83" t="s">
        <v>141</v>
      </c>
      <c r="D78" s="120" t="s">
        <v>198</v>
      </c>
      <c r="E78" s="83" t="s">
        <v>93</v>
      </c>
      <c r="F78" s="111">
        <v>46275</v>
      </c>
      <c r="G78" s="78" t="s">
        <v>338</v>
      </c>
      <c r="H78" s="292"/>
      <c r="I78" s="288"/>
    </row>
    <row r="79" spans="2:9" x14ac:dyDescent="0.25">
      <c r="B79" s="74">
        <v>77</v>
      </c>
      <c r="C79" s="83"/>
      <c r="D79" s="120"/>
      <c r="E79" s="83"/>
      <c r="F79" s="111"/>
      <c r="G79" s="78"/>
      <c r="H79" s="292"/>
      <c r="I79" s="288"/>
    </row>
    <row r="80" spans="2:9" x14ac:dyDescent="0.25">
      <c r="B80" s="74">
        <v>78</v>
      </c>
      <c r="C80" s="83"/>
      <c r="D80" s="120"/>
      <c r="E80" s="83"/>
      <c r="F80" s="111"/>
      <c r="G80" s="78"/>
      <c r="H80" s="292"/>
      <c r="I80" s="288"/>
    </row>
  </sheetData>
  <autoFilter ref="A2:I80" xr:uid="{E78FB1C9-8366-4441-A75C-32B444FA419D}">
    <filterColumn colId="6">
      <filters blank="1">
        <filter val="Late"/>
      </filters>
    </filterColumn>
  </autoFilter>
  <mergeCells count="1">
    <mergeCell ref="B1:I1"/>
  </mergeCells>
  <conditionalFormatting sqref="H2:H1048576">
    <cfRule type="containsText" dxfId="27" priority="1" operator="containsText" text="Done">
      <formula>NOT(ISERROR(SEARCH("Done",H2)))</formula>
    </cfRule>
  </conditionalFormatting>
  <conditionalFormatting sqref="I2 G2:G80">
    <cfRule type="containsText" dxfId="26" priority="33" operator="containsText" text="Late">
      <formula>NOT(ISERROR(SEARCH("Late",G2)))</formula>
    </cfRule>
    <cfRule type="containsText" dxfId="25" priority="34" operator="containsText" text="Done">
      <formula>NOT(ISERROR(SEARCH("Done",G2)))</formula>
    </cfRule>
    <cfRule type="containsText" dxfId="24" priority="35" operator="containsText" text="On going">
      <formula>NOT(ISERROR(SEARCH("On going",G2)))</formula>
    </cfRule>
  </conditionalFormatting>
  <dataValidations count="1">
    <dataValidation type="list" allowBlank="1" showInputMessage="1" showErrorMessage="1" sqref="G2:G80" xr:uid="{30845B4F-AED8-46B2-9D23-7B8198830354}">
      <formula1>"Done,Late,On going,Cancel"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0E6E-968F-4914-9712-1EE585C5730E}">
  <sheetPr codeName="Sheet8"/>
  <dimension ref="A1:BB124"/>
  <sheetViews>
    <sheetView showGridLines="0" zoomScale="60" zoomScaleNormal="60" zoomScaleSheetLayoutView="55" workbookViewId="0">
      <selection activeCell="BC62" sqref="BC62"/>
    </sheetView>
  </sheetViews>
  <sheetFormatPr defaultRowHeight="15" x14ac:dyDescent="0.25"/>
  <cols>
    <col min="1" max="13" width="9.28515625" customWidth="1"/>
    <col min="14" max="14" width="1.28515625" customWidth="1"/>
    <col min="15" max="27" width="9.28515625" customWidth="1"/>
    <col min="28" max="28" width="0.28515625" customWidth="1"/>
  </cols>
  <sheetData>
    <row r="1" spans="1:54" ht="15" customHeight="1" x14ac:dyDescent="0.25">
      <c r="A1" s="441" t="s">
        <v>341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</row>
    <row r="2" spans="1:54" ht="15.75" customHeight="1" x14ac:dyDescent="0.25">
      <c r="A2" s="441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</row>
    <row r="3" spans="1:54" ht="3" customHeight="1" x14ac:dyDescent="0.25"/>
    <row r="4" spans="1:54" ht="3" customHeight="1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</row>
    <row r="24" ht="7.5" customHeight="1" x14ac:dyDescent="0.25"/>
    <row r="44" ht="7.5" customHeight="1" x14ac:dyDescent="0.25"/>
    <row r="64" ht="7.5" customHeight="1" x14ac:dyDescent="0.25"/>
    <row r="84" ht="7.5" customHeight="1" x14ac:dyDescent="0.25"/>
    <row r="104" ht="7.5" customHeight="1" x14ac:dyDescent="0.25"/>
    <row r="124" ht="6.75" customHeight="1" x14ac:dyDescent="0.25"/>
  </sheetData>
  <mergeCells count="2">
    <mergeCell ref="A4:T4"/>
    <mergeCell ref="A1:BB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4AFE-85DB-4B08-861C-5B50C9D9AD33}">
  <sheetPr codeName="Sheet9"/>
  <dimension ref="A1:X18"/>
  <sheetViews>
    <sheetView showGridLines="0" zoomScale="89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X26" sqref="X26"/>
    </sheetView>
  </sheetViews>
  <sheetFormatPr defaultRowHeight="15" x14ac:dyDescent="0.25"/>
  <cols>
    <col min="1" max="1" width="6.7109375" style="16" bestFit="1" customWidth="1"/>
    <col min="2" max="3" width="11.28515625" style="16" bestFit="1" customWidth="1"/>
    <col min="4" max="4" width="8.42578125" style="16" bestFit="1" customWidth="1"/>
    <col min="5" max="5" width="7.42578125" style="16" bestFit="1" customWidth="1"/>
    <col min="6" max="6" width="6.5703125" style="16" bestFit="1" customWidth="1"/>
    <col min="7" max="7" width="7.42578125" style="16" bestFit="1" customWidth="1"/>
    <col min="8" max="21" width="6.5703125" style="16" bestFit="1" customWidth="1"/>
    <col min="22" max="22" width="9.5703125" bestFit="1" customWidth="1"/>
    <col min="23" max="23" width="8.42578125" bestFit="1" customWidth="1"/>
    <col min="24" max="24" width="19.140625" customWidth="1"/>
    <col min="25" max="25" width="1.28515625" customWidth="1"/>
  </cols>
  <sheetData>
    <row r="1" spans="1:24" ht="21" x14ac:dyDescent="0.25">
      <c r="A1" s="448" t="s">
        <v>341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</row>
    <row r="2" spans="1:24" x14ac:dyDescent="0.25">
      <c r="A2" s="118" t="s">
        <v>160</v>
      </c>
      <c r="B2" s="443" t="s">
        <v>88</v>
      </c>
      <c r="C2" s="443"/>
      <c r="D2" s="443" t="s">
        <v>89</v>
      </c>
      <c r="E2" s="443"/>
      <c r="F2" s="443" t="s">
        <v>93</v>
      </c>
      <c r="G2" s="443"/>
      <c r="H2" s="443" t="s">
        <v>93</v>
      </c>
      <c r="I2" s="443"/>
      <c r="J2" s="443" t="s">
        <v>148</v>
      </c>
      <c r="K2" s="443"/>
      <c r="L2" s="443" t="s">
        <v>91</v>
      </c>
      <c r="M2" s="443"/>
      <c r="N2" s="443" t="s">
        <v>90</v>
      </c>
      <c r="O2" s="443"/>
      <c r="P2" s="443" t="s">
        <v>90</v>
      </c>
      <c r="Q2" s="443"/>
      <c r="R2" s="443" t="s">
        <v>91</v>
      </c>
      <c r="S2" s="443"/>
      <c r="T2" s="443" t="s">
        <v>90</v>
      </c>
      <c r="U2" s="443"/>
      <c r="V2" s="444" t="s">
        <v>90</v>
      </c>
      <c r="W2" s="445"/>
      <c r="X2" s="446"/>
    </row>
    <row r="3" spans="1:24" s="299" customFormat="1" ht="37.5" customHeight="1" x14ac:dyDescent="0.25">
      <c r="A3" s="298" t="s">
        <v>163</v>
      </c>
      <c r="B3" s="447" t="s">
        <v>342</v>
      </c>
      <c r="C3" s="447"/>
      <c r="D3" s="447" t="s">
        <v>343</v>
      </c>
      <c r="E3" s="447"/>
      <c r="F3" s="447" t="s">
        <v>344</v>
      </c>
      <c r="G3" s="447"/>
      <c r="H3" s="447" t="s">
        <v>345</v>
      </c>
      <c r="I3" s="447"/>
      <c r="J3" s="447" t="s">
        <v>346</v>
      </c>
      <c r="K3" s="447"/>
      <c r="L3" s="447" t="s">
        <v>347</v>
      </c>
      <c r="M3" s="447"/>
      <c r="N3" s="447" t="s">
        <v>348</v>
      </c>
      <c r="O3" s="447"/>
      <c r="P3" s="447" t="s">
        <v>349</v>
      </c>
      <c r="Q3" s="447"/>
      <c r="R3" s="447" t="s">
        <v>350</v>
      </c>
      <c r="S3" s="447"/>
      <c r="T3" s="447" t="s">
        <v>351</v>
      </c>
      <c r="U3" s="447"/>
      <c r="V3" s="447" t="s">
        <v>352</v>
      </c>
      <c r="W3" s="447"/>
      <c r="X3" s="447"/>
    </row>
    <row r="4" spans="1:24" s="2" customFormat="1" x14ac:dyDescent="0.25">
      <c r="A4" s="91" t="s">
        <v>353</v>
      </c>
      <c r="B4" s="91" t="s">
        <v>354</v>
      </c>
      <c r="C4" s="91" t="s">
        <v>355</v>
      </c>
      <c r="D4" s="91" t="s">
        <v>354</v>
      </c>
      <c r="E4" s="91" t="s">
        <v>355</v>
      </c>
      <c r="F4" s="91" t="s">
        <v>354</v>
      </c>
      <c r="G4" s="91" t="s">
        <v>355</v>
      </c>
      <c r="H4" s="91" t="s">
        <v>354</v>
      </c>
      <c r="I4" s="91" t="s">
        <v>355</v>
      </c>
      <c r="J4" s="91" t="s">
        <v>354</v>
      </c>
      <c r="K4" s="91" t="s">
        <v>355</v>
      </c>
      <c r="L4" s="91" t="s">
        <v>354</v>
      </c>
      <c r="M4" s="91" t="s">
        <v>355</v>
      </c>
      <c r="N4" s="91" t="s">
        <v>354</v>
      </c>
      <c r="O4" s="91" t="s">
        <v>355</v>
      </c>
      <c r="P4" s="91" t="s">
        <v>354</v>
      </c>
      <c r="Q4" s="91" t="s">
        <v>355</v>
      </c>
      <c r="R4" s="91" t="s">
        <v>354</v>
      </c>
      <c r="S4" s="91" t="s">
        <v>355</v>
      </c>
      <c r="T4" s="91" t="s">
        <v>354</v>
      </c>
      <c r="U4" s="91" t="s">
        <v>355</v>
      </c>
      <c r="V4" s="91" t="s">
        <v>354</v>
      </c>
      <c r="W4" s="91" t="s">
        <v>355</v>
      </c>
      <c r="X4" s="91" t="s">
        <v>356</v>
      </c>
    </row>
    <row r="5" spans="1:24" ht="45" x14ac:dyDescent="0.25">
      <c r="A5" s="92" t="s">
        <v>176</v>
      </c>
      <c r="B5" s="97">
        <v>478987.20000000007</v>
      </c>
      <c r="C5" s="97">
        <v>487541.55555555556</v>
      </c>
      <c r="D5" s="94">
        <v>4000</v>
      </c>
      <c r="E5" s="106">
        <v>1040</v>
      </c>
      <c r="F5" s="93">
        <v>2.0099999999999998</v>
      </c>
      <c r="G5" s="105">
        <v>2.0099999999999998</v>
      </c>
      <c r="H5" s="95">
        <v>2</v>
      </c>
      <c r="I5" s="105">
        <v>2.0099999999999998</v>
      </c>
      <c r="J5" s="122">
        <v>0.8</v>
      </c>
      <c r="K5" s="121">
        <v>0</v>
      </c>
      <c r="L5" s="93">
        <v>0</v>
      </c>
      <c r="M5" s="106">
        <v>0</v>
      </c>
      <c r="N5" s="93">
        <v>0</v>
      </c>
      <c r="O5" s="106">
        <v>0</v>
      </c>
      <c r="P5" s="93">
        <v>0.5</v>
      </c>
      <c r="Q5" s="106">
        <v>0</v>
      </c>
      <c r="R5" s="93">
        <v>0</v>
      </c>
      <c r="S5" s="106">
        <v>0</v>
      </c>
      <c r="T5" s="96">
        <v>1</v>
      </c>
      <c r="U5" s="104">
        <v>1</v>
      </c>
      <c r="V5" s="97">
        <v>20000</v>
      </c>
      <c r="W5" s="97">
        <v>25044</v>
      </c>
      <c r="X5" s="109" t="s">
        <v>357</v>
      </c>
    </row>
    <row r="6" spans="1:24" x14ac:dyDescent="0.25">
      <c r="A6" s="92" t="s">
        <v>177</v>
      </c>
      <c r="B6" s="97">
        <v>429436.79999999993</v>
      </c>
      <c r="C6" s="97">
        <v>468406</v>
      </c>
      <c r="D6" s="94">
        <v>4000</v>
      </c>
      <c r="E6" s="106">
        <v>380</v>
      </c>
      <c r="F6" s="93">
        <v>2.0099999999999998</v>
      </c>
      <c r="G6" s="105">
        <v>1.99</v>
      </c>
      <c r="H6" s="95">
        <v>2</v>
      </c>
      <c r="I6" s="105">
        <v>2.0099999999999998</v>
      </c>
      <c r="J6" s="122">
        <v>0.8</v>
      </c>
      <c r="K6" s="121">
        <v>0</v>
      </c>
      <c r="L6" s="93">
        <v>0</v>
      </c>
      <c r="M6" s="106">
        <v>0</v>
      </c>
      <c r="N6" s="93">
        <v>0</v>
      </c>
      <c r="O6" s="106">
        <v>0</v>
      </c>
      <c r="P6" s="93">
        <v>0.5</v>
      </c>
      <c r="Q6" s="106">
        <v>1</v>
      </c>
      <c r="R6" s="93">
        <v>0</v>
      </c>
      <c r="S6" s="106">
        <v>0</v>
      </c>
      <c r="T6" s="96">
        <v>1</v>
      </c>
      <c r="U6" s="104">
        <v>1</v>
      </c>
      <c r="V6" s="97">
        <v>20000</v>
      </c>
      <c r="W6" s="97">
        <v>10508</v>
      </c>
      <c r="X6" s="110"/>
    </row>
    <row r="7" spans="1:24" x14ac:dyDescent="0.25">
      <c r="A7" s="92" t="s">
        <v>110</v>
      </c>
      <c r="B7" s="97">
        <v>396403.20000000007</v>
      </c>
      <c r="C7" s="97">
        <v>426380</v>
      </c>
      <c r="D7" s="94">
        <v>4000</v>
      </c>
      <c r="E7" s="106">
        <v>0</v>
      </c>
      <c r="F7" s="93">
        <v>2.0099999999999998</v>
      </c>
      <c r="G7" s="105">
        <v>1.99</v>
      </c>
      <c r="H7" s="95">
        <v>2</v>
      </c>
      <c r="I7" s="105" t="s">
        <v>155</v>
      </c>
      <c r="J7" s="122">
        <v>0.8</v>
      </c>
      <c r="K7" s="121">
        <v>0</v>
      </c>
      <c r="L7" s="93">
        <v>0</v>
      </c>
      <c r="M7" s="106">
        <v>0</v>
      </c>
      <c r="N7" s="93">
        <v>0</v>
      </c>
      <c r="O7" s="106">
        <v>0</v>
      </c>
      <c r="P7" s="93">
        <v>0.5</v>
      </c>
      <c r="Q7" s="106">
        <v>1</v>
      </c>
      <c r="R7" s="93">
        <v>0</v>
      </c>
      <c r="S7" s="106">
        <v>0</v>
      </c>
      <c r="T7" s="96">
        <v>1</v>
      </c>
      <c r="U7" s="104">
        <v>1</v>
      </c>
      <c r="V7" s="97">
        <v>20000</v>
      </c>
      <c r="W7" s="97">
        <v>8358</v>
      </c>
      <c r="X7" s="110"/>
    </row>
    <row r="8" spans="1:24" x14ac:dyDescent="0.25">
      <c r="A8" s="92" t="s">
        <v>111</v>
      </c>
      <c r="B8" s="97">
        <v>462470.40000000002</v>
      </c>
      <c r="C8" s="97">
        <v>477410</v>
      </c>
      <c r="D8" s="94">
        <v>4000</v>
      </c>
      <c r="E8" s="106">
        <v>0</v>
      </c>
      <c r="F8" s="93">
        <v>2.0099999999999998</v>
      </c>
      <c r="G8" s="105">
        <v>2</v>
      </c>
      <c r="H8" s="95">
        <v>2</v>
      </c>
      <c r="I8" s="105" t="s">
        <v>155</v>
      </c>
      <c r="J8" s="122">
        <v>0.8</v>
      </c>
      <c r="K8" s="121">
        <v>1</v>
      </c>
      <c r="L8" s="93">
        <v>0</v>
      </c>
      <c r="M8" s="106">
        <v>0</v>
      </c>
      <c r="N8" s="93">
        <v>0</v>
      </c>
      <c r="O8" s="106">
        <v>0</v>
      </c>
      <c r="P8" s="93">
        <v>0.5</v>
      </c>
      <c r="Q8" s="106">
        <v>0</v>
      </c>
      <c r="R8" s="93">
        <v>0</v>
      </c>
      <c r="S8" s="106">
        <v>0</v>
      </c>
      <c r="T8" s="96">
        <v>1</v>
      </c>
      <c r="U8" s="104">
        <v>1</v>
      </c>
      <c r="V8" s="97">
        <v>20000</v>
      </c>
      <c r="W8" s="97">
        <v>7120</v>
      </c>
      <c r="X8" s="110"/>
    </row>
    <row r="9" spans="1:24" x14ac:dyDescent="0.25">
      <c r="A9" s="92" t="s">
        <v>112</v>
      </c>
      <c r="B9" s="97">
        <v>478987.20000000007</v>
      </c>
      <c r="C9" s="97">
        <v>492932</v>
      </c>
      <c r="D9" s="94">
        <v>4000</v>
      </c>
      <c r="E9" s="106">
        <v>1420</v>
      </c>
      <c r="F9" s="93">
        <v>2.0099999999999998</v>
      </c>
      <c r="G9" s="105">
        <v>2</v>
      </c>
      <c r="H9" s="95">
        <v>2</v>
      </c>
      <c r="I9" s="105" t="s">
        <v>155</v>
      </c>
      <c r="J9" s="122">
        <v>0.8</v>
      </c>
      <c r="K9" s="121">
        <v>0</v>
      </c>
      <c r="L9" s="93">
        <v>0</v>
      </c>
      <c r="M9" s="106">
        <v>0</v>
      </c>
      <c r="N9" s="93">
        <v>0</v>
      </c>
      <c r="O9" s="106">
        <v>0</v>
      </c>
      <c r="P9" s="93">
        <v>0.5</v>
      </c>
      <c r="Q9" s="106">
        <v>0</v>
      </c>
      <c r="R9" s="93">
        <v>0</v>
      </c>
      <c r="S9" s="106">
        <v>0</v>
      </c>
      <c r="T9" s="96">
        <v>1</v>
      </c>
      <c r="U9" s="104">
        <v>1</v>
      </c>
      <c r="V9" s="97">
        <v>20000</v>
      </c>
      <c r="W9" s="97">
        <v>10695</v>
      </c>
      <c r="X9" s="110"/>
    </row>
    <row r="10" spans="1:24" x14ac:dyDescent="0.25">
      <c r="A10" s="92" t="s">
        <v>113</v>
      </c>
      <c r="B10" s="97">
        <v>462470.40000000002</v>
      </c>
      <c r="C10" s="97">
        <v>491563</v>
      </c>
      <c r="D10" s="94">
        <v>4000</v>
      </c>
      <c r="E10" s="106">
        <v>300</v>
      </c>
      <c r="F10" s="93">
        <v>2.0099999999999998</v>
      </c>
      <c r="G10" s="105">
        <v>1.99</v>
      </c>
      <c r="H10" s="95">
        <v>2</v>
      </c>
      <c r="I10" s="105" t="s">
        <v>155</v>
      </c>
      <c r="J10" s="122">
        <v>0.8</v>
      </c>
      <c r="K10" s="121">
        <v>0</v>
      </c>
      <c r="L10" s="93">
        <v>0</v>
      </c>
      <c r="M10" s="106">
        <v>0</v>
      </c>
      <c r="N10" s="93">
        <v>0</v>
      </c>
      <c r="O10" s="106">
        <v>0</v>
      </c>
      <c r="P10" s="93">
        <v>0.5</v>
      </c>
      <c r="Q10" s="106">
        <v>0</v>
      </c>
      <c r="R10" s="93">
        <v>0</v>
      </c>
      <c r="S10" s="106">
        <v>0</v>
      </c>
      <c r="T10" s="96">
        <v>1</v>
      </c>
      <c r="U10" s="104">
        <v>1</v>
      </c>
      <c r="V10" s="97">
        <v>20000</v>
      </c>
      <c r="W10" s="97">
        <v>10652</v>
      </c>
      <c r="X10" s="110"/>
    </row>
    <row r="11" spans="1:24" x14ac:dyDescent="0.25">
      <c r="A11" s="92" t="s">
        <v>114</v>
      </c>
      <c r="B11" s="97">
        <v>478987.20000000007</v>
      </c>
      <c r="C11" s="97">
        <v>509266</v>
      </c>
      <c r="D11" s="94">
        <v>4000</v>
      </c>
      <c r="E11" s="106">
        <v>350</v>
      </c>
      <c r="F11" s="93">
        <v>2.0099999999999998</v>
      </c>
      <c r="G11" s="105">
        <v>1.99</v>
      </c>
      <c r="H11" s="95">
        <v>2</v>
      </c>
      <c r="I11" s="105" t="s">
        <v>155</v>
      </c>
      <c r="J11" s="122">
        <v>0.8</v>
      </c>
      <c r="K11" s="121">
        <v>1</v>
      </c>
      <c r="L11" s="93">
        <v>0</v>
      </c>
      <c r="M11" s="106">
        <v>0</v>
      </c>
      <c r="N11" s="93">
        <v>0</v>
      </c>
      <c r="O11" s="106">
        <v>0</v>
      </c>
      <c r="P11" s="93">
        <v>0.5</v>
      </c>
      <c r="Q11" s="106">
        <v>1</v>
      </c>
      <c r="R11" s="93">
        <v>0</v>
      </c>
      <c r="S11" s="106">
        <v>0</v>
      </c>
      <c r="T11" s="96">
        <v>1</v>
      </c>
      <c r="U11" s="104">
        <v>1</v>
      </c>
      <c r="V11" s="97">
        <v>20000</v>
      </c>
      <c r="W11" s="97">
        <v>2510</v>
      </c>
      <c r="X11" s="110"/>
    </row>
    <row r="12" spans="1:24" x14ac:dyDescent="0.25">
      <c r="A12" s="92" t="s">
        <v>115</v>
      </c>
      <c r="B12" s="97">
        <v>478987.20000000007</v>
      </c>
      <c r="C12" s="97"/>
      <c r="D12" s="94">
        <v>4000</v>
      </c>
      <c r="E12" s="106"/>
      <c r="F12" s="93">
        <v>2.0099999999999998</v>
      </c>
      <c r="G12" s="105"/>
      <c r="H12" s="95">
        <v>2</v>
      </c>
      <c r="I12" s="105"/>
      <c r="J12" s="122">
        <v>0.8</v>
      </c>
      <c r="K12" s="121"/>
      <c r="L12" s="93">
        <v>0</v>
      </c>
      <c r="M12" s="106"/>
      <c r="N12" s="93">
        <v>0</v>
      </c>
      <c r="O12" s="106"/>
      <c r="P12" s="93">
        <v>0.5</v>
      </c>
      <c r="Q12" s="106"/>
      <c r="R12" s="93">
        <v>0</v>
      </c>
      <c r="S12" s="106"/>
      <c r="T12" s="96">
        <v>1</v>
      </c>
      <c r="U12" s="104"/>
      <c r="V12" s="97">
        <v>20000</v>
      </c>
      <c r="W12" s="97"/>
      <c r="X12" s="110"/>
    </row>
    <row r="13" spans="1:24" x14ac:dyDescent="0.25">
      <c r="A13" s="92" t="s">
        <v>116</v>
      </c>
      <c r="B13" s="97">
        <v>462470.40000000002</v>
      </c>
      <c r="C13" s="97"/>
      <c r="D13" s="94">
        <v>4000</v>
      </c>
      <c r="E13" s="106"/>
      <c r="F13" s="93">
        <v>2.0099999999999998</v>
      </c>
      <c r="G13" s="105"/>
      <c r="H13" s="95">
        <v>2</v>
      </c>
      <c r="I13" s="105"/>
      <c r="J13" s="122">
        <v>0.8</v>
      </c>
      <c r="K13" s="121"/>
      <c r="L13" s="93">
        <v>0</v>
      </c>
      <c r="M13" s="106"/>
      <c r="N13" s="93">
        <v>0</v>
      </c>
      <c r="O13" s="106"/>
      <c r="P13" s="93">
        <v>0.5</v>
      </c>
      <c r="Q13" s="106"/>
      <c r="R13" s="93">
        <v>0</v>
      </c>
      <c r="S13" s="106"/>
      <c r="T13" s="96">
        <v>1</v>
      </c>
      <c r="U13" s="104"/>
      <c r="V13" s="97">
        <v>20000</v>
      </c>
      <c r="W13" s="97"/>
      <c r="X13" s="110"/>
    </row>
    <row r="14" spans="1:24" x14ac:dyDescent="0.25">
      <c r="A14" s="92" t="s">
        <v>117</v>
      </c>
      <c r="B14" s="97">
        <v>478987.20000000007</v>
      </c>
      <c r="C14" s="97"/>
      <c r="D14" s="94">
        <v>4000</v>
      </c>
      <c r="E14" s="106"/>
      <c r="F14" s="93">
        <v>2.0099999999999998</v>
      </c>
      <c r="G14" s="105"/>
      <c r="H14" s="95">
        <v>2</v>
      </c>
      <c r="I14" s="105"/>
      <c r="J14" s="122">
        <v>0.8</v>
      </c>
      <c r="K14" s="121"/>
      <c r="L14" s="93">
        <v>0</v>
      </c>
      <c r="M14" s="106"/>
      <c r="N14" s="93">
        <v>0</v>
      </c>
      <c r="O14" s="106"/>
      <c r="P14" s="93">
        <v>0.5</v>
      </c>
      <c r="Q14" s="106"/>
      <c r="R14" s="93">
        <v>0</v>
      </c>
      <c r="S14" s="106"/>
      <c r="T14" s="96">
        <v>1</v>
      </c>
      <c r="U14" s="104"/>
      <c r="V14" s="97">
        <v>20000</v>
      </c>
      <c r="W14" s="97"/>
      <c r="X14" s="110"/>
    </row>
    <row r="15" spans="1:24" x14ac:dyDescent="0.25">
      <c r="A15" s="92" t="s">
        <v>118</v>
      </c>
      <c r="B15" s="97">
        <v>462470.40000000002</v>
      </c>
      <c r="C15" s="97"/>
      <c r="D15" s="94">
        <v>4000</v>
      </c>
      <c r="E15" s="106"/>
      <c r="F15" s="93">
        <v>2.0099999999999998</v>
      </c>
      <c r="G15" s="105"/>
      <c r="H15" s="95">
        <v>2</v>
      </c>
      <c r="I15" s="105"/>
      <c r="J15" s="122">
        <v>0.8</v>
      </c>
      <c r="K15" s="121"/>
      <c r="L15" s="93">
        <v>0</v>
      </c>
      <c r="M15" s="106"/>
      <c r="N15" s="93">
        <v>0</v>
      </c>
      <c r="O15" s="106"/>
      <c r="P15" s="93">
        <v>0.5</v>
      </c>
      <c r="Q15" s="106"/>
      <c r="R15" s="93">
        <v>0</v>
      </c>
      <c r="S15" s="106"/>
      <c r="T15" s="96">
        <v>1</v>
      </c>
      <c r="U15" s="104"/>
      <c r="V15" s="97">
        <v>20000</v>
      </c>
      <c r="W15" s="97"/>
      <c r="X15" s="110"/>
    </row>
    <row r="16" spans="1:24" x14ac:dyDescent="0.25">
      <c r="A16" s="92" t="s">
        <v>119</v>
      </c>
      <c r="B16" s="97">
        <v>478987.20000000007</v>
      </c>
      <c r="C16" s="97"/>
      <c r="D16" s="94">
        <v>4000</v>
      </c>
      <c r="E16" s="106"/>
      <c r="F16" s="93">
        <v>2.0099999999999998</v>
      </c>
      <c r="G16" s="105"/>
      <c r="H16" s="95">
        <v>2</v>
      </c>
      <c r="I16" s="105"/>
      <c r="J16" s="122">
        <v>0.8</v>
      </c>
      <c r="K16" s="121"/>
      <c r="L16" s="93">
        <v>0</v>
      </c>
      <c r="M16" s="106"/>
      <c r="N16" s="93">
        <v>0</v>
      </c>
      <c r="O16" s="106"/>
      <c r="P16" s="93">
        <v>0.5</v>
      </c>
      <c r="Q16" s="106"/>
      <c r="R16" s="93">
        <v>0</v>
      </c>
      <c r="S16" s="106"/>
      <c r="T16" s="96">
        <v>1</v>
      </c>
      <c r="U16" s="104"/>
      <c r="V16" s="97">
        <v>20000</v>
      </c>
      <c r="W16" s="97"/>
      <c r="X16" s="110"/>
    </row>
    <row r="17" spans="1:24" s="16" customFormat="1" x14ac:dyDescent="0.25">
      <c r="A17" s="98" t="s">
        <v>358</v>
      </c>
      <c r="B17" s="94">
        <f>SUM(B5:B16)</f>
        <v>5549644.8000000007</v>
      </c>
      <c r="C17" s="99">
        <f>SUM(C5:C16)</f>
        <v>3353498.5555555555</v>
      </c>
      <c r="D17" s="94">
        <f>SUM(D5:D16)</f>
        <v>48000</v>
      </c>
      <c r="E17" s="99">
        <f>SUM(E5:E16)</f>
        <v>3490</v>
      </c>
      <c r="F17" s="102">
        <f>AVERAGE(F5:F16)</f>
        <v>2.0099999999999993</v>
      </c>
      <c r="G17" s="101">
        <f>AVERAGE(G5:G16)</f>
        <v>1.9957142857142858</v>
      </c>
      <c r="H17" s="102">
        <f>AVERAGE(H5:H16)</f>
        <v>2</v>
      </c>
      <c r="I17" s="101">
        <f>AVERAGE(I5:I16)</f>
        <v>2.0099999999999998</v>
      </c>
      <c r="J17" s="123">
        <f>SUM(J5:J16)</f>
        <v>9.6</v>
      </c>
      <c r="K17" s="124">
        <f>SUM(K5:K16)</f>
        <v>2</v>
      </c>
      <c r="L17" s="93">
        <v>0</v>
      </c>
      <c r="M17" s="107">
        <f>SUM(M5:M16)</f>
        <v>0</v>
      </c>
      <c r="N17" s="93">
        <v>0</v>
      </c>
      <c r="O17" s="107">
        <f>SUM(O5:O16)</f>
        <v>0</v>
      </c>
      <c r="P17" s="93">
        <v>6</v>
      </c>
      <c r="Q17" s="107">
        <f>SUM(Q5:Q16)</f>
        <v>3</v>
      </c>
      <c r="R17" s="93">
        <v>0</v>
      </c>
      <c r="S17" s="107">
        <f>SUM(S5:S16)</f>
        <v>0</v>
      </c>
      <c r="T17" s="103">
        <v>1</v>
      </c>
      <c r="U17" s="100">
        <f>AVERAGE(U5:U16)</f>
        <v>1</v>
      </c>
      <c r="V17" s="97">
        <f>SUM(V5:V16)</f>
        <v>240000</v>
      </c>
      <c r="W17" s="108">
        <f>SUM(W5:W16)</f>
        <v>74887</v>
      </c>
      <c r="X17" s="93"/>
    </row>
    <row r="18" spans="1:24" ht="6.75" customHeight="1" x14ac:dyDescent="0.25"/>
  </sheetData>
  <mergeCells count="23">
    <mergeCell ref="V3:X3"/>
    <mergeCell ref="A1:X1"/>
    <mergeCell ref="J3:K3"/>
    <mergeCell ref="L3:M3"/>
    <mergeCell ref="N3:O3"/>
    <mergeCell ref="P3:Q3"/>
    <mergeCell ref="R3:S3"/>
    <mergeCell ref="T3:U3"/>
    <mergeCell ref="B3:C3"/>
    <mergeCell ref="D3:E3"/>
    <mergeCell ref="F3:G3"/>
    <mergeCell ref="H3:I3"/>
    <mergeCell ref="B2:C2"/>
    <mergeCell ref="D2:E2"/>
    <mergeCell ref="F2:G2"/>
    <mergeCell ref="H2:I2"/>
    <mergeCell ref="T2:U2"/>
    <mergeCell ref="V2:X2"/>
    <mergeCell ref="J2:K2"/>
    <mergeCell ref="L2:M2"/>
    <mergeCell ref="N2:O2"/>
    <mergeCell ref="P2:Q2"/>
    <mergeCell ref="R2:S2"/>
  </mergeCells>
  <phoneticPr fontId="14" type="noConversion"/>
  <conditionalFormatting sqref="C5:C16">
    <cfRule type="cellIs" dxfId="23" priority="22" operator="lessThan">
      <formula>B5</formula>
    </cfRule>
    <cfRule type="cellIs" dxfId="22" priority="23" operator="greaterThanOrEqual">
      <formula>B5</formula>
    </cfRule>
  </conditionalFormatting>
  <conditionalFormatting sqref="E5:E16">
    <cfRule type="cellIs" dxfId="21" priority="20" operator="greaterThan">
      <formula>D5</formula>
    </cfRule>
    <cfRule type="cellIs" dxfId="20" priority="21" operator="lessThanOrEqual">
      <formula>D5</formula>
    </cfRule>
  </conditionalFormatting>
  <conditionalFormatting sqref="G5:G16">
    <cfRule type="cellIs" dxfId="19" priority="18" operator="greaterThan">
      <formula>F5</formula>
    </cfRule>
    <cfRule type="cellIs" dxfId="18" priority="19" operator="lessThanOrEqual">
      <formula>F5</formula>
    </cfRule>
  </conditionalFormatting>
  <conditionalFormatting sqref="I5:I16">
    <cfRule type="containsText" dxfId="17" priority="1" operator="containsText" text="NA">
      <formula>NOT(ISERROR(SEARCH("NA",I5)))</formula>
    </cfRule>
    <cfRule type="cellIs" dxfId="16" priority="16" operator="greaterThan">
      <formula>H5</formula>
    </cfRule>
    <cfRule type="cellIs" dxfId="15" priority="17" operator="lessThanOrEqual">
      <formula>H5</formula>
    </cfRule>
  </conditionalFormatting>
  <conditionalFormatting sqref="K5:K16">
    <cfRule type="cellIs" dxfId="14" priority="14" operator="greaterThan">
      <formula>J5</formula>
    </cfRule>
    <cfRule type="cellIs" dxfId="13" priority="15" operator="lessThanOrEqual">
      <formula>J5</formula>
    </cfRule>
  </conditionalFormatting>
  <conditionalFormatting sqref="M5:M16">
    <cfRule type="cellIs" dxfId="12" priority="12" operator="greaterThan">
      <formula>L5</formula>
    </cfRule>
    <cfRule type="cellIs" dxfId="11" priority="13" operator="lessThanOrEqual">
      <formula>L5</formula>
    </cfRule>
  </conditionalFormatting>
  <conditionalFormatting sqref="O5:O16">
    <cfRule type="cellIs" dxfId="10" priority="10" operator="greaterThan">
      <formula>N5</formula>
    </cfRule>
    <cfRule type="cellIs" dxfId="9" priority="11" operator="lessThanOrEqual">
      <formula>N5</formula>
    </cfRule>
  </conditionalFormatting>
  <conditionalFormatting sqref="Q5:Q16">
    <cfRule type="cellIs" dxfId="8" priority="8" operator="greaterThan">
      <formula>P5</formula>
    </cfRule>
    <cfRule type="cellIs" dxfId="7" priority="9" operator="lessThanOrEqual">
      <formula>P5</formula>
    </cfRule>
  </conditionalFormatting>
  <conditionalFormatting sqref="S5:S16">
    <cfRule type="cellIs" dxfId="6" priority="6" operator="greaterThan">
      <formula>R5</formula>
    </cfRule>
    <cfRule type="cellIs" dxfId="5" priority="7" operator="lessThanOrEqual">
      <formula>R5</formula>
    </cfRule>
  </conditionalFormatting>
  <conditionalFormatting sqref="U5:U16">
    <cfRule type="cellIs" dxfId="4" priority="4" operator="lessThan">
      <formula>T5</formula>
    </cfRule>
    <cfRule type="cellIs" dxfId="3" priority="5" operator="greaterThanOrEqual">
      <formula>T5</formula>
    </cfRule>
  </conditionalFormatting>
  <conditionalFormatting sqref="W5:W16">
    <cfRule type="cellIs" dxfId="2" priority="2" operator="greaterThan">
      <formula>V5</formula>
    </cfRule>
    <cfRule type="cellIs" dxfId="1" priority="3" operator="lessThanOrEqual">
      <formula>V5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27AF-DC26-4FB5-B8B7-0289C67701F0}">
  <sheetPr codeName="Sheet10"/>
  <dimension ref="A1:N15"/>
  <sheetViews>
    <sheetView showGridLines="0" zoomScale="115" zoomScaleNormal="115" workbookViewId="0">
      <selection activeCell="L16" sqref="L16"/>
    </sheetView>
  </sheetViews>
  <sheetFormatPr defaultRowHeight="15" x14ac:dyDescent="0.25"/>
  <cols>
    <col min="1" max="1" width="18" customWidth="1"/>
    <col min="2" max="2" width="27.42578125" bestFit="1" customWidth="1"/>
    <col min="3" max="3" width="12.42578125" style="115" bestFit="1" customWidth="1"/>
    <col min="4" max="4" width="24.7109375" bestFit="1" customWidth="1"/>
    <col min="5" max="5" width="0.140625" customWidth="1"/>
    <col min="6" max="8" width="0.7109375" customWidth="1"/>
    <col min="9" max="9" width="23" style="9" customWidth="1"/>
    <col min="10" max="10" width="13.140625" style="273" customWidth="1"/>
    <col min="11" max="11" width="12.7109375" customWidth="1"/>
    <col min="12" max="12" width="12.28515625" bestFit="1" customWidth="1"/>
    <col min="13" max="13" width="8.140625" bestFit="1" customWidth="1"/>
    <col min="14" max="14" width="9.140625" bestFit="1" customWidth="1"/>
  </cols>
  <sheetData>
    <row r="1" spans="1:14" ht="18.75" x14ac:dyDescent="0.3">
      <c r="A1" s="449" t="s">
        <v>359</v>
      </c>
      <c r="B1" s="449"/>
      <c r="C1" s="449"/>
      <c r="D1" s="449"/>
      <c r="E1" s="112"/>
      <c r="I1" s="451" t="s">
        <v>360</v>
      </c>
      <c r="J1" s="451"/>
      <c r="K1" s="451"/>
      <c r="L1" s="451"/>
    </row>
    <row r="2" spans="1:14" s="16" customFormat="1" ht="15.75" x14ac:dyDescent="0.25">
      <c r="A2" s="91" t="s">
        <v>107</v>
      </c>
      <c r="B2" s="91" t="s">
        <v>361</v>
      </c>
      <c r="C2" s="116" t="s">
        <v>362</v>
      </c>
      <c r="D2" s="91" t="s">
        <v>109</v>
      </c>
      <c r="E2" s="119"/>
      <c r="I2" s="310" t="s">
        <v>363</v>
      </c>
      <c r="J2" s="311" t="s">
        <v>130</v>
      </c>
      <c r="K2" s="312" t="s">
        <v>364</v>
      </c>
      <c r="L2" s="313" t="s">
        <v>365</v>
      </c>
      <c r="M2"/>
      <c r="N2"/>
    </row>
    <row r="3" spans="1:14" ht="15.75" x14ac:dyDescent="0.25">
      <c r="A3" s="93">
        <v>1</v>
      </c>
      <c r="B3" s="110" t="s">
        <v>366</v>
      </c>
      <c r="C3" s="97">
        <v>20000</v>
      </c>
      <c r="D3" s="110" t="s">
        <v>367</v>
      </c>
      <c r="E3" s="112"/>
      <c r="I3" s="295" t="s">
        <v>368</v>
      </c>
      <c r="J3" s="274">
        <v>46136</v>
      </c>
      <c r="K3" s="275">
        <f>'03. Attendance'!$AL$14</f>
        <v>7200000</v>
      </c>
      <c r="L3" s="276">
        <v>0</v>
      </c>
    </row>
    <row r="4" spans="1:14" ht="15.75" x14ac:dyDescent="0.25">
      <c r="A4" s="93">
        <v>2</v>
      </c>
      <c r="B4" s="110" t="s">
        <v>369</v>
      </c>
      <c r="C4" s="97">
        <v>50000</v>
      </c>
      <c r="D4" s="110" t="s">
        <v>370</v>
      </c>
      <c r="E4" s="112"/>
      <c r="I4" s="306" t="s">
        <v>127</v>
      </c>
      <c r="J4" s="307">
        <v>46150</v>
      </c>
      <c r="K4" s="308">
        <f>'03. Attendance'!$AD$14</f>
        <v>340000</v>
      </c>
      <c r="L4" s="309">
        <v>0</v>
      </c>
    </row>
    <row r="5" spans="1:14" ht="15.75" x14ac:dyDescent="0.25">
      <c r="A5" s="93">
        <v>3</v>
      </c>
      <c r="B5" s="110" t="s">
        <v>371</v>
      </c>
      <c r="C5" s="97">
        <v>10000</v>
      </c>
      <c r="D5" s="110" t="s">
        <v>372</v>
      </c>
      <c r="E5" s="112"/>
      <c r="I5" s="296" t="s">
        <v>373</v>
      </c>
      <c r="J5" s="274">
        <v>46150</v>
      </c>
      <c r="K5" s="275"/>
      <c r="L5" s="276">
        <v>-179000</v>
      </c>
    </row>
    <row r="6" spans="1:14" ht="15.75" x14ac:dyDescent="0.25">
      <c r="A6" s="112"/>
      <c r="B6" s="112"/>
      <c r="C6" s="117"/>
      <c r="D6" s="112"/>
      <c r="E6" s="112"/>
      <c r="I6" s="296" t="s">
        <v>373</v>
      </c>
      <c r="J6" s="274">
        <v>46164</v>
      </c>
      <c r="K6" s="275"/>
      <c r="L6" s="276">
        <v>-200000</v>
      </c>
    </row>
    <row r="7" spans="1:14" ht="30" x14ac:dyDescent="0.25">
      <c r="A7" s="450" t="s">
        <v>374</v>
      </c>
      <c r="B7" s="450"/>
      <c r="C7" s="450"/>
      <c r="D7" s="450"/>
      <c r="E7" s="112"/>
      <c r="I7" s="301" t="s">
        <v>375</v>
      </c>
      <c r="J7" s="274">
        <v>46164</v>
      </c>
      <c r="K7" s="275"/>
      <c r="L7" s="276">
        <v>-1683000</v>
      </c>
    </row>
    <row r="8" spans="1:14" ht="15.75" x14ac:dyDescent="0.25">
      <c r="A8" s="93">
        <v>1</v>
      </c>
      <c r="B8" s="110" t="s">
        <v>376</v>
      </c>
      <c r="C8" s="97" t="s">
        <v>377</v>
      </c>
      <c r="D8" s="93" t="s">
        <v>94</v>
      </c>
      <c r="E8" s="112"/>
      <c r="I8" s="296" t="s">
        <v>373</v>
      </c>
      <c r="J8" s="274">
        <v>46178</v>
      </c>
      <c r="K8" s="275"/>
      <c r="L8" s="276">
        <v>-100000</v>
      </c>
    </row>
    <row r="9" spans="1:14" ht="30" x14ac:dyDescent="0.25">
      <c r="A9" s="93">
        <v>2</v>
      </c>
      <c r="B9" s="356" t="s">
        <v>378</v>
      </c>
      <c r="C9" s="97" t="s">
        <v>379</v>
      </c>
      <c r="D9" s="93" t="s">
        <v>89</v>
      </c>
      <c r="E9" s="112"/>
      <c r="I9" s="301" t="s">
        <v>380</v>
      </c>
      <c r="J9" s="274">
        <v>46192</v>
      </c>
      <c r="K9" s="275"/>
      <c r="L9" s="276">
        <v>-1824000</v>
      </c>
    </row>
    <row r="10" spans="1:14" ht="24" customHeight="1" x14ac:dyDescent="0.25">
      <c r="A10" s="8" t="s">
        <v>381</v>
      </c>
      <c r="E10" s="112"/>
      <c r="I10" s="301" t="s">
        <v>382</v>
      </c>
      <c r="J10" s="274">
        <v>46237</v>
      </c>
      <c r="K10" s="275"/>
      <c r="L10" s="276">
        <v>-1954000</v>
      </c>
    </row>
    <row r="11" spans="1:14" ht="1.5" customHeight="1" x14ac:dyDescent="0.25">
      <c r="A11" s="112"/>
      <c r="B11" s="112"/>
      <c r="C11" s="117"/>
      <c r="D11" s="112"/>
      <c r="E11" s="112"/>
      <c r="I11" s="296"/>
      <c r="J11" s="274"/>
      <c r="K11" s="275"/>
      <c r="L11" s="276"/>
    </row>
    <row r="12" spans="1:14" ht="15.75" x14ac:dyDescent="0.25">
      <c r="A12" t="s">
        <v>383</v>
      </c>
      <c r="I12" s="296" t="s">
        <v>373</v>
      </c>
      <c r="J12" s="274">
        <v>46248</v>
      </c>
      <c r="K12" s="275"/>
      <c r="L12" s="276">
        <v>-217154</v>
      </c>
    </row>
    <row r="13" spans="1:14" ht="15.75" x14ac:dyDescent="0.25">
      <c r="I13" s="296"/>
      <c r="J13" s="274"/>
      <c r="K13" s="275"/>
      <c r="L13" s="276"/>
    </row>
    <row r="14" spans="1:14" ht="15.75" x14ac:dyDescent="0.25">
      <c r="I14" s="302"/>
      <c r="J14" s="303" t="s">
        <v>126</v>
      </c>
      <c r="K14" s="277">
        <f>SUM(K3:K13)</f>
        <v>7540000</v>
      </c>
      <c r="L14" s="277">
        <f>SUM(L3:L13)</f>
        <v>-6157154</v>
      </c>
    </row>
    <row r="15" spans="1:14" ht="15.75" x14ac:dyDescent="0.25">
      <c r="I15" s="304"/>
      <c r="J15" s="305"/>
      <c r="K15" s="297" t="s">
        <v>128</v>
      </c>
      <c r="L15" s="314">
        <f>SUM(K3:L13)</f>
        <v>1382846</v>
      </c>
    </row>
  </sheetData>
  <mergeCells count="3">
    <mergeCell ref="A1:D1"/>
    <mergeCell ref="A7:D7"/>
    <mergeCell ref="I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5B0B-3804-4503-882F-AD3D3E5A98EF}">
  <sheetPr codeName="Sheet11"/>
  <dimension ref="A1:J21"/>
  <sheetViews>
    <sheetView showGridLines="0" topLeftCell="B1" zoomScale="145" zoomScaleNormal="145" workbookViewId="0">
      <selection activeCell="N16" sqref="N16"/>
    </sheetView>
  </sheetViews>
  <sheetFormatPr defaultRowHeight="15" x14ac:dyDescent="0.25"/>
  <cols>
    <col min="1" max="1" width="5.140625" customWidth="1"/>
    <col min="2" max="2" width="37.85546875" customWidth="1"/>
    <col min="3" max="3" width="10.140625" customWidth="1"/>
    <col min="4" max="4" width="13.85546875" customWidth="1"/>
    <col min="5" max="5" width="3" customWidth="1"/>
    <col min="6" max="6" width="9.140625" style="8"/>
    <col min="7" max="7" width="23.42578125" style="17" customWidth="1"/>
    <col min="8" max="8" width="12.5703125" style="8" customWidth="1"/>
    <col min="9" max="9" width="9.28515625" style="8" bestFit="1" customWidth="1"/>
    <col min="10" max="10" width="11.7109375" style="8" bestFit="1" customWidth="1"/>
  </cols>
  <sheetData>
    <row r="1" spans="1:10" ht="21" x14ac:dyDescent="0.25">
      <c r="A1" s="362" t="s">
        <v>384</v>
      </c>
      <c r="B1" s="362"/>
      <c r="C1" s="362"/>
      <c r="D1" s="362"/>
      <c r="F1" s="363" t="s">
        <v>403</v>
      </c>
      <c r="G1" s="363"/>
      <c r="H1" s="363"/>
      <c r="I1" s="363"/>
      <c r="J1" s="363"/>
    </row>
    <row r="2" spans="1:10" ht="18.75" x14ac:dyDescent="0.25">
      <c r="A2" s="280" t="s">
        <v>107</v>
      </c>
      <c r="B2" s="280" t="s">
        <v>385</v>
      </c>
      <c r="C2" s="280" t="s">
        <v>386</v>
      </c>
      <c r="D2" s="280" t="s">
        <v>245</v>
      </c>
      <c r="F2" s="280" t="s">
        <v>387</v>
      </c>
      <c r="G2" s="353" t="s">
        <v>388</v>
      </c>
      <c r="H2" s="280" t="s">
        <v>389</v>
      </c>
      <c r="I2" s="280" t="s">
        <v>390</v>
      </c>
      <c r="J2" s="280" t="s">
        <v>126</v>
      </c>
    </row>
    <row r="3" spans="1:10" x14ac:dyDescent="0.25">
      <c r="A3" s="279">
        <v>1</v>
      </c>
      <c r="B3" s="278" t="s">
        <v>375</v>
      </c>
      <c r="C3" s="279" t="s">
        <v>112</v>
      </c>
      <c r="D3" s="279" t="s">
        <v>178</v>
      </c>
      <c r="F3" s="279">
        <v>1</v>
      </c>
      <c r="G3" s="354" t="s">
        <v>391</v>
      </c>
      <c r="H3" s="286">
        <v>57000</v>
      </c>
      <c r="I3" s="286">
        <v>2</v>
      </c>
      <c r="J3" s="286">
        <f>I3*H3</f>
        <v>114000</v>
      </c>
    </row>
    <row r="4" spans="1:10" x14ac:dyDescent="0.25">
      <c r="A4" s="279">
        <v>2</v>
      </c>
      <c r="B4" s="278" t="s">
        <v>380</v>
      </c>
      <c r="C4" s="279" t="s">
        <v>113</v>
      </c>
      <c r="D4" s="279" t="s">
        <v>178</v>
      </c>
      <c r="F4" s="279">
        <v>2</v>
      </c>
      <c r="G4" s="354" t="s">
        <v>399</v>
      </c>
      <c r="H4" s="286">
        <v>127000</v>
      </c>
      <c r="I4" s="286">
        <v>2</v>
      </c>
      <c r="J4" s="286">
        <f t="shared" ref="J4:J8" si="0">I4*H4</f>
        <v>254000</v>
      </c>
    </row>
    <row r="5" spans="1:10" x14ac:dyDescent="0.25">
      <c r="A5" s="279">
        <v>3</v>
      </c>
      <c r="B5" s="278" t="s">
        <v>382</v>
      </c>
      <c r="C5" s="279" t="s">
        <v>114</v>
      </c>
      <c r="D5" s="279" t="s">
        <v>178</v>
      </c>
      <c r="F5" s="279">
        <v>3</v>
      </c>
      <c r="G5" s="354" t="s">
        <v>398</v>
      </c>
      <c r="H5" s="286">
        <v>67000</v>
      </c>
      <c r="I5" s="286">
        <v>2</v>
      </c>
      <c r="J5" s="286">
        <f t="shared" si="0"/>
        <v>134000</v>
      </c>
    </row>
    <row r="6" spans="1:10" ht="30" x14ac:dyDescent="0.25">
      <c r="A6" s="279">
        <v>4</v>
      </c>
      <c r="B6" s="278" t="s">
        <v>392</v>
      </c>
      <c r="C6" s="279" t="s">
        <v>116</v>
      </c>
      <c r="D6" s="279"/>
      <c r="F6" s="279">
        <v>4</v>
      </c>
      <c r="G6" s="354" t="s">
        <v>404</v>
      </c>
      <c r="H6" s="286">
        <v>197000</v>
      </c>
      <c r="I6" s="286">
        <v>2</v>
      </c>
      <c r="J6" s="286">
        <f t="shared" si="0"/>
        <v>394000</v>
      </c>
    </row>
    <row r="7" spans="1:10" x14ac:dyDescent="0.25">
      <c r="A7" s="279">
        <v>5</v>
      </c>
      <c r="B7" s="278" t="s">
        <v>393</v>
      </c>
      <c r="C7" s="279" t="s">
        <v>117</v>
      </c>
      <c r="D7" s="279"/>
      <c r="F7" s="279">
        <v>5</v>
      </c>
      <c r="G7" s="354" t="s">
        <v>397</v>
      </c>
      <c r="H7" s="286">
        <v>247000</v>
      </c>
      <c r="I7" s="286">
        <v>2</v>
      </c>
      <c r="J7" s="286">
        <f t="shared" si="0"/>
        <v>494000</v>
      </c>
    </row>
    <row r="8" spans="1:10" x14ac:dyDescent="0.25">
      <c r="A8" s="279">
        <v>6</v>
      </c>
      <c r="B8" s="278" t="s">
        <v>394</v>
      </c>
      <c r="C8" s="279" t="s">
        <v>119</v>
      </c>
      <c r="D8" s="279"/>
      <c r="F8" s="279">
        <v>6</v>
      </c>
      <c r="G8" s="354" t="s">
        <v>395</v>
      </c>
      <c r="H8" s="286">
        <v>30000</v>
      </c>
      <c r="I8" s="286">
        <v>2</v>
      </c>
      <c r="J8" s="286">
        <f t="shared" si="0"/>
        <v>60000</v>
      </c>
    </row>
    <row r="9" spans="1:10" ht="22.5" customHeight="1" x14ac:dyDescent="0.25">
      <c r="A9" s="8"/>
      <c r="B9" s="8"/>
      <c r="C9" s="8"/>
      <c r="F9" s="279">
        <v>7</v>
      </c>
      <c r="G9" s="354" t="s">
        <v>396</v>
      </c>
      <c r="H9" s="286">
        <v>15000</v>
      </c>
      <c r="I9" s="286">
        <v>12</v>
      </c>
      <c r="J9" s="287">
        <f t="shared" ref="J9" si="1">I9*H9</f>
        <v>180000</v>
      </c>
    </row>
    <row r="10" spans="1:10" x14ac:dyDescent="0.25">
      <c r="A10" s="8"/>
      <c r="B10" s="8"/>
      <c r="C10" s="8"/>
      <c r="J10" s="355">
        <f>SUM(J3:J9)</f>
        <v>1630000</v>
      </c>
    </row>
    <row r="11" spans="1:10" x14ac:dyDescent="0.25">
      <c r="A11" s="8"/>
      <c r="B11" s="8"/>
      <c r="C11" s="8"/>
    </row>
    <row r="12" spans="1:10" x14ac:dyDescent="0.25">
      <c r="A12" s="8"/>
      <c r="B12" s="8"/>
      <c r="C12" s="8"/>
    </row>
    <row r="13" spans="1:10" x14ac:dyDescent="0.25">
      <c r="A13" s="8"/>
      <c r="B13" s="8"/>
      <c r="C13" s="8"/>
    </row>
    <row r="14" spans="1:10" x14ac:dyDescent="0.25">
      <c r="A14" s="8"/>
      <c r="B14" s="8"/>
      <c r="C14" s="8"/>
    </row>
    <row r="15" spans="1:10" x14ac:dyDescent="0.25">
      <c r="A15" s="8"/>
      <c r="B15" s="8"/>
      <c r="C15" s="8"/>
    </row>
    <row r="16" spans="1:10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</sheetData>
  <mergeCells count="2">
    <mergeCell ref="A1:D1"/>
    <mergeCell ref="F1:J1"/>
  </mergeCells>
  <conditionalFormatting sqref="D3:D8">
    <cfRule type="containsText" dxfId="0" priority="1" operator="containsText" text="Done">
      <formula>NOT(ISERROR(SEARCH("Done",D3)))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2311ec-2236-4417-80a3-0718e2989483" xsi:nil="true"/>
    <lcf76f155ced4ddcb4097134ff3c332f xmlns="bb3c7c3d-86bf-49d3-97e8-bca28b69f0d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9B3A2BB7FFAA4690FEA1188C6E3FC8" ma:contentTypeVersion="16" ma:contentTypeDescription="Create a new document." ma:contentTypeScope="" ma:versionID="a6ee695ba0813db4f8703ce04bdb76c7">
  <xsd:schema xmlns:xsd="http://www.w3.org/2001/XMLSchema" xmlns:xs="http://www.w3.org/2001/XMLSchema" xmlns:p="http://schemas.microsoft.com/office/2006/metadata/properties" xmlns:ns2="db2311ec-2236-4417-80a3-0718e2989483" xmlns:ns3="bb3c7c3d-86bf-49d3-97e8-bca28b69f0d1" targetNamespace="http://schemas.microsoft.com/office/2006/metadata/properties" ma:root="true" ma:fieldsID="3b97042c5bbc2d23ab786020e0728511" ns2:_="" ns3:_="">
    <xsd:import namespace="db2311ec-2236-4417-80a3-0718e2989483"/>
    <xsd:import namespace="bb3c7c3d-86bf-49d3-97e8-bca28b69f0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311ec-2236-4417-80a3-0718e29894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26b0bf-8e77-4dc4-8679-0bd1e0a17ce6}" ma:internalName="TaxCatchAll" ma:showField="CatchAllData" ma:web="db2311ec-2236-4417-80a3-0718e2989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c7c3d-86bf-49d3-97e8-bca28b69f0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7bed9a1-9473-4d6e-a3f4-90e425b7c1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4C5E9-06DA-40B1-AE66-CF038BAF831B}">
  <ds:schemaRefs>
    <ds:schemaRef ds:uri="http://schemas.microsoft.com/office/2006/metadata/properties"/>
    <ds:schemaRef ds:uri="http://schemas.microsoft.com/office/infopath/2007/PartnerControls"/>
    <ds:schemaRef ds:uri="db2311ec-2236-4417-80a3-0718e2989483"/>
    <ds:schemaRef ds:uri="bb3c7c3d-86bf-49d3-97e8-bca28b69f0d1"/>
  </ds:schemaRefs>
</ds:datastoreItem>
</file>

<file path=customXml/itemProps2.xml><?xml version="1.0" encoding="utf-8"?>
<ds:datastoreItem xmlns:ds="http://schemas.openxmlformats.org/officeDocument/2006/customXml" ds:itemID="{C5B79EFB-9B0E-411C-9D58-6B02AFC1C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EF9C28-977D-4116-A7F8-2DF0E5DFE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311ec-2236-4417-80a3-0718e2989483"/>
    <ds:schemaRef ds:uri="bb3c7c3d-86bf-49d3-97e8-bca28b69f0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01. OE Team</vt:lpstr>
      <vt:lpstr>01. Steering Committee</vt:lpstr>
      <vt:lpstr>02. RASCI</vt:lpstr>
      <vt:lpstr>03. Attendance</vt:lpstr>
      <vt:lpstr>04. Agenda</vt:lpstr>
      <vt:lpstr>05. Master Planning</vt:lpstr>
      <vt:lpstr>06. Action Plan</vt:lpstr>
      <vt:lpstr>7. KPI Measure</vt:lpstr>
      <vt:lpstr>KPI data tracking</vt:lpstr>
      <vt:lpstr>OE meeting rules</vt:lpstr>
      <vt:lpstr>Engagement plan</vt:lpstr>
      <vt:lpstr>'05. Master Planning'!Print_Area</vt:lpstr>
      <vt:lpstr>'7. KPI Measure'!Print_Area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 Mai</dc:creator>
  <cp:keywords/>
  <dc:description/>
  <cp:lastModifiedBy>Duy Pham</cp:lastModifiedBy>
  <cp:revision/>
  <dcterms:created xsi:type="dcterms:W3CDTF">2025-01-08T13:24:10Z</dcterms:created>
  <dcterms:modified xsi:type="dcterms:W3CDTF">2026-09-01T09:21:18Z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0x010100519B3A2BB7FFAA4690FEA1188C6E3FC8</vt:lpwstr>
  </property>
  <property fmtid="{D5CDD505-2E9C-101B-9397-08002B2CF9AE}" pid="3" name="MediaServiceImageTags">
    <vt:lpwstr/>
  </property>
</Properties>
</file>