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\codesnippets\"/>
    </mc:Choice>
  </mc:AlternateContent>
  <xr:revisionPtr revIDLastSave="0" documentId="13_ncr:1_{79C2B984-D0B3-4EBC-A8DB-9B445140F614}" xr6:coauthVersionLast="45" xr6:coauthVersionMax="45" xr10:uidLastSave="{00000000-0000-0000-0000-000000000000}"/>
  <bookViews>
    <workbookView xWindow="25800" yWindow="0" windowWidth="25800" windowHeight="21000" tabRatio="803" activeTab="5" xr2:uid="{00000000-000D-0000-FFFF-FFFF00000000}"/>
  </bookViews>
  <sheets>
    <sheet name="Raw data HPRT1" sheetId="1" r:id="rId1"/>
    <sheet name="raw data B77 B75 MX1" sheetId="7" r:id="rId2"/>
    <sheet name="raw data B77 B75 HPRT1" sheetId="6" r:id="rId3"/>
    <sheet name="raw data MX1" sheetId="3" r:id="rId4"/>
    <sheet name="B73 MX1 HPRT1" sheetId="4" r:id="rId5"/>
    <sheet name="Group info" sheetId="8" r:id="rId6"/>
    <sheet name="B75 MX1 HPRT1" sheetId="5" r:id="rId7"/>
    <sheet name="Run Information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5" i="4" l="1"/>
  <c r="O65" i="4" s="1"/>
  <c r="K65" i="4"/>
  <c r="F65" i="4"/>
  <c r="L65" i="4" s="1"/>
  <c r="O64" i="4"/>
  <c r="N64" i="4"/>
  <c r="L64" i="4"/>
  <c r="K64" i="4"/>
  <c r="F64" i="4"/>
  <c r="N63" i="4"/>
  <c r="O63" i="4" s="1"/>
  <c r="K63" i="4"/>
  <c r="F63" i="4"/>
  <c r="L63" i="4" s="1"/>
  <c r="O62" i="4"/>
  <c r="N62" i="4"/>
  <c r="K62" i="4"/>
  <c r="F62" i="4"/>
  <c r="L62" i="4" s="1"/>
  <c r="F61" i="4"/>
  <c r="L61" i="4" s="1"/>
  <c r="K61" i="4"/>
  <c r="N61" i="4"/>
  <c r="O61" i="4" s="1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6" i="5"/>
  <c r="M7" i="5" l="1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6" i="5"/>
  <c r="J37" i="5"/>
  <c r="J38" i="5"/>
  <c r="J39" i="5"/>
  <c r="J40" i="5"/>
  <c r="J41" i="5"/>
  <c r="J42" i="5"/>
  <c r="J43" i="5"/>
  <c r="J44" i="5"/>
  <c r="J45" i="5"/>
  <c r="J46" i="5"/>
  <c r="J36" i="5"/>
  <c r="J15" i="5"/>
  <c r="J16" i="5"/>
  <c r="J17" i="5"/>
  <c r="J18" i="5"/>
  <c r="J19" i="5"/>
  <c r="J20" i="5"/>
  <c r="J21" i="5"/>
  <c r="J22" i="5"/>
  <c r="J23" i="5"/>
  <c r="J24" i="5"/>
  <c r="J14" i="5"/>
  <c r="J7" i="5"/>
  <c r="J8" i="5"/>
  <c r="J9" i="5"/>
  <c r="J10" i="5"/>
  <c r="J11" i="5"/>
  <c r="J12" i="5"/>
  <c r="J13" i="5"/>
  <c r="J25" i="5"/>
  <c r="J26" i="5"/>
  <c r="J27" i="5"/>
  <c r="J28" i="5"/>
  <c r="J29" i="5"/>
  <c r="J30" i="5"/>
  <c r="J31" i="5"/>
  <c r="J32" i="5"/>
  <c r="J33" i="5"/>
  <c r="J34" i="5"/>
  <c r="J35" i="5"/>
  <c r="E37" i="5"/>
  <c r="L37" i="5" s="1"/>
  <c r="E38" i="5"/>
  <c r="L38" i="5" s="1"/>
  <c r="E39" i="5"/>
  <c r="L39" i="5" s="1"/>
  <c r="E40" i="5"/>
  <c r="L40" i="5" s="1"/>
  <c r="E41" i="5"/>
  <c r="L41" i="5" s="1"/>
  <c r="E42" i="5"/>
  <c r="L42" i="5" s="1"/>
  <c r="E43" i="5"/>
  <c r="L43" i="5" s="1"/>
  <c r="E44" i="5"/>
  <c r="L44" i="5" s="1"/>
  <c r="E45" i="5"/>
  <c r="L45" i="5" s="1"/>
  <c r="E46" i="5"/>
  <c r="L46" i="5" s="1"/>
  <c r="E36" i="5"/>
  <c r="L36" i="5" s="1"/>
  <c r="E15" i="5"/>
  <c r="L15" i="5" s="1"/>
  <c r="E16" i="5"/>
  <c r="L16" i="5" s="1"/>
  <c r="E17" i="5"/>
  <c r="L17" i="5" s="1"/>
  <c r="E18" i="5"/>
  <c r="L18" i="5" s="1"/>
  <c r="E19" i="5"/>
  <c r="L19" i="5" s="1"/>
  <c r="E20" i="5"/>
  <c r="L20" i="5" s="1"/>
  <c r="E21" i="5"/>
  <c r="L21" i="5" s="1"/>
  <c r="E22" i="5"/>
  <c r="L22" i="5" s="1"/>
  <c r="E23" i="5"/>
  <c r="E24" i="5"/>
  <c r="L24" i="5" s="1"/>
  <c r="E14" i="5"/>
  <c r="L14" i="5" s="1"/>
  <c r="E7" i="5"/>
  <c r="L7" i="5" s="1"/>
  <c r="E8" i="5"/>
  <c r="L8" i="5" s="1"/>
  <c r="E9" i="5"/>
  <c r="L9" i="5" s="1"/>
  <c r="E10" i="5"/>
  <c r="L10" i="5" s="1"/>
  <c r="E11" i="5"/>
  <c r="L11" i="5" s="1"/>
  <c r="E12" i="5"/>
  <c r="L12" i="5" s="1"/>
  <c r="E13" i="5"/>
  <c r="L13" i="5" s="1"/>
  <c r="E25" i="5"/>
  <c r="E26" i="5"/>
  <c r="E27" i="5"/>
  <c r="L27" i="5" s="1"/>
  <c r="E28" i="5"/>
  <c r="L28" i="5" s="1"/>
  <c r="E29" i="5"/>
  <c r="L29" i="5" s="1"/>
  <c r="E30" i="5"/>
  <c r="L30" i="5" s="1"/>
  <c r="E31" i="5"/>
  <c r="L31" i="5" s="1"/>
  <c r="E32" i="5"/>
  <c r="L32" i="5" s="1"/>
  <c r="E33" i="5"/>
  <c r="L33" i="5" s="1"/>
  <c r="E34" i="5"/>
  <c r="L34" i="5" s="1"/>
  <c r="E35" i="5"/>
  <c r="L35" i="5" s="1"/>
  <c r="J6" i="5"/>
  <c r="E6" i="5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5" i="4"/>
  <c r="O5" i="4" s="1"/>
  <c r="F33" i="4"/>
  <c r="K33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47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14" i="4"/>
  <c r="K6" i="4"/>
  <c r="K7" i="4"/>
  <c r="K8" i="4"/>
  <c r="K9" i="4"/>
  <c r="K10" i="4"/>
  <c r="K11" i="4"/>
  <c r="K12" i="4"/>
  <c r="K13" i="4"/>
  <c r="K38" i="4"/>
  <c r="K39" i="4"/>
  <c r="K40" i="4"/>
  <c r="K41" i="4"/>
  <c r="K42" i="4"/>
  <c r="K43" i="4"/>
  <c r="K44" i="4"/>
  <c r="K45" i="4"/>
  <c r="K46" i="4"/>
  <c r="K5" i="4"/>
  <c r="F48" i="4"/>
  <c r="L48" i="4" s="1"/>
  <c r="F49" i="4"/>
  <c r="L49" i="4" s="1"/>
  <c r="F50" i="4"/>
  <c r="L50" i="4" s="1"/>
  <c r="F51" i="4"/>
  <c r="L51" i="4" s="1"/>
  <c r="F52" i="4"/>
  <c r="L52" i="4" s="1"/>
  <c r="F53" i="4"/>
  <c r="F54" i="4"/>
  <c r="L54" i="4" s="1"/>
  <c r="F55" i="4"/>
  <c r="F56" i="4"/>
  <c r="L56" i="4" s="1"/>
  <c r="F57" i="4"/>
  <c r="L57" i="4" s="1"/>
  <c r="F58" i="4"/>
  <c r="L58" i="4" s="1"/>
  <c r="F59" i="4"/>
  <c r="L59" i="4" s="1"/>
  <c r="F60" i="4"/>
  <c r="L60" i="4" s="1"/>
  <c r="F47" i="4"/>
  <c r="F15" i="4"/>
  <c r="L15" i="4" s="1"/>
  <c r="F16" i="4"/>
  <c r="F17" i="4"/>
  <c r="F18" i="4"/>
  <c r="F19" i="4"/>
  <c r="F20" i="4"/>
  <c r="F21" i="4"/>
  <c r="F22" i="4"/>
  <c r="F23" i="4"/>
  <c r="L23" i="4" s="1"/>
  <c r="F24" i="4"/>
  <c r="F25" i="4"/>
  <c r="F26" i="4"/>
  <c r="F27" i="4"/>
  <c r="F28" i="4"/>
  <c r="F29" i="4"/>
  <c r="F30" i="4"/>
  <c r="F31" i="4"/>
  <c r="L31" i="4" s="1"/>
  <c r="F32" i="4"/>
  <c r="F14" i="4"/>
  <c r="L14" i="4" s="1"/>
  <c r="F6" i="4"/>
  <c r="F7" i="4"/>
  <c r="L7" i="4" s="1"/>
  <c r="F8" i="4"/>
  <c r="F9" i="4"/>
  <c r="L9" i="4" s="1"/>
  <c r="F10" i="4"/>
  <c r="L10" i="4" s="1"/>
  <c r="F11" i="4"/>
  <c r="L11" i="4" s="1"/>
  <c r="F12" i="4"/>
  <c r="L12" i="4" s="1"/>
  <c r="F13" i="4"/>
  <c r="L13" i="4" s="1"/>
  <c r="F38" i="4"/>
  <c r="F39" i="4"/>
  <c r="L39" i="4" s="1"/>
  <c r="F40" i="4"/>
  <c r="F41" i="4"/>
  <c r="L41" i="4" s="1"/>
  <c r="F42" i="4"/>
  <c r="L42" i="4" s="1"/>
  <c r="F43" i="4"/>
  <c r="L43" i="4" s="1"/>
  <c r="F44" i="4"/>
  <c r="L44" i="4" s="1"/>
  <c r="F45" i="4"/>
  <c r="F46" i="4"/>
  <c r="F5" i="4"/>
  <c r="L5" i="4" s="1"/>
  <c r="L32" i="4" l="1"/>
  <c r="L24" i="4"/>
  <c r="L16" i="4"/>
  <c r="L40" i="4"/>
  <c r="L8" i="4"/>
  <c r="L55" i="4"/>
  <c r="L45" i="4"/>
  <c r="L46" i="4"/>
  <c r="L38" i="4"/>
  <c r="L6" i="4"/>
  <c r="L47" i="4"/>
  <c r="L53" i="4"/>
  <c r="L30" i="4"/>
  <c r="L22" i="4"/>
  <c r="L27" i="4"/>
  <c r="L19" i="4"/>
  <c r="L28" i="4"/>
  <c r="L20" i="4"/>
  <c r="L26" i="4"/>
  <c r="L18" i="4"/>
  <c r="L25" i="4"/>
  <c r="L17" i="4"/>
  <c r="L29" i="4"/>
  <c r="L21" i="4"/>
  <c r="L23" i="5"/>
  <c r="L6" i="5"/>
</calcChain>
</file>

<file path=xl/sharedStrings.xml><?xml version="1.0" encoding="utf-8"?>
<sst xmlns="http://schemas.openxmlformats.org/spreadsheetml/2006/main" count="2899" uniqueCount="329">
  <si>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</si>
  <si>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</si>
  <si>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</si>
  <si>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</si>
  <si>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</si>
  <si>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</si>
  <si>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</si>
  <si>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</si>
  <si>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</si>
  <si>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</si>
  <si>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</si>
  <si>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</si>
  <si>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</si>
  <si>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</si>
  <si>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</si>
  <si>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</si>
  <si>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FAM</t>
  </si>
  <si>
    <t>HPRT1</t>
  </si>
  <si>
    <t>Unkn</t>
  </si>
  <si>
    <t>b73 9-15#1</t>
  </si>
  <si>
    <t/>
  </si>
  <si>
    <t>A02</t>
  </si>
  <si>
    <t>b73 9-15#2</t>
  </si>
  <si>
    <t>A03</t>
  </si>
  <si>
    <t>b73 9-15#3</t>
  </si>
  <si>
    <t>A04</t>
  </si>
  <si>
    <t>b73 9-15#4</t>
  </si>
  <si>
    <t>A05</t>
  </si>
  <si>
    <t>b73 9-15#5</t>
  </si>
  <si>
    <t>A06</t>
  </si>
  <si>
    <t>b73 9-15#6</t>
  </si>
  <si>
    <t>A07</t>
  </si>
  <si>
    <t>b73 9-15#7</t>
  </si>
  <si>
    <t>A08</t>
  </si>
  <si>
    <t>b73 9-15#8</t>
  </si>
  <si>
    <t>A09</t>
  </si>
  <si>
    <t>b73 9-15#9</t>
  </si>
  <si>
    <t>A10</t>
  </si>
  <si>
    <t>b73 9-15#10</t>
  </si>
  <si>
    <t>A11</t>
  </si>
  <si>
    <t>b73 9-15#11</t>
  </si>
  <si>
    <t>A12</t>
  </si>
  <si>
    <t>b73 9-15#12</t>
  </si>
  <si>
    <t>B01</t>
  </si>
  <si>
    <t>b73 9-15#13</t>
  </si>
  <si>
    <t>B02</t>
  </si>
  <si>
    <t>b73 9-15#14</t>
  </si>
  <si>
    <t>B03</t>
  </si>
  <si>
    <t>b73 9-15#15</t>
  </si>
  <si>
    <t>B04</t>
  </si>
  <si>
    <t>b73 9-15#16</t>
  </si>
  <si>
    <t>B05</t>
  </si>
  <si>
    <t>b73 9-15#17</t>
  </si>
  <si>
    <t>B06</t>
  </si>
  <si>
    <t>b73 9-15#18</t>
  </si>
  <si>
    <t>B07</t>
  </si>
  <si>
    <t>b73 9-15#19</t>
  </si>
  <si>
    <t>B08</t>
  </si>
  <si>
    <t>b73 9-15#20</t>
  </si>
  <si>
    <t>B09</t>
  </si>
  <si>
    <t>b73 9-15#21</t>
  </si>
  <si>
    <t>B10</t>
  </si>
  <si>
    <t>b73 9-15#22</t>
  </si>
  <si>
    <t>B11</t>
  </si>
  <si>
    <t>b73 9-15#23</t>
  </si>
  <si>
    <t>B12</t>
  </si>
  <si>
    <t>b73 9-15#24</t>
  </si>
  <si>
    <t>C01</t>
  </si>
  <si>
    <t>b73 9-15#26</t>
  </si>
  <si>
    <t>C02</t>
  </si>
  <si>
    <t>b73 9-15#27</t>
  </si>
  <si>
    <t>C03</t>
  </si>
  <si>
    <t>b73 9-15#28</t>
  </si>
  <si>
    <t>C04</t>
  </si>
  <si>
    <t>b73 9-15#29</t>
  </si>
  <si>
    <t>C09</t>
  </si>
  <si>
    <t>B73 9-30#</t>
  </si>
  <si>
    <t>C10</t>
  </si>
  <si>
    <t>C11</t>
  </si>
  <si>
    <t>C12</t>
  </si>
  <si>
    <t>D01</t>
  </si>
  <si>
    <t>B73 9-30#1</t>
  </si>
  <si>
    <t>D02</t>
  </si>
  <si>
    <t>B73 9-30#2</t>
  </si>
  <si>
    <t>D03</t>
  </si>
  <si>
    <t>B73 9-30#3</t>
  </si>
  <si>
    <t>D04</t>
  </si>
  <si>
    <t>B73 9-30#4</t>
  </si>
  <si>
    <t>D05</t>
  </si>
  <si>
    <t>B73 9-30#5</t>
  </si>
  <si>
    <t>D06</t>
  </si>
  <si>
    <t>B73 9-30#6</t>
  </si>
  <si>
    <t>D07</t>
  </si>
  <si>
    <t>B73 9-30#7</t>
  </si>
  <si>
    <t>D08</t>
  </si>
  <si>
    <t>B73 9-30#8</t>
  </si>
  <si>
    <t>D09</t>
  </si>
  <si>
    <t>B73 9-30#9</t>
  </si>
  <si>
    <t>D10</t>
  </si>
  <si>
    <t>B73 9-30#10</t>
  </si>
  <si>
    <t>D11</t>
  </si>
  <si>
    <t>B73 9-30#11</t>
  </si>
  <si>
    <t>D12</t>
  </si>
  <si>
    <t>B73 9-30#12</t>
  </si>
  <si>
    <t>E01</t>
  </si>
  <si>
    <t>B73 9-30#13</t>
  </si>
  <si>
    <t>E02</t>
  </si>
  <si>
    <t>B73 9-30#14</t>
  </si>
  <si>
    <t>E03</t>
  </si>
  <si>
    <t>B73 9-30#15</t>
  </si>
  <si>
    <t>E04</t>
  </si>
  <si>
    <t>B73 9-30#16</t>
  </si>
  <si>
    <t>E05</t>
  </si>
  <si>
    <t>B73 9-30#17</t>
  </si>
  <si>
    <t>E06</t>
  </si>
  <si>
    <t>B73 9-30#18</t>
  </si>
  <si>
    <t>E07</t>
  </si>
  <si>
    <t>B73 9-30#19</t>
  </si>
  <si>
    <t>E08</t>
  </si>
  <si>
    <t>B73 9-30#20</t>
  </si>
  <si>
    <t>E09</t>
  </si>
  <si>
    <t>B73 9-30#21</t>
  </si>
  <si>
    <t>E10</t>
  </si>
  <si>
    <t>B73 9-30#22</t>
  </si>
  <si>
    <t>E11</t>
  </si>
  <si>
    <t>B73 9-30#23</t>
  </si>
  <si>
    <t>E12</t>
  </si>
  <si>
    <t>B73 9-30#24</t>
  </si>
  <si>
    <t>F01</t>
  </si>
  <si>
    <t>B75 9-30#1</t>
  </si>
  <si>
    <t>F02</t>
  </si>
  <si>
    <t>B75 9-30#2</t>
  </si>
  <si>
    <t>F03</t>
  </si>
  <si>
    <t>B75 9-30#4</t>
  </si>
  <si>
    <t>F04</t>
  </si>
  <si>
    <t>B75 9-30#5</t>
  </si>
  <si>
    <t>F05</t>
  </si>
  <si>
    <t>B75 9-30#6</t>
  </si>
  <si>
    <t>F06</t>
  </si>
  <si>
    <t>B75 9-30#7</t>
  </si>
  <si>
    <t>F07</t>
  </si>
  <si>
    <t>B75 9-30#8</t>
  </si>
  <si>
    <t>F08</t>
  </si>
  <si>
    <t>B75 9-30#9</t>
  </si>
  <si>
    <t>F09</t>
  </si>
  <si>
    <t>B75 9-30#10</t>
  </si>
  <si>
    <t>F10</t>
  </si>
  <si>
    <t>B75 9-30#11</t>
  </si>
  <si>
    <t>F11</t>
  </si>
  <si>
    <t>B75 9-30#12</t>
  </si>
  <si>
    <t>F12</t>
  </si>
  <si>
    <t>B75 9-30#13</t>
  </si>
  <si>
    <t>G01</t>
  </si>
  <si>
    <t>B75 9-30#14</t>
  </si>
  <si>
    <t>G02</t>
  </si>
  <si>
    <t>B75 9-30#15</t>
  </si>
  <si>
    <t>G03</t>
  </si>
  <si>
    <t>B75 9-30#16</t>
  </si>
  <si>
    <t>G04</t>
  </si>
  <si>
    <t>B75 9-30#17</t>
  </si>
  <si>
    <t>G05</t>
  </si>
  <si>
    <t>B75 9-30#18</t>
  </si>
  <si>
    <t>G06</t>
  </si>
  <si>
    <t>B75 9-30#19</t>
  </si>
  <si>
    <t>G07</t>
  </si>
  <si>
    <t>B75 9-30#20</t>
  </si>
  <si>
    <t>G08</t>
  </si>
  <si>
    <t>NTC</t>
  </si>
  <si>
    <t>G09</t>
  </si>
  <si>
    <t>G10</t>
  </si>
  <si>
    <t>B77 9-9#33</t>
  </si>
  <si>
    <t>G11</t>
  </si>
  <si>
    <t>B77 9-22#33</t>
  </si>
  <si>
    <t>File Name</t>
  </si>
  <si>
    <t>2020-10-01 B73 B75 HPRT1 dil (1-10).pcrd</t>
  </si>
  <si>
    <t>Created By User</t>
  </si>
  <si>
    <t>admin</t>
  </si>
  <si>
    <t>Notes</t>
  </si>
  <si>
    <t>ID</t>
  </si>
  <si>
    <t>Run Started</t>
  </si>
  <si>
    <t>10/01/2020 22:50:29 UTC</t>
  </si>
  <si>
    <t>Run Ended</t>
  </si>
  <si>
    <t>10/02/2020 00:50:06 UTC</t>
  </si>
  <si>
    <t>Sample Vol</t>
  </si>
  <si>
    <t>Lid Temp</t>
  </si>
  <si>
    <t>Protocol File Name</t>
  </si>
  <si>
    <t>KitchenLab_CFX_RT_qPCR.prcl</t>
  </si>
  <si>
    <t>Plate Setup File Name</t>
  </si>
  <si>
    <t>plate.pltd</t>
  </si>
  <si>
    <t>Base Serial Number</t>
  </si>
  <si>
    <t>CT044794</t>
  </si>
  <si>
    <t>Optical Head Serial Number</t>
  </si>
  <si>
    <t>785BR23066</t>
  </si>
  <si>
    <t>CFX Maestro Version</t>
  </si>
  <si>
    <t xml:space="preserve">4.1.2433.1219. </t>
  </si>
  <si>
    <t>MX1</t>
  </si>
  <si>
    <t>B77 9-9#1</t>
  </si>
  <si>
    <t>B77 9-9#2</t>
  </si>
  <si>
    <t>B77 9-9#3</t>
  </si>
  <si>
    <t>B77 9-9#4</t>
  </si>
  <si>
    <t>B77 9-9#5</t>
  </si>
  <si>
    <t>B77 9-9#6</t>
  </si>
  <si>
    <t>B77 9-9#7</t>
  </si>
  <si>
    <t>B77 9-9#8</t>
  </si>
  <si>
    <t>B77 9-9#9</t>
  </si>
  <si>
    <t>B77 9-9#10</t>
  </si>
  <si>
    <t>B77 9-9#11</t>
  </si>
  <si>
    <t>B77 9-9#12</t>
  </si>
  <si>
    <t>B77 9-9#13</t>
  </si>
  <si>
    <t>B77 9-9#16</t>
  </si>
  <si>
    <t>B77 9-9#17</t>
  </si>
  <si>
    <t>B77 9-9#18</t>
  </si>
  <si>
    <t>B77 9-9#19</t>
  </si>
  <si>
    <t>B77 9-9#20</t>
  </si>
  <si>
    <t>B77 9-9#21</t>
  </si>
  <si>
    <t>B77 9-9#22</t>
  </si>
  <si>
    <t>B77 9-9#23</t>
  </si>
  <si>
    <t>B77 9-9#24</t>
  </si>
  <si>
    <t>B77 9-9#26</t>
  </si>
  <si>
    <t>B77 9-9#27</t>
  </si>
  <si>
    <t>B77 9-9#28</t>
  </si>
  <si>
    <t>B77 9-9#29</t>
  </si>
  <si>
    <t>B77 9-9#31</t>
  </si>
  <si>
    <t>B77 9-9#32</t>
  </si>
  <si>
    <t>B77 9-22#28</t>
  </si>
  <si>
    <t>B77 9-22#29</t>
  </si>
  <si>
    <t>B77 9-22#31</t>
  </si>
  <si>
    <t>B77 9-22#32</t>
  </si>
  <si>
    <t>B77 9-22#1</t>
  </si>
  <si>
    <t>B77 9-22#2</t>
  </si>
  <si>
    <t>B77 9-22#3</t>
  </si>
  <si>
    <t>B77 9-22#4</t>
  </si>
  <si>
    <t>B77 9-22#5</t>
  </si>
  <si>
    <t>B77 9-22#6</t>
  </si>
  <si>
    <t>B77 9-22#7</t>
  </si>
  <si>
    <t>B77 9-22#8</t>
  </si>
  <si>
    <t>B77 9-22#9</t>
  </si>
  <si>
    <t>B77 9-22#10</t>
  </si>
  <si>
    <t>B77 9-22#11</t>
  </si>
  <si>
    <t>B77 9-22#12</t>
  </si>
  <si>
    <t>B77 9-22#13</t>
  </si>
  <si>
    <t>B77 9-22#16</t>
  </si>
  <si>
    <t>B77 9-22#17</t>
  </si>
  <si>
    <t>B77 9-22#18</t>
  </si>
  <si>
    <t>B77 9-22#19</t>
  </si>
  <si>
    <t>B77 9-22#20</t>
  </si>
  <si>
    <t>B77 9-22#21</t>
  </si>
  <si>
    <t>B77 9-22#22</t>
  </si>
  <si>
    <t>B77 9-22#23</t>
  </si>
  <si>
    <t>B77 9-22#24</t>
  </si>
  <si>
    <t>B77 9-22#26</t>
  </si>
  <si>
    <t>B77 9-22#27</t>
  </si>
  <si>
    <t>B75 9-15#1</t>
  </si>
  <si>
    <t>B75 9-15#2</t>
  </si>
  <si>
    <t>B75 9-15#3</t>
  </si>
  <si>
    <t>B75 9-15#4</t>
  </si>
  <si>
    <t>B75 9-15#5</t>
  </si>
  <si>
    <t>B75 9-15#6</t>
  </si>
  <si>
    <t>B75 9-15#7</t>
  </si>
  <si>
    <t>B75 9-15#8</t>
  </si>
  <si>
    <t>B75 9-15#9</t>
  </si>
  <si>
    <t>B75 9-15#10</t>
  </si>
  <si>
    <t>B75 9-15#11</t>
  </si>
  <si>
    <t>B75 9-15#12</t>
  </si>
  <si>
    <t>B75 9-15#13</t>
  </si>
  <si>
    <t>B75 9-15#14</t>
  </si>
  <si>
    <t>B75 9-15#15</t>
  </si>
  <si>
    <t>B75 9-15#16</t>
  </si>
  <si>
    <t>B75 9-15#17</t>
  </si>
  <si>
    <t>B75 9-15#18</t>
  </si>
  <si>
    <t>B75 9-15#19</t>
  </si>
  <si>
    <t>B75 9-15#20</t>
  </si>
  <si>
    <t>MX1 Cq</t>
  </si>
  <si>
    <t>HPRT1 Cq</t>
  </si>
  <si>
    <t>Column1</t>
  </si>
  <si>
    <t>Column2</t>
  </si>
  <si>
    <t>Target3</t>
  </si>
  <si>
    <t>Column4</t>
  </si>
  <si>
    <t>ID2</t>
  </si>
  <si>
    <t>B73 9-30#26</t>
  </si>
  <si>
    <t>B73 9-30#27</t>
  </si>
  <si>
    <t>B73 9-30#28</t>
  </si>
  <si>
    <t>B73 9-30#29</t>
  </si>
  <si>
    <t>Time point</t>
  </si>
  <si>
    <t>Column3</t>
  </si>
  <si>
    <t>delta ratio</t>
  </si>
  <si>
    <t>ID check</t>
  </si>
  <si>
    <t>Target2</t>
  </si>
  <si>
    <t>do they match?</t>
  </si>
  <si>
    <t>log scale of delta ratio</t>
  </si>
  <si>
    <t>log scale</t>
  </si>
  <si>
    <t>BLT</t>
  </si>
  <si>
    <t>Group 1 Control (Uninfected, n=4)</t>
  </si>
  <si>
    <t>Group 2 Tumor only (n=5)</t>
  </si>
  <si>
    <t>Group 3 HIV only (n=5)</t>
  </si>
  <si>
    <t>Group 4 HIV + Tumor (n=6)</t>
  </si>
  <si>
    <t>bad GVHD 10/28 // mild GVHD 10/20</t>
  </si>
  <si>
    <t>Group 1 Control (Uninfected)</t>
  </si>
  <si>
    <t>GVHD 9/25</t>
  </si>
  <si>
    <t>Group 2 Tumor only</t>
  </si>
  <si>
    <t>malocclusion</t>
  </si>
  <si>
    <t>Group 3 HIV only</t>
  </si>
  <si>
    <t>Group 4 HIV + Tumor</t>
  </si>
  <si>
    <t>HC 10/20 pale, hunched, slow // L blind 10/1</t>
  </si>
  <si>
    <t>L blind 10/1</t>
  </si>
  <si>
    <t>L blind 10/14</t>
  </si>
  <si>
    <t>mild GVHD 10/14 // L blind 10/1</t>
  </si>
  <si>
    <t>B75</t>
  </si>
  <si>
    <t>B73</t>
  </si>
  <si>
    <t>NFNSX</t>
  </si>
  <si>
    <t>HIV + tumor (n=5)</t>
  </si>
  <si>
    <t>R blind 10/1</t>
  </si>
  <si>
    <t>uninf</t>
  </si>
  <si>
    <t>Uninf only (n=3)</t>
  </si>
  <si>
    <t>HIV + tumor + ART (n=12)</t>
  </si>
  <si>
    <t>HIV only (n=5)</t>
  </si>
  <si>
    <t>Tumor only (n=3)</t>
  </si>
  <si>
    <t>pale?? 10/1</t>
  </si>
  <si>
    <t>early GVHD 10/1</t>
  </si>
  <si>
    <t>ulcerated? R blind 10/1</t>
  </si>
  <si>
    <t>Tumor only</t>
  </si>
  <si>
    <t>HIV only</t>
  </si>
  <si>
    <t>HIV</t>
  </si>
  <si>
    <t>HIV + Tumor</t>
  </si>
  <si>
    <t>HIV + tumor</t>
  </si>
  <si>
    <t>HIV + tumor + ART</t>
  </si>
  <si>
    <t>Uninfected Control</t>
  </si>
  <si>
    <t>Grouping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</si>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</sst>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28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"/>
      <name val="Microsoft Sans Serif"/>
      <family val="2"/>
    </font>
    <font>
      <sz val="8.25"/>
      <name val="Microsoft Sans Serif"/>
      <family val="2"/>
    </font>
    <font>
      <sz val="8.25"/>
      <color theme="1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top"/>
      <protection locked="0"/>
    </xf>
  </cellStyleXfs>
  <cellXfs count="48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7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Fill="1" applyBorder="1" applyAlignment="1" applyProtection="1">
      <alignment vertical="center"/>
    </xf>
    <xf numFmtId="49" fontId="17" fillId="0" borderId="0" xfId="0" applyNumberFormat="1" applyFont="1" applyFill="1" applyBorder="1" applyAlignment="1" applyProtection="1">
      <alignment vertical="center"/>
    </xf>
    <xf numFmtId="164" fontId="18" fillId="0" borderId="0" xfId="0" applyNumberFormat="1" applyFont="1" applyFill="1" applyBorder="1" applyAlignment="1" applyProtection="1">
      <alignment vertical="center"/>
    </xf>
    <xf numFmtId="165" fontId="19" fillId="0" borderId="0" xfId="0" applyNumberFormat="1" applyFont="1" applyFill="1" applyBorder="1" applyAlignment="1" applyProtection="1">
      <alignment vertical="center"/>
    </xf>
    <xf numFmtId="166" fontId="20" fillId="0" borderId="0" xfId="0" applyNumberFormat="1" applyFont="1" applyFill="1" applyBorder="1" applyAlignment="1" applyProtection="1">
      <alignment vertical="center"/>
    </xf>
    <xf numFmtId="167" fontId="21" fillId="0" borderId="0" xfId="0" applyNumberFormat="1" applyFont="1" applyFill="1" applyBorder="1" applyAlignment="1" applyProtection="1">
      <alignment vertical="center"/>
    </xf>
    <xf numFmtId="49" fontId="22" fillId="0" borderId="0" xfId="0" applyNumberFormat="1" applyFont="1" applyFill="1" applyBorder="1" applyAlignment="1" applyProtection="1">
      <alignment vertical="top"/>
      <protection locked="0"/>
    </xf>
    <xf numFmtId="0" fontId="23" fillId="0" borderId="0" xfId="0" applyFont="1" applyFill="1" applyBorder="1" applyAlignment="1" applyProtection="1">
      <alignment vertical="top"/>
      <protection locked="0"/>
    </xf>
    <xf numFmtId="168" fontId="24" fillId="0" borderId="0" xfId="0" applyNumberFormat="1" applyFont="1" applyFill="1" applyBorder="1" applyAlignment="1" applyProtection="1">
      <alignment horizontal="left" vertical="top"/>
      <protection locked="0"/>
    </xf>
    <xf numFmtId="49" fontId="1" fillId="4" borderId="0" xfId="0" applyNumberFormat="1" applyFont="1" applyFill="1" applyAlignment="1">
      <alignment horizontal="center" vertical="center"/>
      <protection locked="0"/>
    </xf>
    <xf numFmtId="0" fontId="1" fillId="2" borderId="0" xfId="0" applyFont="1" applyFill="1" applyAlignment="1">
      <alignment horizontal="center" vertical="center" wrapText="1"/>
      <protection locked="0"/>
    </xf>
    <xf numFmtId="0" fontId="1" fillId="2" borderId="0" xfId="0" applyFont="1" applyFill="1" applyAlignment="1">
      <alignment horizontal="center" vertical="center"/>
      <protection locked="0"/>
    </xf>
    <xf numFmtId="0" fontId="1" fillId="3" borderId="0" xfId="0" applyFont="1" applyFill="1" applyAlignment="1">
      <alignment horizontal="center" vertical="center"/>
      <protection locked="0"/>
    </xf>
    <xf numFmtId="49" fontId="1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165" fontId="1" fillId="0" borderId="0" xfId="0" applyNumberFormat="1" applyFont="1" applyAlignment="1" applyProtection="1">
      <alignment vertical="center"/>
    </xf>
    <xf numFmtId="166" fontId="1" fillId="0" borderId="0" xfId="0" applyNumberFormat="1" applyFont="1" applyAlignment="1" applyProtection="1">
      <alignment vertical="center"/>
    </xf>
    <xf numFmtId="167" fontId="1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49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164" fontId="0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0" fillId="0" borderId="0" xfId="0" applyNumberFormat="1" applyFont="1" applyAlignment="1" applyProtection="1">
      <alignment horizontal="center" vertical="center"/>
    </xf>
    <xf numFmtId="164" fontId="0" fillId="0" borderId="0" xfId="0" applyNumberFormat="1" applyFont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top"/>
      <protection locked="0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6" fillId="0" borderId="0" xfId="0" applyFont="1" applyFill="1" applyBorder="1" applyAlignment="1" applyProtection="1">
      <alignment vertical="top"/>
      <protection locked="0"/>
    </xf>
    <xf numFmtId="0" fontId="27" fillId="5" borderId="1" xfId="0" applyFont="1" applyFill="1" applyBorder="1">
      <alignment vertical="top"/>
      <protection locked="0"/>
    </xf>
    <xf numFmtId="0" fontId="27" fillId="5" borderId="1" xfId="0" applyFont="1" applyFill="1" applyBorder="1" applyAlignment="1">
      <alignment vertical="top"/>
      <protection locked="0"/>
    </xf>
    <xf numFmtId="0" fontId="27" fillId="0" borderId="1" xfId="0" applyFont="1" applyBorder="1" applyAlignment="1">
      <alignment vertical="top"/>
      <protection locked="0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alignment horizontal="general" vertical="center" textRotation="0" wrapText="0" indent="0" justifyLastLine="0" shrinkToFit="0" readingOrder="0"/>
      <protection locked="1" hidden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164" formatCode="###0.00;\-###0.00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30" formatCode="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30" formatCode="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164" formatCode="###0.00;\-###0.00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30" formatCode="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30" formatCode="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30" formatCode="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164" formatCode="###0.00;\-###0.00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30" formatCode="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30" formatCode="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30" formatCode="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164" formatCode="###0.00;\-#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auto="1"/>
        <name val="Microsoft Sans Serif"/>
        <charset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B73 bleed (9-15)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'B73 MX1 HPRT1'!$K$5:$K$32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'B73 MX1 HPRT1'!$O$5:$O$32</c:f>
              <c:numCache>
                <c:formatCode>General</c:formatCode>
                <c:ptCount val="28"/>
                <c:pt idx="0">
                  <c:v>4.9282681648474581E-2</c:v>
                </c:pt>
                <c:pt idx="1">
                  <c:v>6.2170645852083269E-2</c:v>
                </c:pt>
                <c:pt idx="2">
                  <c:v>5.7495229999347121E-2</c:v>
                </c:pt>
                <c:pt idx="3">
                  <c:v>5.8450266172496719E-2</c:v>
                </c:pt>
                <c:pt idx="4">
                  <c:v>0</c:v>
                </c:pt>
                <c:pt idx="5">
                  <c:v>5.3459005831043099E-2</c:v>
                </c:pt>
                <c:pt idx="6">
                  <c:v>5.5085996021451457E-2</c:v>
                </c:pt>
                <c:pt idx="7">
                  <c:v>6.4073605488223218E-2</c:v>
                </c:pt>
                <c:pt idx="8">
                  <c:v>5.5744759403359559E-2</c:v>
                </c:pt>
                <c:pt idx="9">
                  <c:v>5.7200241223407632E-2</c:v>
                </c:pt>
                <c:pt idx="10">
                  <c:v>5.1901272676179909E-2</c:v>
                </c:pt>
                <c:pt idx="11">
                  <c:v>5.0917925784580764E-2</c:v>
                </c:pt>
                <c:pt idx="12">
                  <c:v>5.3487557759382763E-2</c:v>
                </c:pt>
                <c:pt idx="13">
                  <c:v>4.969244960413495E-2</c:v>
                </c:pt>
                <c:pt idx="14">
                  <c:v>5.6892559480703334E-2</c:v>
                </c:pt>
                <c:pt idx="15">
                  <c:v>6.4588608720883026E-2</c:v>
                </c:pt>
                <c:pt idx="16">
                  <c:v>6.2402036084369547E-2</c:v>
                </c:pt>
                <c:pt idx="17">
                  <c:v>7.0125152035223196E-2</c:v>
                </c:pt>
                <c:pt idx="18">
                  <c:v>5.7042672046204258E-2</c:v>
                </c:pt>
                <c:pt idx="19">
                  <c:v>5.7157942201364671E-2</c:v>
                </c:pt>
                <c:pt idx="20">
                  <c:v>6.3475010200047768E-2</c:v>
                </c:pt>
                <c:pt idx="21">
                  <c:v>6.5117920179383657E-2</c:v>
                </c:pt>
                <c:pt idx="22">
                  <c:v>5.5934838815408464E-2</c:v>
                </c:pt>
                <c:pt idx="23">
                  <c:v>5.2136050572120916E-2</c:v>
                </c:pt>
                <c:pt idx="24">
                  <c:v>5.7746450364019618E-2</c:v>
                </c:pt>
                <c:pt idx="25">
                  <c:v>6.5821625473354115E-2</c:v>
                </c:pt>
                <c:pt idx="26">
                  <c:v>6.453282528003651E-2</c:v>
                </c:pt>
                <c:pt idx="27">
                  <c:v>6.0077848881613841E-2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B-415E-91A3-434205CCACDB}"/>
            </c:ext>
          </c:extLst>
        </c:ser>
        <c:ser>
          <c:idx val="1"/>
          <c:order val="1"/>
          <c:tx>
            <c:strRef>
              <c:f>'B73 MX1 HPRT1'!$K$38:$K$65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'B73 MX1 HPRT1'!$O$38:$O$65</c:f>
              <c:numCache>
                <c:formatCode>General</c:formatCode>
                <c:ptCount val="28"/>
                <c:pt idx="0">
                  <c:v>4.5527780408197917E-2</c:v>
                </c:pt>
                <c:pt idx="1">
                  <c:v>5.7301663129253569E-2</c:v>
                </c:pt>
                <c:pt idx="2">
                  <c:v>4.9772903843637542E-2</c:v>
                </c:pt>
                <c:pt idx="3">
                  <c:v>4.5585944314775417E-2</c:v>
                </c:pt>
                <c:pt idx="4">
                  <c:v>4.0068311161256351E-2</c:v>
                </c:pt>
                <c:pt idx="5">
                  <c:v>4.8965399337009559E-2</c:v>
                </c:pt>
                <c:pt idx="6">
                  <c:v>4.7401427916584672E-2</c:v>
                </c:pt>
                <c:pt idx="7">
                  <c:v>5.7650059870804168E-2</c:v>
                </c:pt>
                <c:pt idx="8">
                  <c:v>4.4226348203552222E-2</c:v>
                </c:pt>
                <c:pt idx="9">
                  <c:v>5.097167017383978E-2</c:v>
                </c:pt>
                <c:pt idx="10">
                  <c:v>5.3091776501126467E-2</c:v>
                </c:pt>
                <c:pt idx="11">
                  <c:v>4.6438594905468894E-2</c:v>
                </c:pt>
                <c:pt idx="12">
                  <c:v>4.7843377500850895E-2</c:v>
                </c:pt>
                <c:pt idx="13">
                  <c:v>4.3937771180208356E-2</c:v>
                </c:pt>
                <c:pt idx="14">
                  <c:v>3.9605437320386218E-2</c:v>
                </c:pt>
                <c:pt idx="15">
                  <c:v>6.1749517918199402E-2</c:v>
                </c:pt>
                <c:pt idx="16">
                  <c:v>6.9843652324904582E-2</c:v>
                </c:pt>
                <c:pt idx="17">
                  <c:v>7.5168458506968738E-2</c:v>
                </c:pt>
                <c:pt idx="18">
                  <c:v>5.332287298605979E-2</c:v>
                </c:pt>
                <c:pt idx="19">
                  <c:v>4.8239693635681882E-2</c:v>
                </c:pt>
                <c:pt idx="20">
                  <c:v>5.4462634339020537E-2</c:v>
                </c:pt>
                <c:pt idx="21">
                  <c:v>5.240775544603031E-2</c:v>
                </c:pt>
                <c:pt idx="22">
                  <c:v>4.4655885276827657E-2</c:v>
                </c:pt>
                <c:pt idx="23">
                  <c:v>4.4139451303780303E-2</c:v>
                </c:pt>
                <c:pt idx="24">
                  <c:v>6.5217046579922139E-2</c:v>
                </c:pt>
                <c:pt idx="25">
                  <c:v>6.0715415968868883E-2</c:v>
                </c:pt>
                <c:pt idx="26">
                  <c:v>5.6777913136422747E-2</c:v>
                </c:pt>
                <c:pt idx="27">
                  <c:v>5.7173949508338512E-2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B-415E-91A3-434205C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392496"/>
        <c:axId val="1852105568"/>
      </c:barChart>
      <c:catAx>
        <c:axId val="18093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05568"/>
        <c:crosses val="autoZero"/>
        <c:auto val="1"/>
        <c:lblAlgn val="ctr"/>
        <c:lblOffset val="100"/>
        <c:noMultiLvlLbl val="0"/>
      </c:catAx>
      <c:valAx>
        <c:axId val="18521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B73 bleed (9-30)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'B73 MX1 HPRT1'!$K$38:$K$65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'B73 MX1 HPRT1'!$O$38:$O$65</c:f>
              <c:numCache>
                <c:formatCode>General</c:formatCode>
                <c:ptCount val="28"/>
                <c:pt idx="0">
                  <c:v>4.5527780408197917E-2</c:v>
                </c:pt>
                <c:pt idx="1">
                  <c:v>5.7301663129253569E-2</c:v>
                </c:pt>
                <c:pt idx="2">
                  <c:v>4.9772903843637542E-2</c:v>
                </c:pt>
                <c:pt idx="3">
                  <c:v>4.5585944314775417E-2</c:v>
                </c:pt>
                <c:pt idx="4">
                  <c:v>4.0068311161256351E-2</c:v>
                </c:pt>
                <c:pt idx="5">
                  <c:v>4.8965399337009559E-2</c:v>
                </c:pt>
                <c:pt idx="6">
                  <c:v>4.7401427916584672E-2</c:v>
                </c:pt>
                <c:pt idx="7">
                  <c:v>5.7650059870804168E-2</c:v>
                </c:pt>
                <c:pt idx="8">
                  <c:v>4.4226348203552222E-2</c:v>
                </c:pt>
                <c:pt idx="9">
                  <c:v>5.097167017383978E-2</c:v>
                </c:pt>
                <c:pt idx="10">
                  <c:v>5.3091776501126467E-2</c:v>
                </c:pt>
                <c:pt idx="11">
                  <c:v>4.6438594905468894E-2</c:v>
                </c:pt>
                <c:pt idx="12">
                  <c:v>4.7843377500850895E-2</c:v>
                </c:pt>
                <c:pt idx="13">
                  <c:v>4.3937771180208356E-2</c:v>
                </c:pt>
                <c:pt idx="14">
                  <c:v>3.9605437320386218E-2</c:v>
                </c:pt>
                <c:pt idx="15">
                  <c:v>6.1749517918199402E-2</c:v>
                </c:pt>
                <c:pt idx="16">
                  <c:v>6.9843652324904582E-2</c:v>
                </c:pt>
                <c:pt idx="17">
                  <c:v>7.5168458506968738E-2</c:v>
                </c:pt>
                <c:pt idx="18">
                  <c:v>5.332287298605979E-2</c:v>
                </c:pt>
                <c:pt idx="19">
                  <c:v>4.8239693635681882E-2</c:v>
                </c:pt>
                <c:pt idx="20">
                  <c:v>5.4462634339020537E-2</c:v>
                </c:pt>
                <c:pt idx="21">
                  <c:v>5.240775544603031E-2</c:v>
                </c:pt>
                <c:pt idx="22">
                  <c:v>4.4655885276827657E-2</c:v>
                </c:pt>
                <c:pt idx="23">
                  <c:v>4.4139451303780303E-2</c:v>
                </c:pt>
                <c:pt idx="24">
                  <c:v>6.5217046579922139E-2</c:v>
                </c:pt>
                <c:pt idx="25">
                  <c:v>6.0715415968868883E-2</c:v>
                </c:pt>
                <c:pt idx="26">
                  <c:v>5.6777913136422747E-2</c:v>
                </c:pt>
                <c:pt idx="27">
                  <c:v>5.7173949508338512E-2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C48-ABFD-998BDD77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089440"/>
        <c:axId val="1852119296"/>
      </c:barChart>
      <c:catAx>
        <c:axId val="18090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19296"/>
        <c:crosses val="autoZero"/>
        <c:auto val="1"/>
        <c:lblAlgn val="ctr"/>
        <c:lblOffset val="100"/>
        <c:noMultiLvlLbl val="0"/>
      </c:catAx>
      <c:valAx>
        <c:axId val="18521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328612</xdr:colOff>
      <xdr:row>5</xdr:row>
      <xdr:rowOff>4762</xdr:rowOff>
    </xdr:from>
    <xdr:to>
      <xdr:col>26</xdr:col>
      <xdr:colOff>100012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9EE64-EA60-4ADF-887B-AB4F92B0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347662</xdr:colOff>
      <xdr:row>39</xdr:row>
      <xdr:rowOff>80962</xdr:rowOff>
    </xdr:from>
    <xdr:to>
      <xdr:col>25</xdr:col>
      <xdr:colOff>119062</xdr:colOff>
      <xdr:row>60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9FF896-D80B-4BAE-98CF-FCFBF1762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6DB7F-0AC5-4CB2-91FE-F01E795C08C6}" name="Table1" displayName="Table1" ref="C4:O65" totalsRowShown="0">
  <autoFilter ref="C4:O65" xr:uid="{485F102E-A43D-4C29-8EF0-F7A0E11F1F5D}"/>
  <tableColumns count="13">
    <tableColumn id="1" xr3:uid="{9430A301-AD52-4ADA-AEDB-6D4E6E079508}" name="Target" dataDxfId="24"/>
    <tableColumn id="2" xr3:uid="{873B1253-4F2F-4B03-858D-B70666041FEA}" name="Column1" dataDxfId="23"/>
    <tableColumn id="14" xr3:uid="{FC500004-B4D2-4CA3-8D95-93616E8EAF4B}" name="Time point" dataDxfId="22"/>
    <tableColumn id="3" xr3:uid="{73ED80A8-3300-4437-A06A-BD502F63C830}" name="ID" dataDxfId="21">
      <calculatedColumnFormula>RIGHT(Table1[[#This Row],[Column1]],1)</calculatedColumnFormula>
    </tableColumn>
    <tableColumn id="4" xr3:uid="{07A24969-2BE1-4068-A155-57A72382E210}" name="HPRT1 Cq" dataDxfId="20"/>
    <tableColumn id="5" xr3:uid="{5FCE8B78-7B86-4D64-B9DF-AAA0F1272AF7}" name="Column2" dataDxfId="19"/>
    <tableColumn id="6" xr3:uid="{29301A82-2DEA-4502-9EA0-F9D4641D2F0F}" name="Target3" dataDxfId="18"/>
    <tableColumn id="7" xr3:uid="{153C669E-1E1D-4C5A-8499-9BFD4AECC56B}" name="Column4" dataDxfId="17"/>
    <tableColumn id="8" xr3:uid="{B6D6987E-70ED-4547-9D4A-F08AB9CF287A}" name="ID2" dataDxfId="16">
      <calculatedColumnFormula>RIGHT(Table1[[#This Row],[Column4]],1)</calculatedColumnFormula>
    </tableColumn>
    <tableColumn id="16" xr3:uid="{1A3BEF08-DE84-42F1-AD5F-E119B8FB649F}" name="ID check" dataDxfId="15">
      <calculatedColumnFormula>IF(Table1[[#This Row],[ID]]=Table1[[#This Row],[ID2]],"MATCH","")</calculatedColumnFormula>
    </tableColumn>
    <tableColumn id="9" xr3:uid="{C5235A3D-11F2-43A9-BD4E-798FD92A5921}" name="MX1 Cq" dataDxfId="14"/>
    <tableColumn id="10" xr3:uid="{32AFBF7A-8A84-4568-9EC3-75F9FCB8D598}" name="delta ratio">
      <calculatedColumnFormula>Table1[[#This Row],[MX1 Cq]]/Table1[[#This Row],[HPRT1 Cq]]</calculatedColumnFormula>
    </tableColumn>
    <tableColumn id="11" xr3:uid="{511C77EC-AA44-4178-BF53-7CBC8EF22B18}" name="log scale">
      <calculatedColumnFormula>-LOG(Table1[[#This Row],[delta ratio]])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D0A402-A30D-4049-805D-8FB45C9975A2}" name="Table3" displayName="Table3" ref="B30:F58" totalsRowShown="0">
  <autoFilter ref="B30:F58" xr:uid="{341D7608-91A8-42CC-BD96-A8324BDE32F9}"/>
  <sortState xmlns:xlrd2="http://schemas.microsoft.com/office/spreadsheetml/2017/richdata2" ref="B31:F58">
    <sortCondition ref="B30:B58"/>
  </sortState>
  <tableColumns count="5">
    <tableColumn id="1" xr3:uid="{00F3C002-D3F5-4687-BED5-46C63E04B435}" name="ID"/>
    <tableColumn id="2" xr3:uid="{07492A0C-BF87-455C-97D2-9C83C810C0D7}" name="Column1"/>
    <tableColumn id="3" xr3:uid="{60A99B26-631E-4848-8D9D-47294790960E}" name="Column2"/>
    <tableColumn id="4" xr3:uid="{F6AC3081-5C01-43F0-9A87-382ACBE81CDB}" name="Column3"/>
    <tableColumn id="5" xr3:uid="{9B79F0BA-943A-4121-B908-7454C215D6BB}" name="Grouping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F1F5E4-B7FA-445D-AC70-BF40D1B3A90B}" name="Table4" displayName="Table4" ref="B5:F25" totalsRowShown="0">
  <autoFilter ref="B5:F25" xr:uid="{9F1CA2A4-D6F7-4462-9C43-DF47527CA5E5}"/>
  <sortState xmlns:xlrd2="http://schemas.microsoft.com/office/spreadsheetml/2017/richdata2" ref="B6:F25">
    <sortCondition ref="B5:B25"/>
  </sortState>
  <tableColumns count="5">
    <tableColumn id="1" xr3:uid="{779512F8-8D65-42EA-877C-E5383C2D2D5D}" name="ID"/>
    <tableColumn id="2" xr3:uid="{C3C25FD1-C02C-48FD-B5E3-C1256DB7F420}" name="Column1"/>
    <tableColumn id="3" xr3:uid="{F142BBF4-77BC-4EEF-B2CC-37796670AE41}" name="Column2"/>
    <tableColumn id="4" xr3:uid="{5A42398B-0301-4E58-ABBD-D1F263A086AC}" name="Column3"/>
    <tableColumn id="5" xr3:uid="{A01E4556-88C2-4826-8E0E-8E98793A18E4}" name="Grouping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383540-1D70-4222-85A5-D44A02150EF4}" name="Table2" displayName="Table2" ref="B5:N46" totalsRowShown="0" dataDxfId="11">
  <autoFilter ref="B5:N46" xr:uid="{50EC9518-3947-4E71-A96C-B9A27DDC5372}"/>
  <tableColumns count="13">
    <tableColumn id="1" xr3:uid="{203FFBFF-CA6C-4BA1-A2E6-F85A73940707}" name="Column1" dataDxfId="10"/>
    <tableColumn id="2" xr3:uid="{65971BCE-6C17-45AC-B1BC-E49E6A74D635}" name="Target" dataDxfId="9"/>
    <tableColumn id="3" xr3:uid="{353E1D16-DCB7-483E-AED5-DE9CEE328600}" name="Column2" dataDxfId="8"/>
    <tableColumn id="4" xr3:uid="{E7E92A31-4D5F-468C-9C7B-825A312DA5DA}" name="ID" dataDxfId="7">
      <calculatedColumnFormula>RIGHT(Table2[[#This Row],[Column2]],1)</calculatedColumnFormula>
    </tableColumn>
    <tableColumn id="5" xr3:uid="{4A7A0D2B-3B29-4F51-80D4-AB250D3BE3C8}" name="HPRT1 Cq" dataDxfId="6"/>
    <tableColumn id="6" xr3:uid="{3FF0DDCC-B1BE-428D-8A96-57EEB159CE88}" name="Column3"/>
    <tableColumn id="7" xr3:uid="{DB079B34-D61B-4C06-8C23-174183270EA8}" name="Target2" dataDxfId="5"/>
    <tableColumn id="8" xr3:uid="{763B4E1F-57CA-4089-909F-162A2414D20C}" name="Column4" dataDxfId="4"/>
    <tableColumn id="9" xr3:uid="{C216F1C4-D990-4227-969C-FE9C7A5552A1}" name="ID2" dataDxfId="3">
      <calculatedColumnFormula>RIGHT(Table2[[#This Row],[Column4]],1)</calculatedColumnFormula>
    </tableColumn>
    <tableColumn id="10" xr3:uid="{83D7318C-AEFA-439C-BB8F-E135108BA927}" name="MX1 Cq" dataDxfId="2"/>
    <tableColumn id="11" xr3:uid="{D148DFD9-52FD-4A53-AFB6-A31C33562AF4}" name="do they match?" dataDxfId="1">
      <calculatedColumnFormula>IF(Table2[[#This Row],[ID]]=Table2[[#This Row],[ID2]],"match","")</calculatedColumnFormula>
    </tableColumn>
    <tableColumn id="12" xr3:uid="{F9724DDA-B8EB-4A0B-81BE-7C16222B5234}" name="delta ratio">
      <calculatedColumnFormula>Table2[[#This Row],[MX1 Cq]]/Table2[[#This Row],[HPRT1 Cq]]</calculatedColumnFormula>
    </tableColumn>
    <tableColumn id="13" xr3:uid="{A6FE3E9C-BCF8-4C64-9520-6C6A32437AB8}" name="log scale of delta ratio" dataDxfId="0">
      <calculatedColumnFormula>-LOG(Table2[[#This Row],[delta ratio]])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zoomScale="90" zoomScaleNormal="90" workbookViewId="0">
      <pane xSplit="1" ySplit="1" topLeftCell="B44" activePane="bottomRight" state="frozen"/>
      <selection activeCell="B2" sqref="B2"/>
      <selection pane="topRight" activeCell="B2" sqref="B2"/>
      <selection pane="bottomLeft" activeCell="B2" sqref="B2"/>
      <selection pane="bottomRight" activeCell="AC74" sqref="AC74"/>
    </sheetView>
  </sheetViews>
  <sheetFormatPr defaultColWidth="10" defaultRowHeight="15" customHeight="1" x14ac:dyDescent="0.15"/>
  <cols>
    <col min="1" max="1" width="1.5" style="4" customWidth="1"/>
    <col min="2" max="2" width="10" style="14" customWidth="1"/>
    <col min="3" max="3" width="10" style="15" customWidth="1"/>
    <col min="4" max="4" width="13.33203125" style="16" customWidth="1"/>
    <col min="5" max="5" width="11.6640625" style="16" customWidth="1"/>
    <col min="6" max="6" width="15" style="16" customWidth="1"/>
    <col min="7" max="7" width="15" style="16" hidden="1" customWidth="1"/>
    <col min="8" max="8" width="15" style="17" customWidth="1"/>
    <col min="9" max="9" width="13.33203125" style="17" customWidth="1"/>
    <col min="10" max="10" width="15" style="18" customWidth="1"/>
    <col min="11" max="11" width="18.33203125" style="19" hidden="1" customWidth="1"/>
    <col min="12" max="12" width="18.33203125" style="18" hidden="1" customWidth="1"/>
    <col min="13" max="14" width="18.33203125" style="19" hidden="1" customWidth="1"/>
    <col min="15" max="15" width="10" style="20" hidden="1" customWidth="1"/>
    <col min="16" max="16" width="18.33203125" style="16" hidden="1" customWidth="1"/>
    <col min="17" max="17" width="10" style="1" customWidth="1"/>
    <col min="18" max="16384" width="10" style="1"/>
  </cols>
  <sheetData>
    <row r="1" spans="1:16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s="6" customFormat="1" ht="15" customHeight="1" x14ac:dyDescent="0.15">
      <c r="A2" s="4"/>
      <c r="B2" s="7" t="s">
        <v>15</v>
      </c>
      <c r="C2" s="8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10">
        <v>34.943607842824598</v>
      </c>
      <c r="I2" s="10">
        <v>34.943607842824598</v>
      </c>
      <c r="J2" s="11">
        <v>0</v>
      </c>
      <c r="K2" s="12"/>
      <c r="L2" s="11"/>
      <c r="M2" s="12"/>
      <c r="N2" s="12">
        <v>0</v>
      </c>
      <c r="O2" s="13">
        <v>60</v>
      </c>
      <c r="P2" s="9" t="s">
        <v>20</v>
      </c>
    </row>
    <row r="3" spans="1:16" s="6" customFormat="1" ht="15" customHeight="1" x14ac:dyDescent="0.15">
      <c r="A3" s="4"/>
      <c r="B3" s="7" t="s">
        <v>21</v>
      </c>
      <c r="C3" s="8" t="s">
        <v>16</v>
      </c>
      <c r="D3" s="9" t="s">
        <v>17</v>
      </c>
      <c r="E3" s="9" t="s">
        <v>18</v>
      </c>
      <c r="F3" s="9" t="s">
        <v>22</v>
      </c>
      <c r="G3" s="9" t="s">
        <v>20</v>
      </c>
      <c r="H3" s="10">
        <v>35.344451964677198</v>
      </c>
      <c r="I3" s="10">
        <v>35.344451964677198</v>
      </c>
      <c r="J3" s="11">
        <v>0</v>
      </c>
      <c r="K3" s="12"/>
      <c r="L3" s="11"/>
      <c r="M3" s="12"/>
      <c r="N3" s="12">
        <v>0</v>
      </c>
      <c r="O3" s="13">
        <v>60</v>
      </c>
      <c r="P3" s="9" t="s">
        <v>20</v>
      </c>
    </row>
    <row r="4" spans="1:16" s="6" customFormat="1" ht="15" customHeight="1" x14ac:dyDescent="0.15">
      <c r="A4" s="4"/>
      <c r="B4" s="7" t="s">
        <v>23</v>
      </c>
      <c r="C4" s="8" t="s">
        <v>16</v>
      </c>
      <c r="D4" s="9" t="s">
        <v>17</v>
      </c>
      <c r="E4" s="9" t="s">
        <v>18</v>
      </c>
      <c r="F4" s="9" t="s">
        <v>24</v>
      </c>
      <c r="G4" s="9" t="s">
        <v>20</v>
      </c>
      <c r="H4" s="10">
        <v>34.7041126343819</v>
      </c>
      <c r="I4" s="10">
        <v>34.7041126343819</v>
      </c>
      <c r="J4" s="11">
        <v>0</v>
      </c>
      <c r="K4" s="12"/>
      <c r="L4" s="11"/>
      <c r="M4" s="12"/>
      <c r="N4" s="12">
        <v>0</v>
      </c>
      <c r="O4" s="13">
        <v>60</v>
      </c>
      <c r="P4" s="9" t="s">
        <v>20</v>
      </c>
    </row>
    <row r="5" spans="1:16" ht="15" customHeight="1" x14ac:dyDescent="0.15">
      <c r="B5" s="14" t="s">
        <v>25</v>
      </c>
      <c r="C5" s="15" t="s">
        <v>16</v>
      </c>
      <c r="D5" s="16" t="s">
        <v>17</v>
      </c>
      <c r="E5" s="16" t="s">
        <v>18</v>
      </c>
      <c r="F5" s="16" t="s">
        <v>26</v>
      </c>
      <c r="G5" s="16" t="s">
        <v>20</v>
      </c>
      <c r="H5" s="17">
        <v>35.427787172173403</v>
      </c>
      <c r="I5" s="17">
        <v>35.427787172173403</v>
      </c>
      <c r="J5" s="18">
        <v>0</v>
      </c>
      <c r="N5" s="19">
        <v>0</v>
      </c>
      <c r="O5" s="20">
        <v>60</v>
      </c>
      <c r="P5" s="16" t="s">
        <v>20</v>
      </c>
    </row>
    <row r="6" spans="1:16" ht="15" customHeight="1" x14ac:dyDescent="0.15">
      <c r="B6" s="14" t="s">
        <v>27</v>
      </c>
      <c r="C6" s="15" t="s">
        <v>16</v>
      </c>
      <c r="D6" s="16" t="s">
        <v>17</v>
      </c>
      <c r="E6" s="16" t="s">
        <v>18</v>
      </c>
      <c r="F6" s="16" t="s">
        <v>28</v>
      </c>
      <c r="G6" s="16" t="s">
        <v>20</v>
      </c>
      <c r="I6" s="17">
        <v>0</v>
      </c>
      <c r="J6" s="18">
        <v>0</v>
      </c>
      <c r="M6" s="19">
        <v>0</v>
      </c>
      <c r="N6" s="19">
        <v>0</v>
      </c>
      <c r="O6" s="20">
        <v>60</v>
      </c>
      <c r="P6" s="16" t="s">
        <v>20</v>
      </c>
    </row>
    <row r="7" spans="1:16" ht="15" customHeight="1" x14ac:dyDescent="0.15">
      <c r="B7" s="14" t="s">
        <v>29</v>
      </c>
      <c r="C7" s="15" t="s">
        <v>16</v>
      </c>
      <c r="D7" s="16" t="s">
        <v>17</v>
      </c>
      <c r="E7" s="16" t="s">
        <v>18</v>
      </c>
      <c r="F7" s="16" t="s">
        <v>30</v>
      </c>
      <c r="G7" s="16" t="s">
        <v>20</v>
      </c>
      <c r="H7" s="17">
        <v>33.669393683333702</v>
      </c>
      <c r="I7" s="17">
        <v>33.669393683333702</v>
      </c>
      <c r="J7" s="18">
        <v>0</v>
      </c>
      <c r="N7" s="19">
        <v>0</v>
      </c>
      <c r="O7" s="20">
        <v>60</v>
      </c>
      <c r="P7" s="16" t="s">
        <v>20</v>
      </c>
    </row>
    <row r="8" spans="1:16" ht="15" customHeight="1" x14ac:dyDescent="0.15">
      <c r="B8" s="14" t="s">
        <v>31</v>
      </c>
      <c r="C8" s="15" t="s">
        <v>16</v>
      </c>
      <c r="D8" s="16" t="s">
        <v>17</v>
      </c>
      <c r="E8" s="16" t="s">
        <v>18</v>
      </c>
      <c r="F8" s="16" t="s">
        <v>32</v>
      </c>
      <c r="G8" s="16" t="s">
        <v>20</v>
      </c>
      <c r="H8" s="17">
        <v>34.898432532205</v>
      </c>
      <c r="I8" s="17">
        <v>34.898432532205</v>
      </c>
      <c r="J8" s="18">
        <v>0</v>
      </c>
      <c r="N8" s="19">
        <v>0</v>
      </c>
      <c r="O8" s="20">
        <v>60</v>
      </c>
      <c r="P8" s="16" t="s">
        <v>20</v>
      </c>
    </row>
    <row r="9" spans="1:16" ht="15" customHeight="1" x14ac:dyDescent="0.15">
      <c r="B9" s="14" t="s">
        <v>33</v>
      </c>
      <c r="C9" s="15" t="s">
        <v>16</v>
      </c>
      <c r="D9" s="16" t="s">
        <v>17</v>
      </c>
      <c r="E9" s="16" t="s">
        <v>18</v>
      </c>
      <c r="F9" s="16" t="s">
        <v>34</v>
      </c>
      <c r="G9" s="16" t="s">
        <v>20</v>
      </c>
      <c r="H9" s="17">
        <v>34.900455710723897</v>
      </c>
      <c r="I9" s="17">
        <v>34.900455710723897</v>
      </c>
      <c r="J9" s="18">
        <v>0</v>
      </c>
      <c r="N9" s="19">
        <v>0</v>
      </c>
      <c r="O9" s="20">
        <v>60</v>
      </c>
      <c r="P9" s="16" t="s">
        <v>20</v>
      </c>
    </row>
    <row r="10" spans="1:16" ht="15" customHeight="1" x14ac:dyDescent="0.15">
      <c r="B10" s="14" t="s">
        <v>35</v>
      </c>
      <c r="C10" s="15" t="s">
        <v>16</v>
      </c>
      <c r="D10" s="16" t="s">
        <v>17</v>
      </c>
      <c r="E10" s="16" t="s">
        <v>18</v>
      </c>
      <c r="F10" s="16" t="s">
        <v>36</v>
      </c>
      <c r="G10" s="16" t="s">
        <v>20</v>
      </c>
      <c r="H10" s="17">
        <v>35.057447462978999</v>
      </c>
      <c r="I10" s="17">
        <v>35.057447462978999</v>
      </c>
      <c r="J10" s="18">
        <v>0</v>
      </c>
      <c r="N10" s="19">
        <v>0</v>
      </c>
      <c r="O10" s="20">
        <v>60</v>
      </c>
      <c r="P10" s="16" t="s">
        <v>20</v>
      </c>
    </row>
    <row r="11" spans="1:16" ht="15" customHeight="1" x14ac:dyDescent="0.15">
      <c r="B11" s="14" t="s">
        <v>37</v>
      </c>
      <c r="C11" s="15" t="s">
        <v>16</v>
      </c>
      <c r="D11" s="16" t="s">
        <v>17</v>
      </c>
      <c r="E11" s="16" t="s">
        <v>18</v>
      </c>
      <c r="F11" s="16" t="s">
        <v>38</v>
      </c>
      <c r="G11" s="16" t="s">
        <v>20</v>
      </c>
      <c r="H11" s="17">
        <v>34.931324775888797</v>
      </c>
      <c r="I11" s="17">
        <v>34.931324775888797</v>
      </c>
      <c r="J11" s="18">
        <v>0</v>
      </c>
      <c r="N11" s="19">
        <v>0</v>
      </c>
      <c r="O11" s="20">
        <v>60</v>
      </c>
      <c r="P11" s="16" t="s">
        <v>20</v>
      </c>
    </row>
    <row r="12" spans="1:16" ht="15" customHeight="1" x14ac:dyDescent="0.15">
      <c r="B12" s="14" t="s">
        <v>39</v>
      </c>
      <c r="C12" s="15" t="s">
        <v>16</v>
      </c>
      <c r="D12" s="16" t="s">
        <v>17</v>
      </c>
      <c r="E12" s="16" t="s">
        <v>18</v>
      </c>
      <c r="F12" s="16" t="s">
        <v>40</v>
      </c>
      <c r="G12" s="16" t="s">
        <v>20</v>
      </c>
      <c r="H12" s="17">
        <v>34.591892410626599</v>
      </c>
      <c r="I12" s="17">
        <v>34.591892410626599</v>
      </c>
      <c r="J12" s="18">
        <v>0</v>
      </c>
      <c r="N12" s="19">
        <v>0</v>
      </c>
      <c r="O12" s="20">
        <v>60</v>
      </c>
      <c r="P12" s="16" t="s">
        <v>20</v>
      </c>
    </row>
    <row r="13" spans="1:16" ht="15" customHeight="1" x14ac:dyDescent="0.15">
      <c r="B13" s="14" t="s">
        <v>41</v>
      </c>
      <c r="C13" s="15" t="s">
        <v>16</v>
      </c>
      <c r="D13" s="16" t="s">
        <v>17</v>
      </c>
      <c r="E13" s="16" t="s">
        <v>18</v>
      </c>
      <c r="F13" s="16" t="s">
        <v>42</v>
      </c>
      <c r="G13" s="16" t="s">
        <v>20</v>
      </c>
      <c r="H13" s="17">
        <v>34.848146455982899</v>
      </c>
      <c r="I13" s="17">
        <v>34.848146455982899</v>
      </c>
      <c r="J13" s="18">
        <v>0</v>
      </c>
      <c r="N13" s="19">
        <v>0</v>
      </c>
      <c r="O13" s="20">
        <v>60</v>
      </c>
      <c r="P13" s="16" t="s">
        <v>20</v>
      </c>
    </row>
    <row r="14" spans="1:16" ht="15" customHeight="1" x14ac:dyDescent="0.15">
      <c r="B14" s="14" t="s">
        <v>43</v>
      </c>
      <c r="C14" s="15" t="s">
        <v>16</v>
      </c>
      <c r="D14" s="16" t="s">
        <v>17</v>
      </c>
      <c r="E14" s="16" t="s">
        <v>18</v>
      </c>
      <c r="F14" s="16" t="s">
        <v>44</v>
      </c>
      <c r="G14" s="16" t="s">
        <v>20</v>
      </c>
      <c r="H14" s="17">
        <v>33.432928015860803</v>
      </c>
      <c r="I14" s="17">
        <v>33.432928015860803</v>
      </c>
      <c r="J14" s="18">
        <v>0</v>
      </c>
      <c r="N14" s="19">
        <v>0</v>
      </c>
      <c r="O14" s="20">
        <v>60</v>
      </c>
      <c r="P14" s="16" t="s">
        <v>20</v>
      </c>
    </row>
    <row r="15" spans="1:16" ht="15" customHeight="1" x14ac:dyDescent="0.15">
      <c r="B15" s="14" t="s">
        <v>45</v>
      </c>
      <c r="C15" s="15" t="s">
        <v>16</v>
      </c>
      <c r="D15" s="16" t="s">
        <v>17</v>
      </c>
      <c r="E15" s="16" t="s">
        <v>18</v>
      </c>
      <c r="F15" s="16" t="s">
        <v>46</v>
      </c>
      <c r="G15" s="16" t="s">
        <v>20</v>
      </c>
      <c r="H15" s="17">
        <v>34.434976116962801</v>
      </c>
      <c r="I15" s="17">
        <v>34.434976116962801</v>
      </c>
      <c r="J15" s="18">
        <v>0</v>
      </c>
      <c r="N15" s="19">
        <v>0</v>
      </c>
      <c r="O15" s="20">
        <v>60</v>
      </c>
      <c r="P15" s="16" t="s">
        <v>20</v>
      </c>
    </row>
    <row r="16" spans="1:16" ht="15" customHeight="1" x14ac:dyDescent="0.15">
      <c r="B16" s="14" t="s">
        <v>47</v>
      </c>
      <c r="C16" s="15" t="s">
        <v>16</v>
      </c>
      <c r="D16" s="16" t="s">
        <v>17</v>
      </c>
      <c r="E16" s="16" t="s">
        <v>18</v>
      </c>
      <c r="F16" s="16" t="s">
        <v>48</v>
      </c>
      <c r="G16" s="16" t="s">
        <v>20</v>
      </c>
      <c r="H16" s="17">
        <v>34.207660707930302</v>
      </c>
      <c r="I16" s="17">
        <v>34.207660707930302</v>
      </c>
      <c r="J16" s="18">
        <v>0</v>
      </c>
      <c r="N16" s="19">
        <v>0</v>
      </c>
      <c r="O16" s="20">
        <v>60</v>
      </c>
      <c r="P16" s="16" t="s">
        <v>20</v>
      </c>
    </row>
    <row r="17" spans="2:16" ht="15" customHeight="1" x14ac:dyDescent="0.15">
      <c r="B17" s="14" t="s">
        <v>49</v>
      </c>
      <c r="C17" s="15" t="s">
        <v>16</v>
      </c>
      <c r="D17" s="16" t="s">
        <v>17</v>
      </c>
      <c r="E17" s="16" t="s">
        <v>18</v>
      </c>
      <c r="F17" s="16" t="s">
        <v>50</v>
      </c>
      <c r="G17" s="16" t="s">
        <v>20</v>
      </c>
      <c r="H17" s="17">
        <v>34.906198207891897</v>
      </c>
      <c r="I17" s="17">
        <v>34.906198207891897</v>
      </c>
      <c r="J17" s="18">
        <v>0</v>
      </c>
      <c r="N17" s="19">
        <v>0</v>
      </c>
      <c r="O17" s="20">
        <v>60</v>
      </c>
      <c r="P17" s="16" t="s">
        <v>20</v>
      </c>
    </row>
    <row r="18" spans="2:16" ht="15" customHeight="1" x14ac:dyDescent="0.15">
      <c r="B18" s="14" t="s">
        <v>51</v>
      </c>
      <c r="C18" s="15" t="s">
        <v>16</v>
      </c>
      <c r="D18" s="16" t="s">
        <v>17</v>
      </c>
      <c r="E18" s="16" t="s">
        <v>18</v>
      </c>
      <c r="F18" s="16" t="s">
        <v>52</v>
      </c>
      <c r="G18" s="16" t="s">
        <v>20</v>
      </c>
      <c r="H18" s="17">
        <v>36.439461761846403</v>
      </c>
      <c r="I18" s="17">
        <v>36.439461761846403</v>
      </c>
      <c r="J18" s="18">
        <v>0</v>
      </c>
      <c r="N18" s="19">
        <v>0</v>
      </c>
      <c r="O18" s="20">
        <v>60</v>
      </c>
      <c r="P18" s="16" t="s">
        <v>20</v>
      </c>
    </row>
    <row r="19" spans="2:16" ht="15" customHeight="1" x14ac:dyDescent="0.15">
      <c r="B19" s="14" t="s">
        <v>53</v>
      </c>
      <c r="C19" s="15" t="s">
        <v>16</v>
      </c>
      <c r="D19" s="16" t="s">
        <v>17</v>
      </c>
      <c r="E19" s="16" t="s">
        <v>18</v>
      </c>
      <c r="F19" s="16" t="s">
        <v>54</v>
      </c>
      <c r="G19" s="16" t="s">
        <v>20</v>
      </c>
      <c r="H19" s="17">
        <v>35.467083128978402</v>
      </c>
      <c r="I19" s="17">
        <v>35.467083128978402</v>
      </c>
      <c r="J19" s="18">
        <v>0</v>
      </c>
      <c r="N19" s="19">
        <v>0</v>
      </c>
      <c r="O19" s="20">
        <v>60</v>
      </c>
      <c r="P19" s="16" t="s">
        <v>20</v>
      </c>
    </row>
    <row r="20" spans="2:16" ht="15" customHeight="1" x14ac:dyDescent="0.15">
      <c r="B20" s="14" t="s">
        <v>55</v>
      </c>
      <c r="C20" s="15" t="s">
        <v>16</v>
      </c>
      <c r="D20" s="16" t="s">
        <v>17</v>
      </c>
      <c r="E20" s="16" t="s">
        <v>18</v>
      </c>
      <c r="F20" s="16" t="s">
        <v>56</v>
      </c>
      <c r="G20" s="16" t="s">
        <v>20</v>
      </c>
      <c r="H20" s="17">
        <v>34.7828139941995</v>
      </c>
      <c r="I20" s="17">
        <v>34.7828139941995</v>
      </c>
      <c r="J20" s="18">
        <v>0</v>
      </c>
      <c r="N20" s="19">
        <v>0</v>
      </c>
      <c r="O20" s="20">
        <v>60</v>
      </c>
      <c r="P20" s="16" t="s">
        <v>20</v>
      </c>
    </row>
    <row r="21" spans="2:16" ht="15" customHeight="1" x14ac:dyDescent="0.15">
      <c r="B21" s="14" t="s">
        <v>57</v>
      </c>
      <c r="C21" s="15" t="s">
        <v>16</v>
      </c>
      <c r="D21" s="16" t="s">
        <v>17</v>
      </c>
      <c r="E21" s="16" t="s">
        <v>18</v>
      </c>
      <c r="F21" s="16" t="s">
        <v>58</v>
      </c>
      <c r="G21" s="16" t="s">
        <v>20</v>
      </c>
      <c r="H21" s="17">
        <v>33.8601109215547</v>
      </c>
      <c r="I21" s="17">
        <v>33.8601109215547</v>
      </c>
      <c r="J21" s="18">
        <v>0</v>
      </c>
      <c r="N21" s="19">
        <v>0</v>
      </c>
      <c r="O21" s="20">
        <v>60</v>
      </c>
      <c r="P21" s="16" t="s">
        <v>20</v>
      </c>
    </row>
    <row r="22" spans="2:16" ht="15" customHeight="1" x14ac:dyDescent="0.15">
      <c r="B22" s="14" t="s">
        <v>59</v>
      </c>
      <c r="C22" s="15" t="s">
        <v>16</v>
      </c>
      <c r="D22" s="16" t="s">
        <v>17</v>
      </c>
      <c r="E22" s="16" t="s">
        <v>18</v>
      </c>
      <c r="F22" s="16" t="s">
        <v>60</v>
      </c>
      <c r="G22" s="16" t="s">
        <v>20</v>
      </c>
      <c r="H22" s="17">
        <v>35.602395579934402</v>
      </c>
      <c r="I22" s="17">
        <v>35.602395579934402</v>
      </c>
      <c r="J22" s="18">
        <v>0</v>
      </c>
      <c r="N22" s="19">
        <v>0</v>
      </c>
      <c r="O22" s="20">
        <v>60</v>
      </c>
      <c r="P22" s="16" t="s">
        <v>20</v>
      </c>
    </row>
    <row r="23" spans="2:16" ht="15" customHeight="1" x14ac:dyDescent="0.15">
      <c r="B23" s="14" t="s">
        <v>61</v>
      </c>
      <c r="C23" s="15" t="s">
        <v>16</v>
      </c>
      <c r="D23" s="16" t="s">
        <v>17</v>
      </c>
      <c r="E23" s="16" t="s">
        <v>18</v>
      </c>
      <c r="F23" s="16" t="s">
        <v>62</v>
      </c>
      <c r="G23" s="16" t="s">
        <v>20</v>
      </c>
      <c r="H23" s="17">
        <v>35.175591184719202</v>
      </c>
      <c r="I23" s="17">
        <v>35.175591184719202</v>
      </c>
      <c r="J23" s="18">
        <v>0</v>
      </c>
      <c r="N23" s="19">
        <v>0</v>
      </c>
      <c r="O23" s="20">
        <v>60</v>
      </c>
      <c r="P23" s="16" t="s">
        <v>20</v>
      </c>
    </row>
    <row r="24" spans="2:16" ht="15" customHeight="1" x14ac:dyDescent="0.15">
      <c r="B24" s="14" t="s">
        <v>63</v>
      </c>
      <c r="C24" s="15" t="s">
        <v>16</v>
      </c>
      <c r="D24" s="16" t="s">
        <v>17</v>
      </c>
      <c r="E24" s="16" t="s">
        <v>18</v>
      </c>
      <c r="F24" s="16" t="s">
        <v>64</v>
      </c>
      <c r="G24" s="16" t="s">
        <v>20</v>
      </c>
      <c r="H24" s="17">
        <v>34.907768648725899</v>
      </c>
      <c r="I24" s="17">
        <v>34.907768648725899</v>
      </c>
      <c r="J24" s="18">
        <v>0</v>
      </c>
      <c r="N24" s="19">
        <v>0</v>
      </c>
      <c r="O24" s="20">
        <v>60</v>
      </c>
      <c r="P24" s="16" t="s">
        <v>20</v>
      </c>
    </row>
    <row r="25" spans="2:16" ht="15" customHeight="1" x14ac:dyDescent="0.15">
      <c r="B25" s="14" t="s">
        <v>65</v>
      </c>
      <c r="C25" s="15" t="s">
        <v>16</v>
      </c>
      <c r="D25" s="16" t="s">
        <v>17</v>
      </c>
      <c r="E25" s="16" t="s">
        <v>18</v>
      </c>
      <c r="F25" s="16" t="s">
        <v>66</v>
      </c>
      <c r="G25" s="16" t="s">
        <v>20</v>
      </c>
      <c r="H25" s="17">
        <v>34.743471785266799</v>
      </c>
      <c r="I25" s="17">
        <v>34.743471785266799</v>
      </c>
      <c r="J25" s="18">
        <v>0</v>
      </c>
      <c r="N25" s="19">
        <v>0</v>
      </c>
      <c r="O25" s="20">
        <v>60</v>
      </c>
      <c r="P25" s="16" t="s">
        <v>20</v>
      </c>
    </row>
    <row r="26" spans="2:16" ht="15" customHeight="1" x14ac:dyDescent="0.15">
      <c r="B26" s="14" t="s">
        <v>67</v>
      </c>
      <c r="C26" s="15" t="s">
        <v>16</v>
      </c>
      <c r="D26" s="16" t="s">
        <v>17</v>
      </c>
      <c r="E26" s="16" t="s">
        <v>18</v>
      </c>
      <c r="F26" s="16" t="s">
        <v>68</v>
      </c>
      <c r="G26" s="16" t="s">
        <v>20</v>
      </c>
      <c r="H26" s="17">
        <v>34.5365901519462</v>
      </c>
      <c r="I26" s="17">
        <v>34.5365901519462</v>
      </c>
      <c r="J26" s="18">
        <v>0</v>
      </c>
      <c r="N26" s="19">
        <v>0</v>
      </c>
      <c r="O26" s="20">
        <v>60</v>
      </c>
      <c r="P26" s="16" t="s">
        <v>20</v>
      </c>
    </row>
    <row r="27" spans="2:16" ht="15" customHeight="1" x14ac:dyDescent="0.15">
      <c r="B27" s="14" t="s">
        <v>69</v>
      </c>
      <c r="C27" s="15" t="s">
        <v>16</v>
      </c>
      <c r="D27" s="16" t="s">
        <v>17</v>
      </c>
      <c r="E27" s="16" t="s">
        <v>18</v>
      </c>
      <c r="F27" s="16" t="s">
        <v>70</v>
      </c>
      <c r="G27" s="16" t="s">
        <v>20</v>
      </c>
      <c r="H27" s="17">
        <v>35.601043734717202</v>
      </c>
      <c r="I27" s="17">
        <v>35.601043734717202</v>
      </c>
      <c r="J27" s="18">
        <v>0</v>
      </c>
      <c r="N27" s="19">
        <v>0</v>
      </c>
      <c r="O27" s="20">
        <v>60</v>
      </c>
      <c r="P27" s="16" t="s">
        <v>20</v>
      </c>
    </row>
    <row r="28" spans="2:16" ht="15" customHeight="1" x14ac:dyDescent="0.15">
      <c r="B28" s="14" t="s">
        <v>71</v>
      </c>
      <c r="C28" s="15" t="s">
        <v>16</v>
      </c>
      <c r="D28" s="16" t="s">
        <v>17</v>
      </c>
      <c r="E28" s="16" t="s">
        <v>18</v>
      </c>
      <c r="F28" s="16" t="s">
        <v>72</v>
      </c>
      <c r="G28" s="16" t="s">
        <v>20</v>
      </c>
      <c r="H28" s="17">
        <v>35.276917310750498</v>
      </c>
      <c r="I28" s="17">
        <v>35.276917310750498</v>
      </c>
      <c r="J28" s="18">
        <v>0</v>
      </c>
      <c r="N28" s="19">
        <v>0</v>
      </c>
      <c r="O28" s="20">
        <v>60</v>
      </c>
      <c r="P28" s="16" t="s">
        <v>20</v>
      </c>
    </row>
    <row r="29" spans="2:16" ht="15" customHeight="1" x14ac:dyDescent="0.15">
      <c r="B29" s="14" t="s">
        <v>73</v>
      </c>
      <c r="C29" s="15" t="s">
        <v>16</v>
      </c>
      <c r="D29" s="16" t="s">
        <v>17</v>
      </c>
      <c r="E29" s="16" t="s">
        <v>18</v>
      </c>
      <c r="F29" s="16" t="s">
        <v>74</v>
      </c>
      <c r="G29" s="16" t="s">
        <v>20</v>
      </c>
      <c r="H29" s="17">
        <v>35.8420270813494</v>
      </c>
      <c r="I29" s="17">
        <v>35.8420270813494</v>
      </c>
      <c r="J29" s="18">
        <v>0</v>
      </c>
      <c r="N29" s="19">
        <v>0</v>
      </c>
      <c r="O29" s="20">
        <v>60</v>
      </c>
      <c r="P29" s="16" t="s">
        <v>20</v>
      </c>
    </row>
    <row r="30" spans="2:16" ht="15" customHeight="1" x14ac:dyDescent="0.15">
      <c r="B30" s="14" t="s">
        <v>75</v>
      </c>
      <c r="C30" s="15" t="s">
        <v>16</v>
      </c>
      <c r="D30" s="16" t="s">
        <v>17</v>
      </c>
      <c r="E30" s="16" t="s">
        <v>18</v>
      </c>
      <c r="F30" s="16" t="s">
        <v>76</v>
      </c>
      <c r="G30" s="16" t="s">
        <v>20</v>
      </c>
      <c r="H30" s="17">
        <v>35.057861204517799</v>
      </c>
      <c r="I30" s="17">
        <v>35.057861204517799</v>
      </c>
      <c r="J30" s="18">
        <v>0</v>
      </c>
      <c r="N30" s="19">
        <v>0</v>
      </c>
      <c r="O30" s="20">
        <v>60</v>
      </c>
      <c r="P30" s="16" t="s">
        <v>20</v>
      </c>
    </row>
    <row r="31" spans="2:16" ht="15" customHeight="1" x14ac:dyDescent="0.15">
      <c r="B31" s="14" t="s">
        <v>77</v>
      </c>
      <c r="C31" s="15" t="s">
        <v>16</v>
      </c>
      <c r="D31" s="16" t="s">
        <v>17</v>
      </c>
      <c r="E31" s="16" t="s">
        <v>18</v>
      </c>
      <c r="F31" s="16" t="s">
        <v>76</v>
      </c>
      <c r="G31" s="16" t="s">
        <v>20</v>
      </c>
      <c r="H31" s="17">
        <v>35.1019261972857</v>
      </c>
      <c r="I31" s="17">
        <v>35.1019261972857</v>
      </c>
      <c r="J31" s="18">
        <v>0</v>
      </c>
      <c r="N31" s="19">
        <v>0</v>
      </c>
      <c r="O31" s="20">
        <v>60</v>
      </c>
      <c r="P31" s="16" t="s">
        <v>20</v>
      </c>
    </row>
    <row r="32" spans="2:16" ht="15" customHeight="1" x14ac:dyDescent="0.15">
      <c r="B32" s="14" t="s">
        <v>78</v>
      </c>
      <c r="C32" s="15" t="s">
        <v>16</v>
      </c>
      <c r="D32" s="16" t="s">
        <v>17</v>
      </c>
      <c r="E32" s="16" t="s">
        <v>18</v>
      </c>
      <c r="F32" s="16" t="s">
        <v>76</v>
      </c>
      <c r="G32" s="16" t="s">
        <v>20</v>
      </c>
      <c r="H32" s="17">
        <v>34.592424736410898</v>
      </c>
      <c r="I32" s="17">
        <v>34.592424736410898</v>
      </c>
      <c r="J32" s="18">
        <v>0</v>
      </c>
      <c r="N32" s="19">
        <v>0</v>
      </c>
      <c r="O32" s="20">
        <v>60</v>
      </c>
      <c r="P32" s="16" t="s">
        <v>20</v>
      </c>
    </row>
    <row r="33" spans="2:16" ht="15" customHeight="1" x14ac:dyDescent="0.15">
      <c r="B33" s="14" t="s">
        <v>79</v>
      </c>
      <c r="C33" s="15" t="s">
        <v>16</v>
      </c>
      <c r="D33" s="16" t="s">
        <v>17</v>
      </c>
      <c r="E33" s="16" t="s">
        <v>18</v>
      </c>
      <c r="F33" s="16" t="s">
        <v>76</v>
      </c>
      <c r="G33" s="16" t="s">
        <v>20</v>
      </c>
      <c r="H33" s="17">
        <v>34.257816175196197</v>
      </c>
      <c r="I33" s="17">
        <v>34.257816175196197</v>
      </c>
      <c r="J33" s="18">
        <v>0</v>
      </c>
      <c r="N33" s="19">
        <v>0</v>
      </c>
      <c r="O33" s="20">
        <v>60</v>
      </c>
      <c r="P33" s="16" t="s">
        <v>20</v>
      </c>
    </row>
    <row r="34" spans="2:16" ht="15" customHeight="1" x14ac:dyDescent="0.15">
      <c r="B34" s="14" t="s">
        <v>80</v>
      </c>
      <c r="C34" s="15" t="s">
        <v>16</v>
      </c>
      <c r="D34" s="16" t="s">
        <v>17</v>
      </c>
      <c r="E34" s="16" t="s">
        <v>18</v>
      </c>
      <c r="F34" s="16" t="s">
        <v>81</v>
      </c>
      <c r="G34" s="16" t="s">
        <v>20</v>
      </c>
      <c r="H34" s="17">
        <v>33.410750858001897</v>
      </c>
      <c r="I34" s="17">
        <v>33.410750858001897</v>
      </c>
      <c r="J34" s="18">
        <v>0</v>
      </c>
      <c r="N34" s="19">
        <v>0</v>
      </c>
      <c r="O34" s="20">
        <v>60</v>
      </c>
      <c r="P34" s="16" t="s">
        <v>20</v>
      </c>
    </row>
    <row r="35" spans="2:16" ht="15" customHeight="1" x14ac:dyDescent="0.15">
      <c r="B35" s="14" t="s">
        <v>82</v>
      </c>
      <c r="C35" s="15" t="s">
        <v>16</v>
      </c>
      <c r="D35" s="16" t="s">
        <v>17</v>
      </c>
      <c r="E35" s="16" t="s">
        <v>18</v>
      </c>
      <c r="F35" s="16" t="s">
        <v>83</v>
      </c>
      <c r="G35" s="16" t="s">
        <v>20</v>
      </c>
      <c r="H35" s="17">
        <v>33.729313916892501</v>
      </c>
      <c r="I35" s="17">
        <v>33.729313916892501</v>
      </c>
      <c r="J35" s="18">
        <v>0</v>
      </c>
      <c r="N35" s="19">
        <v>0</v>
      </c>
      <c r="O35" s="20">
        <v>60</v>
      </c>
      <c r="P35" s="16" t="s">
        <v>20</v>
      </c>
    </row>
    <row r="36" spans="2:16" ht="15" customHeight="1" x14ac:dyDescent="0.15">
      <c r="B36" s="14" t="s">
        <v>84</v>
      </c>
      <c r="C36" s="15" t="s">
        <v>16</v>
      </c>
      <c r="D36" s="16" t="s">
        <v>17</v>
      </c>
      <c r="E36" s="16" t="s">
        <v>18</v>
      </c>
      <c r="F36" s="16" t="s">
        <v>85</v>
      </c>
      <c r="G36" s="16" t="s">
        <v>20</v>
      </c>
      <c r="H36" s="17">
        <v>33.556760195480202</v>
      </c>
      <c r="I36" s="17">
        <v>33.556760195480202</v>
      </c>
      <c r="J36" s="18">
        <v>0</v>
      </c>
      <c r="N36" s="19">
        <v>0</v>
      </c>
      <c r="O36" s="20">
        <v>60</v>
      </c>
      <c r="P36" s="16" t="s">
        <v>20</v>
      </c>
    </row>
    <row r="37" spans="2:16" ht="15" customHeight="1" x14ac:dyDescent="0.15">
      <c r="B37" s="14" t="s">
        <v>86</v>
      </c>
      <c r="C37" s="15" t="s">
        <v>16</v>
      </c>
      <c r="D37" s="16" t="s">
        <v>17</v>
      </c>
      <c r="E37" s="16" t="s">
        <v>18</v>
      </c>
      <c r="F37" s="16" t="s">
        <v>87</v>
      </c>
      <c r="G37" s="16" t="s">
        <v>20</v>
      </c>
      <c r="H37" s="17">
        <v>32.901923891242198</v>
      </c>
      <c r="I37" s="17">
        <v>32.901923891242198</v>
      </c>
      <c r="J37" s="18">
        <v>0</v>
      </c>
      <c r="N37" s="19">
        <v>0</v>
      </c>
      <c r="O37" s="20">
        <v>60</v>
      </c>
      <c r="P37" s="16" t="s">
        <v>20</v>
      </c>
    </row>
    <row r="38" spans="2:16" ht="15" customHeight="1" x14ac:dyDescent="0.15">
      <c r="B38" s="14" t="s">
        <v>88</v>
      </c>
      <c r="C38" s="15" t="s">
        <v>16</v>
      </c>
      <c r="D38" s="16" t="s">
        <v>17</v>
      </c>
      <c r="E38" s="16" t="s">
        <v>18</v>
      </c>
      <c r="F38" s="16" t="s">
        <v>89</v>
      </c>
      <c r="G38" s="16" t="s">
        <v>20</v>
      </c>
      <c r="H38" s="17">
        <v>32.074921401891501</v>
      </c>
      <c r="I38" s="17">
        <v>32.074921401891501</v>
      </c>
      <c r="J38" s="18">
        <v>0</v>
      </c>
      <c r="N38" s="19">
        <v>0</v>
      </c>
      <c r="O38" s="20">
        <v>60</v>
      </c>
      <c r="P38" s="16" t="s">
        <v>20</v>
      </c>
    </row>
    <row r="39" spans="2:16" ht="15" customHeight="1" x14ac:dyDescent="0.15">
      <c r="B39" s="14" t="s">
        <v>90</v>
      </c>
      <c r="C39" s="15" t="s">
        <v>16</v>
      </c>
      <c r="D39" s="16" t="s">
        <v>17</v>
      </c>
      <c r="E39" s="16" t="s">
        <v>18</v>
      </c>
      <c r="F39" s="16" t="s">
        <v>91</v>
      </c>
      <c r="G39" s="16" t="s">
        <v>20</v>
      </c>
      <c r="H39" s="17">
        <v>33.688817848993097</v>
      </c>
      <c r="I39" s="17">
        <v>33.688817848993097</v>
      </c>
      <c r="J39" s="18">
        <v>0</v>
      </c>
      <c r="N39" s="19">
        <v>0</v>
      </c>
      <c r="O39" s="20">
        <v>60</v>
      </c>
      <c r="P39" s="16" t="s">
        <v>20</v>
      </c>
    </row>
    <row r="40" spans="2:16" ht="15" customHeight="1" x14ac:dyDescent="0.15">
      <c r="B40" s="14" t="s">
        <v>92</v>
      </c>
      <c r="C40" s="15" t="s">
        <v>16</v>
      </c>
      <c r="D40" s="16" t="s">
        <v>17</v>
      </c>
      <c r="E40" s="16" t="s">
        <v>18</v>
      </c>
      <c r="F40" s="16" t="s">
        <v>93</v>
      </c>
      <c r="G40" s="16" t="s">
        <v>20</v>
      </c>
      <c r="H40" s="17">
        <v>32.444609483231901</v>
      </c>
      <c r="I40" s="17">
        <v>32.444609483231901</v>
      </c>
      <c r="J40" s="18">
        <v>0</v>
      </c>
      <c r="N40" s="19">
        <v>0</v>
      </c>
      <c r="O40" s="20">
        <v>60</v>
      </c>
      <c r="P40" s="16" t="s">
        <v>20</v>
      </c>
    </row>
    <row r="41" spans="2:16" ht="15" customHeight="1" x14ac:dyDescent="0.15">
      <c r="B41" s="14" t="s">
        <v>94</v>
      </c>
      <c r="C41" s="15" t="s">
        <v>16</v>
      </c>
      <c r="D41" s="16" t="s">
        <v>17</v>
      </c>
      <c r="E41" s="16" t="s">
        <v>18</v>
      </c>
      <c r="F41" s="16" t="s">
        <v>95</v>
      </c>
      <c r="G41" s="16" t="s">
        <v>20</v>
      </c>
      <c r="H41" s="17">
        <v>34.0150472959415</v>
      </c>
      <c r="I41" s="17">
        <v>34.0150472959415</v>
      </c>
      <c r="J41" s="18">
        <v>0</v>
      </c>
      <c r="N41" s="19">
        <v>0</v>
      </c>
      <c r="O41" s="20">
        <v>60</v>
      </c>
      <c r="P41" s="16" t="s">
        <v>20</v>
      </c>
    </row>
    <row r="42" spans="2:16" ht="15" customHeight="1" x14ac:dyDescent="0.15">
      <c r="B42" s="14" t="s">
        <v>96</v>
      </c>
      <c r="C42" s="15" t="s">
        <v>16</v>
      </c>
      <c r="D42" s="16" t="s">
        <v>17</v>
      </c>
      <c r="E42" s="16" t="s">
        <v>18</v>
      </c>
      <c r="F42" s="16" t="s">
        <v>97</v>
      </c>
      <c r="G42" s="16" t="s">
        <v>20</v>
      </c>
      <c r="H42" s="17">
        <v>33.439023625221203</v>
      </c>
      <c r="I42" s="17">
        <v>33.439023625221203</v>
      </c>
      <c r="J42" s="18">
        <v>0</v>
      </c>
      <c r="N42" s="19">
        <v>0</v>
      </c>
      <c r="O42" s="20">
        <v>60</v>
      </c>
      <c r="P42" s="16" t="s">
        <v>20</v>
      </c>
    </row>
    <row r="43" spans="2:16" ht="15" customHeight="1" x14ac:dyDescent="0.15">
      <c r="B43" s="14" t="s">
        <v>98</v>
      </c>
      <c r="C43" s="15" t="s">
        <v>16</v>
      </c>
      <c r="D43" s="16" t="s">
        <v>17</v>
      </c>
      <c r="E43" s="16" t="s">
        <v>18</v>
      </c>
      <c r="F43" s="16" t="s">
        <v>99</v>
      </c>
      <c r="G43" s="16" t="s">
        <v>20</v>
      </c>
      <c r="H43" s="17">
        <v>33.907884853281899</v>
      </c>
      <c r="I43" s="17">
        <v>33.907884853281899</v>
      </c>
      <c r="J43" s="18">
        <v>0</v>
      </c>
      <c r="N43" s="19">
        <v>0</v>
      </c>
      <c r="O43" s="20">
        <v>60</v>
      </c>
      <c r="P43" s="16" t="s">
        <v>20</v>
      </c>
    </row>
    <row r="44" spans="2:16" ht="15" customHeight="1" x14ac:dyDescent="0.15">
      <c r="B44" s="14" t="s">
        <v>100</v>
      </c>
      <c r="C44" s="15" t="s">
        <v>16</v>
      </c>
      <c r="D44" s="16" t="s">
        <v>17</v>
      </c>
      <c r="E44" s="16" t="s">
        <v>18</v>
      </c>
      <c r="F44" s="16" t="s">
        <v>101</v>
      </c>
      <c r="G44" s="16" t="s">
        <v>20</v>
      </c>
      <c r="H44" s="17">
        <v>33.199531419355097</v>
      </c>
      <c r="I44" s="17">
        <v>33.199531419355097</v>
      </c>
      <c r="J44" s="18">
        <v>0</v>
      </c>
      <c r="N44" s="19">
        <v>0</v>
      </c>
      <c r="O44" s="20">
        <v>60</v>
      </c>
      <c r="P44" s="16" t="s">
        <v>20</v>
      </c>
    </row>
    <row r="45" spans="2:16" ht="15" customHeight="1" x14ac:dyDescent="0.15">
      <c r="B45" s="14" t="s">
        <v>102</v>
      </c>
      <c r="C45" s="15" t="s">
        <v>16</v>
      </c>
      <c r="D45" s="16" t="s">
        <v>17</v>
      </c>
      <c r="E45" s="16" t="s">
        <v>18</v>
      </c>
      <c r="F45" s="16" t="s">
        <v>103</v>
      </c>
      <c r="G45" s="16" t="s">
        <v>20</v>
      </c>
      <c r="H45" s="17">
        <v>32.573008588932403</v>
      </c>
      <c r="I45" s="17">
        <v>32.573008588932403</v>
      </c>
      <c r="J45" s="18">
        <v>0</v>
      </c>
      <c r="N45" s="19">
        <v>0</v>
      </c>
      <c r="O45" s="20">
        <v>60</v>
      </c>
      <c r="P45" s="16" t="s">
        <v>20</v>
      </c>
    </row>
    <row r="46" spans="2:16" ht="15" customHeight="1" x14ac:dyDescent="0.15">
      <c r="B46" s="14" t="s">
        <v>104</v>
      </c>
      <c r="C46" s="15" t="s">
        <v>16</v>
      </c>
      <c r="D46" s="16" t="s">
        <v>17</v>
      </c>
      <c r="E46" s="16" t="s">
        <v>18</v>
      </c>
      <c r="F46" s="16" t="s">
        <v>105</v>
      </c>
      <c r="G46" s="16" t="s">
        <v>20</v>
      </c>
      <c r="H46" s="17">
        <v>31.607374929213702</v>
      </c>
      <c r="I46" s="17">
        <v>31.607374929213702</v>
      </c>
      <c r="J46" s="18">
        <v>0</v>
      </c>
      <c r="N46" s="19">
        <v>0</v>
      </c>
      <c r="O46" s="20">
        <v>60</v>
      </c>
      <c r="P46" s="16" t="s">
        <v>20</v>
      </c>
    </row>
    <row r="47" spans="2:16" ht="15" customHeight="1" x14ac:dyDescent="0.15">
      <c r="B47" s="14" t="s">
        <v>106</v>
      </c>
      <c r="C47" s="15" t="s">
        <v>16</v>
      </c>
      <c r="D47" s="16" t="s">
        <v>17</v>
      </c>
      <c r="E47" s="16" t="s">
        <v>18</v>
      </c>
      <c r="F47" s="16" t="s">
        <v>107</v>
      </c>
      <c r="G47" s="16" t="s">
        <v>20</v>
      </c>
      <c r="H47" s="17">
        <v>31.9968314402605</v>
      </c>
      <c r="I47" s="17">
        <v>31.9968314402605</v>
      </c>
      <c r="J47" s="18">
        <v>0</v>
      </c>
      <c r="N47" s="19">
        <v>0</v>
      </c>
      <c r="O47" s="20">
        <v>60</v>
      </c>
      <c r="P47" s="16" t="s">
        <v>20</v>
      </c>
    </row>
    <row r="48" spans="2:16" ht="15" customHeight="1" x14ac:dyDescent="0.15">
      <c r="B48" s="14" t="s">
        <v>108</v>
      </c>
      <c r="C48" s="15" t="s">
        <v>16</v>
      </c>
      <c r="D48" s="16" t="s">
        <v>17</v>
      </c>
      <c r="E48" s="16" t="s">
        <v>18</v>
      </c>
      <c r="F48" s="16" t="s">
        <v>109</v>
      </c>
      <c r="G48" s="16" t="s">
        <v>20</v>
      </c>
      <c r="H48" s="17">
        <v>31.969926707542701</v>
      </c>
      <c r="I48" s="17">
        <v>31.969926707542701</v>
      </c>
      <c r="J48" s="18">
        <v>0</v>
      </c>
      <c r="N48" s="19">
        <v>0</v>
      </c>
      <c r="O48" s="20">
        <v>60</v>
      </c>
      <c r="P48" s="16" t="s">
        <v>20</v>
      </c>
    </row>
    <row r="49" spans="2:16" ht="15" customHeight="1" x14ac:dyDescent="0.15">
      <c r="B49" s="14" t="s">
        <v>110</v>
      </c>
      <c r="C49" s="15" t="s">
        <v>16</v>
      </c>
      <c r="D49" s="16" t="s">
        <v>17</v>
      </c>
      <c r="E49" s="16" t="s">
        <v>18</v>
      </c>
      <c r="F49" s="16" t="s">
        <v>111</v>
      </c>
      <c r="G49" s="16" t="s">
        <v>20</v>
      </c>
      <c r="H49" s="17">
        <v>33.743688875480103</v>
      </c>
      <c r="I49" s="17">
        <v>33.743688875480103</v>
      </c>
      <c r="J49" s="18">
        <v>0</v>
      </c>
      <c r="N49" s="19">
        <v>0</v>
      </c>
      <c r="O49" s="20">
        <v>60</v>
      </c>
      <c r="P49" s="16" t="s">
        <v>20</v>
      </c>
    </row>
    <row r="50" spans="2:16" ht="15" customHeight="1" x14ac:dyDescent="0.15">
      <c r="B50" s="14" t="s">
        <v>112</v>
      </c>
      <c r="C50" s="15" t="s">
        <v>16</v>
      </c>
      <c r="D50" s="16" t="s">
        <v>17</v>
      </c>
      <c r="E50" s="16" t="s">
        <v>18</v>
      </c>
      <c r="F50" s="16" t="s">
        <v>113</v>
      </c>
      <c r="G50" s="16" t="s">
        <v>20</v>
      </c>
      <c r="H50" s="17">
        <v>35.0539794869877</v>
      </c>
      <c r="I50" s="17">
        <v>35.0539794869877</v>
      </c>
      <c r="J50" s="18">
        <v>0</v>
      </c>
      <c r="N50" s="19">
        <v>0</v>
      </c>
      <c r="O50" s="20">
        <v>60</v>
      </c>
      <c r="P50" s="16" t="s">
        <v>20</v>
      </c>
    </row>
    <row r="51" spans="2:16" ht="15" customHeight="1" x14ac:dyDescent="0.15">
      <c r="B51" s="14" t="s">
        <v>114</v>
      </c>
      <c r="C51" s="15" t="s">
        <v>16</v>
      </c>
      <c r="D51" s="16" t="s">
        <v>17</v>
      </c>
      <c r="E51" s="16" t="s">
        <v>18</v>
      </c>
      <c r="F51" s="16" t="s">
        <v>115</v>
      </c>
      <c r="G51" s="16" t="s">
        <v>20</v>
      </c>
      <c r="H51" s="17">
        <v>35.300965232575102</v>
      </c>
      <c r="I51" s="17">
        <v>35.300965232575102</v>
      </c>
      <c r="J51" s="18">
        <v>0</v>
      </c>
      <c r="N51" s="19">
        <v>0</v>
      </c>
      <c r="O51" s="20">
        <v>60</v>
      </c>
      <c r="P51" s="16" t="s">
        <v>20</v>
      </c>
    </row>
    <row r="52" spans="2:16" ht="15" customHeight="1" x14ac:dyDescent="0.15">
      <c r="B52" s="14" t="s">
        <v>116</v>
      </c>
      <c r="C52" s="15" t="s">
        <v>16</v>
      </c>
      <c r="D52" s="16" t="s">
        <v>17</v>
      </c>
      <c r="E52" s="16" t="s">
        <v>18</v>
      </c>
      <c r="F52" s="16" t="s">
        <v>117</v>
      </c>
      <c r="G52" s="16" t="s">
        <v>20</v>
      </c>
      <c r="H52" s="17">
        <v>32.864688981067303</v>
      </c>
      <c r="I52" s="17">
        <v>32.864688981067303</v>
      </c>
      <c r="J52" s="18">
        <v>0</v>
      </c>
      <c r="N52" s="19">
        <v>0</v>
      </c>
      <c r="O52" s="20">
        <v>60</v>
      </c>
      <c r="P52" s="16" t="s">
        <v>20</v>
      </c>
    </row>
    <row r="53" spans="2:16" ht="15" customHeight="1" x14ac:dyDescent="0.15">
      <c r="B53" s="14" t="s">
        <v>118</v>
      </c>
      <c r="C53" s="15" t="s">
        <v>16</v>
      </c>
      <c r="D53" s="16" t="s">
        <v>17</v>
      </c>
      <c r="E53" s="16" t="s">
        <v>18</v>
      </c>
      <c r="F53" s="16" t="s">
        <v>119</v>
      </c>
      <c r="G53" s="16" t="s">
        <v>20</v>
      </c>
      <c r="H53" s="17">
        <v>32.899074920338101</v>
      </c>
      <c r="I53" s="17">
        <v>32.899074920338101</v>
      </c>
      <c r="J53" s="18">
        <v>0</v>
      </c>
      <c r="N53" s="19">
        <v>0</v>
      </c>
      <c r="O53" s="20">
        <v>60</v>
      </c>
      <c r="P53" s="16" t="s">
        <v>20</v>
      </c>
    </row>
    <row r="54" spans="2:16" ht="15" customHeight="1" x14ac:dyDescent="0.15">
      <c r="B54" s="14" t="s">
        <v>120</v>
      </c>
      <c r="C54" s="15" t="s">
        <v>16</v>
      </c>
      <c r="D54" s="16" t="s">
        <v>17</v>
      </c>
      <c r="E54" s="16" t="s">
        <v>18</v>
      </c>
      <c r="F54" s="16" t="s">
        <v>121</v>
      </c>
      <c r="G54" s="16" t="s">
        <v>20</v>
      </c>
      <c r="H54" s="17">
        <v>32.2392100846088</v>
      </c>
      <c r="I54" s="17">
        <v>32.2392100846088</v>
      </c>
      <c r="J54" s="18">
        <v>0</v>
      </c>
      <c r="N54" s="19">
        <v>0</v>
      </c>
      <c r="O54" s="20">
        <v>60</v>
      </c>
      <c r="P54" s="16" t="s">
        <v>20</v>
      </c>
    </row>
    <row r="55" spans="2:16" ht="15" customHeight="1" x14ac:dyDescent="0.15">
      <c r="B55" s="14" t="s">
        <v>122</v>
      </c>
      <c r="C55" s="15" t="s">
        <v>16</v>
      </c>
      <c r="D55" s="16" t="s">
        <v>17</v>
      </c>
      <c r="E55" s="16" t="s">
        <v>18</v>
      </c>
      <c r="F55" s="16" t="s">
        <v>123</v>
      </c>
      <c r="G55" s="16" t="s">
        <v>20</v>
      </c>
      <c r="H55" s="17">
        <v>32.866878756270403</v>
      </c>
      <c r="I55" s="17">
        <v>32.866878756270403</v>
      </c>
      <c r="J55" s="18">
        <v>0</v>
      </c>
      <c r="N55" s="19">
        <v>0</v>
      </c>
      <c r="O55" s="20">
        <v>60</v>
      </c>
      <c r="P55" s="16" t="s">
        <v>20</v>
      </c>
    </row>
    <row r="56" spans="2:16" ht="15" customHeight="1" x14ac:dyDescent="0.15">
      <c r="B56" s="14" t="s">
        <v>124</v>
      </c>
      <c r="C56" s="15" t="s">
        <v>16</v>
      </c>
      <c r="D56" s="16" t="s">
        <v>17</v>
      </c>
      <c r="E56" s="16" t="s">
        <v>18</v>
      </c>
      <c r="F56" s="16" t="s">
        <v>125</v>
      </c>
      <c r="G56" s="16" t="s">
        <v>20</v>
      </c>
      <c r="H56" s="17">
        <v>32.905150488579203</v>
      </c>
      <c r="I56" s="17">
        <v>32.905150488579203</v>
      </c>
      <c r="J56" s="18">
        <v>0</v>
      </c>
      <c r="N56" s="19">
        <v>0</v>
      </c>
      <c r="O56" s="20">
        <v>60</v>
      </c>
      <c r="P56" s="16" t="s">
        <v>20</v>
      </c>
    </row>
    <row r="57" spans="2:16" ht="15" customHeight="1" x14ac:dyDescent="0.15">
      <c r="B57" s="14" t="s">
        <v>126</v>
      </c>
      <c r="C57" s="15" t="s">
        <v>16</v>
      </c>
      <c r="D57" s="16" t="s">
        <v>17</v>
      </c>
      <c r="E57" s="16" t="s">
        <v>18</v>
      </c>
      <c r="F57" s="16" t="s">
        <v>127</v>
      </c>
      <c r="G57" s="16" t="s">
        <v>20</v>
      </c>
      <c r="H57" s="17">
        <v>33.576745662743903</v>
      </c>
      <c r="I57" s="17">
        <v>33.576745662743903</v>
      </c>
      <c r="J57" s="18">
        <v>0</v>
      </c>
      <c r="N57" s="19">
        <v>0</v>
      </c>
      <c r="O57" s="20">
        <v>60</v>
      </c>
      <c r="P57" s="16" t="s">
        <v>20</v>
      </c>
    </row>
    <row r="58" spans="2:16" ht="15" customHeight="1" x14ac:dyDescent="0.15">
      <c r="B58" s="14" t="s">
        <v>128</v>
      </c>
      <c r="C58" s="15" t="s">
        <v>16</v>
      </c>
      <c r="D58" s="16" t="s">
        <v>17</v>
      </c>
      <c r="E58" s="16" t="s">
        <v>18</v>
      </c>
      <c r="F58" s="16" t="s">
        <v>129</v>
      </c>
      <c r="G58" s="16" t="s">
        <v>20</v>
      </c>
      <c r="H58" s="17">
        <v>30.9957179816018</v>
      </c>
      <c r="I58" s="17">
        <v>30.9957179816018</v>
      </c>
      <c r="J58" s="18">
        <v>0</v>
      </c>
      <c r="N58" s="19">
        <v>0</v>
      </c>
      <c r="O58" s="20">
        <v>60</v>
      </c>
      <c r="P58" s="16" t="s">
        <v>20</v>
      </c>
    </row>
    <row r="59" spans="2:16" ht="15" customHeight="1" x14ac:dyDescent="0.15">
      <c r="B59" s="14" t="s">
        <v>130</v>
      </c>
      <c r="C59" s="15" t="s">
        <v>16</v>
      </c>
      <c r="D59" s="16" t="s">
        <v>17</v>
      </c>
      <c r="E59" s="16" t="s">
        <v>18</v>
      </c>
      <c r="F59" s="16" t="s">
        <v>131</v>
      </c>
      <c r="G59" s="16" t="s">
        <v>20</v>
      </c>
      <c r="H59" s="17">
        <v>31.078882454725601</v>
      </c>
      <c r="I59" s="17">
        <v>31.078882454725601</v>
      </c>
      <c r="J59" s="18">
        <v>0</v>
      </c>
      <c r="N59" s="19">
        <v>0</v>
      </c>
      <c r="O59" s="20">
        <v>60</v>
      </c>
      <c r="P59" s="16" t="s">
        <v>20</v>
      </c>
    </row>
    <row r="60" spans="2:16" ht="15" customHeight="1" x14ac:dyDescent="0.15">
      <c r="B60" s="14" t="s">
        <v>132</v>
      </c>
      <c r="C60" s="15" t="s">
        <v>16</v>
      </c>
      <c r="D60" s="16" t="s">
        <v>17</v>
      </c>
      <c r="E60" s="16" t="s">
        <v>18</v>
      </c>
      <c r="F60" s="16" t="s">
        <v>133</v>
      </c>
      <c r="G60" s="16" t="s">
        <v>20</v>
      </c>
      <c r="H60" s="17">
        <v>31.081903041015298</v>
      </c>
      <c r="I60" s="17">
        <v>31.081903041015298</v>
      </c>
      <c r="J60" s="18">
        <v>0</v>
      </c>
      <c r="N60" s="19">
        <v>0</v>
      </c>
      <c r="O60" s="20">
        <v>60</v>
      </c>
      <c r="P60" s="16" t="s">
        <v>20</v>
      </c>
    </row>
    <row r="61" spans="2:16" ht="15" customHeight="1" x14ac:dyDescent="0.15">
      <c r="B61" s="14" t="s">
        <v>134</v>
      </c>
      <c r="C61" s="15" t="s">
        <v>16</v>
      </c>
      <c r="D61" s="16" t="s">
        <v>17</v>
      </c>
      <c r="E61" s="16" t="s">
        <v>18</v>
      </c>
      <c r="F61" s="16" t="s">
        <v>135</v>
      </c>
      <c r="G61" s="16" t="s">
        <v>20</v>
      </c>
      <c r="H61" s="17">
        <v>31.008034076597799</v>
      </c>
      <c r="I61" s="17">
        <v>31.008034076597799</v>
      </c>
      <c r="J61" s="18">
        <v>0</v>
      </c>
      <c r="N61" s="19">
        <v>0</v>
      </c>
      <c r="O61" s="20">
        <v>60</v>
      </c>
      <c r="P61" s="16" t="s">
        <v>20</v>
      </c>
    </row>
    <row r="62" spans="2:16" ht="15" customHeight="1" x14ac:dyDescent="0.15">
      <c r="B62" s="14" t="s">
        <v>136</v>
      </c>
      <c r="C62" s="15" t="s">
        <v>16</v>
      </c>
      <c r="D62" s="16" t="s">
        <v>17</v>
      </c>
      <c r="E62" s="16" t="s">
        <v>18</v>
      </c>
      <c r="F62" s="16" t="s">
        <v>137</v>
      </c>
      <c r="G62" s="16" t="s">
        <v>20</v>
      </c>
      <c r="H62" s="17">
        <v>28.178286404742</v>
      </c>
      <c r="I62" s="17">
        <v>28.178286404742</v>
      </c>
      <c r="J62" s="18">
        <v>0</v>
      </c>
      <c r="N62" s="19">
        <v>0</v>
      </c>
      <c r="O62" s="20">
        <v>60</v>
      </c>
      <c r="P62" s="16" t="s">
        <v>20</v>
      </c>
    </row>
    <row r="63" spans="2:16" ht="15" customHeight="1" x14ac:dyDescent="0.15">
      <c r="B63" s="14" t="s">
        <v>138</v>
      </c>
      <c r="C63" s="15" t="s">
        <v>16</v>
      </c>
      <c r="D63" s="16" t="s">
        <v>17</v>
      </c>
      <c r="E63" s="16" t="s">
        <v>18</v>
      </c>
      <c r="F63" s="16" t="s">
        <v>139</v>
      </c>
      <c r="G63" s="16" t="s">
        <v>20</v>
      </c>
      <c r="H63" s="17">
        <v>32.992647083360701</v>
      </c>
      <c r="I63" s="17">
        <v>32.992647083360701</v>
      </c>
      <c r="J63" s="18">
        <v>0</v>
      </c>
      <c r="N63" s="19">
        <v>0</v>
      </c>
      <c r="O63" s="20">
        <v>60</v>
      </c>
      <c r="P63" s="16" t="s">
        <v>20</v>
      </c>
    </row>
    <row r="64" spans="2:16" ht="15" customHeight="1" x14ac:dyDescent="0.15">
      <c r="B64" s="14" t="s">
        <v>140</v>
      </c>
      <c r="C64" s="15" t="s">
        <v>16</v>
      </c>
      <c r="D64" s="16" t="s">
        <v>17</v>
      </c>
      <c r="E64" s="16" t="s">
        <v>18</v>
      </c>
      <c r="F64" s="16" t="s">
        <v>141</v>
      </c>
      <c r="G64" s="16" t="s">
        <v>20</v>
      </c>
      <c r="H64" s="17">
        <v>32.077714311543197</v>
      </c>
      <c r="I64" s="17">
        <v>32.077714311543197</v>
      </c>
      <c r="J64" s="18">
        <v>0</v>
      </c>
      <c r="N64" s="19">
        <v>0</v>
      </c>
      <c r="O64" s="20">
        <v>60</v>
      </c>
      <c r="P64" s="16" t="s">
        <v>20</v>
      </c>
    </row>
    <row r="65" spans="2:16" ht="15" customHeight="1" x14ac:dyDescent="0.15">
      <c r="B65" s="14" t="s">
        <v>142</v>
      </c>
      <c r="C65" s="15" t="s">
        <v>16</v>
      </c>
      <c r="D65" s="16" t="s">
        <v>17</v>
      </c>
      <c r="E65" s="16" t="s">
        <v>18</v>
      </c>
      <c r="F65" s="16" t="s">
        <v>143</v>
      </c>
      <c r="G65" s="16" t="s">
        <v>20</v>
      </c>
      <c r="H65" s="17">
        <v>31.575117796653199</v>
      </c>
      <c r="I65" s="17">
        <v>31.575117796653199</v>
      </c>
      <c r="J65" s="18">
        <v>0</v>
      </c>
      <c r="N65" s="19">
        <v>0</v>
      </c>
      <c r="O65" s="20">
        <v>60</v>
      </c>
      <c r="P65" s="16" t="s">
        <v>20</v>
      </c>
    </row>
    <row r="66" spans="2:16" ht="15" customHeight="1" x14ac:dyDescent="0.15">
      <c r="B66" s="14" t="s">
        <v>144</v>
      </c>
      <c r="C66" s="15" t="s">
        <v>16</v>
      </c>
      <c r="D66" s="16" t="s">
        <v>17</v>
      </c>
      <c r="E66" s="16" t="s">
        <v>18</v>
      </c>
      <c r="F66" s="16" t="s">
        <v>145</v>
      </c>
      <c r="G66" s="16" t="s">
        <v>20</v>
      </c>
      <c r="H66" s="17">
        <v>31.024376108934899</v>
      </c>
      <c r="I66" s="17">
        <v>31.024376108934899</v>
      </c>
      <c r="J66" s="18">
        <v>0</v>
      </c>
      <c r="N66" s="19">
        <v>0</v>
      </c>
      <c r="O66" s="20">
        <v>60</v>
      </c>
      <c r="P66" s="16" t="s">
        <v>20</v>
      </c>
    </row>
    <row r="67" spans="2:16" ht="15" customHeight="1" x14ac:dyDescent="0.15">
      <c r="B67" s="14" t="s">
        <v>146</v>
      </c>
      <c r="C67" s="15" t="s">
        <v>16</v>
      </c>
      <c r="D67" s="16" t="s">
        <v>17</v>
      </c>
      <c r="E67" s="16" t="s">
        <v>18</v>
      </c>
      <c r="F67" s="16" t="s">
        <v>147</v>
      </c>
      <c r="G67" s="16" t="s">
        <v>20</v>
      </c>
      <c r="H67" s="17">
        <v>32.053527518345298</v>
      </c>
      <c r="I67" s="17">
        <v>32.053527518345298</v>
      </c>
      <c r="J67" s="18">
        <v>0</v>
      </c>
      <c r="N67" s="19">
        <v>0</v>
      </c>
      <c r="O67" s="20">
        <v>60</v>
      </c>
      <c r="P67" s="16" t="s">
        <v>20</v>
      </c>
    </row>
    <row r="68" spans="2:16" ht="15" customHeight="1" x14ac:dyDescent="0.15">
      <c r="B68" s="14" t="s">
        <v>148</v>
      </c>
      <c r="C68" s="15" t="s">
        <v>16</v>
      </c>
      <c r="D68" s="16" t="s">
        <v>17</v>
      </c>
      <c r="E68" s="16" t="s">
        <v>18</v>
      </c>
      <c r="F68" s="16" t="s">
        <v>149</v>
      </c>
      <c r="G68" s="16" t="s">
        <v>20</v>
      </c>
      <c r="H68" s="17">
        <v>32.570646795732401</v>
      </c>
      <c r="I68" s="17">
        <v>32.570646795732401</v>
      </c>
      <c r="J68" s="18">
        <v>0</v>
      </c>
      <c r="N68" s="19">
        <v>0</v>
      </c>
      <c r="O68" s="20">
        <v>60</v>
      </c>
      <c r="P68" s="16" t="s">
        <v>20</v>
      </c>
    </row>
    <row r="69" spans="2:16" ht="15" customHeight="1" x14ac:dyDescent="0.15">
      <c r="B69" s="14" t="s">
        <v>150</v>
      </c>
      <c r="C69" s="15" t="s">
        <v>16</v>
      </c>
      <c r="D69" s="16" t="s">
        <v>17</v>
      </c>
      <c r="E69" s="16" t="s">
        <v>18</v>
      </c>
      <c r="F69" s="16" t="s">
        <v>151</v>
      </c>
      <c r="G69" s="16" t="s">
        <v>20</v>
      </c>
      <c r="H69" s="17">
        <v>32.298061607415903</v>
      </c>
      <c r="I69" s="17">
        <v>32.298061607415903</v>
      </c>
      <c r="J69" s="18">
        <v>0</v>
      </c>
      <c r="N69" s="19">
        <v>0</v>
      </c>
      <c r="O69" s="20">
        <v>60</v>
      </c>
      <c r="P69" s="16" t="s">
        <v>20</v>
      </c>
    </row>
    <row r="70" spans="2:16" ht="15" customHeight="1" x14ac:dyDescent="0.15">
      <c r="B70" s="14" t="s">
        <v>152</v>
      </c>
      <c r="C70" s="15" t="s">
        <v>16</v>
      </c>
      <c r="D70" s="16" t="s">
        <v>17</v>
      </c>
      <c r="E70" s="16" t="s">
        <v>18</v>
      </c>
      <c r="F70" s="16" t="s">
        <v>153</v>
      </c>
      <c r="G70" s="16" t="s">
        <v>20</v>
      </c>
      <c r="H70" s="17">
        <v>31.1074778779406</v>
      </c>
      <c r="I70" s="17">
        <v>31.1074778779406</v>
      </c>
      <c r="J70" s="18">
        <v>0</v>
      </c>
      <c r="N70" s="19">
        <v>0</v>
      </c>
      <c r="O70" s="20">
        <v>60</v>
      </c>
      <c r="P70" s="16" t="s">
        <v>20</v>
      </c>
    </row>
    <row r="71" spans="2:16" ht="15" customHeight="1" x14ac:dyDescent="0.15">
      <c r="B71" s="14" t="s">
        <v>154</v>
      </c>
      <c r="C71" s="15" t="s">
        <v>16</v>
      </c>
      <c r="D71" s="16" t="s">
        <v>17</v>
      </c>
      <c r="E71" s="16" t="s">
        <v>18</v>
      </c>
      <c r="F71" s="16" t="s">
        <v>155</v>
      </c>
      <c r="G71" s="16" t="s">
        <v>20</v>
      </c>
      <c r="H71" s="17">
        <v>33.028914047793002</v>
      </c>
      <c r="I71" s="17">
        <v>33.028914047793002</v>
      </c>
      <c r="J71" s="18">
        <v>0</v>
      </c>
      <c r="N71" s="19">
        <v>0</v>
      </c>
      <c r="O71" s="20">
        <v>60</v>
      </c>
      <c r="P71" s="16" t="s">
        <v>20</v>
      </c>
    </row>
    <row r="72" spans="2:16" ht="15" customHeight="1" x14ac:dyDescent="0.15">
      <c r="B72" s="14" t="s">
        <v>156</v>
      </c>
      <c r="C72" s="15" t="s">
        <v>16</v>
      </c>
      <c r="D72" s="16" t="s">
        <v>17</v>
      </c>
      <c r="E72" s="16" t="s">
        <v>18</v>
      </c>
      <c r="F72" s="16" t="s">
        <v>157</v>
      </c>
      <c r="G72" s="16" t="s">
        <v>20</v>
      </c>
      <c r="H72" s="17">
        <v>31.040529088078401</v>
      </c>
      <c r="I72" s="17">
        <v>31.040529088078401</v>
      </c>
      <c r="J72" s="18">
        <v>0</v>
      </c>
      <c r="N72" s="19">
        <v>0</v>
      </c>
      <c r="O72" s="20">
        <v>60</v>
      </c>
      <c r="P72" s="16" t="s">
        <v>20</v>
      </c>
    </row>
    <row r="73" spans="2:16" ht="15" customHeight="1" x14ac:dyDescent="0.15">
      <c r="B73" s="14" t="s">
        <v>158</v>
      </c>
      <c r="C73" s="15" t="s">
        <v>16</v>
      </c>
      <c r="D73" s="16" t="s">
        <v>17</v>
      </c>
      <c r="E73" s="16" t="s">
        <v>18</v>
      </c>
      <c r="F73" s="16" t="s">
        <v>159</v>
      </c>
      <c r="G73" s="16" t="s">
        <v>20</v>
      </c>
      <c r="H73" s="17">
        <v>32.9742069546934</v>
      </c>
      <c r="I73" s="17">
        <v>32.9742069546934</v>
      </c>
      <c r="J73" s="18">
        <v>0</v>
      </c>
      <c r="N73" s="19">
        <v>0</v>
      </c>
      <c r="O73" s="20">
        <v>60</v>
      </c>
      <c r="P73" s="16" t="s">
        <v>20</v>
      </c>
    </row>
    <row r="74" spans="2:16" ht="15" customHeight="1" x14ac:dyDescent="0.15">
      <c r="B74" s="14" t="s">
        <v>160</v>
      </c>
      <c r="C74" s="15" t="s">
        <v>16</v>
      </c>
      <c r="D74" s="16" t="s">
        <v>17</v>
      </c>
      <c r="E74" s="16" t="s">
        <v>18</v>
      </c>
      <c r="F74" s="16" t="s">
        <v>161</v>
      </c>
      <c r="G74" s="16" t="s">
        <v>20</v>
      </c>
      <c r="H74" s="17">
        <v>31.470611066993399</v>
      </c>
      <c r="I74" s="17">
        <v>31.470611066993399</v>
      </c>
      <c r="J74" s="18">
        <v>0</v>
      </c>
      <c r="N74" s="19">
        <v>0</v>
      </c>
      <c r="O74" s="20">
        <v>60</v>
      </c>
      <c r="P74" s="16" t="s">
        <v>20</v>
      </c>
    </row>
    <row r="75" spans="2:16" ht="15" customHeight="1" x14ac:dyDescent="0.15">
      <c r="B75" s="14" t="s">
        <v>162</v>
      </c>
      <c r="C75" s="15" t="s">
        <v>16</v>
      </c>
      <c r="D75" s="16" t="s">
        <v>17</v>
      </c>
      <c r="E75" s="16" t="s">
        <v>18</v>
      </c>
      <c r="F75" s="16" t="s">
        <v>163</v>
      </c>
      <c r="G75" s="16" t="s">
        <v>20</v>
      </c>
      <c r="H75" s="17">
        <v>30.844682542457999</v>
      </c>
      <c r="I75" s="17">
        <v>30.844682542457999</v>
      </c>
      <c r="J75" s="18">
        <v>0</v>
      </c>
      <c r="N75" s="19">
        <v>0</v>
      </c>
      <c r="O75" s="20">
        <v>60</v>
      </c>
      <c r="P75" s="16" t="s">
        <v>20</v>
      </c>
    </row>
    <row r="76" spans="2:16" ht="15" customHeight="1" x14ac:dyDescent="0.15">
      <c r="B76" s="14" t="s">
        <v>164</v>
      </c>
      <c r="C76" s="15" t="s">
        <v>16</v>
      </c>
      <c r="D76" s="16" t="s">
        <v>17</v>
      </c>
      <c r="E76" s="16" t="s">
        <v>18</v>
      </c>
      <c r="F76" s="16" t="s">
        <v>165</v>
      </c>
      <c r="G76" s="16" t="s">
        <v>20</v>
      </c>
      <c r="H76" s="17">
        <v>30.608865306768799</v>
      </c>
      <c r="I76" s="17">
        <v>30.608865306768799</v>
      </c>
      <c r="J76" s="18">
        <v>0</v>
      </c>
      <c r="N76" s="19">
        <v>0</v>
      </c>
      <c r="O76" s="20">
        <v>60</v>
      </c>
      <c r="P76" s="16" t="s">
        <v>20</v>
      </c>
    </row>
    <row r="77" spans="2:16" ht="15" customHeight="1" x14ac:dyDescent="0.15">
      <c r="B77" s="14" t="s">
        <v>166</v>
      </c>
      <c r="C77" s="15" t="s">
        <v>16</v>
      </c>
      <c r="D77" s="16" t="s">
        <v>17</v>
      </c>
      <c r="E77" s="16" t="s">
        <v>167</v>
      </c>
      <c r="F77" s="16" t="s">
        <v>20</v>
      </c>
      <c r="G77" s="16" t="s">
        <v>20</v>
      </c>
      <c r="I77" s="17">
        <v>0</v>
      </c>
      <c r="J77" s="18">
        <v>0</v>
      </c>
      <c r="M77" s="19">
        <v>0</v>
      </c>
      <c r="N77" s="19">
        <v>0</v>
      </c>
      <c r="O77" s="20">
        <v>60</v>
      </c>
      <c r="P77" s="16" t="s">
        <v>20</v>
      </c>
    </row>
    <row r="78" spans="2:16" ht="15" customHeight="1" x14ac:dyDescent="0.15">
      <c r="B78" s="14" t="s">
        <v>168</v>
      </c>
      <c r="C78" s="15" t="s">
        <v>16</v>
      </c>
      <c r="D78" s="16" t="s">
        <v>17</v>
      </c>
      <c r="E78" s="16" t="s">
        <v>167</v>
      </c>
      <c r="F78" s="16" t="s">
        <v>20</v>
      </c>
      <c r="G78" s="16" t="s">
        <v>20</v>
      </c>
      <c r="I78" s="17">
        <v>0</v>
      </c>
      <c r="J78" s="18">
        <v>0</v>
      </c>
      <c r="M78" s="19">
        <v>0</v>
      </c>
      <c r="N78" s="19">
        <v>0</v>
      </c>
      <c r="O78" s="20">
        <v>60</v>
      </c>
      <c r="P78" s="16" t="s">
        <v>20</v>
      </c>
    </row>
    <row r="79" spans="2:16" ht="15" customHeight="1" x14ac:dyDescent="0.15">
      <c r="B79" s="14" t="s">
        <v>169</v>
      </c>
      <c r="C79" s="15" t="s">
        <v>16</v>
      </c>
      <c r="D79" s="16" t="s">
        <v>17</v>
      </c>
      <c r="E79" s="16" t="s">
        <v>18</v>
      </c>
      <c r="F79" s="16" t="s">
        <v>170</v>
      </c>
      <c r="G79" s="16" t="s">
        <v>20</v>
      </c>
      <c r="H79" s="17">
        <v>33.713439506672998</v>
      </c>
      <c r="I79" s="17">
        <v>33.713439506672998</v>
      </c>
      <c r="J79" s="18">
        <v>0</v>
      </c>
      <c r="N79" s="19">
        <v>0</v>
      </c>
      <c r="O79" s="20">
        <v>60</v>
      </c>
      <c r="P79" s="16" t="s">
        <v>20</v>
      </c>
    </row>
    <row r="80" spans="2:16" ht="15" customHeight="1" x14ac:dyDescent="0.15">
      <c r="B80" s="14" t="s">
        <v>171</v>
      </c>
      <c r="C80" s="15" t="s">
        <v>16</v>
      </c>
      <c r="D80" s="16" t="s">
        <v>17</v>
      </c>
      <c r="E80" s="16" t="s">
        <v>18</v>
      </c>
      <c r="F80" s="16" t="s">
        <v>172</v>
      </c>
      <c r="G80" s="16" t="s">
        <v>20</v>
      </c>
      <c r="H80" s="17">
        <v>33.185431267942803</v>
      </c>
      <c r="I80" s="17">
        <v>33.185431267942803</v>
      </c>
      <c r="J80" s="18">
        <v>0</v>
      </c>
      <c r="N80" s="19">
        <v>0</v>
      </c>
      <c r="O80" s="20">
        <v>60</v>
      </c>
      <c r="P80" s="16" t="s">
        <v>20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9972-134C-4934-A403-01815901D09E}">
  <dimension ref="A1:P7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T26" sqref="T26"/>
    </sheetView>
  </sheetViews>
  <sheetFormatPr defaultColWidth="10" defaultRowHeight="15" customHeight="1" x14ac:dyDescent="0.15"/>
  <cols>
    <col min="1" max="1" width="1.5" style="27" customWidth="1"/>
    <col min="2" max="3" width="10" style="28" customWidth="1"/>
    <col min="4" max="4" width="13.33203125" style="28" customWidth="1"/>
    <col min="5" max="5" width="11.6640625" style="28" customWidth="1"/>
    <col min="6" max="6" width="15" style="28" customWidth="1"/>
    <col min="7" max="7" width="15" style="28" hidden="1" customWidth="1"/>
    <col min="8" max="8" width="15" style="29" customWidth="1"/>
    <col min="9" max="9" width="13.33203125" style="29" customWidth="1"/>
    <col min="10" max="10" width="15" style="30" customWidth="1"/>
    <col min="11" max="11" width="18.33203125" style="31" hidden="1" customWidth="1"/>
    <col min="12" max="12" width="18.33203125" style="30" hidden="1" customWidth="1"/>
    <col min="13" max="14" width="18.33203125" style="31" hidden="1" customWidth="1"/>
    <col min="15" max="15" width="10" style="32" hidden="1" customWidth="1"/>
    <col min="16" max="16" width="18.33203125" style="28" hidden="1" customWidth="1"/>
    <col min="17" max="17" width="10" style="33" customWidth="1"/>
    <col min="18" max="16384" width="10" style="33"/>
  </cols>
  <sheetData>
    <row r="1" spans="1:16" s="26" customFormat="1" ht="30" customHeight="1" x14ac:dyDescent="0.15">
      <c r="A1" s="24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</row>
    <row r="2" spans="1:16" ht="15" customHeight="1" x14ac:dyDescent="0.15">
      <c r="B2" s="28" t="s">
        <v>15</v>
      </c>
      <c r="C2" s="28" t="s">
        <v>16</v>
      </c>
      <c r="D2" s="28" t="s">
        <v>195</v>
      </c>
      <c r="E2" s="28" t="s">
        <v>18</v>
      </c>
      <c r="F2" s="28" t="s">
        <v>196</v>
      </c>
      <c r="G2" s="28" t="s">
        <v>20</v>
      </c>
      <c r="H2" s="29">
        <v>31.0745797571122</v>
      </c>
      <c r="I2" s="29">
        <v>31.0745797571122</v>
      </c>
      <c r="J2" s="30">
        <v>0</v>
      </c>
      <c r="N2" s="31">
        <v>0</v>
      </c>
      <c r="O2" s="32">
        <v>60</v>
      </c>
      <c r="P2" s="28" t="s">
        <v>20</v>
      </c>
    </row>
    <row r="3" spans="1:16" ht="15" customHeight="1" x14ac:dyDescent="0.15">
      <c r="B3" s="28" t="s">
        <v>21</v>
      </c>
      <c r="C3" s="28" t="s">
        <v>16</v>
      </c>
      <c r="D3" s="28" t="s">
        <v>195</v>
      </c>
      <c r="E3" s="28" t="s">
        <v>18</v>
      </c>
      <c r="F3" s="28" t="s">
        <v>197</v>
      </c>
      <c r="G3" s="28" t="s">
        <v>20</v>
      </c>
      <c r="H3" s="29">
        <v>30.677746202250599</v>
      </c>
      <c r="I3" s="29">
        <v>30.677746202250599</v>
      </c>
      <c r="J3" s="30">
        <v>0</v>
      </c>
      <c r="N3" s="31">
        <v>0</v>
      </c>
      <c r="O3" s="32">
        <v>60</v>
      </c>
      <c r="P3" s="28" t="s">
        <v>20</v>
      </c>
    </row>
    <row r="4" spans="1:16" ht="15" customHeight="1" x14ac:dyDescent="0.15">
      <c r="B4" s="28" t="s">
        <v>23</v>
      </c>
      <c r="C4" s="28" t="s">
        <v>16</v>
      </c>
      <c r="D4" s="28" t="s">
        <v>195</v>
      </c>
      <c r="E4" s="28" t="s">
        <v>18</v>
      </c>
      <c r="F4" s="28" t="s">
        <v>198</v>
      </c>
      <c r="G4" s="28" t="s">
        <v>20</v>
      </c>
      <c r="H4" s="29">
        <v>30.720028097678501</v>
      </c>
      <c r="I4" s="29">
        <v>30.720028097678501</v>
      </c>
      <c r="J4" s="30">
        <v>0</v>
      </c>
      <c r="N4" s="31">
        <v>0</v>
      </c>
      <c r="O4" s="32">
        <v>60</v>
      </c>
      <c r="P4" s="28" t="s">
        <v>20</v>
      </c>
    </row>
    <row r="5" spans="1:16" ht="15" customHeight="1" x14ac:dyDescent="0.15">
      <c r="B5" s="28" t="s">
        <v>25</v>
      </c>
      <c r="C5" s="28" t="s">
        <v>16</v>
      </c>
      <c r="D5" s="28" t="s">
        <v>195</v>
      </c>
      <c r="E5" s="28" t="s">
        <v>18</v>
      </c>
      <c r="F5" s="28" t="s">
        <v>199</v>
      </c>
      <c r="G5" s="28" t="s">
        <v>20</v>
      </c>
      <c r="H5" s="29">
        <v>30.877405763266498</v>
      </c>
      <c r="I5" s="29">
        <v>30.877405763266498</v>
      </c>
      <c r="J5" s="30">
        <v>0</v>
      </c>
      <c r="N5" s="31">
        <v>0</v>
      </c>
      <c r="O5" s="32">
        <v>60</v>
      </c>
      <c r="P5" s="28" t="s">
        <v>20</v>
      </c>
    </row>
    <row r="6" spans="1:16" ht="15" customHeight="1" x14ac:dyDescent="0.15">
      <c r="B6" s="28" t="s">
        <v>27</v>
      </c>
      <c r="C6" s="28" t="s">
        <v>16</v>
      </c>
      <c r="D6" s="28" t="s">
        <v>195</v>
      </c>
      <c r="E6" s="28" t="s">
        <v>18</v>
      </c>
      <c r="F6" s="28" t="s">
        <v>200</v>
      </c>
      <c r="G6" s="28" t="s">
        <v>20</v>
      </c>
      <c r="H6" s="29">
        <v>29.2033057857046</v>
      </c>
      <c r="I6" s="29">
        <v>29.2033057857046</v>
      </c>
      <c r="J6" s="30">
        <v>0</v>
      </c>
      <c r="N6" s="31">
        <v>0</v>
      </c>
      <c r="O6" s="32">
        <v>60</v>
      </c>
      <c r="P6" s="28" t="s">
        <v>20</v>
      </c>
    </row>
    <row r="7" spans="1:16" ht="15" customHeight="1" x14ac:dyDescent="0.15">
      <c r="B7" s="28" t="s">
        <v>29</v>
      </c>
      <c r="C7" s="28" t="s">
        <v>16</v>
      </c>
      <c r="D7" s="28" t="s">
        <v>195</v>
      </c>
      <c r="E7" s="28" t="s">
        <v>18</v>
      </c>
      <c r="F7" s="28" t="s">
        <v>201</v>
      </c>
      <c r="G7" s="28" t="s">
        <v>20</v>
      </c>
      <c r="H7" s="29">
        <v>29.182335930063299</v>
      </c>
      <c r="I7" s="29">
        <v>29.182335930063299</v>
      </c>
      <c r="J7" s="30">
        <v>0</v>
      </c>
      <c r="N7" s="31">
        <v>0</v>
      </c>
      <c r="O7" s="32">
        <v>60</v>
      </c>
      <c r="P7" s="28" t="s">
        <v>20</v>
      </c>
    </row>
    <row r="8" spans="1:16" ht="15" customHeight="1" x14ac:dyDescent="0.15">
      <c r="B8" s="28" t="s">
        <v>31</v>
      </c>
      <c r="C8" s="28" t="s">
        <v>16</v>
      </c>
      <c r="D8" s="28" t="s">
        <v>195</v>
      </c>
      <c r="E8" s="28" t="s">
        <v>18</v>
      </c>
      <c r="F8" s="28" t="s">
        <v>202</v>
      </c>
      <c r="G8" s="28" t="s">
        <v>20</v>
      </c>
      <c r="H8" s="29">
        <v>29.9101844878085</v>
      </c>
      <c r="I8" s="29">
        <v>29.9101844878085</v>
      </c>
      <c r="J8" s="30">
        <v>0</v>
      </c>
      <c r="N8" s="31">
        <v>0</v>
      </c>
      <c r="O8" s="32">
        <v>60</v>
      </c>
      <c r="P8" s="28" t="s">
        <v>20</v>
      </c>
    </row>
    <row r="9" spans="1:16" ht="15" customHeight="1" x14ac:dyDescent="0.15">
      <c r="B9" s="28" t="s">
        <v>33</v>
      </c>
      <c r="C9" s="28" t="s">
        <v>16</v>
      </c>
      <c r="D9" s="28" t="s">
        <v>195</v>
      </c>
      <c r="E9" s="28" t="s">
        <v>18</v>
      </c>
      <c r="F9" s="28" t="s">
        <v>203</v>
      </c>
      <c r="G9" s="28" t="s">
        <v>20</v>
      </c>
      <c r="H9" s="29">
        <v>31.344274477747401</v>
      </c>
      <c r="I9" s="29">
        <v>31.344274477747401</v>
      </c>
      <c r="J9" s="30">
        <v>0</v>
      </c>
      <c r="N9" s="31">
        <v>0</v>
      </c>
      <c r="O9" s="32">
        <v>60</v>
      </c>
      <c r="P9" s="28" t="s">
        <v>20</v>
      </c>
    </row>
    <row r="10" spans="1:16" ht="15" customHeight="1" x14ac:dyDescent="0.15">
      <c r="B10" s="28" t="s">
        <v>35</v>
      </c>
      <c r="C10" s="28" t="s">
        <v>16</v>
      </c>
      <c r="D10" s="28" t="s">
        <v>195</v>
      </c>
      <c r="E10" s="28" t="s">
        <v>18</v>
      </c>
      <c r="F10" s="28" t="s">
        <v>204</v>
      </c>
      <c r="G10" s="28" t="s">
        <v>20</v>
      </c>
      <c r="H10" s="29">
        <v>29.553778303423101</v>
      </c>
      <c r="I10" s="29">
        <v>29.553778303423101</v>
      </c>
      <c r="J10" s="30">
        <v>0</v>
      </c>
      <c r="N10" s="31">
        <v>0</v>
      </c>
      <c r="O10" s="32">
        <v>60</v>
      </c>
      <c r="P10" s="28" t="s">
        <v>20</v>
      </c>
    </row>
    <row r="11" spans="1:16" ht="15" customHeight="1" x14ac:dyDescent="0.15">
      <c r="B11" s="28" t="s">
        <v>37</v>
      </c>
      <c r="C11" s="28" t="s">
        <v>16</v>
      </c>
      <c r="D11" s="28" t="s">
        <v>195</v>
      </c>
      <c r="E11" s="28" t="s">
        <v>18</v>
      </c>
      <c r="F11" s="28" t="s">
        <v>205</v>
      </c>
      <c r="G11" s="28" t="s">
        <v>20</v>
      </c>
      <c r="H11" s="29">
        <v>30.312242861989301</v>
      </c>
      <c r="I11" s="29">
        <v>30.312242861989301</v>
      </c>
      <c r="J11" s="30">
        <v>0</v>
      </c>
      <c r="N11" s="31">
        <v>0</v>
      </c>
      <c r="O11" s="32">
        <v>60</v>
      </c>
      <c r="P11" s="28" t="s">
        <v>20</v>
      </c>
    </row>
    <row r="12" spans="1:16" ht="15" customHeight="1" x14ac:dyDescent="0.15">
      <c r="B12" s="28" t="s">
        <v>39</v>
      </c>
      <c r="C12" s="28" t="s">
        <v>16</v>
      </c>
      <c r="D12" s="28" t="s">
        <v>195</v>
      </c>
      <c r="E12" s="28" t="s">
        <v>18</v>
      </c>
      <c r="F12" s="28" t="s">
        <v>206</v>
      </c>
      <c r="G12" s="28" t="s">
        <v>20</v>
      </c>
      <c r="H12" s="29">
        <v>29.211370867736601</v>
      </c>
      <c r="I12" s="29">
        <v>29.211370867736601</v>
      </c>
      <c r="J12" s="30">
        <v>0</v>
      </c>
      <c r="N12" s="31">
        <v>0</v>
      </c>
      <c r="O12" s="32">
        <v>60</v>
      </c>
      <c r="P12" s="28" t="s">
        <v>20</v>
      </c>
    </row>
    <row r="13" spans="1:16" ht="15" customHeight="1" x14ac:dyDescent="0.15">
      <c r="B13" s="28" t="s">
        <v>41</v>
      </c>
      <c r="C13" s="28" t="s">
        <v>16</v>
      </c>
      <c r="D13" s="28" t="s">
        <v>195</v>
      </c>
      <c r="E13" s="28" t="s">
        <v>18</v>
      </c>
      <c r="F13" s="28" t="s">
        <v>207</v>
      </c>
      <c r="G13" s="28" t="s">
        <v>20</v>
      </c>
      <c r="H13" s="29">
        <v>29.273311892097102</v>
      </c>
      <c r="I13" s="29">
        <v>29.273311892097102</v>
      </c>
      <c r="J13" s="30">
        <v>0</v>
      </c>
      <c r="N13" s="31">
        <v>0</v>
      </c>
      <c r="O13" s="32">
        <v>60</v>
      </c>
      <c r="P13" s="28" t="s">
        <v>20</v>
      </c>
    </row>
    <row r="14" spans="1:16" ht="15" customHeight="1" x14ac:dyDescent="0.15">
      <c r="B14" s="28" t="s">
        <v>43</v>
      </c>
      <c r="C14" s="28" t="s">
        <v>16</v>
      </c>
      <c r="D14" s="28" t="s">
        <v>195</v>
      </c>
      <c r="E14" s="28" t="s">
        <v>18</v>
      </c>
      <c r="F14" s="28" t="s">
        <v>208</v>
      </c>
      <c r="G14" s="28" t="s">
        <v>20</v>
      </c>
      <c r="H14" s="29">
        <v>30.1145300104819</v>
      </c>
      <c r="I14" s="29">
        <v>30.1145300104819</v>
      </c>
      <c r="J14" s="30">
        <v>0</v>
      </c>
      <c r="N14" s="31">
        <v>0</v>
      </c>
      <c r="O14" s="32">
        <v>60</v>
      </c>
      <c r="P14" s="28" t="s">
        <v>20</v>
      </c>
    </row>
    <row r="15" spans="1:16" ht="15" customHeight="1" x14ac:dyDescent="0.15">
      <c r="B15" s="28" t="s">
        <v>45</v>
      </c>
      <c r="C15" s="28" t="s">
        <v>16</v>
      </c>
      <c r="D15" s="28" t="s">
        <v>195</v>
      </c>
      <c r="E15" s="28" t="s">
        <v>18</v>
      </c>
      <c r="F15" s="28" t="s">
        <v>209</v>
      </c>
      <c r="G15" s="28" t="s">
        <v>20</v>
      </c>
      <c r="H15" s="29">
        <v>29.512093558934399</v>
      </c>
      <c r="I15" s="29">
        <v>29.512093558934399</v>
      </c>
      <c r="J15" s="30">
        <v>0</v>
      </c>
      <c r="N15" s="31">
        <v>0</v>
      </c>
      <c r="O15" s="32">
        <v>60</v>
      </c>
      <c r="P15" s="28" t="s">
        <v>20</v>
      </c>
    </row>
    <row r="16" spans="1:16" ht="15" customHeight="1" x14ac:dyDescent="0.15">
      <c r="B16" s="28" t="s">
        <v>47</v>
      </c>
      <c r="C16" s="28" t="s">
        <v>16</v>
      </c>
      <c r="D16" s="28" t="s">
        <v>195</v>
      </c>
      <c r="E16" s="28" t="s">
        <v>18</v>
      </c>
      <c r="F16" s="28" t="s">
        <v>210</v>
      </c>
      <c r="G16" s="28" t="s">
        <v>20</v>
      </c>
      <c r="H16" s="29">
        <v>30.694234112909999</v>
      </c>
      <c r="I16" s="29">
        <v>30.694234112909999</v>
      </c>
      <c r="J16" s="30">
        <v>0</v>
      </c>
      <c r="N16" s="31">
        <v>0</v>
      </c>
      <c r="O16" s="32">
        <v>60</v>
      </c>
      <c r="P16" s="28" t="s">
        <v>20</v>
      </c>
    </row>
    <row r="17" spans="2:16" ht="15" customHeight="1" x14ac:dyDescent="0.15">
      <c r="B17" s="28" t="s">
        <v>49</v>
      </c>
      <c r="C17" s="28" t="s">
        <v>16</v>
      </c>
      <c r="D17" s="28" t="s">
        <v>195</v>
      </c>
      <c r="E17" s="28" t="s">
        <v>18</v>
      </c>
      <c r="F17" s="28" t="s">
        <v>211</v>
      </c>
      <c r="G17" s="28" t="s">
        <v>20</v>
      </c>
      <c r="H17" s="29">
        <v>30.100163114972698</v>
      </c>
      <c r="I17" s="29">
        <v>30.100163114972698</v>
      </c>
      <c r="J17" s="30">
        <v>0</v>
      </c>
      <c r="N17" s="31">
        <v>0</v>
      </c>
      <c r="O17" s="32">
        <v>60</v>
      </c>
      <c r="P17" s="28" t="s">
        <v>20</v>
      </c>
    </row>
    <row r="18" spans="2:16" ht="15" customHeight="1" x14ac:dyDescent="0.15">
      <c r="B18" s="28" t="s">
        <v>51</v>
      </c>
      <c r="C18" s="28" t="s">
        <v>16</v>
      </c>
      <c r="D18" s="28" t="s">
        <v>195</v>
      </c>
      <c r="E18" s="28" t="s">
        <v>18</v>
      </c>
      <c r="F18" s="28" t="s">
        <v>212</v>
      </c>
      <c r="G18" s="28" t="s">
        <v>20</v>
      </c>
      <c r="H18" s="29">
        <v>28.444782824953201</v>
      </c>
      <c r="I18" s="29">
        <v>28.444782824953201</v>
      </c>
      <c r="J18" s="30">
        <v>0</v>
      </c>
      <c r="N18" s="31">
        <v>0</v>
      </c>
      <c r="O18" s="32">
        <v>60</v>
      </c>
      <c r="P18" s="28" t="s">
        <v>20</v>
      </c>
    </row>
    <row r="19" spans="2:16" ht="15" customHeight="1" x14ac:dyDescent="0.15">
      <c r="B19" s="28" t="s">
        <v>53</v>
      </c>
      <c r="C19" s="28" t="s">
        <v>16</v>
      </c>
      <c r="D19" s="28" t="s">
        <v>195</v>
      </c>
      <c r="E19" s="28" t="s">
        <v>18</v>
      </c>
      <c r="F19" s="28" t="s">
        <v>213</v>
      </c>
      <c r="G19" s="28" t="s">
        <v>20</v>
      </c>
      <c r="H19" s="29">
        <v>28.2762792808531</v>
      </c>
      <c r="I19" s="29">
        <v>28.2762792808531</v>
      </c>
      <c r="J19" s="30">
        <v>0</v>
      </c>
      <c r="N19" s="31">
        <v>0</v>
      </c>
      <c r="O19" s="32">
        <v>60</v>
      </c>
      <c r="P19" s="28" t="s">
        <v>20</v>
      </c>
    </row>
    <row r="20" spans="2:16" ht="15" customHeight="1" x14ac:dyDescent="0.15">
      <c r="B20" s="28" t="s">
        <v>55</v>
      </c>
      <c r="C20" s="28" t="s">
        <v>16</v>
      </c>
      <c r="D20" s="28" t="s">
        <v>195</v>
      </c>
      <c r="E20" s="28" t="s">
        <v>18</v>
      </c>
      <c r="F20" s="28" t="s">
        <v>214</v>
      </c>
      <c r="G20" s="28" t="s">
        <v>20</v>
      </c>
      <c r="H20" s="29">
        <v>29.648675634977899</v>
      </c>
      <c r="I20" s="29">
        <v>29.648675634977899</v>
      </c>
      <c r="J20" s="30">
        <v>0</v>
      </c>
      <c r="N20" s="31">
        <v>0</v>
      </c>
      <c r="O20" s="32">
        <v>60</v>
      </c>
      <c r="P20" s="28" t="s">
        <v>20</v>
      </c>
    </row>
    <row r="21" spans="2:16" ht="15" customHeight="1" x14ac:dyDescent="0.15">
      <c r="B21" s="28" t="s">
        <v>57</v>
      </c>
      <c r="C21" s="28" t="s">
        <v>16</v>
      </c>
      <c r="D21" s="28" t="s">
        <v>195</v>
      </c>
      <c r="E21" s="28" t="s">
        <v>18</v>
      </c>
      <c r="F21" s="28" t="s">
        <v>215</v>
      </c>
      <c r="G21" s="28" t="s">
        <v>20</v>
      </c>
      <c r="H21" s="29">
        <v>30.945170562599301</v>
      </c>
      <c r="I21" s="29">
        <v>30.945170562599301</v>
      </c>
      <c r="J21" s="30">
        <v>0</v>
      </c>
      <c r="N21" s="31">
        <v>0</v>
      </c>
      <c r="O21" s="32">
        <v>60</v>
      </c>
      <c r="P21" s="28" t="s">
        <v>20</v>
      </c>
    </row>
    <row r="22" spans="2:16" ht="15" customHeight="1" x14ac:dyDescent="0.15">
      <c r="B22" s="28" t="s">
        <v>59</v>
      </c>
      <c r="C22" s="28" t="s">
        <v>16</v>
      </c>
      <c r="D22" s="28" t="s">
        <v>195</v>
      </c>
      <c r="E22" s="28" t="s">
        <v>18</v>
      </c>
      <c r="F22" s="28" t="s">
        <v>216</v>
      </c>
      <c r="G22" s="28" t="s">
        <v>20</v>
      </c>
      <c r="H22" s="29">
        <v>29.0423508213348</v>
      </c>
      <c r="I22" s="29">
        <v>29.0423508213348</v>
      </c>
      <c r="J22" s="30">
        <v>0</v>
      </c>
      <c r="N22" s="31">
        <v>0</v>
      </c>
      <c r="O22" s="32">
        <v>60</v>
      </c>
      <c r="P22" s="28" t="s">
        <v>20</v>
      </c>
    </row>
    <row r="23" spans="2:16" ht="15" customHeight="1" x14ac:dyDescent="0.15">
      <c r="B23" s="28" t="s">
        <v>61</v>
      </c>
      <c r="C23" s="28" t="s">
        <v>16</v>
      </c>
      <c r="D23" s="28" t="s">
        <v>195</v>
      </c>
      <c r="E23" s="28" t="s">
        <v>18</v>
      </c>
      <c r="F23" s="28" t="s">
        <v>217</v>
      </c>
      <c r="G23" s="28" t="s">
        <v>20</v>
      </c>
      <c r="H23" s="29">
        <v>29.2343374086492</v>
      </c>
      <c r="I23" s="29">
        <v>29.2343374086492</v>
      </c>
      <c r="J23" s="30">
        <v>0</v>
      </c>
      <c r="N23" s="31">
        <v>0</v>
      </c>
      <c r="O23" s="32">
        <v>60</v>
      </c>
      <c r="P23" s="28" t="s">
        <v>20</v>
      </c>
    </row>
    <row r="24" spans="2:16" ht="15" customHeight="1" x14ac:dyDescent="0.15">
      <c r="B24" s="28" t="s">
        <v>63</v>
      </c>
      <c r="C24" s="28" t="s">
        <v>16</v>
      </c>
      <c r="D24" s="28" t="s">
        <v>195</v>
      </c>
      <c r="E24" s="28" t="s">
        <v>18</v>
      </c>
      <c r="F24" s="28" t="s">
        <v>218</v>
      </c>
      <c r="G24" s="28" t="s">
        <v>20</v>
      </c>
      <c r="H24" s="29">
        <v>28.8755695321044</v>
      </c>
      <c r="I24" s="29">
        <v>28.8755695321044</v>
      </c>
      <c r="J24" s="30">
        <v>0</v>
      </c>
      <c r="N24" s="31">
        <v>0</v>
      </c>
      <c r="O24" s="32">
        <v>60</v>
      </c>
      <c r="P24" s="28" t="s">
        <v>20</v>
      </c>
    </row>
    <row r="25" spans="2:16" ht="15" customHeight="1" x14ac:dyDescent="0.15">
      <c r="B25" s="28" t="s">
        <v>65</v>
      </c>
      <c r="C25" s="28" t="s">
        <v>16</v>
      </c>
      <c r="D25" s="28" t="s">
        <v>195</v>
      </c>
      <c r="E25" s="28" t="s">
        <v>18</v>
      </c>
      <c r="F25" s="28" t="s">
        <v>219</v>
      </c>
      <c r="G25" s="28" t="s">
        <v>20</v>
      </c>
      <c r="H25" s="29">
        <v>29.285195038400499</v>
      </c>
      <c r="I25" s="29">
        <v>29.285195038400499</v>
      </c>
      <c r="J25" s="30">
        <v>0</v>
      </c>
      <c r="N25" s="31">
        <v>0</v>
      </c>
      <c r="O25" s="32">
        <v>60</v>
      </c>
      <c r="P25" s="28" t="s">
        <v>20</v>
      </c>
    </row>
    <row r="26" spans="2:16" ht="15" customHeight="1" x14ac:dyDescent="0.15">
      <c r="B26" s="28" t="s">
        <v>67</v>
      </c>
      <c r="C26" s="28" t="s">
        <v>16</v>
      </c>
      <c r="D26" s="28" t="s">
        <v>195</v>
      </c>
      <c r="E26" s="28" t="s">
        <v>18</v>
      </c>
      <c r="F26" s="28" t="s">
        <v>220</v>
      </c>
      <c r="G26" s="28" t="s">
        <v>20</v>
      </c>
      <c r="H26" s="29">
        <v>28.9325689723102</v>
      </c>
      <c r="I26" s="29">
        <v>28.9325689723102</v>
      </c>
      <c r="J26" s="30">
        <v>0</v>
      </c>
      <c r="N26" s="31">
        <v>0</v>
      </c>
      <c r="O26" s="32">
        <v>60</v>
      </c>
      <c r="P26" s="28" t="s">
        <v>20</v>
      </c>
    </row>
    <row r="27" spans="2:16" ht="15" customHeight="1" x14ac:dyDescent="0.15">
      <c r="B27" s="28" t="s">
        <v>69</v>
      </c>
      <c r="C27" s="28" t="s">
        <v>16</v>
      </c>
      <c r="D27" s="28" t="s">
        <v>195</v>
      </c>
      <c r="E27" s="28" t="s">
        <v>18</v>
      </c>
      <c r="F27" s="28" t="s">
        <v>221</v>
      </c>
      <c r="G27" s="28" t="s">
        <v>20</v>
      </c>
      <c r="H27" s="29">
        <v>30.3841326875547</v>
      </c>
      <c r="I27" s="29">
        <v>30.3841326875547</v>
      </c>
      <c r="J27" s="30">
        <v>0</v>
      </c>
      <c r="N27" s="31">
        <v>0</v>
      </c>
      <c r="O27" s="32">
        <v>60</v>
      </c>
      <c r="P27" s="28" t="s">
        <v>20</v>
      </c>
    </row>
    <row r="28" spans="2:16" ht="15" customHeight="1" x14ac:dyDescent="0.15">
      <c r="B28" s="28" t="s">
        <v>71</v>
      </c>
      <c r="C28" s="28" t="s">
        <v>16</v>
      </c>
      <c r="D28" s="28" t="s">
        <v>195</v>
      </c>
      <c r="E28" s="28" t="s">
        <v>18</v>
      </c>
      <c r="F28" s="28" t="s">
        <v>222</v>
      </c>
      <c r="G28" s="28" t="s">
        <v>20</v>
      </c>
      <c r="H28" s="29">
        <v>29.069963831459901</v>
      </c>
      <c r="I28" s="29">
        <v>29.069963831459901</v>
      </c>
      <c r="J28" s="30">
        <v>0</v>
      </c>
      <c r="N28" s="31">
        <v>0</v>
      </c>
      <c r="O28" s="32">
        <v>60</v>
      </c>
      <c r="P28" s="28" t="s">
        <v>20</v>
      </c>
    </row>
    <row r="29" spans="2:16" ht="15" customHeight="1" x14ac:dyDescent="0.15">
      <c r="B29" s="28" t="s">
        <v>73</v>
      </c>
      <c r="C29" s="28" t="s">
        <v>16</v>
      </c>
      <c r="D29" s="28" t="s">
        <v>195</v>
      </c>
      <c r="E29" s="28" t="s">
        <v>18</v>
      </c>
      <c r="F29" s="28" t="s">
        <v>223</v>
      </c>
      <c r="G29" s="28" t="s">
        <v>20</v>
      </c>
      <c r="H29" s="29">
        <v>29.244836003556799</v>
      </c>
      <c r="I29" s="29">
        <v>29.244836003556799</v>
      </c>
      <c r="J29" s="30">
        <v>0</v>
      </c>
      <c r="N29" s="31">
        <v>0</v>
      </c>
      <c r="O29" s="32">
        <v>60</v>
      </c>
      <c r="P29" s="28" t="s">
        <v>20</v>
      </c>
    </row>
    <row r="30" spans="2:16" ht="15" customHeight="1" x14ac:dyDescent="0.15">
      <c r="B30" s="28" t="s">
        <v>75</v>
      </c>
      <c r="C30" s="28" t="s">
        <v>16</v>
      </c>
      <c r="D30" s="28" t="s">
        <v>195</v>
      </c>
      <c r="E30" s="28" t="s">
        <v>18</v>
      </c>
      <c r="F30" s="28" t="s">
        <v>224</v>
      </c>
      <c r="G30" s="28" t="s">
        <v>20</v>
      </c>
      <c r="H30" s="29">
        <v>30.367583765597001</v>
      </c>
      <c r="I30" s="29">
        <v>30.367583765597001</v>
      </c>
      <c r="J30" s="30">
        <v>0</v>
      </c>
      <c r="N30" s="31">
        <v>0</v>
      </c>
      <c r="O30" s="32">
        <v>60</v>
      </c>
      <c r="P30" s="28" t="s">
        <v>20</v>
      </c>
    </row>
    <row r="31" spans="2:16" ht="15" customHeight="1" x14ac:dyDescent="0.15">
      <c r="B31" s="28" t="s">
        <v>77</v>
      </c>
      <c r="C31" s="28" t="s">
        <v>16</v>
      </c>
      <c r="D31" s="28" t="s">
        <v>195</v>
      </c>
      <c r="E31" s="28" t="s">
        <v>18</v>
      </c>
      <c r="F31" s="28" t="s">
        <v>225</v>
      </c>
      <c r="G31" s="28" t="s">
        <v>20</v>
      </c>
      <c r="H31" s="29">
        <v>29.234926394947401</v>
      </c>
      <c r="I31" s="29">
        <v>29.234926394947401</v>
      </c>
      <c r="J31" s="30">
        <v>0</v>
      </c>
      <c r="N31" s="31">
        <v>0</v>
      </c>
      <c r="O31" s="32">
        <v>60</v>
      </c>
      <c r="P31" s="28" t="s">
        <v>20</v>
      </c>
    </row>
    <row r="32" spans="2:16" ht="15" customHeight="1" x14ac:dyDescent="0.15">
      <c r="B32" s="28" t="s">
        <v>78</v>
      </c>
      <c r="C32" s="28" t="s">
        <v>16</v>
      </c>
      <c r="D32" s="28" t="s">
        <v>195</v>
      </c>
      <c r="E32" s="28" t="s">
        <v>18</v>
      </c>
      <c r="F32" s="28" t="s">
        <v>226</v>
      </c>
      <c r="G32" s="28" t="s">
        <v>20</v>
      </c>
      <c r="H32" s="29">
        <v>28.762439629797701</v>
      </c>
      <c r="I32" s="29">
        <v>28.762439629797701</v>
      </c>
      <c r="J32" s="30">
        <v>0</v>
      </c>
      <c r="N32" s="31">
        <v>0</v>
      </c>
      <c r="O32" s="32">
        <v>60</v>
      </c>
      <c r="P32" s="28" t="s">
        <v>20</v>
      </c>
    </row>
    <row r="33" spans="2:16" ht="15" customHeight="1" x14ac:dyDescent="0.15">
      <c r="B33" s="28" t="s">
        <v>79</v>
      </c>
      <c r="C33" s="28" t="s">
        <v>16</v>
      </c>
      <c r="D33" s="28" t="s">
        <v>195</v>
      </c>
      <c r="E33" s="28" t="s">
        <v>18</v>
      </c>
      <c r="F33" s="28" t="s">
        <v>227</v>
      </c>
      <c r="G33" s="28" t="s">
        <v>20</v>
      </c>
      <c r="H33" s="29">
        <v>30.8127616176345</v>
      </c>
      <c r="I33" s="29">
        <v>30.8127616176345</v>
      </c>
      <c r="J33" s="30">
        <v>0</v>
      </c>
      <c r="N33" s="31">
        <v>0</v>
      </c>
      <c r="O33" s="32">
        <v>60</v>
      </c>
      <c r="P33" s="28" t="s">
        <v>20</v>
      </c>
    </row>
    <row r="34" spans="2:16" ht="15" customHeight="1" x14ac:dyDescent="0.15">
      <c r="B34" s="28" t="s">
        <v>80</v>
      </c>
      <c r="C34" s="28" t="s">
        <v>16</v>
      </c>
      <c r="D34" s="28" t="s">
        <v>195</v>
      </c>
      <c r="E34" s="28" t="s">
        <v>18</v>
      </c>
      <c r="F34" s="28" t="s">
        <v>228</v>
      </c>
      <c r="G34" s="28" t="s">
        <v>20</v>
      </c>
      <c r="H34" s="29">
        <v>29.2508508260787</v>
      </c>
      <c r="I34" s="29">
        <v>29.2508508260787</v>
      </c>
      <c r="J34" s="30">
        <v>0</v>
      </c>
      <c r="N34" s="31">
        <v>0</v>
      </c>
      <c r="O34" s="32">
        <v>60</v>
      </c>
      <c r="P34" s="28" t="s">
        <v>20</v>
      </c>
    </row>
    <row r="35" spans="2:16" ht="15" customHeight="1" x14ac:dyDescent="0.15">
      <c r="B35" s="28" t="s">
        <v>82</v>
      </c>
      <c r="C35" s="28" t="s">
        <v>16</v>
      </c>
      <c r="D35" s="28" t="s">
        <v>195</v>
      </c>
      <c r="E35" s="28" t="s">
        <v>18</v>
      </c>
      <c r="F35" s="28" t="s">
        <v>229</v>
      </c>
      <c r="G35" s="28" t="s">
        <v>20</v>
      </c>
      <c r="H35" s="29">
        <v>29.203450963295801</v>
      </c>
      <c r="I35" s="29">
        <v>29.203450963295801</v>
      </c>
      <c r="J35" s="30">
        <v>0</v>
      </c>
      <c r="N35" s="31">
        <v>0</v>
      </c>
      <c r="O35" s="32">
        <v>60</v>
      </c>
      <c r="P35" s="28" t="s">
        <v>20</v>
      </c>
    </row>
    <row r="36" spans="2:16" ht="15" customHeight="1" x14ac:dyDescent="0.15">
      <c r="B36" s="28" t="s">
        <v>84</v>
      </c>
      <c r="C36" s="28" t="s">
        <v>16</v>
      </c>
      <c r="D36" s="28" t="s">
        <v>195</v>
      </c>
      <c r="E36" s="28" t="s">
        <v>18</v>
      </c>
      <c r="F36" s="28" t="s">
        <v>230</v>
      </c>
      <c r="G36" s="28" t="s">
        <v>20</v>
      </c>
      <c r="H36" s="29">
        <v>29.869310941030601</v>
      </c>
      <c r="I36" s="29">
        <v>29.869310941030601</v>
      </c>
      <c r="J36" s="30">
        <v>0</v>
      </c>
      <c r="N36" s="31">
        <v>0</v>
      </c>
      <c r="O36" s="32">
        <v>60</v>
      </c>
      <c r="P36" s="28" t="s">
        <v>20</v>
      </c>
    </row>
    <row r="37" spans="2:16" ht="15" customHeight="1" x14ac:dyDescent="0.15">
      <c r="B37" s="28" t="s">
        <v>86</v>
      </c>
      <c r="C37" s="28" t="s">
        <v>16</v>
      </c>
      <c r="D37" s="28" t="s">
        <v>195</v>
      </c>
      <c r="E37" s="28" t="s">
        <v>18</v>
      </c>
      <c r="F37" s="28" t="s">
        <v>231</v>
      </c>
      <c r="G37" s="28" t="s">
        <v>20</v>
      </c>
      <c r="H37" s="29">
        <v>29.653931625054199</v>
      </c>
      <c r="I37" s="29">
        <v>29.653931625054199</v>
      </c>
      <c r="J37" s="30">
        <v>0</v>
      </c>
      <c r="N37" s="31">
        <v>0</v>
      </c>
      <c r="O37" s="32">
        <v>60</v>
      </c>
      <c r="P37" s="28" t="s">
        <v>20</v>
      </c>
    </row>
    <row r="38" spans="2:16" ht="15" customHeight="1" x14ac:dyDescent="0.15">
      <c r="B38" s="28" t="s">
        <v>88</v>
      </c>
      <c r="C38" s="28" t="s">
        <v>16</v>
      </c>
      <c r="D38" s="28" t="s">
        <v>195</v>
      </c>
      <c r="E38" s="28" t="s">
        <v>18</v>
      </c>
      <c r="F38" s="28" t="s">
        <v>232</v>
      </c>
      <c r="G38" s="28" t="s">
        <v>20</v>
      </c>
      <c r="H38" s="29">
        <v>30.4274556676659</v>
      </c>
      <c r="I38" s="29">
        <v>30.4274556676659</v>
      </c>
      <c r="J38" s="30">
        <v>0</v>
      </c>
      <c r="N38" s="31">
        <v>0</v>
      </c>
      <c r="O38" s="32">
        <v>60</v>
      </c>
      <c r="P38" s="28" t="s">
        <v>20</v>
      </c>
    </row>
    <row r="39" spans="2:16" ht="15" customHeight="1" x14ac:dyDescent="0.15">
      <c r="B39" s="28" t="s">
        <v>90</v>
      </c>
      <c r="C39" s="28" t="s">
        <v>16</v>
      </c>
      <c r="D39" s="28" t="s">
        <v>195</v>
      </c>
      <c r="E39" s="28" t="s">
        <v>18</v>
      </c>
      <c r="F39" s="28" t="s">
        <v>233</v>
      </c>
      <c r="G39" s="28" t="s">
        <v>20</v>
      </c>
      <c r="H39" s="29">
        <v>29.103088010639599</v>
      </c>
      <c r="I39" s="29">
        <v>29.103088010639599</v>
      </c>
      <c r="J39" s="30">
        <v>0</v>
      </c>
      <c r="N39" s="31">
        <v>0</v>
      </c>
      <c r="O39" s="32">
        <v>60</v>
      </c>
      <c r="P39" s="28" t="s">
        <v>20</v>
      </c>
    </row>
    <row r="40" spans="2:16" ht="15" customHeight="1" x14ac:dyDescent="0.15">
      <c r="B40" s="28" t="s">
        <v>92</v>
      </c>
      <c r="C40" s="28" t="s">
        <v>16</v>
      </c>
      <c r="D40" s="28" t="s">
        <v>195</v>
      </c>
      <c r="E40" s="28" t="s">
        <v>18</v>
      </c>
      <c r="F40" s="28" t="s">
        <v>234</v>
      </c>
      <c r="G40" s="28" t="s">
        <v>20</v>
      </c>
      <c r="H40" s="29">
        <v>30.933616148845999</v>
      </c>
      <c r="I40" s="29">
        <v>30.933616148845999</v>
      </c>
      <c r="J40" s="30">
        <v>0</v>
      </c>
      <c r="N40" s="31">
        <v>0</v>
      </c>
      <c r="O40" s="32">
        <v>60</v>
      </c>
      <c r="P40" s="28" t="s">
        <v>20</v>
      </c>
    </row>
    <row r="41" spans="2:16" ht="15" customHeight="1" x14ac:dyDescent="0.15">
      <c r="B41" s="28" t="s">
        <v>94</v>
      </c>
      <c r="C41" s="28" t="s">
        <v>16</v>
      </c>
      <c r="D41" s="28" t="s">
        <v>195</v>
      </c>
      <c r="E41" s="28" t="s">
        <v>18</v>
      </c>
      <c r="F41" s="28" t="s">
        <v>235</v>
      </c>
      <c r="G41" s="28" t="s">
        <v>20</v>
      </c>
      <c r="H41" s="29">
        <v>29.835118591892002</v>
      </c>
      <c r="I41" s="29">
        <v>29.835118591892002</v>
      </c>
      <c r="J41" s="30">
        <v>0</v>
      </c>
      <c r="N41" s="31">
        <v>0</v>
      </c>
      <c r="O41" s="32">
        <v>60</v>
      </c>
      <c r="P41" s="28" t="s">
        <v>20</v>
      </c>
    </row>
    <row r="42" spans="2:16" ht="15" customHeight="1" x14ac:dyDescent="0.15">
      <c r="B42" s="28" t="s">
        <v>96</v>
      </c>
      <c r="C42" s="28" t="s">
        <v>16</v>
      </c>
      <c r="D42" s="28" t="s">
        <v>195</v>
      </c>
      <c r="E42" s="28" t="s">
        <v>18</v>
      </c>
      <c r="F42" s="28" t="s">
        <v>236</v>
      </c>
      <c r="G42" s="28" t="s">
        <v>20</v>
      </c>
      <c r="H42" s="29">
        <v>29.901299153620599</v>
      </c>
      <c r="I42" s="29">
        <v>29.901299153620599</v>
      </c>
      <c r="J42" s="30">
        <v>0</v>
      </c>
      <c r="N42" s="31">
        <v>0</v>
      </c>
      <c r="O42" s="32">
        <v>60</v>
      </c>
      <c r="P42" s="28" t="s">
        <v>20</v>
      </c>
    </row>
    <row r="43" spans="2:16" ht="15" customHeight="1" x14ac:dyDescent="0.15">
      <c r="B43" s="28" t="s">
        <v>98</v>
      </c>
      <c r="C43" s="28" t="s">
        <v>16</v>
      </c>
      <c r="D43" s="28" t="s">
        <v>195</v>
      </c>
      <c r="E43" s="28" t="s">
        <v>18</v>
      </c>
      <c r="F43" s="28" t="s">
        <v>237</v>
      </c>
      <c r="G43" s="28" t="s">
        <v>20</v>
      </c>
      <c r="H43" s="29">
        <v>30.268084091424001</v>
      </c>
      <c r="I43" s="29">
        <v>30.268084091424001</v>
      </c>
      <c r="J43" s="30">
        <v>0</v>
      </c>
      <c r="N43" s="31">
        <v>0</v>
      </c>
      <c r="O43" s="32">
        <v>60</v>
      </c>
      <c r="P43" s="28" t="s">
        <v>20</v>
      </c>
    </row>
    <row r="44" spans="2:16" ht="15" customHeight="1" x14ac:dyDescent="0.15">
      <c r="B44" s="28" t="s">
        <v>100</v>
      </c>
      <c r="C44" s="28" t="s">
        <v>16</v>
      </c>
      <c r="D44" s="28" t="s">
        <v>195</v>
      </c>
      <c r="E44" s="28" t="s">
        <v>18</v>
      </c>
      <c r="F44" s="28" t="s">
        <v>238</v>
      </c>
      <c r="G44" s="28" t="s">
        <v>20</v>
      </c>
      <c r="H44" s="29">
        <v>28.4560655769892</v>
      </c>
      <c r="I44" s="29">
        <v>28.4560655769892</v>
      </c>
      <c r="J44" s="30">
        <v>0</v>
      </c>
      <c r="N44" s="31">
        <v>0</v>
      </c>
      <c r="O44" s="32">
        <v>60</v>
      </c>
      <c r="P44" s="28" t="s">
        <v>20</v>
      </c>
    </row>
    <row r="45" spans="2:16" ht="15" customHeight="1" x14ac:dyDescent="0.15">
      <c r="B45" s="28" t="s">
        <v>102</v>
      </c>
      <c r="C45" s="28" t="s">
        <v>16</v>
      </c>
      <c r="D45" s="28" t="s">
        <v>195</v>
      </c>
      <c r="E45" s="28" t="s">
        <v>18</v>
      </c>
      <c r="F45" s="28" t="s">
        <v>239</v>
      </c>
      <c r="G45" s="28" t="s">
        <v>20</v>
      </c>
      <c r="H45" s="29">
        <v>27.961387803172499</v>
      </c>
      <c r="I45" s="29">
        <v>27.961387803172499</v>
      </c>
      <c r="J45" s="30">
        <v>0</v>
      </c>
      <c r="N45" s="31">
        <v>0</v>
      </c>
      <c r="O45" s="32">
        <v>60</v>
      </c>
      <c r="P45" s="28" t="s">
        <v>20</v>
      </c>
    </row>
    <row r="46" spans="2:16" ht="15" customHeight="1" x14ac:dyDescent="0.15">
      <c r="B46" s="28" t="s">
        <v>104</v>
      </c>
      <c r="C46" s="28" t="s">
        <v>16</v>
      </c>
      <c r="D46" s="28" t="s">
        <v>195</v>
      </c>
      <c r="E46" s="28" t="s">
        <v>18</v>
      </c>
      <c r="F46" s="28" t="s">
        <v>240</v>
      </c>
      <c r="G46" s="28" t="s">
        <v>20</v>
      </c>
      <c r="H46" s="29">
        <v>29.491569141969102</v>
      </c>
      <c r="I46" s="29">
        <v>29.491569141969102</v>
      </c>
      <c r="J46" s="30">
        <v>0</v>
      </c>
      <c r="N46" s="31">
        <v>0</v>
      </c>
      <c r="O46" s="32">
        <v>60</v>
      </c>
      <c r="P46" s="28" t="s">
        <v>20</v>
      </c>
    </row>
    <row r="47" spans="2:16" ht="15" customHeight="1" x14ac:dyDescent="0.15">
      <c r="B47" s="28" t="s">
        <v>106</v>
      </c>
      <c r="C47" s="28" t="s">
        <v>16</v>
      </c>
      <c r="D47" s="28" t="s">
        <v>195</v>
      </c>
      <c r="E47" s="28" t="s">
        <v>18</v>
      </c>
      <c r="F47" s="28" t="s">
        <v>241</v>
      </c>
      <c r="G47" s="28" t="s">
        <v>20</v>
      </c>
      <c r="H47" s="29">
        <v>29.603045724062898</v>
      </c>
      <c r="I47" s="29">
        <v>29.603045724062898</v>
      </c>
      <c r="J47" s="30">
        <v>0</v>
      </c>
      <c r="N47" s="31">
        <v>0</v>
      </c>
      <c r="O47" s="32">
        <v>60</v>
      </c>
      <c r="P47" s="28" t="s">
        <v>20</v>
      </c>
    </row>
    <row r="48" spans="2:16" ht="15" customHeight="1" x14ac:dyDescent="0.15">
      <c r="B48" s="28" t="s">
        <v>108</v>
      </c>
      <c r="C48" s="28" t="s">
        <v>16</v>
      </c>
      <c r="D48" s="28" t="s">
        <v>195</v>
      </c>
      <c r="E48" s="28" t="s">
        <v>18</v>
      </c>
      <c r="F48" s="28" t="s">
        <v>242</v>
      </c>
      <c r="G48" s="28" t="s">
        <v>20</v>
      </c>
      <c r="H48" s="29">
        <v>29.917457359220201</v>
      </c>
      <c r="I48" s="29">
        <v>29.917457359220201</v>
      </c>
      <c r="J48" s="30">
        <v>0</v>
      </c>
      <c r="N48" s="31">
        <v>0</v>
      </c>
      <c r="O48" s="32">
        <v>60</v>
      </c>
      <c r="P48" s="28" t="s">
        <v>20</v>
      </c>
    </row>
    <row r="49" spans="2:16" ht="15" customHeight="1" x14ac:dyDescent="0.15">
      <c r="B49" s="28" t="s">
        <v>110</v>
      </c>
      <c r="C49" s="28" t="s">
        <v>16</v>
      </c>
      <c r="D49" s="28" t="s">
        <v>195</v>
      </c>
      <c r="E49" s="28" t="s">
        <v>18</v>
      </c>
      <c r="F49" s="28" t="s">
        <v>243</v>
      </c>
      <c r="G49" s="28" t="s">
        <v>20</v>
      </c>
      <c r="H49" s="29">
        <v>29.552124216023</v>
      </c>
      <c r="I49" s="29">
        <v>29.552124216023</v>
      </c>
      <c r="J49" s="30">
        <v>0</v>
      </c>
      <c r="N49" s="31">
        <v>0</v>
      </c>
      <c r="O49" s="32">
        <v>60</v>
      </c>
      <c r="P49" s="28" t="s">
        <v>20</v>
      </c>
    </row>
    <row r="50" spans="2:16" ht="15" customHeight="1" x14ac:dyDescent="0.15">
      <c r="B50" s="28" t="s">
        <v>112</v>
      </c>
      <c r="C50" s="28" t="s">
        <v>16</v>
      </c>
      <c r="D50" s="28" t="s">
        <v>195</v>
      </c>
      <c r="E50" s="28" t="s">
        <v>18</v>
      </c>
      <c r="F50" s="28" t="s">
        <v>244</v>
      </c>
      <c r="G50" s="28" t="s">
        <v>20</v>
      </c>
      <c r="H50" s="29">
        <v>29.5983963823771</v>
      </c>
      <c r="I50" s="29">
        <v>29.5983963823771</v>
      </c>
      <c r="J50" s="30">
        <v>0</v>
      </c>
      <c r="N50" s="31">
        <v>0</v>
      </c>
      <c r="O50" s="32">
        <v>60</v>
      </c>
      <c r="P50" s="28" t="s">
        <v>20</v>
      </c>
    </row>
    <row r="51" spans="2:16" ht="15" customHeight="1" x14ac:dyDescent="0.15">
      <c r="B51" s="28" t="s">
        <v>114</v>
      </c>
      <c r="C51" s="28" t="s">
        <v>16</v>
      </c>
      <c r="D51" s="28" t="s">
        <v>195</v>
      </c>
      <c r="E51" s="28" t="s">
        <v>18</v>
      </c>
      <c r="F51" s="28" t="s">
        <v>245</v>
      </c>
      <c r="G51" s="28" t="s">
        <v>20</v>
      </c>
      <c r="H51" s="29">
        <v>29.450440447022601</v>
      </c>
      <c r="I51" s="29">
        <v>29.450440447022601</v>
      </c>
      <c r="J51" s="30">
        <v>0</v>
      </c>
      <c r="N51" s="31">
        <v>0</v>
      </c>
      <c r="O51" s="32">
        <v>60</v>
      </c>
      <c r="P51" s="28" t="s">
        <v>20</v>
      </c>
    </row>
    <row r="52" spans="2:16" ht="15" customHeight="1" x14ac:dyDescent="0.15">
      <c r="B52" s="28" t="s">
        <v>116</v>
      </c>
      <c r="C52" s="28" t="s">
        <v>16</v>
      </c>
      <c r="D52" s="28" t="s">
        <v>195</v>
      </c>
      <c r="E52" s="28" t="s">
        <v>18</v>
      </c>
      <c r="F52" s="28" t="s">
        <v>246</v>
      </c>
      <c r="G52" s="28" t="s">
        <v>20</v>
      </c>
      <c r="H52" s="29">
        <v>30.291685043743598</v>
      </c>
      <c r="I52" s="29">
        <v>30.291685043743598</v>
      </c>
      <c r="J52" s="30">
        <v>0</v>
      </c>
      <c r="N52" s="31">
        <v>0</v>
      </c>
      <c r="O52" s="32">
        <v>60</v>
      </c>
      <c r="P52" s="28" t="s">
        <v>20</v>
      </c>
    </row>
    <row r="53" spans="2:16" ht="15" customHeight="1" x14ac:dyDescent="0.15">
      <c r="B53" s="28" t="s">
        <v>118</v>
      </c>
      <c r="C53" s="28" t="s">
        <v>16</v>
      </c>
      <c r="D53" s="28" t="s">
        <v>195</v>
      </c>
      <c r="E53" s="28" t="s">
        <v>18</v>
      </c>
      <c r="F53" s="28" t="s">
        <v>247</v>
      </c>
      <c r="G53" s="28" t="s">
        <v>20</v>
      </c>
      <c r="H53" s="29">
        <v>30.862039933376199</v>
      </c>
      <c r="I53" s="29">
        <v>30.862039933376199</v>
      </c>
      <c r="J53" s="30">
        <v>0</v>
      </c>
      <c r="N53" s="31">
        <v>0</v>
      </c>
      <c r="O53" s="32">
        <v>60</v>
      </c>
      <c r="P53" s="28" t="s">
        <v>20</v>
      </c>
    </row>
    <row r="54" spans="2:16" ht="15" customHeight="1" x14ac:dyDescent="0.15">
      <c r="B54" s="28" t="s">
        <v>120</v>
      </c>
      <c r="C54" s="28" t="s">
        <v>16</v>
      </c>
      <c r="D54" s="28" t="s">
        <v>195</v>
      </c>
      <c r="E54" s="28" t="s">
        <v>18</v>
      </c>
      <c r="F54" s="28" t="s">
        <v>248</v>
      </c>
      <c r="G54" s="28" t="s">
        <v>20</v>
      </c>
      <c r="H54" s="29">
        <v>29.358836435773</v>
      </c>
      <c r="I54" s="29">
        <v>29.358836435773</v>
      </c>
      <c r="J54" s="30">
        <v>0</v>
      </c>
      <c r="N54" s="31">
        <v>0</v>
      </c>
      <c r="O54" s="32">
        <v>60</v>
      </c>
      <c r="P54" s="28" t="s">
        <v>20</v>
      </c>
    </row>
    <row r="55" spans="2:16" ht="15" customHeight="1" x14ac:dyDescent="0.15">
      <c r="B55" s="28" t="s">
        <v>122</v>
      </c>
      <c r="C55" s="28" t="s">
        <v>16</v>
      </c>
      <c r="D55" s="28" t="s">
        <v>195</v>
      </c>
      <c r="E55" s="28" t="s">
        <v>18</v>
      </c>
      <c r="F55" s="28" t="s">
        <v>249</v>
      </c>
      <c r="G55" s="28" t="s">
        <v>20</v>
      </c>
      <c r="H55" s="29">
        <v>29.0373785518787</v>
      </c>
      <c r="I55" s="29">
        <v>29.0373785518787</v>
      </c>
      <c r="J55" s="30">
        <v>0</v>
      </c>
      <c r="N55" s="31">
        <v>0</v>
      </c>
      <c r="O55" s="32">
        <v>60</v>
      </c>
      <c r="P55" s="28" t="s">
        <v>20</v>
      </c>
    </row>
    <row r="56" spans="2:16" ht="15" customHeight="1" x14ac:dyDescent="0.15">
      <c r="B56" s="28" t="s">
        <v>124</v>
      </c>
      <c r="C56" s="28" t="s">
        <v>16</v>
      </c>
      <c r="D56" s="28" t="s">
        <v>195</v>
      </c>
      <c r="E56" s="28" t="s">
        <v>18</v>
      </c>
      <c r="F56" s="28" t="s">
        <v>250</v>
      </c>
      <c r="G56" s="28" t="s">
        <v>20</v>
      </c>
      <c r="H56" s="29">
        <v>29.296043349727501</v>
      </c>
      <c r="I56" s="29">
        <v>29.296043349727501</v>
      </c>
      <c r="J56" s="30">
        <v>0</v>
      </c>
      <c r="N56" s="31">
        <v>0</v>
      </c>
      <c r="O56" s="32">
        <v>60</v>
      </c>
      <c r="P56" s="28" t="s">
        <v>20</v>
      </c>
    </row>
    <row r="57" spans="2:16" ht="15" customHeight="1" x14ac:dyDescent="0.15">
      <c r="B57" s="28" t="s">
        <v>126</v>
      </c>
      <c r="C57" s="28" t="s">
        <v>16</v>
      </c>
      <c r="D57" s="28" t="s">
        <v>195</v>
      </c>
      <c r="E57" s="28" t="s">
        <v>18</v>
      </c>
      <c r="F57" s="28" t="s">
        <v>251</v>
      </c>
      <c r="G57" s="28" t="s">
        <v>20</v>
      </c>
      <c r="H57" s="29">
        <v>30.0167709916484</v>
      </c>
      <c r="I57" s="29">
        <v>30.0167709916484</v>
      </c>
      <c r="J57" s="30">
        <v>0</v>
      </c>
      <c r="N57" s="31">
        <v>0</v>
      </c>
      <c r="O57" s="32">
        <v>60</v>
      </c>
      <c r="P57" s="28" t="s">
        <v>20</v>
      </c>
    </row>
    <row r="58" spans="2:16" ht="15" customHeight="1" x14ac:dyDescent="0.15">
      <c r="B58" s="28" t="s">
        <v>128</v>
      </c>
      <c r="C58" s="28" t="s">
        <v>16</v>
      </c>
      <c r="D58" s="28" t="s">
        <v>195</v>
      </c>
      <c r="E58" s="28" t="s">
        <v>18</v>
      </c>
      <c r="F58" s="28" t="s">
        <v>252</v>
      </c>
      <c r="G58" s="28" t="s">
        <v>20</v>
      </c>
      <c r="H58" s="29">
        <v>30.654411386810001</v>
      </c>
      <c r="I58" s="29">
        <v>30.654411386810001</v>
      </c>
      <c r="J58" s="30">
        <v>0</v>
      </c>
      <c r="N58" s="31">
        <v>0</v>
      </c>
      <c r="O58" s="32">
        <v>60</v>
      </c>
      <c r="P58" s="28" t="s">
        <v>20</v>
      </c>
    </row>
    <row r="59" spans="2:16" ht="15" customHeight="1" x14ac:dyDescent="0.15">
      <c r="B59" s="28" t="s">
        <v>130</v>
      </c>
      <c r="C59" s="28" t="s">
        <v>16</v>
      </c>
      <c r="D59" s="28" t="s">
        <v>195</v>
      </c>
      <c r="E59" s="28" t="s">
        <v>18</v>
      </c>
      <c r="F59" s="28" t="s">
        <v>253</v>
      </c>
      <c r="G59" s="28" t="s">
        <v>20</v>
      </c>
      <c r="H59" s="29">
        <v>30.275865284435401</v>
      </c>
      <c r="I59" s="29">
        <v>30.275865284435401</v>
      </c>
      <c r="J59" s="30">
        <v>0</v>
      </c>
      <c r="N59" s="31">
        <v>0</v>
      </c>
      <c r="O59" s="32">
        <v>60</v>
      </c>
      <c r="P59" s="28" t="s">
        <v>20</v>
      </c>
    </row>
    <row r="60" spans="2:16" ht="15" customHeight="1" x14ac:dyDescent="0.15">
      <c r="B60" s="28" t="s">
        <v>132</v>
      </c>
      <c r="C60" s="28" t="s">
        <v>16</v>
      </c>
      <c r="D60" s="28" t="s">
        <v>195</v>
      </c>
      <c r="E60" s="28" t="s">
        <v>18</v>
      </c>
      <c r="F60" s="28" t="s">
        <v>254</v>
      </c>
      <c r="G60" s="28" t="s">
        <v>20</v>
      </c>
      <c r="H60" s="29">
        <v>29.5114581714708</v>
      </c>
      <c r="I60" s="29">
        <v>29.5114581714708</v>
      </c>
      <c r="J60" s="30">
        <v>0</v>
      </c>
      <c r="N60" s="31">
        <v>0</v>
      </c>
      <c r="O60" s="32">
        <v>60</v>
      </c>
      <c r="P60" s="28" t="s">
        <v>20</v>
      </c>
    </row>
    <row r="61" spans="2:16" ht="15" customHeight="1" x14ac:dyDescent="0.15">
      <c r="B61" s="28" t="s">
        <v>134</v>
      </c>
      <c r="C61" s="28" t="s">
        <v>16</v>
      </c>
      <c r="D61" s="28" t="s">
        <v>195</v>
      </c>
      <c r="E61" s="28" t="s">
        <v>18</v>
      </c>
      <c r="F61" s="28" t="s">
        <v>255</v>
      </c>
      <c r="G61" s="28" t="s">
        <v>20</v>
      </c>
      <c r="H61" s="29">
        <v>29.646378576003801</v>
      </c>
      <c r="I61" s="29">
        <v>29.646378576003801</v>
      </c>
      <c r="J61" s="30">
        <v>0</v>
      </c>
      <c r="N61" s="31">
        <v>0</v>
      </c>
      <c r="O61" s="32">
        <v>60</v>
      </c>
      <c r="P61" s="28" t="s">
        <v>20</v>
      </c>
    </row>
    <row r="62" spans="2:16" ht="15" customHeight="1" x14ac:dyDescent="0.15">
      <c r="B62" s="28" t="s">
        <v>136</v>
      </c>
      <c r="C62" s="28" t="s">
        <v>16</v>
      </c>
      <c r="D62" s="28" t="s">
        <v>195</v>
      </c>
      <c r="E62" s="28" t="s">
        <v>18</v>
      </c>
      <c r="F62" s="28" t="s">
        <v>256</v>
      </c>
      <c r="G62" s="28" t="s">
        <v>20</v>
      </c>
      <c r="H62" s="29">
        <v>31.269553657990599</v>
      </c>
      <c r="I62" s="29">
        <v>31.269553657990599</v>
      </c>
      <c r="J62" s="30">
        <v>0</v>
      </c>
      <c r="N62" s="31">
        <v>0</v>
      </c>
      <c r="O62" s="32">
        <v>60</v>
      </c>
      <c r="P62" s="28" t="s">
        <v>20</v>
      </c>
    </row>
    <row r="63" spans="2:16" ht="15" customHeight="1" x14ac:dyDescent="0.15">
      <c r="B63" s="28" t="s">
        <v>138</v>
      </c>
      <c r="C63" s="28" t="s">
        <v>16</v>
      </c>
      <c r="D63" s="28" t="s">
        <v>195</v>
      </c>
      <c r="E63" s="28" t="s">
        <v>18</v>
      </c>
      <c r="F63" s="28" t="s">
        <v>257</v>
      </c>
      <c r="G63" s="28" t="s">
        <v>20</v>
      </c>
      <c r="H63" s="29">
        <v>30.222423637659698</v>
      </c>
      <c r="I63" s="29">
        <v>30.222423637659698</v>
      </c>
      <c r="J63" s="30">
        <v>0</v>
      </c>
      <c r="N63" s="31">
        <v>0</v>
      </c>
      <c r="O63" s="32">
        <v>60</v>
      </c>
      <c r="P63" s="28" t="s">
        <v>20</v>
      </c>
    </row>
    <row r="64" spans="2:16" ht="15" customHeight="1" x14ac:dyDescent="0.15">
      <c r="B64" s="28" t="s">
        <v>140</v>
      </c>
      <c r="C64" s="28" t="s">
        <v>16</v>
      </c>
      <c r="D64" s="28" t="s">
        <v>195</v>
      </c>
      <c r="E64" s="28" t="s">
        <v>18</v>
      </c>
      <c r="F64" s="28" t="s">
        <v>258</v>
      </c>
      <c r="G64" s="28" t="s">
        <v>20</v>
      </c>
      <c r="H64" s="29">
        <v>30.4699799646095</v>
      </c>
      <c r="I64" s="29">
        <v>30.4699799646095</v>
      </c>
      <c r="J64" s="30">
        <v>0</v>
      </c>
      <c r="N64" s="31">
        <v>0</v>
      </c>
      <c r="O64" s="32">
        <v>60</v>
      </c>
      <c r="P64" s="28" t="s">
        <v>20</v>
      </c>
    </row>
    <row r="65" spans="2:16" ht="15" customHeight="1" x14ac:dyDescent="0.15">
      <c r="B65" s="28" t="s">
        <v>142</v>
      </c>
      <c r="C65" s="28" t="s">
        <v>16</v>
      </c>
      <c r="D65" s="28" t="s">
        <v>195</v>
      </c>
      <c r="E65" s="28" t="s">
        <v>18</v>
      </c>
      <c r="F65" s="28" t="s">
        <v>259</v>
      </c>
      <c r="G65" s="28" t="s">
        <v>20</v>
      </c>
      <c r="H65" s="29">
        <v>30.147805843832302</v>
      </c>
      <c r="I65" s="29">
        <v>30.147805843832302</v>
      </c>
      <c r="J65" s="30">
        <v>0</v>
      </c>
      <c r="N65" s="31">
        <v>0</v>
      </c>
      <c r="O65" s="32">
        <v>60</v>
      </c>
      <c r="P65" s="28" t="s">
        <v>20</v>
      </c>
    </row>
    <row r="66" spans="2:16" ht="15" customHeight="1" x14ac:dyDescent="0.15">
      <c r="B66" s="28" t="s">
        <v>144</v>
      </c>
      <c r="C66" s="28" t="s">
        <v>16</v>
      </c>
      <c r="D66" s="28" t="s">
        <v>195</v>
      </c>
      <c r="E66" s="28" t="s">
        <v>18</v>
      </c>
      <c r="F66" s="28" t="s">
        <v>260</v>
      </c>
      <c r="G66" s="28" t="s">
        <v>20</v>
      </c>
      <c r="H66" s="29">
        <v>30.165878847056401</v>
      </c>
      <c r="I66" s="29">
        <v>30.165878847056401</v>
      </c>
      <c r="J66" s="30">
        <v>0</v>
      </c>
      <c r="N66" s="31">
        <v>0</v>
      </c>
      <c r="O66" s="32">
        <v>60</v>
      </c>
      <c r="P66" s="28" t="s">
        <v>20</v>
      </c>
    </row>
    <row r="67" spans="2:16" ht="15" customHeight="1" x14ac:dyDescent="0.15">
      <c r="B67" s="28" t="s">
        <v>146</v>
      </c>
      <c r="C67" s="28" t="s">
        <v>16</v>
      </c>
      <c r="D67" s="28" t="s">
        <v>195</v>
      </c>
      <c r="E67" s="28" t="s">
        <v>18</v>
      </c>
      <c r="F67" s="28" t="s">
        <v>261</v>
      </c>
      <c r="G67" s="28" t="s">
        <v>20</v>
      </c>
      <c r="H67" s="29">
        <v>30.024168492341701</v>
      </c>
      <c r="I67" s="29">
        <v>30.024168492341701</v>
      </c>
      <c r="J67" s="30">
        <v>0</v>
      </c>
      <c r="N67" s="31">
        <v>0</v>
      </c>
      <c r="O67" s="32">
        <v>60</v>
      </c>
      <c r="P67" s="28" t="s">
        <v>20</v>
      </c>
    </row>
    <row r="68" spans="2:16" ht="15" customHeight="1" x14ac:dyDescent="0.15">
      <c r="B68" s="28" t="s">
        <v>148</v>
      </c>
      <c r="C68" s="28" t="s">
        <v>16</v>
      </c>
      <c r="D68" s="28" t="s">
        <v>195</v>
      </c>
      <c r="E68" s="28" t="s">
        <v>18</v>
      </c>
      <c r="F68" s="28" t="s">
        <v>262</v>
      </c>
      <c r="G68" s="28" t="s">
        <v>20</v>
      </c>
      <c r="H68" s="29">
        <v>29.4248451010174</v>
      </c>
      <c r="I68" s="29">
        <v>29.4248451010174</v>
      </c>
      <c r="J68" s="30">
        <v>0</v>
      </c>
      <c r="N68" s="31">
        <v>0</v>
      </c>
      <c r="O68" s="32">
        <v>60</v>
      </c>
      <c r="P68" s="28" t="s">
        <v>20</v>
      </c>
    </row>
    <row r="69" spans="2:16" ht="15" customHeight="1" x14ac:dyDescent="0.15">
      <c r="B69" s="28" t="s">
        <v>150</v>
      </c>
      <c r="C69" s="28" t="s">
        <v>16</v>
      </c>
      <c r="D69" s="28" t="s">
        <v>195</v>
      </c>
      <c r="E69" s="28" t="s">
        <v>18</v>
      </c>
      <c r="F69" s="28" t="s">
        <v>263</v>
      </c>
      <c r="G69" s="28" t="s">
        <v>20</v>
      </c>
      <c r="H69" s="29">
        <v>29.736872700349501</v>
      </c>
      <c r="I69" s="29">
        <v>29.736872700349501</v>
      </c>
      <c r="J69" s="30">
        <v>0</v>
      </c>
      <c r="N69" s="31">
        <v>0</v>
      </c>
      <c r="O69" s="32">
        <v>60</v>
      </c>
      <c r="P69" s="28" t="s">
        <v>20</v>
      </c>
    </row>
    <row r="70" spans="2:16" ht="15" customHeight="1" x14ac:dyDescent="0.15">
      <c r="B70" s="28" t="s">
        <v>152</v>
      </c>
      <c r="C70" s="28" t="s">
        <v>16</v>
      </c>
      <c r="D70" s="28" t="s">
        <v>195</v>
      </c>
      <c r="E70" s="28" t="s">
        <v>18</v>
      </c>
      <c r="F70" s="28" t="s">
        <v>264</v>
      </c>
      <c r="G70" s="28" t="s">
        <v>20</v>
      </c>
      <c r="H70" s="29">
        <v>31.187958456244701</v>
      </c>
      <c r="I70" s="29">
        <v>31.187958456244701</v>
      </c>
      <c r="J70" s="30">
        <v>0</v>
      </c>
      <c r="N70" s="31">
        <v>0</v>
      </c>
      <c r="O70" s="32">
        <v>60</v>
      </c>
      <c r="P70" s="28" t="s">
        <v>20</v>
      </c>
    </row>
    <row r="71" spans="2:16" ht="15" customHeight="1" x14ac:dyDescent="0.15">
      <c r="B71" s="28" t="s">
        <v>154</v>
      </c>
      <c r="C71" s="28" t="s">
        <v>16</v>
      </c>
      <c r="D71" s="28" t="s">
        <v>195</v>
      </c>
      <c r="E71" s="28" t="s">
        <v>18</v>
      </c>
      <c r="F71" s="28" t="s">
        <v>265</v>
      </c>
      <c r="G71" s="28" t="s">
        <v>20</v>
      </c>
      <c r="H71" s="29">
        <v>32.023534714283201</v>
      </c>
      <c r="I71" s="29">
        <v>32.023534714283201</v>
      </c>
      <c r="J71" s="30">
        <v>0</v>
      </c>
      <c r="N71" s="31">
        <v>0</v>
      </c>
      <c r="O71" s="32">
        <v>60</v>
      </c>
      <c r="P71" s="28" t="s">
        <v>20</v>
      </c>
    </row>
    <row r="72" spans="2:16" ht="15" customHeight="1" x14ac:dyDescent="0.15">
      <c r="B72" s="28" t="s">
        <v>156</v>
      </c>
      <c r="C72" s="28" t="s">
        <v>16</v>
      </c>
      <c r="D72" s="28" t="s">
        <v>195</v>
      </c>
      <c r="E72" s="28" t="s">
        <v>18</v>
      </c>
      <c r="F72" s="28" t="s">
        <v>266</v>
      </c>
      <c r="G72" s="28" t="s">
        <v>20</v>
      </c>
      <c r="H72" s="29">
        <v>29.580509939528699</v>
      </c>
      <c r="I72" s="29">
        <v>29.580509939528699</v>
      </c>
      <c r="J72" s="30">
        <v>0</v>
      </c>
      <c r="N72" s="31">
        <v>0</v>
      </c>
      <c r="O72" s="32">
        <v>60</v>
      </c>
      <c r="P72" s="28" t="s">
        <v>20</v>
      </c>
    </row>
    <row r="73" spans="2:16" ht="15" customHeight="1" x14ac:dyDescent="0.15">
      <c r="B73" s="28" t="s">
        <v>158</v>
      </c>
      <c r="C73" s="28" t="s">
        <v>16</v>
      </c>
      <c r="D73" s="28" t="s">
        <v>195</v>
      </c>
      <c r="E73" s="28" t="s">
        <v>18</v>
      </c>
      <c r="F73" s="28" t="s">
        <v>267</v>
      </c>
      <c r="G73" s="28" t="s">
        <v>20</v>
      </c>
      <c r="H73" s="29">
        <v>30.5863863221591</v>
      </c>
      <c r="I73" s="29">
        <v>30.5863863221591</v>
      </c>
      <c r="J73" s="30">
        <v>0</v>
      </c>
      <c r="N73" s="31">
        <v>0</v>
      </c>
      <c r="O73" s="32">
        <v>60</v>
      </c>
      <c r="P73" s="28" t="s">
        <v>20</v>
      </c>
    </row>
    <row r="74" spans="2:16" ht="15" customHeight="1" x14ac:dyDescent="0.15">
      <c r="B74" s="28" t="s">
        <v>160</v>
      </c>
      <c r="C74" s="28" t="s">
        <v>16</v>
      </c>
      <c r="D74" s="28" t="s">
        <v>195</v>
      </c>
      <c r="E74" s="28" t="s">
        <v>18</v>
      </c>
      <c r="F74" s="28" t="s">
        <v>268</v>
      </c>
      <c r="G74" s="28" t="s">
        <v>20</v>
      </c>
      <c r="H74" s="29">
        <v>30.3995039169629</v>
      </c>
      <c r="I74" s="29">
        <v>30.3995039169629</v>
      </c>
      <c r="J74" s="30">
        <v>0</v>
      </c>
      <c r="N74" s="31">
        <v>0</v>
      </c>
      <c r="O74" s="32">
        <v>60</v>
      </c>
      <c r="P74" s="28" t="s">
        <v>20</v>
      </c>
    </row>
    <row r="75" spans="2:16" ht="15" customHeight="1" x14ac:dyDescent="0.15">
      <c r="B75" s="28" t="s">
        <v>162</v>
      </c>
      <c r="C75" s="28" t="s">
        <v>16</v>
      </c>
      <c r="D75" s="28" t="s">
        <v>195</v>
      </c>
      <c r="E75" s="28" t="s">
        <v>18</v>
      </c>
      <c r="F75" s="28" t="s">
        <v>269</v>
      </c>
      <c r="G75" s="28" t="s">
        <v>20</v>
      </c>
      <c r="H75" s="29">
        <v>29.523801001419699</v>
      </c>
      <c r="I75" s="29">
        <v>29.523801001419699</v>
      </c>
      <c r="J75" s="30">
        <v>0</v>
      </c>
      <c r="N75" s="31">
        <v>0</v>
      </c>
      <c r="O75" s="32">
        <v>60</v>
      </c>
      <c r="P75" s="28" t="s">
        <v>20</v>
      </c>
    </row>
    <row r="76" spans="2:16" ht="15" customHeight="1" x14ac:dyDescent="0.15">
      <c r="B76" s="28" t="s">
        <v>164</v>
      </c>
      <c r="C76" s="28" t="s">
        <v>16</v>
      </c>
      <c r="D76" s="28" t="s">
        <v>195</v>
      </c>
      <c r="E76" s="28" t="s">
        <v>18</v>
      </c>
      <c r="F76" s="28" t="s">
        <v>270</v>
      </c>
      <c r="G76" s="28" t="s">
        <v>20</v>
      </c>
      <c r="H76" s="29">
        <v>30.205807059808901</v>
      </c>
      <c r="I76" s="29">
        <v>30.205807059808901</v>
      </c>
      <c r="J76" s="30">
        <v>0</v>
      </c>
      <c r="N76" s="31">
        <v>0</v>
      </c>
      <c r="O76" s="32">
        <v>60</v>
      </c>
      <c r="P76" s="28" t="s">
        <v>20</v>
      </c>
    </row>
    <row r="77" spans="2:16" ht="15" customHeight="1" x14ac:dyDescent="0.15">
      <c r="B77" s="28" t="s">
        <v>166</v>
      </c>
      <c r="C77" s="28" t="s">
        <v>16</v>
      </c>
      <c r="D77" s="28" t="s">
        <v>195</v>
      </c>
      <c r="E77" s="28" t="s">
        <v>18</v>
      </c>
      <c r="F77" s="28" t="s">
        <v>271</v>
      </c>
      <c r="G77" s="28" t="s">
        <v>20</v>
      </c>
      <c r="H77" s="29">
        <v>29.276399906419499</v>
      </c>
      <c r="I77" s="29">
        <v>29.276399906419499</v>
      </c>
      <c r="J77" s="30">
        <v>0</v>
      </c>
      <c r="N77" s="31">
        <v>0</v>
      </c>
      <c r="O77" s="32">
        <v>60</v>
      </c>
      <c r="P77" s="28" t="s">
        <v>20</v>
      </c>
    </row>
    <row r="78" spans="2:16" ht="15" customHeight="1" x14ac:dyDescent="0.15">
      <c r="B78" s="28" t="s">
        <v>168</v>
      </c>
      <c r="C78" s="28" t="s">
        <v>16</v>
      </c>
      <c r="D78" s="28" t="s">
        <v>195</v>
      </c>
      <c r="E78" s="28" t="s">
        <v>167</v>
      </c>
      <c r="F78" s="28" t="s">
        <v>20</v>
      </c>
      <c r="G78" s="28" t="s">
        <v>20</v>
      </c>
      <c r="I78" s="29">
        <v>0</v>
      </c>
      <c r="J78" s="30">
        <v>0</v>
      </c>
      <c r="M78" s="31">
        <v>0</v>
      </c>
      <c r="N78" s="31">
        <v>0</v>
      </c>
      <c r="O78" s="32">
        <v>60</v>
      </c>
      <c r="P78" s="28" t="s">
        <v>20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D69E-2256-4255-B438-DF967A4B78F4}">
  <dimension ref="A1:P78"/>
  <sheetViews>
    <sheetView workbookViewId="0">
      <pane xSplit="1" ySplit="1" topLeftCell="B51" activePane="bottomRight" state="frozen"/>
      <selection activeCell="B2" sqref="B2"/>
      <selection pane="topRight" activeCell="B2" sqref="B2"/>
      <selection pane="bottomLeft" activeCell="B2" sqref="B2"/>
      <selection pane="bottomRight" activeCell="T80" sqref="T80"/>
    </sheetView>
  </sheetViews>
  <sheetFormatPr defaultColWidth="10" defaultRowHeight="15" customHeight="1" x14ac:dyDescent="0.15"/>
  <cols>
    <col min="1" max="1" width="1.5" style="27" customWidth="1"/>
    <col min="2" max="3" width="10" style="28" customWidth="1"/>
    <col min="4" max="4" width="13.33203125" style="28" customWidth="1"/>
    <col min="5" max="5" width="11.6640625" style="28" customWidth="1"/>
    <col min="6" max="6" width="15" style="28" customWidth="1"/>
    <col min="7" max="7" width="15" style="28" hidden="1" customWidth="1"/>
    <col min="8" max="8" width="15" style="29" customWidth="1"/>
    <col min="9" max="9" width="13.33203125" style="29" customWidth="1"/>
    <col min="10" max="10" width="15" style="30" customWidth="1"/>
    <col min="11" max="11" width="18.33203125" style="31" hidden="1" customWidth="1"/>
    <col min="12" max="12" width="18.33203125" style="30" hidden="1" customWidth="1"/>
    <col min="13" max="14" width="18.33203125" style="31" hidden="1" customWidth="1"/>
    <col min="15" max="15" width="10" style="32" hidden="1" customWidth="1"/>
    <col min="16" max="16" width="18.33203125" style="28" hidden="1" customWidth="1"/>
    <col min="17" max="17" width="10" style="33" customWidth="1"/>
    <col min="18" max="16384" width="10" style="33"/>
  </cols>
  <sheetData>
    <row r="1" spans="1:16" s="26" customFormat="1" ht="30" customHeight="1" x14ac:dyDescent="0.15">
      <c r="A1" s="24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</row>
    <row r="2" spans="1:16" ht="15" customHeight="1" x14ac:dyDescent="0.15">
      <c r="B2" s="28" t="s">
        <v>15</v>
      </c>
      <c r="C2" s="28" t="s">
        <v>16</v>
      </c>
      <c r="D2" s="28" t="s">
        <v>17</v>
      </c>
      <c r="E2" s="28" t="s">
        <v>18</v>
      </c>
      <c r="F2" s="28" t="s">
        <v>196</v>
      </c>
      <c r="G2" s="28" t="s">
        <v>20</v>
      </c>
      <c r="H2" s="29">
        <v>32.173135101780403</v>
      </c>
      <c r="I2" s="29">
        <v>32.173135101780403</v>
      </c>
      <c r="J2" s="30">
        <v>0</v>
      </c>
      <c r="N2" s="31">
        <v>0</v>
      </c>
      <c r="O2" s="32">
        <v>60</v>
      </c>
      <c r="P2" s="28" t="s">
        <v>20</v>
      </c>
    </row>
    <row r="3" spans="1:16" ht="15" customHeight="1" x14ac:dyDescent="0.15">
      <c r="B3" s="28" t="s">
        <v>21</v>
      </c>
      <c r="C3" s="28" t="s">
        <v>16</v>
      </c>
      <c r="D3" s="28" t="s">
        <v>17</v>
      </c>
      <c r="E3" s="28" t="s">
        <v>18</v>
      </c>
      <c r="F3" s="28" t="s">
        <v>197</v>
      </c>
      <c r="G3" s="28" t="s">
        <v>20</v>
      </c>
      <c r="H3" s="29">
        <v>31.7298577233998</v>
      </c>
      <c r="I3" s="29">
        <v>31.7298577233998</v>
      </c>
      <c r="J3" s="30">
        <v>0</v>
      </c>
      <c r="N3" s="31">
        <v>0</v>
      </c>
      <c r="O3" s="32">
        <v>60</v>
      </c>
      <c r="P3" s="28" t="s">
        <v>20</v>
      </c>
    </row>
    <row r="4" spans="1:16" ht="15" customHeight="1" x14ac:dyDescent="0.15">
      <c r="B4" s="28" t="s">
        <v>23</v>
      </c>
      <c r="C4" s="28" t="s">
        <v>16</v>
      </c>
      <c r="D4" s="28" t="s">
        <v>17</v>
      </c>
      <c r="E4" s="28" t="s">
        <v>18</v>
      </c>
      <c r="F4" s="28" t="s">
        <v>198</v>
      </c>
      <c r="G4" s="28" t="s">
        <v>20</v>
      </c>
      <c r="H4" s="29">
        <v>33.094994933171598</v>
      </c>
      <c r="I4" s="29">
        <v>33.094994933171598</v>
      </c>
      <c r="J4" s="30">
        <v>0</v>
      </c>
      <c r="N4" s="31">
        <v>0</v>
      </c>
      <c r="O4" s="32">
        <v>60</v>
      </c>
      <c r="P4" s="28" t="s">
        <v>20</v>
      </c>
    </row>
    <row r="5" spans="1:16" ht="15" customHeight="1" x14ac:dyDescent="0.15">
      <c r="B5" s="28" t="s">
        <v>25</v>
      </c>
      <c r="C5" s="28" t="s">
        <v>16</v>
      </c>
      <c r="D5" s="28" t="s">
        <v>17</v>
      </c>
      <c r="E5" s="28" t="s">
        <v>18</v>
      </c>
      <c r="F5" s="28" t="s">
        <v>199</v>
      </c>
      <c r="G5" s="28" t="s">
        <v>20</v>
      </c>
      <c r="H5" s="29">
        <v>32.309569832445099</v>
      </c>
      <c r="I5" s="29">
        <v>32.309569832445099</v>
      </c>
      <c r="J5" s="30">
        <v>0</v>
      </c>
      <c r="N5" s="31">
        <v>0</v>
      </c>
      <c r="O5" s="32">
        <v>60</v>
      </c>
      <c r="P5" s="28" t="s">
        <v>20</v>
      </c>
    </row>
    <row r="6" spans="1:16" ht="15" customHeight="1" x14ac:dyDescent="0.15">
      <c r="B6" s="28" t="s">
        <v>27</v>
      </c>
      <c r="C6" s="28" t="s">
        <v>16</v>
      </c>
      <c r="D6" s="28" t="s">
        <v>17</v>
      </c>
      <c r="E6" s="28" t="s">
        <v>18</v>
      </c>
      <c r="F6" s="28" t="s">
        <v>200</v>
      </c>
      <c r="G6" s="28" t="s">
        <v>20</v>
      </c>
      <c r="H6" s="29">
        <v>33.107348923422698</v>
      </c>
      <c r="I6" s="29">
        <v>33.107348923422698</v>
      </c>
      <c r="J6" s="30">
        <v>0</v>
      </c>
      <c r="N6" s="31">
        <v>0</v>
      </c>
      <c r="O6" s="32">
        <v>60</v>
      </c>
      <c r="P6" s="28" t="s">
        <v>20</v>
      </c>
    </row>
    <row r="7" spans="1:16" ht="15" customHeight="1" x14ac:dyDescent="0.15">
      <c r="B7" s="28" t="s">
        <v>29</v>
      </c>
      <c r="C7" s="28" t="s">
        <v>16</v>
      </c>
      <c r="D7" s="28" t="s">
        <v>17</v>
      </c>
      <c r="E7" s="28" t="s">
        <v>18</v>
      </c>
      <c r="F7" s="28" t="s">
        <v>201</v>
      </c>
      <c r="G7" s="28" t="s">
        <v>20</v>
      </c>
      <c r="H7" s="29">
        <v>32.675503770020498</v>
      </c>
      <c r="I7" s="29">
        <v>32.675503770020498</v>
      </c>
      <c r="J7" s="30">
        <v>0</v>
      </c>
      <c r="N7" s="31">
        <v>0</v>
      </c>
      <c r="O7" s="32">
        <v>60</v>
      </c>
      <c r="P7" s="28" t="s">
        <v>20</v>
      </c>
    </row>
    <row r="8" spans="1:16" ht="15" customHeight="1" x14ac:dyDescent="0.15">
      <c r="B8" s="28" t="s">
        <v>31</v>
      </c>
      <c r="C8" s="28" t="s">
        <v>16</v>
      </c>
      <c r="D8" s="28" t="s">
        <v>17</v>
      </c>
      <c r="E8" s="28" t="s">
        <v>18</v>
      </c>
      <c r="F8" s="28" t="s">
        <v>202</v>
      </c>
      <c r="G8" s="28" t="s">
        <v>20</v>
      </c>
      <c r="H8" s="29">
        <v>33.7700909346283</v>
      </c>
      <c r="I8" s="29">
        <v>33.7700909346283</v>
      </c>
      <c r="J8" s="30">
        <v>0</v>
      </c>
      <c r="N8" s="31">
        <v>0</v>
      </c>
      <c r="O8" s="32">
        <v>60</v>
      </c>
      <c r="P8" s="28" t="s">
        <v>20</v>
      </c>
    </row>
    <row r="9" spans="1:16" ht="15" customHeight="1" x14ac:dyDescent="0.15">
      <c r="B9" s="28" t="s">
        <v>33</v>
      </c>
      <c r="C9" s="28" t="s">
        <v>16</v>
      </c>
      <c r="D9" s="28" t="s">
        <v>17</v>
      </c>
      <c r="E9" s="28" t="s">
        <v>18</v>
      </c>
      <c r="F9" s="28" t="s">
        <v>203</v>
      </c>
      <c r="G9" s="28" t="s">
        <v>20</v>
      </c>
      <c r="H9" s="29">
        <v>34.660172633661197</v>
      </c>
      <c r="I9" s="29">
        <v>34.660172633661197</v>
      </c>
      <c r="J9" s="30">
        <v>0</v>
      </c>
      <c r="N9" s="31">
        <v>0</v>
      </c>
      <c r="O9" s="32">
        <v>60</v>
      </c>
      <c r="P9" s="28" t="s">
        <v>20</v>
      </c>
    </row>
    <row r="10" spans="1:16" ht="15" customHeight="1" x14ac:dyDescent="0.15">
      <c r="B10" s="28" t="s">
        <v>35</v>
      </c>
      <c r="C10" s="28" t="s">
        <v>16</v>
      </c>
      <c r="D10" s="28" t="s">
        <v>17</v>
      </c>
      <c r="E10" s="28" t="s">
        <v>18</v>
      </c>
      <c r="F10" s="28" t="s">
        <v>204</v>
      </c>
      <c r="G10" s="28" t="s">
        <v>20</v>
      </c>
      <c r="H10" s="29">
        <v>33.150130681442299</v>
      </c>
      <c r="I10" s="29">
        <v>33.150130681442299</v>
      </c>
      <c r="J10" s="30">
        <v>0</v>
      </c>
      <c r="N10" s="31">
        <v>0</v>
      </c>
      <c r="O10" s="32">
        <v>60</v>
      </c>
      <c r="P10" s="28" t="s">
        <v>20</v>
      </c>
    </row>
    <row r="11" spans="1:16" ht="15" customHeight="1" x14ac:dyDescent="0.15">
      <c r="B11" s="28" t="s">
        <v>37</v>
      </c>
      <c r="C11" s="28" t="s">
        <v>16</v>
      </c>
      <c r="D11" s="28" t="s">
        <v>17</v>
      </c>
      <c r="E11" s="28" t="s">
        <v>18</v>
      </c>
      <c r="F11" s="28" t="s">
        <v>205</v>
      </c>
      <c r="G11" s="28" t="s">
        <v>20</v>
      </c>
      <c r="H11" s="29">
        <v>33.564104744080304</v>
      </c>
      <c r="I11" s="29">
        <v>33.564104744080304</v>
      </c>
      <c r="J11" s="30">
        <v>0</v>
      </c>
      <c r="N11" s="31">
        <v>0</v>
      </c>
      <c r="O11" s="32">
        <v>60</v>
      </c>
      <c r="P11" s="28" t="s">
        <v>20</v>
      </c>
    </row>
    <row r="12" spans="1:16" ht="15" customHeight="1" x14ac:dyDescent="0.15">
      <c r="B12" s="28" t="s">
        <v>39</v>
      </c>
      <c r="C12" s="28" t="s">
        <v>16</v>
      </c>
      <c r="D12" s="28" t="s">
        <v>17</v>
      </c>
      <c r="E12" s="28" t="s">
        <v>18</v>
      </c>
      <c r="F12" s="28" t="s">
        <v>206</v>
      </c>
      <c r="G12" s="28" t="s">
        <v>20</v>
      </c>
      <c r="H12" s="29">
        <v>32.668482064063902</v>
      </c>
      <c r="I12" s="29">
        <v>32.668482064063902</v>
      </c>
      <c r="J12" s="30">
        <v>0</v>
      </c>
      <c r="N12" s="31">
        <v>0</v>
      </c>
      <c r="O12" s="32">
        <v>60</v>
      </c>
      <c r="P12" s="28" t="s">
        <v>20</v>
      </c>
    </row>
    <row r="13" spans="1:16" ht="15" customHeight="1" x14ac:dyDescent="0.15">
      <c r="B13" s="28" t="s">
        <v>41</v>
      </c>
      <c r="C13" s="28" t="s">
        <v>16</v>
      </c>
      <c r="D13" s="28" t="s">
        <v>17</v>
      </c>
      <c r="E13" s="28" t="s">
        <v>18</v>
      </c>
      <c r="F13" s="28" t="s">
        <v>207</v>
      </c>
      <c r="G13" s="28" t="s">
        <v>20</v>
      </c>
      <c r="H13" s="29">
        <v>32.558072013978503</v>
      </c>
      <c r="I13" s="29">
        <v>32.558072013978503</v>
      </c>
      <c r="J13" s="30">
        <v>0</v>
      </c>
      <c r="N13" s="31">
        <v>0</v>
      </c>
      <c r="O13" s="32">
        <v>60</v>
      </c>
      <c r="P13" s="28" t="s">
        <v>20</v>
      </c>
    </row>
    <row r="14" spans="1:16" ht="15" customHeight="1" x14ac:dyDescent="0.15">
      <c r="B14" s="28" t="s">
        <v>43</v>
      </c>
      <c r="C14" s="28" t="s">
        <v>16</v>
      </c>
      <c r="D14" s="28" t="s">
        <v>17</v>
      </c>
      <c r="E14" s="28" t="s">
        <v>18</v>
      </c>
      <c r="F14" s="28" t="s">
        <v>208</v>
      </c>
      <c r="G14" s="28" t="s">
        <v>20</v>
      </c>
      <c r="H14" s="29">
        <v>33.539894017103499</v>
      </c>
      <c r="I14" s="29">
        <v>33.539894017103499</v>
      </c>
      <c r="J14" s="30">
        <v>0</v>
      </c>
      <c r="N14" s="31">
        <v>0</v>
      </c>
      <c r="O14" s="32">
        <v>60</v>
      </c>
      <c r="P14" s="28" t="s">
        <v>20</v>
      </c>
    </row>
    <row r="15" spans="1:16" ht="15" customHeight="1" x14ac:dyDescent="0.15">
      <c r="B15" s="28" t="s">
        <v>45</v>
      </c>
      <c r="C15" s="28" t="s">
        <v>16</v>
      </c>
      <c r="D15" s="28" t="s">
        <v>17</v>
      </c>
      <c r="E15" s="28" t="s">
        <v>18</v>
      </c>
      <c r="F15" s="28" t="s">
        <v>209</v>
      </c>
      <c r="G15" s="28" t="s">
        <v>20</v>
      </c>
      <c r="H15" s="29">
        <v>33.248676215044902</v>
      </c>
      <c r="I15" s="29">
        <v>33.248676215044902</v>
      </c>
      <c r="J15" s="30">
        <v>0</v>
      </c>
      <c r="N15" s="31">
        <v>0</v>
      </c>
      <c r="O15" s="32">
        <v>60</v>
      </c>
      <c r="P15" s="28" t="s">
        <v>20</v>
      </c>
    </row>
    <row r="16" spans="1:16" ht="15" customHeight="1" x14ac:dyDescent="0.15">
      <c r="B16" s="28" t="s">
        <v>47</v>
      </c>
      <c r="C16" s="28" t="s">
        <v>16</v>
      </c>
      <c r="D16" s="28" t="s">
        <v>17</v>
      </c>
      <c r="E16" s="28" t="s">
        <v>18</v>
      </c>
      <c r="F16" s="28" t="s">
        <v>210</v>
      </c>
      <c r="G16" s="28" t="s">
        <v>20</v>
      </c>
      <c r="H16" s="29">
        <v>34.121942247088199</v>
      </c>
      <c r="I16" s="29">
        <v>34.121942247088199</v>
      </c>
      <c r="J16" s="30">
        <v>0</v>
      </c>
      <c r="N16" s="31">
        <v>0</v>
      </c>
      <c r="O16" s="32">
        <v>60</v>
      </c>
      <c r="P16" s="28" t="s">
        <v>20</v>
      </c>
    </row>
    <row r="17" spans="2:16" ht="15" customHeight="1" x14ac:dyDescent="0.15">
      <c r="B17" s="28" t="s">
        <v>49</v>
      </c>
      <c r="C17" s="28" t="s">
        <v>16</v>
      </c>
      <c r="D17" s="28" t="s">
        <v>17</v>
      </c>
      <c r="E17" s="28" t="s">
        <v>18</v>
      </c>
      <c r="F17" s="28" t="s">
        <v>211</v>
      </c>
      <c r="G17" s="28" t="s">
        <v>20</v>
      </c>
      <c r="H17" s="29">
        <v>33.459093103429403</v>
      </c>
      <c r="I17" s="29">
        <v>33.459093103429403</v>
      </c>
      <c r="J17" s="30">
        <v>0</v>
      </c>
      <c r="N17" s="31">
        <v>0</v>
      </c>
      <c r="O17" s="32">
        <v>60</v>
      </c>
      <c r="P17" s="28" t="s">
        <v>20</v>
      </c>
    </row>
    <row r="18" spans="2:16" ht="15" customHeight="1" x14ac:dyDescent="0.15">
      <c r="B18" s="28" t="s">
        <v>51</v>
      </c>
      <c r="C18" s="28" t="s">
        <v>16</v>
      </c>
      <c r="D18" s="28" t="s">
        <v>17</v>
      </c>
      <c r="E18" s="28" t="s">
        <v>18</v>
      </c>
      <c r="F18" s="28" t="s">
        <v>212</v>
      </c>
      <c r="G18" s="28" t="s">
        <v>20</v>
      </c>
      <c r="H18" s="29">
        <v>32.162262503535899</v>
      </c>
      <c r="I18" s="29">
        <v>32.162262503535899</v>
      </c>
      <c r="J18" s="30">
        <v>0</v>
      </c>
      <c r="N18" s="31">
        <v>0</v>
      </c>
      <c r="O18" s="32">
        <v>60</v>
      </c>
      <c r="P18" s="28" t="s">
        <v>20</v>
      </c>
    </row>
    <row r="19" spans="2:16" ht="15" customHeight="1" x14ac:dyDescent="0.15">
      <c r="B19" s="28" t="s">
        <v>53</v>
      </c>
      <c r="C19" s="28" t="s">
        <v>16</v>
      </c>
      <c r="D19" s="28" t="s">
        <v>17</v>
      </c>
      <c r="E19" s="28" t="s">
        <v>18</v>
      </c>
      <c r="F19" s="28" t="s">
        <v>213</v>
      </c>
      <c r="G19" s="28" t="s">
        <v>20</v>
      </c>
      <c r="H19" s="29">
        <v>31.935915328610498</v>
      </c>
      <c r="I19" s="29">
        <v>31.935915328610498</v>
      </c>
      <c r="J19" s="30">
        <v>0</v>
      </c>
      <c r="N19" s="31">
        <v>0</v>
      </c>
      <c r="O19" s="32">
        <v>60</v>
      </c>
      <c r="P19" s="28" t="s">
        <v>20</v>
      </c>
    </row>
    <row r="20" spans="2:16" ht="15" customHeight="1" x14ac:dyDescent="0.15">
      <c r="B20" s="28" t="s">
        <v>55</v>
      </c>
      <c r="C20" s="28" t="s">
        <v>16</v>
      </c>
      <c r="D20" s="28" t="s">
        <v>17</v>
      </c>
      <c r="E20" s="28" t="s">
        <v>18</v>
      </c>
      <c r="F20" s="28" t="s">
        <v>214</v>
      </c>
      <c r="G20" s="28" t="s">
        <v>20</v>
      </c>
      <c r="H20" s="29">
        <v>33.2682347552499</v>
      </c>
      <c r="I20" s="29">
        <v>33.2682347552499</v>
      </c>
      <c r="J20" s="30">
        <v>0</v>
      </c>
      <c r="N20" s="31">
        <v>0</v>
      </c>
      <c r="O20" s="32">
        <v>60</v>
      </c>
      <c r="P20" s="28" t="s">
        <v>20</v>
      </c>
    </row>
    <row r="21" spans="2:16" ht="15" customHeight="1" x14ac:dyDescent="0.15">
      <c r="B21" s="28" t="s">
        <v>57</v>
      </c>
      <c r="C21" s="28" t="s">
        <v>16</v>
      </c>
      <c r="D21" s="28" t="s">
        <v>17</v>
      </c>
      <c r="E21" s="28" t="s">
        <v>18</v>
      </c>
      <c r="F21" s="28" t="s">
        <v>215</v>
      </c>
      <c r="G21" s="28" t="s">
        <v>20</v>
      </c>
      <c r="H21" s="29">
        <v>35.032275764844599</v>
      </c>
      <c r="I21" s="29">
        <v>35.032275764844599</v>
      </c>
      <c r="J21" s="30">
        <v>0</v>
      </c>
      <c r="N21" s="31">
        <v>0</v>
      </c>
      <c r="O21" s="32">
        <v>60</v>
      </c>
      <c r="P21" s="28" t="s">
        <v>20</v>
      </c>
    </row>
    <row r="22" spans="2:16" ht="15" customHeight="1" x14ac:dyDescent="0.15">
      <c r="B22" s="28" t="s">
        <v>59</v>
      </c>
      <c r="C22" s="28" t="s">
        <v>16</v>
      </c>
      <c r="D22" s="28" t="s">
        <v>17</v>
      </c>
      <c r="E22" s="28" t="s">
        <v>18</v>
      </c>
      <c r="F22" s="28" t="s">
        <v>216</v>
      </c>
      <c r="G22" s="28" t="s">
        <v>20</v>
      </c>
      <c r="H22" s="29">
        <v>32.903457703918697</v>
      </c>
      <c r="I22" s="29">
        <v>32.903457703918697</v>
      </c>
      <c r="J22" s="30">
        <v>0</v>
      </c>
      <c r="N22" s="31">
        <v>0</v>
      </c>
      <c r="O22" s="32">
        <v>60</v>
      </c>
      <c r="P22" s="28" t="s">
        <v>20</v>
      </c>
    </row>
    <row r="23" spans="2:16" ht="15" customHeight="1" x14ac:dyDescent="0.15">
      <c r="B23" s="28" t="s">
        <v>61</v>
      </c>
      <c r="C23" s="28" t="s">
        <v>16</v>
      </c>
      <c r="D23" s="28" t="s">
        <v>17</v>
      </c>
      <c r="E23" s="28" t="s">
        <v>18</v>
      </c>
      <c r="F23" s="28" t="s">
        <v>217</v>
      </c>
      <c r="G23" s="28" t="s">
        <v>20</v>
      </c>
      <c r="H23" s="29">
        <v>32.979057163000903</v>
      </c>
      <c r="I23" s="29">
        <v>32.979057163000903</v>
      </c>
      <c r="J23" s="30">
        <v>0</v>
      </c>
      <c r="N23" s="31">
        <v>0</v>
      </c>
      <c r="O23" s="32">
        <v>60</v>
      </c>
      <c r="P23" s="28" t="s">
        <v>20</v>
      </c>
    </row>
    <row r="24" spans="2:16" ht="15" customHeight="1" x14ac:dyDescent="0.15">
      <c r="B24" s="28" t="s">
        <v>63</v>
      </c>
      <c r="C24" s="28" t="s">
        <v>16</v>
      </c>
      <c r="D24" s="28" t="s">
        <v>17</v>
      </c>
      <c r="E24" s="28" t="s">
        <v>18</v>
      </c>
      <c r="F24" s="28" t="s">
        <v>218</v>
      </c>
      <c r="G24" s="28" t="s">
        <v>20</v>
      </c>
      <c r="H24" s="29">
        <v>32.946642367010803</v>
      </c>
      <c r="I24" s="29">
        <v>32.946642367010803</v>
      </c>
      <c r="J24" s="30">
        <v>0</v>
      </c>
      <c r="N24" s="31">
        <v>0</v>
      </c>
      <c r="O24" s="32">
        <v>60</v>
      </c>
      <c r="P24" s="28" t="s">
        <v>20</v>
      </c>
    </row>
    <row r="25" spans="2:16" ht="15" customHeight="1" x14ac:dyDescent="0.15">
      <c r="B25" s="28" t="s">
        <v>65</v>
      </c>
      <c r="C25" s="28" t="s">
        <v>16</v>
      </c>
      <c r="D25" s="28" t="s">
        <v>17</v>
      </c>
      <c r="E25" s="28" t="s">
        <v>18</v>
      </c>
      <c r="F25" s="28" t="s">
        <v>219</v>
      </c>
      <c r="G25" s="28" t="s">
        <v>20</v>
      </c>
      <c r="H25" s="29">
        <v>33.177582470968801</v>
      </c>
      <c r="I25" s="29">
        <v>33.177582470968801</v>
      </c>
      <c r="J25" s="30">
        <v>0</v>
      </c>
      <c r="N25" s="31">
        <v>0</v>
      </c>
      <c r="O25" s="32">
        <v>60</v>
      </c>
      <c r="P25" s="28" t="s">
        <v>20</v>
      </c>
    </row>
    <row r="26" spans="2:16" ht="15" customHeight="1" x14ac:dyDescent="0.15">
      <c r="B26" s="28" t="s">
        <v>67</v>
      </c>
      <c r="C26" s="28" t="s">
        <v>16</v>
      </c>
      <c r="D26" s="28" t="s">
        <v>17</v>
      </c>
      <c r="E26" s="28" t="s">
        <v>18</v>
      </c>
      <c r="F26" s="28" t="s">
        <v>220</v>
      </c>
      <c r="G26" s="28" t="s">
        <v>20</v>
      </c>
      <c r="H26" s="29">
        <v>32.437828357222799</v>
      </c>
      <c r="I26" s="29">
        <v>32.437828357222799</v>
      </c>
      <c r="J26" s="30">
        <v>0</v>
      </c>
      <c r="N26" s="31">
        <v>0</v>
      </c>
      <c r="O26" s="32">
        <v>60</v>
      </c>
      <c r="P26" s="28" t="s">
        <v>20</v>
      </c>
    </row>
    <row r="27" spans="2:16" ht="15" customHeight="1" x14ac:dyDescent="0.15">
      <c r="B27" s="28" t="s">
        <v>69</v>
      </c>
      <c r="C27" s="28" t="s">
        <v>16</v>
      </c>
      <c r="D27" s="28" t="s">
        <v>17</v>
      </c>
      <c r="E27" s="28" t="s">
        <v>18</v>
      </c>
      <c r="F27" s="28" t="s">
        <v>221</v>
      </c>
      <c r="G27" s="28" t="s">
        <v>20</v>
      </c>
      <c r="H27" s="29">
        <v>33.849719695893903</v>
      </c>
      <c r="I27" s="29">
        <v>33.849719695893903</v>
      </c>
      <c r="J27" s="30">
        <v>0</v>
      </c>
      <c r="N27" s="31">
        <v>0</v>
      </c>
      <c r="O27" s="32">
        <v>60</v>
      </c>
      <c r="P27" s="28" t="s">
        <v>20</v>
      </c>
    </row>
    <row r="28" spans="2:16" ht="15" customHeight="1" x14ac:dyDescent="0.15">
      <c r="B28" s="28" t="s">
        <v>71</v>
      </c>
      <c r="C28" s="28" t="s">
        <v>16</v>
      </c>
      <c r="D28" s="28" t="s">
        <v>17</v>
      </c>
      <c r="E28" s="28" t="s">
        <v>18</v>
      </c>
      <c r="F28" s="28" t="s">
        <v>222</v>
      </c>
      <c r="G28" s="28" t="s">
        <v>20</v>
      </c>
      <c r="H28" s="29">
        <v>32.8915691316721</v>
      </c>
      <c r="I28" s="29">
        <v>32.8915691316721</v>
      </c>
      <c r="J28" s="30">
        <v>0</v>
      </c>
      <c r="N28" s="31">
        <v>0</v>
      </c>
      <c r="O28" s="32">
        <v>60</v>
      </c>
      <c r="P28" s="28" t="s">
        <v>20</v>
      </c>
    </row>
    <row r="29" spans="2:16" ht="15" customHeight="1" x14ac:dyDescent="0.15">
      <c r="B29" s="28" t="s">
        <v>73</v>
      </c>
      <c r="C29" s="28" t="s">
        <v>16</v>
      </c>
      <c r="D29" s="28" t="s">
        <v>17</v>
      </c>
      <c r="E29" s="28" t="s">
        <v>18</v>
      </c>
      <c r="F29" s="28" t="s">
        <v>223</v>
      </c>
      <c r="G29" s="28" t="s">
        <v>20</v>
      </c>
      <c r="H29" s="29">
        <v>33.021398982791098</v>
      </c>
      <c r="I29" s="29">
        <v>33.021398982791098</v>
      </c>
      <c r="J29" s="30">
        <v>0</v>
      </c>
      <c r="N29" s="31">
        <v>0</v>
      </c>
      <c r="O29" s="32">
        <v>60</v>
      </c>
      <c r="P29" s="28" t="s">
        <v>20</v>
      </c>
    </row>
    <row r="30" spans="2:16" ht="15" customHeight="1" x14ac:dyDescent="0.15">
      <c r="B30" s="28" t="s">
        <v>75</v>
      </c>
      <c r="C30" s="28" t="s">
        <v>16</v>
      </c>
      <c r="D30" s="28" t="s">
        <v>17</v>
      </c>
      <c r="E30" s="28" t="s">
        <v>18</v>
      </c>
      <c r="F30" s="28" t="s">
        <v>224</v>
      </c>
      <c r="G30" s="28" t="s">
        <v>20</v>
      </c>
      <c r="H30" s="29">
        <v>32.512833744620899</v>
      </c>
      <c r="I30" s="29">
        <v>32.512833744620899</v>
      </c>
      <c r="J30" s="30">
        <v>0</v>
      </c>
      <c r="N30" s="31">
        <v>0</v>
      </c>
      <c r="O30" s="32">
        <v>60</v>
      </c>
      <c r="P30" s="28" t="s">
        <v>20</v>
      </c>
    </row>
    <row r="31" spans="2:16" ht="15" customHeight="1" x14ac:dyDescent="0.15">
      <c r="B31" s="28" t="s">
        <v>77</v>
      </c>
      <c r="C31" s="28" t="s">
        <v>16</v>
      </c>
      <c r="D31" s="28" t="s">
        <v>17</v>
      </c>
      <c r="E31" s="28" t="s">
        <v>18</v>
      </c>
      <c r="F31" s="28" t="s">
        <v>225</v>
      </c>
      <c r="G31" s="28" t="s">
        <v>20</v>
      </c>
      <c r="H31" s="29">
        <v>33.018742172723897</v>
      </c>
      <c r="I31" s="29">
        <v>33.018742172723897</v>
      </c>
      <c r="J31" s="30">
        <v>0</v>
      </c>
      <c r="N31" s="31">
        <v>0</v>
      </c>
      <c r="O31" s="32">
        <v>60</v>
      </c>
      <c r="P31" s="28" t="s">
        <v>20</v>
      </c>
    </row>
    <row r="32" spans="2:16" ht="15" customHeight="1" x14ac:dyDescent="0.15">
      <c r="B32" s="28" t="s">
        <v>78</v>
      </c>
      <c r="C32" s="28" t="s">
        <v>16</v>
      </c>
      <c r="D32" s="28" t="s">
        <v>17</v>
      </c>
      <c r="E32" s="28" t="s">
        <v>18</v>
      </c>
      <c r="F32" s="28" t="s">
        <v>226</v>
      </c>
      <c r="G32" s="28" t="s">
        <v>20</v>
      </c>
      <c r="H32" s="29">
        <v>31.496106390174901</v>
      </c>
      <c r="I32" s="29">
        <v>31.496106390174901</v>
      </c>
      <c r="J32" s="30">
        <v>0</v>
      </c>
      <c r="N32" s="31">
        <v>0</v>
      </c>
      <c r="O32" s="32">
        <v>60</v>
      </c>
      <c r="P32" s="28" t="s">
        <v>20</v>
      </c>
    </row>
    <row r="33" spans="2:16" ht="15" customHeight="1" x14ac:dyDescent="0.15">
      <c r="B33" s="28" t="s">
        <v>79</v>
      </c>
      <c r="C33" s="28" t="s">
        <v>16</v>
      </c>
      <c r="D33" s="28" t="s">
        <v>17</v>
      </c>
      <c r="E33" s="28" t="s">
        <v>18</v>
      </c>
      <c r="F33" s="28" t="s">
        <v>227</v>
      </c>
      <c r="G33" s="28" t="s">
        <v>20</v>
      </c>
      <c r="H33" s="29">
        <v>33.835291428335402</v>
      </c>
      <c r="I33" s="29">
        <v>33.835291428335402</v>
      </c>
      <c r="J33" s="30">
        <v>0</v>
      </c>
      <c r="N33" s="31">
        <v>0</v>
      </c>
      <c r="O33" s="32">
        <v>60</v>
      </c>
      <c r="P33" s="28" t="s">
        <v>20</v>
      </c>
    </row>
    <row r="34" spans="2:16" ht="15" customHeight="1" x14ac:dyDescent="0.15">
      <c r="B34" s="28" t="s">
        <v>80</v>
      </c>
      <c r="C34" s="28" t="s">
        <v>16</v>
      </c>
      <c r="D34" s="28" t="s">
        <v>17</v>
      </c>
      <c r="E34" s="28" t="s">
        <v>18</v>
      </c>
      <c r="F34" s="28" t="s">
        <v>228</v>
      </c>
      <c r="G34" s="28" t="s">
        <v>20</v>
      </c>
      <c r="H34" s="29">
        <v>30.765025923240401</v>
      </c>
      <c r="I34" s="29">
        <v>30.765025923240401</v>
      </c>
      <c r="J34" s="30">
        <v>0</v>
      </c>
      <c r="N34" s="31">
        <v>0</v>
      </c>
      <c r="O34" s="32">
        <v>60</v>
      </c>
      <c r="P34" s="28" t="s">
        <v>20</v>
      </c>
    </row>
    <row r="35" spans="2:16" ht="15" customHeight="1" x14ac:dyDescent="0.15">
      <c r="B35" s="28" t="s">
        <v>82</v>
      </c>
      <c r="C35" s="28" t="s">
        <v>16</v>
      </c>
      <c r="D35" s="28" t="s">
        <v>17</v>
      </c>
      <c r="E35" s="28" t="s">
        <v>18</v>
      </c>
      <c r="F35" s="28" t="s">
        <v>229</v>
      </c>
      <c r="G35" s="28" t="s">
        <v>20</v>
      </c>
      <c r="H35" s="29">
        <v>31.280253286773199</v>
      </c>
      <c r="I35" s="29">
        <v>31.280253286773199</v>
      </c>
      <c r="J35" s="30">
        <v>0</v>
      </c>
      <c r="N35" s="31">
        <v>0</v>
      </c>
      <c r="O35" s="32">
        <v>60</v>
      </c>
      <c r="P35" s="28" t="s">
        <v>20</v>
      </c>
    </row>
    <row r="36" spans="2:16" ht="15" customHeight="1" x14ac:dyDescent="0.15">
      <c r="B36" s="28" t="s">
        <v>84</v>
      </c>
      <c r="C36" s="28" t="s">
        <v>16</v>
      </c>
      <c r="D36" s="28" t="s">
        <v>17</v>
      </c>
      <c r="E36" s="28" t="s">
        <v>18</v>
      </c>
      <c r="F36" s="28" t="s">
        <v>230</v>
      </c>
      <c r="G36" s="28" t="s">
        <v>20</v>
      </c>
      <c r="H36" s="29">
        <v>32.0499296620835</v>
      </c>
      <c r="I36" s="29">
        <v>32.0499296620835</v>
      </c>
      <c r="J36" s="30">
        <v>0</v>
      </c>
      <c r="N36" s="31">
        <v>0</v>
      </c>
      <c r="O36" s="32">
        <v>60</v>
      </c>
      <c r="P36" s="28" t="s">
        <v>20</v>
      </c>
    </row>
    <row r="37" spans="2:16" ht="15" customHeight="1" x14ac:dyDescent="0.15">
      <c r="B37" s="28" t="s">
        <v>86</v>
      </c>
      <c r="C37" s="28" t="s">
        <v>16</v>
      </c>
      <c r="D37" s="28" t="s">
        <v>17</v>
      </c>
      <c r="E37" s="28" t="s">
        <v>18</v>
      </c>
      <c r="F37" s="28" t="s">
        <v>231</v>
      </c>
      <c r="G37" s="28" t="s">
        <v>20</v>
      </c>
      <c r="H37" s="29">
        <v>31.9012140483356</v>
      </c>
      <c r="I37" s="29">
        <v>31.9012140483356</v>
      </c>
      <c r="J37" s="30">
        <v>0</v>
      </c>
      <c r="N37" s="31">
        <v>0</v>
      </c>
      <c r="O37" s="32">
        <v>60</v>
      </c>
      <c r="P37" s="28" t="s">
        <v>20</v>
      </c>
    </row>
    <row r="38" spans="2:16" ht="15" customHeight="1" x14ac:dyDescent="0.15">
      <c r="B38" s="28" t="s">
        <v>88</v>
      </c>
      <c r="C38" s="28" t="s">
        <v>16</v>
      </c>
      <c r="D38" s="28" t="s">
        <v>17</v>
      </c>
      <c r="E38" s="28" t="s">
        <v>18</v>
      </c>
      <c r="F38" s="28" t="s">
        <v>232</v>
      </c>
      <c r="G38" s="28" t="s">
        <v>20</v>
      </c>
      <c r="H38" s="29">
        <v>32.407403565535098</v>
      </c>
      <c r="I38" s="29">
        <v>32.407403565535098</v>
      </c>
      <c r="J38" s="30">
        <v>0</v>
      </c>
      <c r="N38" s="31">
        <v>0</v>
      </c>
      <c r="O38" s="32">
        <v>60</v>
      </c>
      <c r="P38" s="28" t="s">
        <v>20</v>
      </c>
    </row>
    <row r="39" spans="2:16" ht="15" customHeight="1" x14ac:dyDescent="0.15">
      <c r="B39" s="28" t="s">
        <v>90</v>
      </c>
      <c r="C39" s="28" t="s">
        <v>16</v>
      </c>
      <c r="D39" s="28" t="s">
        <v>17</v>
      </c>
      <c r="E39" s="28" t="s">
        <v>18</v>
      </c>
      <c r="F39" s="28" t="s">
        <v>233</v>
      </c>
      <c r="G39" s="28" t="s">
        <v>20</v>
      </c>
      <c r="H39" s="29">
        <v>32.104216999333701</v>
      </c>
      <c r="I39" s="29">
        <v>32.104216999333701</v>
      </c>
      <c r="J39" s="30">
        <v>0</v>
      </c>
      <c r="N39" s="31">
        <v>0</v>
      </c>
      <c r="O39" s="32">
        <v>60</v>
      </c>
      <c r="P39" s="28" t="s">
        <v>20</v>
      </c>
    </row>
    <row r="40" spans="2:16" ht="15" customHeight="1" x14ac:dyDescent="0.15">
      <c r="B40" s="28" t="s">
        <v>92</v>
      </c>
      <c r="C40" s="28" t="s">
        <v>16</v>
      </c>
      <c r="D40" s="28" t="s">
        <v>17</v>
      </c>
      <c r="E40" s="28" t="s">
        <v>18</v>
      </c>
      <c r="F40" s="28" t="s">
        <v>234</v>
      </c>
      <c r="G40" s="28" t="s">
        <v>20</v>
      </c>
      <c r="H40" s="29">
        <v>34.451480180165298</v>
      </c>
      <c r="I40" s="29">
        <v>34.451480180165298</v>
      </c>
      <c r="J40" s="30">
        <v>0</v>
      </c>
      <c r="N40" s="31">
        <v>0</v>
      </c>
      <c r="O40" s="32">
        <v>60</v>
      </c>
      <c r="P40" s="28" t="s">
        <v>20</v>
      </c>
    </row>
    <row r="41" spans="2:16" ht="15" customHeight="1" x14ac:dyDescent="0.15">
      <c r="B41" s="28" t="s">
        <v>94</v>
      </c>
      <c r="C41" s="28" t="s">
        <v>16</v>
      </c>
      <c r="D41" s="28" t="s">
        <v>17</v>
      </c>
      <c r="E41" s="28" t="s">
        <v>18</v>
      </c>
      <c r="F41" s="28" t="s">
        <v>235</v>
      </c>
      <c r="G41" s="28" t="s">
        <v>20</v>
      </c>
      <c r="H41" s="29">
        <v>33.050567569906001</v>
      </c>
      <c r="I41" s="29">
        <v>33.050567569906001</v>
      </c>
      <c r="J41" s="30">
        <v>0</v>
      </c>
      <c r="N41" s="31">
        <v>0</v>
      </c>
      <c r="O41" s="32">
        <v>60</v>
      </c>
      <c r="P41" s="28" t="s">
        <v>20</v>
      </c>
    </row>
    <row r="42" spans="2:16" ht="15" customHeight="1" x14ac:dyDescent="0.15">
      <c r="B42" s="28" t="s">
        <v>96</v>
      </c>
      <c r="C42" s="28" t="s">
        <v>16</v>
      </c>
      <c r="D42" s="28" t="s">
        <v>17</v>
      </c>
      <c r="E42" s="28" t="s">
        <v>18</v>
      </c>
      <c r="F42" s="28" t="s">
        <v>236</v>
      </c>
      <c r="G42" s="28" t="s">
        <v>20</v>
      </c>
      <c r="H42" s="29">
        <v>33.227066553101402</v>
      </c>
      <c r="I42" s="29">
        <v>33.227066553101402</v>
      </c>
      <c r="J42" s="30">
        <v>0</v>
      </c>
      <c r="N42" s="31">
        <v>0</v>
      </c>
      <c r="O42" s="32">
        <v>60</v>
      </c>
      <c r="P42" s="28" t="s">
        <v>20</v>
      </c>
    </row>
    <row r="43" spans="2:16" ht="15" customHeight="1" x14ac:dyDescent="0.15">
      <c r="B43" s="28" t="s">
        <v>98</v>
      </c>
      <c r="C43" s="28" t="s">
        <v>16</v>
      </c>
      <c r="D43" s="28" t="s">
        <v>17</v>
      </c>
      <c r="E43" s="28" t="s">
        <v>18</v>
      </c>
      <c r="F43" s="28" t="s">
        <v>237</v>
      </c>
      <c r="G43" s="28" t="s">
        <v>20</v>
      </c>
      <c r="H43" s="29">
        <v>32.613349493337502</v>
      </c>
      <c r="I43" s="29">
        <v>32.613349493337502</v>
      </c>
      <c r="J43" s="30">
        <v>0</v>
      </c>
      <c r="N43" s="31">
        <v>0</v>
      </c>
      <c r="O43" s="32">
        <v>60</v>
      </c>
      <c r="P43" s="28" t="s">
        <v>20</v>
      </c>
    </row>
    <row r="44" spans="2:16" ht="15" customHeight="1" x14ac:dyDescent="0.15">
      <c r="B44" s="28" t="s">
        <v>100</v>
      </c>
      <c r="C44" s="28" t="s">
        <v>16</v>
      </c>
      <c r="D44" s="28" t="s">
        <v>17</v>
      </c>
      <c r="E44" s="28" t="s">
        <v>18</v>
      </c>
      <c r="F44" s="28" t="s">
        <v>238</v>
      </c>
      <c r="G44" s="28" t="s">
        <v>20</v>
      </c>
      <c r="H44" s="29">
        <v>31.568382997901601</v>
      </c>
      <c r="I44" s="29">
        <v>31.568382997901601</v>
      </c>
      <c r="J44" s="30">
        <v>0</v>
      </c>
      <c r="N44" s="31">
        <v>0</v>
      </c>
      <c r="O44" s="32">
        <v>60</v>
      </c>
      <c r="P44" s="28" t="s">
        <v>20</v>
      </c>
    </row>
    <row r="45" spans="2:16" ht="15" customHeight="1" x14ac:dyDescent="0.15">
      <c r="B45" s="28" t="s">
        <v>102</v>
      </c>
      <c r="C45" s="28" t="s">
        <v>16</v>
      </c>
      <c r="D45" s="28" t="s">
        <v>17</v>
      </c>
      <c r="E45" s="28" t="s">
        <v>18</v>
      </c>
      <c r="F45" s="28" t="s">
        <v>239</v>
      </c>
      <c r="G45" s="28" t="s">
        <v>20</v>
      </c>
      <c r="H45" s="29">
        <v>30.569490157959201</v>
      </c>
      <c r="I45" s="29">
        <v>30.569490157959201</v>
      </c>
      <c r="J45" s="30">
        <v>0</v>
      </c>
      <c r="N45" s="31">
        <v>0</v>
      </c>
      <c r="O45" s="32">
        <v>60</v>
      </c>
      <c r="P45" s="28" t="s">
        <v>20</v>
      </c>
    </row>
    <row r="46" spans="2:16" ht="15" customHeight="1" x14ac:dyDescent="0.15">
      <c r="B46" s="28" t="s">
        <v>104</v>
      </c>
      <c r="C46" s="28" t="s">
        <v>16</v>
      </c>
      <c r="D46" s="28" t="s">
        <v>17</v>
      </c>
      <c r="E46" s="28" t="s">
        <v>18</v>
      </c>
      <c r="F46" s="28" t="s">
        <v>240</v>
      </c>
      <c r="G46" s="28" t="s">
        <v>20</v>
      </c>
      <c r="H46" s="29">
        <v>32.379361774786403</v>
      </c>
      <c r="I46" s="29">
        <v>32.379361774786403</v>
      </c>
      <c r="J46" s="30">
        <v>0</v>
      </c>
      <c r="N46" s="31">
        <v>0</v>
      </c>
      <c r="O46" s="32">
        <v>60</v>
      </c>
      <c r="P46" s="28" t="s">
        <v>20</v>
      </c>
    </row>
    <row r="47" spans="2:16" ht="15" customHeight="1" x14ac:dyDescent="0.15">
      <c r="B47" s="28" t="s">
        <v>106</v>
      </c>
      <c r="C47" s="28" t="s">
        <v>16</v>
      </c>
      <c r="D47" s="28" t="s">
        <v>17</v>
      </c>
      <c r="E47" s="28" t="s">
        <v>18</v>
      </c>
      <c r="F47" s="28" t="s">
        <v>241</v>
      </c>
      <c r="G47" s="28" t="s">
        <v>20</v>
      </c>
      <c r="H47" s="29">
        <v>32.370434284996101</v>
      </c>
      <c r="I47" s="29">
        <v>32.370434284996101</v>
      </c>
      <c r="J47" s="30">
        <v>0</v>
      </c>
      <c r="N47" s="31">
        <v>0</v>
      </c>
      <c r="O47" s="32">
        <v>60</v>
      </c>
      <c r="P47" s="28" t="s">
        <v>20</v>
      </c>
    </row>
    <row r="48" spans="2:16" ht="15" customHeight="1" x14ac:dyDescent="0.15">
      <c r="B48" s="28" t="s">
        <v>108</v>
      </c>
      <c r="C48" s="28" t="s">
        <v>16</v>
      </c>
      <c r="D48" s="28" t="s">
        <v>17</v>
      </c>
      <c r="E48" s="28" t="s">
        <v>18</v>
      </c>
      <c r="F48" s="28" t="s">
        <v>242</v>
      </c>
      <c r="G48" s="28" t="s">
        <v>20</v>
      </c>
      <c r="H48" s="29">
        <v>32.981784396290003</v>
      </c>
      <c r="I48" s="29">
        <v>32.981784396290003</v>
      </c>
      <c r="J48" s="30">
        <v>0</v>
      </c>
      <c r="N48" s="31">
        <v>0</v>
      </c>
      <c r="O48" s="32">
        <v>60</v>
      </c>
      <c r="P48" s="28" t="s">
        <v>20</v>
      </c>
    </row>
    <row r="49" spans="2:16" ht="15" customHeight="1" x14ac:dyDescent="0.15">
      <c r="B49" s="28" t="s">
        <v>110</v>
      </c>
      <c r="C49" s="28" t="s">
        <v>16</v>
      </c>
      <c r="D49" s="28" t="s">
        <v>17</v>
      </c>
      <c r="E49" s="28" t="s">
        <v>18</v>
      </c>
      <c r="F49" s="28" t="s">
        <v>243</v>
      </c>
      <c r="G49" s="28" t="s">
        <v>20</v>
      </c>
      <c r="H49" s="29">
        <v>32.685849763681297</v>
      </c>
      <c r="I49" s="29">
        <v>32.685849763681297</v>
      </c>
      <c r="J49" s="30">
        <v>0</v>
      </c>
      <c r="N49" s="31">
        <v>0</v>
      </c>
      <c r="O49" s="32">
        <v>60</v>
      </c>
      <c r="P49" s="28" t="s">
        <v>20</v>
      </c>
    </row>
    <row r="50" spans="2:16" ht="15" customHeight="1" x14ac:dyDescent="0.15">
      <c r="B50" s="28" t="s">
        <v>112</v>
      </c>
      <c r="C50" s="28" t="s">
        <v>16</v>
      </c>
      <c r="D50" s="28" t="s">
        <v>17</v>
      </c>
      <c r="E50" s="28" t="s">
        <v>18</v>
      </c>
      <c r="F50" s="28" t="s">
        <v>244</v>
      </c>
      <c r="G50" s="28" t="s">
        <v>20</v>
      </c>
      <c r="H50" s="29">
        <v>32.645970512724602</v>
      </c>
      <c r="I50" s="29">
        <v>32.645970512724602</v>
      </c>
      <c r="J50" s="30">
        <v>0</v>
      </c>
      <c r="N50" s="31">
        <v>0</v>
      </c>
      <c r="O50" s="32">
        <v>60</v>
      </c>
      <c r="P50" s="28" t="s">
        <v>20</v>
      </c>
    </row>
    <row r="51" spans="2:16" ht="15" customHeight="1" x14ac:dyDescent="0.15">
      <c r="B51" s="28" t="s">
        <v>114</v>
      </c>
      <c r="C51" s="28" t="s">
        <v>16</v>
      </c>
      <c r="D51" s="28" t="s">
        <v>17</v>
      </c>
      <c r="E51" s="28" t="s">
        <v>18</v>
      </c>
      <c r="F51" s="28" t="s">
        <v>245</v>
      </c>
      <c r="G51" s="28" t="s">
        <v>20</v>
      </c>
      <c r="H51" s="29">
        <v>32.442148601570203</v>
      </c>
      <c r="I51" s="29">
        <v>32.442148601570203</v>
      </c>
      <c r="J51" s="30">
        <v>0</v>
      </c>
      <c r="N51" s="31">
        <v>0</v>
      </c>
      <c r="O51" s="32">
        <v>60</v>
      </c>
      <c r="P51" s="28" t="s">
        <v>20</v>
      </c>
    </row>
    <row r="52" spans="2:16" ht="15" customHeight="1" x14ac:dyDescent="0.15">
      <c r="B52" s="28" t="s">
        <v>116</v>
      </c>
      <c r="C52" s="28" t="s">
        <v>16</v>
      </c>
      <c r="D52" s="28" t="s">
        <v>17</v>
      </c>
      <c r="E52" s="28" t="s">
        <v>18</v>
      </c>
      <c r="F52" s="28" t="s">
        <v>246</v>
      </c>
      <c r="G52" s="28" t="s">
        <v>20</v>
      </c>
      <c r="H52" s="29">
        <v>33.958370014591601</v>
      </c>
      <c r="I52" s="29">
        <v>33.958370014591601</v>
      </c>
      <c r="J52" s="30">
        <v>0</v>
      </c>
      <c r="N52" s="31">
        <v>0</v>
      </c>
      <c r="O52" s="32">
        <v>60</v>
      </c>
      <c r="P52" s="28" t="s">
        <v>20</v>
      </c>
    </row>
    <row r="53" spans="2:16" ht="15" customHeight="1" x14ac:dyDescent="0.15">
      <c r="B53" s="28" t="s">
        <v>118</v>
      </c>
      <c r="C53" s="28" t="s">
        <v>16</v>
      </c>
      <c r="D53" s="28" t="s">
        <v>17</v>
      </c>
      <c r="E53" s="28" t="s">
        <v>18</v>
      </c>
      <c r="F53" s="28" t="s">
        <v>247</v>
      </c>
      <c r="G53" s="28" t="s">
        <v>20</v>
      </c>
      <c r="H53" s="29">
        <v>34.311605242585301</v>
      </c>
      <c r="I53" s="29">
        <v>34.311605242585301</v>
      </c>
      <c r="J53" s="30">
        <v>0</v>
      </c>
      <c r="N53" s="31">
        <v>0</v>
      </c>
      <c r="O53" s="32">
        <v>60</v>
      </c>
      <c r="P53" s="28" t="s">
        <v>20</v>
      </c>
    </row>
    <row r="54" spans="2:16" ht="15" customHeight="1" x14ac:dyDescent="0.15">
      <c r="B54" s="28" t="s">
        <v>120</v>
      </c>
      <c r="C54" s="28" t="s">
        <v>16</v>
      </c>
      <c r="D54" s="28" t="s">
        <v>17</v>
      </c>
      <c r="E54" s="28" t="s">
        <v>18</v>
      </c>
      <c r="F54" s="28" t="s">
        <v>248</v>
      </c>
      <c r="G54" s="28" t="s">
        <v>20</v>
      </c>
      <c r="H54" s="29">
        <v>32.1255196085691</v>
      </c>
      <c r="I54" s="29">
        <v>32.1255196085691</v>
      </c>
      <c r="J54" s="30">
        <v>0</v>
      </c>
      <c r="N54" s="31">
        <v>0</v>
      </c>
      <c r="O54" s="32">
        <v>60</v>
      </c>
      <c r="P54" s="28" t="s">
        <v>20</v>
      </c>
    </row>
    <row r="55" spans="2:16" ht="15" customHeight="1" x14ac:dyDescent="0.15">
      <c r="B55" s="28" t="s">
        <v>122</v>
      </c>
      <c r="C55" s="28" t="s">
        <v>16</v>
      </c>
      <c r="D55" s="28" t="s">
        <v>17</v>
      </c>
      <c r="E55" s="28" t="s">
        <v>18</v>
      </c>
      <c r="F55" s="28" t="s">
        <v>249</v>
      </c>
      <c r="G55" s="28" t="s">
        <v>20</v>
      </c>
      <c r="H55" s="29">
        <v>31.553694909382099</v>
      </c>
      <c r="I55" s="29">
        <v>31.553694909382099</v>
      </c>
      <c r="J55" s="30">
        <v>0</v>
      </c>
      <c r="N55" s="31">
        <v>0</v>
      </c>
      <c r="O55" s="32">
        <v>60</v>
      </c>
      <c r="P55" s="28" t="s">
        <v>20</v>
      </c>
    </row>
    <row r="56" spans="2:16" ht="15" customHeight="1" x14ac:dyDescent="0.15">
      <c r="B56" s="28" t="s">
        <v>124</v>
      </c>
      <c r="C56" s="28" t="s">
        <v>16</v>
      </c>
      <c r="D56" s="28" t="s">
        <v>17</v>
      </c>
      <c r="E56" s="28" t="s">
        <v>18</v>
      </c>
      <c r="F56" s="28" t="s">
        <v>250</v>
      </c>
      <c r="G56" s="28" t="s">
        <v>20</v>
      </c>
      <c r="H56" s="29">
        <v>32.119706135797301</v>
      </c>
      <c r="I56" s="29">
        <v>32.119706135797301</v>
      </c>
      <c r="J56" s="30">
        <v>0</v>
      </c>
      <c r="N56" s="31">
        <v>0</v>
      </c>
      <c r="O56" s="32">
        <v>60</v>
      </c>
      <c r="P56" s="28" t="s">
        <v>20</v>
      </c>
    </row>
    <row r="57" spans="2:16" ht="15" customHeight="1" x14ac:dyDescent="0.15">
      <c r="B57" s="28" t="s">
        <v>126</v>
      </c>
      <c r="C57" s="28" t="s">
        <v>16</v>
      </c>
      <c r="D57" s="28" t="s">
        <v>17</v>
      </c>
      <c r="E57" s="28" t="s">
        <v>18</v>
      </c>
      <c r="F57" s="28" t="s">
        <v>251</v>
      </c>
      <c r="G57" s="28" t="s">
        <v>20</v>
      </c>
      <c r="H57" s="29">
        <v>32.811579771848201</v>
      </c>
      <c r="I57" s="29">
        <v>32.811579771848201</v>
      </c>
      <c r="J57" s="30">
        <v>0</v>
      </c>
      <c r="N57" s="31">
        <v>0</v>
      </c>
      <c r="O57" s="32">
        <v>60</v>
      </c>
      <c r="P57" s="28" t="s">
        <v>20</v>
      </c>
    </row>
    <row r="58" spans="2:16" ht="15" customHeight="1" x14ac:dyDescent="0.15">
      <c r="B58" s="28" t="s">
        <v>128</v>
      </c>
      <c r="C58" s="28" t="s">
        <v>16</v>
      </c>
      <c r="D58" s="28" t="s">
        <v>17</v>
      </c>
      <c r="E58" s="28" t="s">
        <v>18</v>
      </c>
      <c r="F58" s="28" t="s">
        <v>252</v>
      </c>
      <c r="G58" s="28" t="s">
        <v>20</v>
      </c>
      <c r="H58" s="29">
        <v>32.098600438055101</v>
      </c>
      <c r="I58" s="29">
        <v>32.098600438055101</v>
      </c>
      <c r="J58" s="30">
        <v>0</v>
      </c>
      <c r="N58" s="31">
        <v>0</v>
      </c>
      <c r="O58" s="32">
        <v>60</v>
      </c>
      <c r="P58" s="28" t="s">
        <v>20</v>
      </c>
    </row>
    <row r="59" spans="2:16" ht="15" customHeight="1" x14ac:dyDescent="0.15">
      <c r="B59" s="28" t="s">
        <v>130</v>
      </c>
      <c r="C59" s="28" t="s">
        <v>16</v>
      </c>
      <c r="D59" s="28" t="s">
        <v>17</v>
      </c>
      <c r="E59" s="28" t="s">
        <v>18</v>
      </c>
      <c r="F59" s="28" t="s">
        <v>253</v>
      </c>
      <c r="G59" s="28" t="s">
        <v>20</v>
      </c>
      <c r="H59" s="29">
        <v>31.508468276835501</v>
      </c>
      <c r="I59" s="29">
        <v>31.508468276835501</v>
      </c>
      <c r="J59" s="30">
        <v>0</v>
      </c>
      <c r="N59" s="31">
        <v>0</v>
      </c>
      <c r="O59" s="32">
        <v>60</v>
      </c>
      <c r="P59" s="28" t="s">
        <v>20</v>
      </c>
    </row>
    <row r="60" spans="2:16" ht="15" customHeight="1" x14ac:dyDescent="0.15">
      <c r="B60" s="28" t="s">
        <v>132</v>
      </c>
      <c r="C60" s="28" t="s">
        <v>16</v>
      </c>
      <c r="D60" s="28" t="s">
        <v>17</v>
      </c>
      <c r="E60" s="28" t="s">
        <v>18</v>
      </c>
      <c r="F60" s="28" t="s">
        <v>254</v>
      </c>
      <c r="G60" s="28" t="s">
        <v>20</v>
      </c>
      <c r="H60" s="29">
        <v>31.5114357849545</v>
      </c>
      <c r="I60" s="29">
        <v>31.5114357849545</v>
      </c>
      <c r="J60" s="30">
        <v>0</v>
      </c>
      <c r="N60" s="31">
        <v>0</v>
      </c>
      <c r="O60" s="32">
        <v>60</v>
      </c>
      <c r="P60" s="28" t="s">
        <v>20</v>
      </c>
    </row>
    <row r="61" spans="2:16" ht="15" customHeight="1" x14ac:dyDescent="0.15">
      <c r="B61" s="28" t="s">
        <v>134</v>
      </c>
      <c r="C61" s="28" t="s">
        <v>16</v>
      </c>
      <c r="D61" s="28" t="s">
        <v>17</v>
      </c>
      <c r="E61" s="28" t="s">
        <v>18</v>
      </c>
      <c r="F61" s="28" t="s">
        <v>255</v>
      </c>
      <c r="G61" s="28" t="s">
        <v>20</v>
      </c>
      <c r="H61" s="29">
        <v>32.6322045021994</v>
      </c>
      <c r="I61" s="29">
        <v>32.6322045021994</v>
      </c>
      <c r="J61" s="30">
        <v>0</v>
      </c>
      <c r="N61" s="31">
        <v>0</v>
      </c>
      <c r="O61" s="32">
        <v>60</v>
      </c>
      <c r="P61" s="28" t="s">
        <v>20</v>
      </c>
    </row>
    <row r="62" spans="2:16" ht="15" customHeight="1" x14ac:dyDescent="0.15">
      <c r="B62" s="28" t="s">
        <v>136</v>
      </c>
      <c r="C62" s="28" t="s">
        <v>16</v>
      </c>
      <c r="D62" s="28" t="s">
        <v>17</v>
      </c>
      <c r="E62" s="28" t="s">
        <v>18</v>
      </c>
      <c r="F62" s="28" t="s">
        <v>256</v>
      </c>
      <c r="G62" s="28" t="s">
        <v>20</v>
      </c>
      <c r="H62" s="29">
        <v>32.441214549921803</v>
      </c>
      <c r="I62" s="29">
        <v>32.441214549921803</v>
      </c>
      <c r="J62" s="30">
        <v>0</v>
      </c>
      <c r="N62" s="31">
        <v>0</v>
      </c>
      <c r="O62" s="32">
        <v>60</v>
      </c>
      <c r="P62" s="28" t="s">
        <v>20</v>
      </c>
    </row>
    <row r="63" spans="2:16" ht="15" customHeight="1" x14ac:dyDescent="0.15">
      <c r="B63" s="28" t="s">
        <v>138</v>
      </c>
      <c r="C63" s="28" t="s">
        <v>16</v>
      </c>
      <c r="D63" s="28" t="s">
        <v>17</v>
      </c>
      <c r="E63" s="28" t="s">
        <v>18</v>
      </c>
      <c r="F63" s="28" t="s">
        <v>257</v>
      </c>
      <c r="G63" s="28" t="s">
        <v>20</v>
      </c>
      <c r="H63" s="29">
        <v>31.443284001244201</v>
      </c>
      <c r="I63" s="29">
        <v>31.443284001244201</v>
      </c>
      <c r="J63" s="30">
        <v>0</v>
      </c>
      <c r="N63" s="31">
        <v>0</v>
      </c>
      <c r="O63" s="32">
        <v>60</v>
      </c>
      <c r="P63" s="28" t="s">
        <v>20</v>
      </c>
    </row>
    <row r="64" spans="2:16" ht="15" customHeight="1" x14ac:dyDescent="0.15">
      <c r="B64" s="28" t="s">
        <v>140</v>
      </c>
      <c r="C64" s="28" t="s">
        <v>16</v>
      </c>
      <c r="D64" s="28" t="s">
        <v>17</v>
      </c>
      <c r="E64" s="28" t="s">
        <v>18</v>
      </c>
      <c r="F64" s="28" t="s">
        <v>258</v>
      </c>
      <c r="G64" s="28" t="s">
        <v>20</v>
      </c>
      <c r="H64" s="29">
        <v>33.229528062719297</v>
      </c>
      <c r="I64" s="29">
        <v>33.229528062719297</v>
      </c>
      <c r="J64" s="30">
        <v>0</v>
      </c>
      <c r="N64" s="31">
        <v>0</v>
      </c>
      <c r="O64" s="32">
        <v>60</v>
      </c>
      <c r="P64" s="28" t="s">
        <v>20</v>
      </c>
    </row>
    <row r="65" spans="2:16" ht="15" customHeight="1" x14ac:dyDescent="0.15">
      <c r="B65" s="28" t="s">
        <v>142</v>
      </c>
      <c r="C65" s="28" t="s">
        <v>16</v>
      </c>
      <c r="D65" s="28" t="s">
        <v>17</v>
      </c>
      <c r="E65" s="28" t="s">
        <v>18</v>
      </c>
      <c r="F65" s="28" t="s">
        <v>259</v>
      </c>
      <c r="G65" s="28" t="s">
        <v>20</v>
      </c>
      <c r="H65" s="29">
        <v>32.151742955678301</v>
      </c>
      <c r="I65" s="29">
        <v>32.151742955678301</v>
      </c>
      <c r="J65" s="30">
        <v>0</v>
      </c>
      <c r="N65" s="31">
        <v>0</v>
      </c>
      <c r="O65" s="32">
        <v>60</v>
      </c>
      <c r="P65" s="28" t="s">
        <v>20</v>
      </c>
    </row>
    <row r="66" spans="2:16" ht="15" customHeight="1" x14ac:dyDescent="0.15">
      <c r="B66" s="28" t="s">
        <v>144</v>
      </c>
      <c r="C66" s="28" t="s">
        <v>16</v>
      </c>
      <c r="D66" s="28" t="s">
        <v>17</v>
      </c>
      <c r="E66" s="28" t="s">
        <v>18</v>
      </c>
      <c r="F66" s="28" t="s">
        <v>260</v>
      </c>
      <c r="G66" s="28" t="s">
        <v>20</v>
      </c>
      <c r="H66" s="29">
        <v>31.716813996989199</v>
      </c>
      <c r="I66" s="29">
        <v>31.716813996989199</v>
      </c>
      <c r="J66" s="30">
        <v>0</v>
      </c>
      <c r="N66" s="31">
        <v>0</v>
      </c>
      <c r="O66" s="32">
        <v>60</v>
      </c>
      <c r="P66" s="28" t="s">
        <v>20</v>
      </c>
    </row>
    <row r="67" spans="2:16" ht="15" customHeight="1" x14ac:dyDescent="0.15">
      <c r="B67" s="28" t="s">
        <v>146</v>
      </c>
      <c r="C67" s="28" t="s">
        <v>16</v>
      </c>
      <c r="D67" s="28" t="s">
        <v>17</v>
      </c>
      <c r="E67" s="28" t="s">
        <v>18</v>
      </c>
      <c r="F67" s="28" t="s">
        <v>261</v>
      </c>
      <c r="G67" s="28" t="s">
        <v>20</v>
      </c>
      <c r="H67" s="29">
        <v>31.517983732082602</v>
      </c>
      <c r="I67" s="29">
        <v>31.517983732082602</v>
      </c>
      <c r="J67" s="30">
        <v>0</v>
      </c>
      <c r="N67" s="31">
        <v>0</v>
      </c>
      <c r="O67" s="32">
        <v>60</v>
      </c>
      <c r="P67" s="28" t="s">
        <v>20</v>
      </c>
    </row>
    <row r="68" spans="2:16" ht="15" customHeight="1" x14ac:dyDescent="0.15">
      <c r="B68" s="28" t="s">
        <v>148</v>
      </c>
      <c r="C68" s="28" t="s">
        <v>16</v>
      </c>
      <c r="D68" s="28" t="s">
        <v>17</v>
      </c>
      <c r="E68" s="28" t="s">
        <v>18</v>
      </c>
      <c r="F68" s="28" t="s">
        <v>262</v>
      </c>
      <c r="G68" s="28" t="s">
        <v>20</v>
      </c>
      <c r="H68" s="29">
        <v>32.223461466643798</v>
      </c>
      <c r="I68" s="29">
        <v>32.223461466643798</v>
      </c>
      <c r="J68" s="30">
        <v>0</v>
      </c>
      <c r="N68" s="31">
        <v>0</v>
      </c>
      <c r="O68" s="32">
        <v>60</v>
      </c>
      <c r="P68" s="28" t="s">
        <v>20</v>
      </c>
    </row>
    <row r="69" spans="2:16" ht="15" customHeight="1" x14ac:dyDescent="0.15">
      <c r="B69" s="28" t="s">
        <v>150</v>
      </c>
      <c r="C69" s="28" t="s">
        <v>16</v>
      </c>
      <c r="D69" s="28" t="s">
        <v>17</v>
      </c>
      <c r="E69" s="28" t="s">
        <v>18</v>
      </c>
      <c r="F69" s="28" t="s">
        <v>263</v>
      </c>
      <c r="G69" s="28" t="s">
        <v>20</v>
      </c>
      <c r="H69" s="29">
        <v>31.851494765589599</v>
      </c>
      <c r="I69" s="29">
        <v>31.851494765589599</v>
      </c>
      <c r="J69" s="30">
        <v>0</v>
      </c>
      <c r="N69" s="31">
        <v>0</v>
      </c>
      <c r="O69" s="32">
        <v>60</v>
      </c>
      <c r="P69" s="28" t="s">
        <v>20</v>
      </c>
    </row>
    <row r="70" spans="2:16" ht="15" customHeight="1" x14ac:dyDescent="0.15">
      <c r="B70" s="28" t="s">
        <v>152</v>
      </c>
      <c r="C70" s="28" t="s">
        <v>16</v>
      </c>
      <c r="D70" s="28" t="s">
        <v>17</v>
      </c>
      <c r="E70" s="28" t="s">
        <v>18</v>
      </c>
      <c r="F70" s="28" t="s">
        <v>264</v>
      </c>
      <c r="G70" s="28" t="s">
        <v>20</v>
      </c>
      <c r="H70" s="29">
        <v>32.118570983935399</v>
      </c>
      <c r="I70" s="29">
        <v>32.118570983935399</v>
      </c>
      <c r="J70" s="30">
        <v>0</v>
      </c>
      <c r="N70" s="31">
        <v>0</v>
      </c>
      <c r="O70" s="32">
        <v>60</v>
      </c>
      <c r="P70" s="28" t="s">
        <v>20</v>
      </c>
    </row>
    <row r="71" spans="2:16" ht="15" customHeight="1" x14ac:dyDescent="0.15">
      <c r="B71" s="28" t="s">
        <v>154</v>
      </c>
      <c r="C71" s="28" t="s">
        <v>16</v>
      </c>
      <c r="D71" s="28" t="s">
        <v>17</v>
      </c>
      <c r="E71" s="28" t="s">
        <v>18</v>
      </c>
      <c r="F71" s="28" t="s">
        <v>265</v>
      </c>
      <c r="G71" s="28" t="s">
        <v>20</v>
      </c>
      <c r="H71" s="29">
        <v>35.04635108838</v>
      </c>
      <c r="I71" s="29">
        <v>35.04635108838</v>
      </c>
      <c r="J71" s="30">
        <v>0</v>
      </c>
      <c r="N71" s="31">
        <v>0</v>
      </c>
      <c r="O71" s="32">
        <v>60</v>
      </c>
      <c r="P71" s="28" t="s">
        <v>20</v>
      </c>
    </row>
    <row r="72" spans="2:16" ht="15" customHeight="1" x14ac:dyDescent="0.15">
      <c r="B72" s="28" t="s">
        <v>156</v>
      </c>
      <c r="C72" s="28" t="s">
        <v>16</v>
      </c>
      <c r="D72" s="28" t="s">
        <v>17</v>
      </c>
      <c r="E72" s="28" t="s">
        <v>18</v>
      </c>
      <c r="F72" s="28" t="s">
        <v>266</v>
      </c>
      <c r="G72" s="28" t="s">
        <v>20</v>
      </c>
      <c r="H72" s="29">
        <v>33.292425328803503</v>
      </c>
      <c r="I72" s="29">
        <v>33.292425328803503</v>
      </c>
      <c r="J72" s="30">
        <v>0</v>
      </c>
      <c r="N72" s="31">
        <v>0</v>
      </c>
      <c r="O72" s="32">
        <v>60</v>
      </c>
      <c r="P72" s="28" t="s">
        <v>20</v>
      </c>
    </row>
    <row r="73" spans="2:16" ht="15" customHeight="1" x14ac:dyDescent="0.15">
      <c r="B73" s="28" t="s">
        <v>158</v>
      </c>
      <c r="C73" s="28" t="s">
        <v>16</v>
      </c>
      <c r="D73" s="28" t="s">
        <v>17</v>
      </c>
      <c r="E73" s="28" t="s">
        <v>18</v>
      </c>
      <c r="F73" s="28" t="s">
        <v>267</v>
      </c>
      <c r="G73" s="28" t="s">
        <v>20</v>
      </c>
      <c r="H73" s="29">
        <v>31.804687062778001</v>
      </c>
      <c r="I73" s="29">
        <v>31.804687062778001</v>
      </c>
      <c r="J73" s="30">
        <v>0</v>
      </c>
      <c r="N73" s="31">
        <v>0</v>
      </c>
      <c r="O73" s="32">
        <v>60</v>
      </c>
      <c r="P73" s="28" t="s">
        <v>20</v>
      </c>
    </row>
    <row r="74" spans="2:16" ht="15" customHeight="1" x14ac:dyDescent="0.15">
      <c r="B74" s="28" t="s">
        <v>160</v>
      </c>
      <c r="C74" s="28" t="s">
        <v>16</v>
      </c>
      <c r="D74" s="28" t="s">
        <v>17</v>
      </c>
      <c r="E74" s="28" t="s">
        <v>18</v>
      </c>
      <c r="F74" s="28" t="s">
        <v>268</v>
      </c>
      <c r="G74" s="28" t="s">
        <v>20</v>
      </c>
      <c r="H74" s="29">
        <v>33.210807574788198</v>
      </c>
      <c r="I74" s="29">
        <v>33.210807574788198</v>
      </c>
      <c r="J74" s="30">
        <v>0</v>
      </c>
      <c r="N74" s="31">
        <v>0</v>
      </c>
      <c r="O74" s="32">
        <v>60</v>
      </c>
      <c r="P74" s="28" t="s">
        <v>20</v>
      </c>
    </row>
    <row r="75" spans="2:16" ht="15" customHeight="1" x14ac:dyDescent="0.15">
      <c r="B75" s="28" t="s">
        <v>162</v>
      </c>
      <c r="C75" s="28" t="s">
        <v>16</v>
      </c>
      <c r="D75" s="28" t="s">
        <v>17</v>
      </c>
      <c r="E75" s="28" t="s">
        <v>18</v>
      </c>
      <c r="F75" s="28" t="s">
        <v>269</v>
      </c>
      <c r="G75" s="28" t="s">
        <v>20</v>
      </c>
      <c r="H75" s="29">
        <v>32.267444087519202</v>
      </c>
      <c r="I75" s="29">
        <v>32.267444087519202</v>
      </c>
      <c r="J75" s="30">
        <v>0</v>
      </c>
      <c r="N75" s="31">
        <v>0</v>
      </c>
      <c r="O75" s="32">
        <v>60</v>
      </c>
      <c r="P75" s="28" t="s">
        <v>20</v>
      </c>
    </row>
    <row r="76" spans="2:16" ht="15" customHeight="1" x14ac:dyDescent="0.15">
      <c r="B76" s="28" t="s">
        <v>164</v>
      </c>
      <c r="C76" s="28" t="s">
        <v>16</v>
      </c>
      <c r="D76" s="28" t="s">
        <v>17</v>
      </c>
      <c r="E76" s="28" t="s">
        <v>18</v>
      </c>
      <c r="F76" s="28" t="s">
        <v>270</v>
      </c>
      <c r="G76" s="28" t="s">
        <v>20</v>
      </c>
      <c r="H76" s="29">
        <v>31.912702867378599</v>
      </c>
      <c r="I76" s="29">
        <v>31.912702867378599</v>
      </c>
      <c r="J76" s="30">
        <v>0</v>
      </c>
      <c r="N76" s="31">
        <v>0</v>
      </c>
      <c r="O76" s="32">
        <v>60</v>
      </c>
      <c r="P76" s="28" t="s">
        <v>20</v>
      </c>
    </row>
    <row r="77" spans="2:16" ht="15" customHeight="1" x14ac:dyDescent="0.15">
      <c r="B77" s="28" t="s">
        <v>166</v>
      </c>
      <c r="C77" s="28" t="s">
        <v>16</v>
      </c>
      <c r="D77" s="28" t="s">
        <v>17</v>
      </c>
      <c r="E77" s="28" t="s">
        <v>18</v>
      </c>
      <c r="F77" s="28" t="s">
        <v>271</v>
      </c>
      <c r="G77" s="28" t="s">
        <v>20</v>
      </c>
      <c r="H77" s="29">
        <v>32.372319346555003</v>
      </c>
      <c r="I77" s="29">
        <v>32.372319346555003</v>
      </c>
      <c r="J77" s="30">
        <v>0</v>
      </c>
      <c r="N77" s="31">
        <v>0</v>
      </c>
      <c r="O77" s="32">
        <v>60</v>
      </c>
      <c r="P77" s="28" t="s">
        <v>20</v>
      </c>
    </row>
    <row r="78" spans="2:16" ht="15" customHeight="1" x14ac:dyDescent="0.15">
      <c r="B78" s="28" t="s">
        <v>168</v>
      </c>
      <c r="C78" s="28" t="s">
        <v>16</v>
      </c>
      <c r="D78" s="28" t="s">
        <v>17</v>
      </c>
      <c r="E78" s="28" t="s">
        <v>167</v>
      </c>
      <c r="F78" s="28" t="s">
        <v>20</v>
      </c>
      <c r="G78" s="28" t="s">
        <v>20</v>
      </c>
      <c r="I78" s="29">
        <v>0</v>
      </c>
      <c r="J78" s="30">
        <v>0</v>
      </c>
      <c r="M78" s="31">
        <v>0</v>
      </c>
      <c r="N78" s="31">
        <v>0</v>
      </c>
      <c r="O78" s="32">
        <v>60</v>
      </c>
      <c r="P78" s="28" t="s">
        <v>20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42DA-BF40-49EA-8FCC-C2759670D7D7}">
  <dimension ref="A1:P80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H6" sqref="H6"/>
    </sheetView>
  </sheetViews>
  <sheetFormatPr defaultColWidth="10" defaultRowHeight="15" customHeight="1" x14ac:dyDescent="0.15"/>
  <cols>
    <col min="1" max="1" width="1.5" style="27" customWidth="1"/>
    <col min="2" max="3" width="10" style="28" customWidth="1"/>
    <col min="4" max="4" width="13.33203125" style="28" customWidth="1"/>
    <col min="5" max="5" width="11.6640625" style="28" customWidth="1"/>
    <col min="6" max="6" width="15" style="28" customWidth="1"/>
    <col min="7" max="7" width="15" style="28" hidden="1" customWidth="1"/>
    <col min="8" max="8" width="15" style="29" customWidth="1"/>
    <col min="9" max="9" width="13.33203125" style="29" customWidth="1"/>
    <col min="10" max="10" width="15" style="30" customWidth="1"/>
    <col min="11" max="11" width="18.33203125" style="31" hidden="1" customWidth="1"/>
    <col min="12" max="12" width="18.33203125" style="30" hidden="1" customWidth="1"/>
    <col min="13" max="14" width="18.33203125" style="31" hidden="1" customWidth="1"/>
    <col min="15" max="15" width="10" style="32" hidden="1" customWidth="1"/>
    <col min="16" max="16" width="18.33203125" style="28" hidden="1" customWidth="1"/>
    <col min="17" max="17" width="10" style="33" customWidth="1"/>
    <col min="18" max="16384" width="10" style="33"/>
  </cols>
  <sheetData>
    <row r="1" spans="1:16" s="26" customFormat="1" ht="30" customHeight="1" x14ac:dyDescent="0.15">
      <c r="A1" s="24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</row>
    <row r="2" spans="1:16" ht="15" customHeight="1" x14ac:dyDescent="0.15">
      <c r="B2" s="28" t="s">
        <v>15</v>
      </c>
      <c r="C2" s="28" t="s">
        <v>16</v>
      </c>
      <c r="D2" s="28" t="s">
        <v>195</v>
      </c>
      <c r="E2" s="28" t="s">
        <v>18</v>
      </c>
      <c r="F2" s="28" t="s">
        <v>19</v>
      </c>
      <c r="G2" s="28" t="s">
        <v>20</v>
      </c>
      <c r="H2" s="29">
        <v>31.195005114218802</v>
      </c>
      <c r="I2" s="29">
        <v>31.195005114218802</v>
      </c>
      <c r="J2" s="30">
        <v>0</v>
      </c>
      <c r="N2" s="31">
        <v>0</v>
      </c>
      <c r="O2" s="32">
        <v>60</v>
      </c>
      <c r="P2" s="28" t="s">
        <v>20</v>
      </c>
    </row>
    <row r="3" spans="1:16" ht="15" customHeight="1" x14ac:dyDescent="0.15">
      <c r="B3" s="28" t="s">
        <v>21</v>
      </c>
      <c r="C3" s="28" t="s">
        <v>16</v>
      </c>
      <c r="D3" s="28" t="s">
        <v>195</v>
      </c>
      <c r="E3" s="28" t="s">
        <v>18</v>
      </c>
      <c r="F3" s="28" t="s">
        <v>22</v>
      </c>
      <c r="G3" s="28" t="s">
        <v>20</v>
      </c>
      <c r="H3" s="29">
        <v>30.630254566473901</v>
      </c>
      <c r="I3" s="29">
        <v>30.630254566473901</v>
      </c>
      <c r="J3" s="30">
        <v>0</v>
      </c>
      <c r="N3" s="31">
        <v>0</v>
      </c>
      <c r="O3" s="32">
        <v>60</v>
      </c>
      <c r="P3" s="28" t="s">
        <v>20</v>
      </c>
    </row>
    <row r="4" spans="1:16" ht="15" customHeight="1" x14ac:dyDescent="0.15">
      <c r="B4" s="28" t="s">
        <v>23</v>
      </c>
      <c r="C4" s="28" t="s">
        <v>16</v>
      </c>
      <c r="D4" s="28" t="s">
        <v>195</v>
      </c>
      <c r="E4" s="28" t="s">
        <v>18</v>
      </c>
      <c r="F4" s="28" t="s">
        <v>24</v>
      </c>
      <c r="G4" s="28" t="s">
        <v>20</v>
      </c>
      <c r="H4" s="29">
        <v>30.400849136322901</v>
      </c>
      <c r="I4" s="29">
        <v>30.400849136322901</v>
      </c>
      <c r="J4" s="30">
        <v>0</v>
      </c>
      <c r="N4" s="31">
        <v>0</v>
      </c>
      <c r="O4" s="32">
        <v>60</v>
      </c>
      <c r="P4" s="28" t="s">
        <v>20</v>
      </c>
    </row>
    <row r="5" spans="1:16" ht="15" customHeight="1" x14ac:dyDescent="0.15">
      <c r="B5" s="28" t="s">
        <v>25</v>
      </c>
      <c r="C5" s="28" t="s">
        <v>16</v>
      </c>
      <c r="D5" s="28" t="s">
        <v>195</v>
      </c>
      <c r="E5" s="28" t="s">
        <v>18</v>
      </c>
      <c r="F5" s="28" t="s">
        <v>26</v>
      </c>
      <c r="G5" s="28" t="s">
        <v>20</v>
      </c>
      <c r="H5" s="29">
        <v>30.966616868384801</v>
      </c>
      <c r="I5" s="29">
        <v>30.966616868384801</v>
      </c>
      <c r="J5" s="30">
        <v>0</v>
      </c>
      <c r="N5" s="31">
        <v>0</v>
      </c>
      <c r="O5" s="32">
        <v>60</v>
      </c>
      <c r="P5" s="28" t="s">
        <v>20</v>
      </c>
    </row>
    <row r="6" spans="1:16" ht="15" customHeight="1" x14ac:dyDescent="0.15">
      <c r="B6" s="28" t="s">
        <v>27</v>
      </c>
      <c r="C6" s="28" t="s">
        <v>16</v>
      </c>
      <c r="D6" s="28" t="s">
        <v>195</v>
      </c>
      <c r="E6" s="28" t="s">
        <v>18</v>
      </c>
      <c r="F6" s="28" t="s">
        <v>28</v>
      </c>
      <c r="G6" s="28" t="s">
        <v>20</v>
      </c>
      <c r="I6" s="29">
        <v>0</v>
      </c>
      <c r="J6" s="30">
        <v>0</v>
      </c>
      <c r="M6" s="31">
        <v>0</v>
      </c>
      <c r="N6" s="31">
        <v>0</v>
      </c>
      <c r="O6" s="32">
        <v>60</v>
      </c>
      <c r="P6" s="28" t="s">
        <v>20</v>
      </c>
    </row>
    <row r="7" spans="1:16" ht="15" customHeight="1" x14ac:dyDescent="0.15">
      <c r="B7" s="28" t="s">
        <v>29</v>
      </c>
      <c r="C7" s="28" t="s">
        <v>16</v>
      </c>
      <c r="D7" s="28" t="s">
        <v>195</v>
      </c>
      <c r="E7" s="28" t="s">
        <v>18</v>
      </c>
      <c r="F7" s="28" t="s">
        <v>30</v>
      </c>
      <c r="G7" s="28" t="s">
        <v>20</v>
      </c>
      <c r="H7" s="29">
        <v>29.769825561627801</v>
      </c>
      <c r="I7" s="29">
        <v>29.769825561627801</v>
      </c>
      <c r="J7" s="30">
        <v>0</v>
      </c>
      <c r="N7" s="31">
        <v>0</v>
      </c>
      <c r="O7" s="32">
        <v>60</v>
      </c>
      <c r="P7" s="28" t="s">
        <v>20</v>
      </c>
    </row>
    <row r="8" spans="1:16" ht="15" customHeight="1" x14ac:dyDescent="0.15">
      <c r="B8" s="28" t="s">
        <v>31</v>
      </c>
      <c r="C8" s="28" t="s">
        <v>16</v>
      </c>
      <c r="D8" s="28" t="s">
        <v>195</v>
      </c>
      <c r="E8" s="28" t="s">
        <v>18</v>
      </c>
      <c r="F8" s="28" t="s">
        <v>32</v>
      </c>
      <c r="G8" s="28" t="s">
        <v>20</v>
      </c>
      <c r="H8" s="29">
        <v>30.7411368999689</v>
      </c>
      <c r="I8" s="29">
        <v>30.7411368999689</v>
      </c>
      <c r="J8" s="30">
        <v>0</v>
      </c>
      <c r="N8" s="31">
        <v>0</v>
      </c>
      <c r="O8" s="32">
        <v>60</v>
      </c>
      <c r="P8" s="28" t="s">
        <v>20</v>
      </c>
    </row>
    <row r="9" spans="1:16" ht="15" customHeight="1" x14ac:dyDescent="0.15">
      <c r="B9" s="28" t="s">
        <v>33</v>
      </c>
      <c r="C9" s="28" t="s">
        <v>16</v>
      </c>
      <c r="D9" s="28" t="s">
        <v>195</v>
      </c>
      <c r="E9" s="28" t="s">
        <v>18</v>
      </c>
      <c r="F9" s="28" t="s">
        <v>34</v>
      </c>
      <c r="G9" s="28" t="s">
        <v>20</v>
      </c>
      <c r="H9" s="29">
        <v>30.113240473806101</v>
      </c>
      <c r="I9" s="29">
        <v>30.113240473806101</v>
      </c>
      <c r="J9" s="30">
        <v>0</v>
      </c>
      <c r="N9" s="31">
        <v>0</v>
      </c>
      <c r="O9" s="32">
        <v>60</v>
      </c>
      <c r="P9" s="28" t="s">
        <v>20</v>
      </c>
    </row>
    <row r="10" spans="1:16" ht="15" customHeight="1" x14ac:dyDescent="0.15">
      <c r="B10" s="28" t="s">
        <v>35</v>
      </c>
      <c r="C10" s="28" t="s">
        <v>16</v>
      </c>
      <c r="D10" s="28" t="s">
        <v>195</v>
      </c>
      <c r="E10" s="28" t="s">
        <v>18</v>
      </c>
      <c r="F10" s="28" t="s">
        <v>36</v>
      </c>
      <c r="G10" s="28" t="s">
        <v>20</v>
      </c>
      <c r="H10" s="29">
        <v>30.834402163359499</v>
      </c>
      <c r="I10" s="29">
        <v>30.834402163359499</v>
      </c>
      <c r="J10" s="30">
        <v>0</v>
      </c>
      <c r="N10" s="31">
        <v>0</v>
      </c>
      <c r="O10" s="32">
        <v>60</v>
      </c>
      <c r="P10" s="28" t="s">
        <v>20</v>
      </c>
    </row>
    <row r="11" spans="1:16" ht="15" customHeight="1" x14ac:dyDescent="0.15">
      <c r="B11" s="28" t="s">
        <v>37</v>
      </c>
      <c r="C11" s="28" t="s">
        <v>16</v>
      </c>
      <c r="D11" s="28" t="s">
        <v>195</v>
      </c>
      <c r="E11" s="28" t="s">
        <v>18</v>
      </c>
      <c r="F11" s="28" t="s">
        <v>38</v>
      </c>
      <c r="G11" s="28" t="s">
        <v>20</v>
      </c>
      <c r="H11" s="29">
        <v>30.6206789051698</v>
      </c>
      <c r="I11" s="29">
        <v>30.6206789051698</v>
      </c>
      <c r="J11" s="30">
        <v>0</v>
      </c>
      <c r="N11" s="31">
        <v>0</v>
      </c>
      <c r="O11" s="32">
        <v>60</v>
      </c>
      <c r="P11" s="28" t="s">
        <v>20</v>
      </c>
    </row>
    <row r="12" spans="1:16" ht="15" customHeight="1" x14ac:dyDescent="0.15">
      <c r="B12" s="28" t="s">
        <v>39</v>
      </c>
      <c r="C12" s="28" t="s">
        <v>16</v>
      </c>
      <c r="D12" s="28" t="s">
        <v>195</v>
      </c>
      <c r="E12" s="28" t="s">
        <v>18</v>
      </c>
      <c r="F12" s="28" t="s">
        <v>40</v>
      </c>
      <c r="G12" s="28" t="s">
        <v>20</v>
      </c>
      <c r="H12" s="29">
        <v>30.695382448647901</v>
      </c>
      <c r="I12" s="29">
        <v>30.695382448647901</v>
      </c>
      <c r="J12" s="30">
        <v>0</v>
      </c>
      <c r="N12" s="31">
        <v>0</v>
      </c>
      <c r="O12" s="32">
        <v>60</v>
      </c>
      <c r="P12" s="28" t="s">
        <v>20</v>
      </c>
    </row>
    <row r="13" spans="1:16" ht="15" customHeight="1" x14ac:dyDescent="0.15">
      <c r="B13" s="28" t="s">
        <v>41</v>
      </c>
      <c r="C13" s="28" t="s">
        <v>16</v>
      </c>
      <c r="D13" s="28" t="s">
        <v>195</v>
      </c>
      <c r="E13" s="28" t="s">
        <v>18</v>
      </c>
      <c r="F13" s="28" t="s">
        <v>42</v>
      </c>
      <c r="G13" s="28" t="s">
        <v>20</v>
      </c>
      <c r="H13" s="29">
        <v>30.992867351389499</v>
      </c>
      <c r="I13" s="29">
        <v>30.992867351389499</v>
      </c>
      <c r="J13" s="30">
        <v>0</v>
      </c>
      <c r="N13" s="31">
        <v>0</v>
      </c>
      <c r="O13" s="32">
        <v>60</v>
      </c>
      <c r="P13" s="28" t="s">
        <v>20</v>
      </c>
    </row>
    <row r="14" spans="1:16" ht="15" customHeight="1" x14ac:dyDescent="0.15">
      <c r="B14" s="28" t="s">
        <v>43</v>
      </c>
      <c r="C14" s="28" t="s">
        <v>16</v>
      </c>
      <c r="D14" s="28" t="s">
        <v>195</v>
      </c>
      <c r="E14" s="28" t="s">
        <v>18</v>
      </c>
      <c r="F14" s="28" t="s">
        <v>44</v>
      </c>
      <c r="G14" s="28" t="s">
        <v>20</v>
      </c>
      <c r="H14" s="29">
        <v>29.558803844340101</v>
      </c>
      <c r="I14" s="29">
        <v>29.558803844340101</v>
      </c>
      <c r="J14" s="30">
        <v>0</v>
      </c>
      <c r="N14" s="31">
        <v>0</v>
      </c>
      <c r="O14" s="32">
        <v>60</v>
      </c>
      <c r="P14" s="28" t="s">
        <v>20</v>
      </c>
    </row>
    <row r="15" spans="1:16" ht="15" customHeight="1" x14ac:dyDescent="0.15">
      <c r="B15" s="28" t="s">
        <v>45</v>
      </c>
      <c r="C15" s="28" t="s">
        <v>16</v>
      </c>
      <c r="D15" s="28" t="s">
        <v>195</v>
      </c>
      <c r="E15" s="28" t="s">
        <v>18</v>
      </c>
      <c r="F15" s="28" t="s">
        <v>46</v>
      </c>
      <c r="G15" s="28" t="s">
        <v>20</v>
      </c>
      <c r="H15" s="29">
        <v>30.711946070893699</v>
      </c>
      <c r="I15" s="29">
        <v>30.711946070893699</v>
      </c>
      <c r="J15" s="30">
        <v>0</v>
      </c>
      <c r="N15" s="31">
        <v>0</v>
      </c>
      <c r="O15" s="32">
        <v>60</v>
      </c>
      <c r="P15" s="28" t="s">
        <v>20</v>
      </c>
    </row>
    <row r="16" spans="1:16" ht="15" customHeight="1" x14ac:dyDescent="0.15">
      <c r="B16" s="28" t="s">
        <v>47</v>
      </c>
      <c r="C16" s="28" t="s">
        <v>16</v>
      </c>
      <c r="D16" s="28" t="s">
        <v>195</v>
      </c>
      <c r="E16" s="28" t="s">
        <v>18</v>
      </c>
      <c r="F16" s="28" t="s">
        <v>48</v>
      </c>
      <c r="G16" s="28" t="s">
        <v>20</v>
      </c>
      <c r="H16" s="29">
        <v>30.007569212765802</v>
      </c>
      <c r="I16" s="29">
        <v>30.007569212765802</v>
      </c>
      <c r="J16" s="30">
        <v>0</v>
      </c>
      <c r="N16" s="31">
        <v>0</v>
      </c>
      <c r="O16" s="32">
        <v>60</v>
      </c>
      <c r="P16" s="28" t="s">
        <v>20</v>
      </c>
    </row>
    <row r="17" spans="2:16" ht="15" customHeight="1" x14ac:dyDescent="0.15">
      <c r="B17" s="28" t="s">
        <v>49</v>
      </c>
      <c r="C17" s="28" t="s">
        <v>16</v>
      </c>
      <c r="D17" s="28" t="s">
        <v>195</v>
      </c>
      <c r="E17" s="28" t="s">
        <v>18</v>
      </c>
      <c r="F17" s="28" t="s">
        <v>50</v>
      </c>
      <c r="G17" s="28" t="s">
        <v>20</v>
      </c>
      <c r="H17" s="29">
        <v>30.0825011302422</v>
      </c>
      <c r="I17" s="29">
        <v>30.0825011302422</v>
      </c>
      <c r="J17" s="30">
        <v>0</v>
      </c>
      <c r="N17" s="31">
        <v>0</v>
      </c>
      <c r="O17" s="32">
        <v>60</v>
      </c>
      <c r="P17" s="28" t="s">
        <v>20</v>
      </c>
    </row>
    <row r="18" spans="2:16" ht="15" customHeight="1" x14ac:dyDescent="0.15">
      <c r="B18" s="28" t="s">
        <v>51</v>
      </c>
      <c r="C18" s="28" t="s">
        <v>16</v>
      </c>
      <c r="D18" s="28" t="s">
        <v>195</v>
      </c>
      <c r="E18" s="28" t="s">
        <v>18</v>
      </c>
      <c r="F18" s="28" t="s">
        <v>52</v>
      </c>
      <c r="G18" s="28" t="s">
        <v>20</v>
      </c>
      <c r="H18" s="29">
        <v>31.5623925821264</v>
      </c>
      <c r="I18" s="29">
        <v>31.5623925821264</v>
      </c>
      <c r="J18" s="30">
        <v>0</v>
      </c>
      <c r="N18" s="31">
        <v>0</v>
      </c>
      <c r="O18" s="32">
        <v>60</v>
      </c>
      <c r="P18" s="28" t="s">
        <v>20</v>
      </c>
    </row>
    <row r="19" spans="2:16" ht="15" customHeight="1" x14ac:dyDescent="0.15">
      <c r="B19" s="28" t="s">
        <v>53</v>
      </c>
      <c r="C19" s="28" t="s">
        <v>16</v>
      </c>
      <c r="D19" s="28" t="s">
        <v>195</v>
      </c>
      <c r="E19" s="28" t="s">
        <v>18</v>
      </c>
      <c r="F19" s="28" t="s">
        <v>54</v>
      </c>
      <c r="G19" s="28" t="s">
        <v>20</v>
      </c>
      <c r="H19" s="29">
        <v>30.1786856132358</v>
      </c>
      <c r="I19" s="29">
        <v>30.1786856132358</v>
      </c>
      <c r="J19" s="30">
        <v>0</v>
      </c>
      <c r="N19" s="31">
        <v>0</v>
      </c>
      <c r="O19" s="32">
        <v>60</v>
      </c>
      <c r="P19" s="28" t="s">
        <v>20</v>
      </c>
    </row>
    <row r="20" spans="2:16" ht="15" customHeight="1" x14ac:dyDescent="0.15">
      <c r="B20" s="28" t="s">
        <v>55</v>
      </c>
      <c r="C20" s="28" t="s">
        <v>16</v>
      </c>
      <c r="D20" s="28" t="s">
        <v>195</v>
      </c>
      <c r="E20" s="28" t="s">
        <v>18</v>
      </c>
      <c r="F20" s="28" t="s">
        <v>56</v>
      </c>
      <c r="G20" s="28" t="s">
        <v>20</v>
      </c>
      <c r="H20" s="29">
        <v>30.501559325613499</v>
      </c>
      <c r="I20" s="29">
        <v>30.501559325613499</v>
      </c>
      <c r="J20" s="30">
        <v>0</v>
      </c>
      <c r="N20" s="31">
        <v>0</v>
      </c>
      <c r="O20" s="32">
        <v>60</v>
      </c>
      <c r="P20" s="28" t="s">
        <v>20</v>
      </c>
    </row>
    <row r="21" spans="2:16" ht="15" customHeight="1" x14ac:dyDescent="0.15">
      <c r="B21" s="28" t="s">
        <v>57</v>
      </c>
      <c r="C21" s="28" t="s">
        <v>16</v>
      </c>
      <c r="D21" s="28" t="s">
        <v>195</v>
      </c>
      <c r="E21" s="28" t="s">
        <v>18</v>
      </c>
      <c r="F21" s="28" t="s">
        <v>58</v>
      </c>
      <c r="G21" s="28" t="s">
        <v>20</v>
      </c>
      <c r="H21" s="29">
        <v>29.684547580463601</v>
      </c>
      <c r="I21" s="29">
        <v>29.684547580463601</v>
      </c>
      <c r="J21" s="30">
        <v>0</v>
      </c>
      <c r="N21" s="31">
        <v>0</v>
      </c>
      <c r="O21" s="32">
        <v>60</v>
      </c>
      <c r="P21" s="28" t="s">
        <v>20</v>
      </c>
    </row>
    <row r="22" spans="2:16" ht="15" customHeight="1" x14ac:dyDescent="0.15">
      <c r="B22" s="28" t="s">
        <v>59</v>
      </c>
      <c r="C22" s="28" t="s">
        <v>16</v>
      </c>
      <c r="D22" s="28" t="s">
        <v>195</v>
      </c>
      <c r="E22" s="28" t="s">
        <v>18</v>
      </c>
      <c r="F22" s="28" t="s">
        <v>60</v>
      </c>
      <c r="G22" s="28" t="s">
        <v>20</v>
      </c>
      <c r="H22" s="29">
        <v>30.761266423374</v>
      </c>
      <c r="I22" s="29">
        <v>30.761266423374</v>
      </c>
      <c r="J22" s="30">
        <v>0</v>
      </c>
      <c r="N22" s="31">
        <v>0</v>
      </c>
      <c r="O22" s="32">
        <v>60</v>
      </c>
      <c r="P22" s="28" t="s">
        <v>20</v>
      </c>
    </row>
    <row r="23" spans="2:16" ht="15" customHeight="1" x14ac:dyDescent="0.15">
      <c r="B23" s="28" t="s">
        <v>61</v>
      </c>
      <c r="C23" s="28" t="s">
        <v>16</v>
      </c>
      <c r="D23" s="28" t="s">
        <v>195</v>
      </c>
      <c r="E23" s="28" t="s">
        <v>18</v>
      </c>
      <c r="F23" s="28" t="s">
        <v>62</v>
      </c>
      <c r="G23" s="28" t="s">
        <v>20</v>
      </c>
      <c r="H23" s="29">
        <v>30.277742072956599</v>
      </c>
      <c r="I23" s="29">
        <v>30.277742072956599</v>
      </c>
      <c r="J23" s="30">
        <v>0</v>
      </c>
      <c r="N23" s="31">
        <v>0</v>
      </c>
      <c r="O23" s="32">
        <v>60</v>
      </c>
      <c r="P23" s="28" t="s">
        <v>20</v>
      </c>
    </row>
    <row r="24" spans="2:16" ht="15" customHeight="1" x14ac:dyDescent="0.15">
      <c r="B24" s="28" t="s">
        <v>63</v>
      </c>
      <c r="C24" s="28" t="s">
        <v>16</v>
      </c>
      <c r="D24" s="28" t="s">
        <v>195</v>
      </c>
      <c r="E24" s="28" t="s">
        <v>18</v>
      </c>
      <c r="F24" s="28" t="s">
        <v>64</v>
      </c>
      <c r="G24" s="28" t="s">
        <v>20</v>
      </c>
      <c r="H24" s="29">
        <v>30.689318909142401</v>
      </c>
      <c r="I24" s="29">
        <v>30.689318909142401</v>
      </c>
      <c r="J24" s="30">
        <v>0</v>
      </c>
      <c r="N24" s="31">
        <v>0</v>
      </c>
      <c r="O24" s="32">
        <v>60</v>
      </c>
      <c r="P24" s="28" t="s">
        <v>20</v>
      </c>
    </row>
    <row r="25" spans="2:16" ht="15" customHeight="1" x14ac:dyDescent="0.15">
      <c r="B25" s="28" t="s">
        <v>65</v>
      </c>
      <c r="C25" s="28" t="s">
        <v>16</v>
      </c>
      <c r="D25" s="28" t="s">
        <v>195</v>
      </c>
      <c r="E25" s="28" t="s">
        <v>18</v>
      </c>
      <c r="F25" s="28" t="s">
        <v>66</v>
      </c>
      <c r="G25" s="28" t="s">
        <v>20</v>
      </c>
      <c r="H25" s="29">
        <v>30.8132255631172</v>
      </c>
      <c r="I25" s="29">
        <v>30.8132255631172</v>
      </c>
      <c r="J25" s="30">
        <v>0</v>
      </c>
      <c r="N25" s="31">
        <v>0</v>
      </c>
      <c r="O25" s="32">
        <v>60</v>
      </c>
      <c r="P25" s="28" t="s">
        <v>20</v>
      </c>
    </row>
    <row r="26" spans="2:16" ht="15" customHeight="1" x14ac:dyDescent="0.15">
      <c r="B26" s="28" t="s">
        <v>67</v>
      </c>
      <c r="C26" s="28" t="s">
        <v>16</v>
      </c>
      <c r="D26" s="28" t="s">
        <v>195</v>
      </c>
      <c r="E26" s="28" t="s">
        <v>18</v>
      </c>
      <c r="F26" s="28" t="s">
        <v>68</v>
      </c>
      <c r="G26" s="28" t="s">
        <v>20</v>
      </c>
      <c r="H26" s="29">
        <v>30.2366036048216</v>
      </c>
      <c r="I26" s="29">
        <v>30.2366036048216</v>
      </c>
      <c r="J26" s="30">
        <v>0</v>
      </c>
      <c r="N26" s="31">
        <v>0</v>
      </c>
      <c r="O26" s="32">
        <v>60</v>
      </c>
      <c r="P26" s="28" t="s">
        <v>20</v>
      </c>
    </row>
    <row r="27" spans="2:16" ht="15" customHeight="1" x14ac:dyDescent="0.15">
      <c r="B27" s="28" t="s">
        <v>69</v>
      </c>
      <c r="C27" s="28" t="s">
        <v>16</v>
      </c>
      <c r="D27" s="28" t="s">
        <v>195</v>
      </c>
      <c r="E27" s="28" t="s">
        <v>18</v>
      </c>
      <c r="F27" s="28" t="s">
        <v>70</v>
      </c>
      <c r="G27" s="28" t="s">
        <v>20</v>
      </c>
      <c r="H27" s="29">
        <v>30.594341152735101</v>
      </c>
      <c r="I27" s="29">
        <v>30.594341152735101</v>
      </c>
      <c r="J27" s="30">
        <v>0</v>
      </c>
      <c r="N27" s="31">
        <v>0</v>
      </c>
      <c r="O27" s="32">
        <v>60</v>
      </c>
      <c r="P27" s="28" t="s">
        <v>20</v>
      </c>
    </row>
    <row r="28" spans="2:16" ht="15" customHeight="1" x14ac:dyDescent="0.15">
      <c r="B28" s="28" t="s">
        <v>71</v>
      </c>
      <c r="C28" s="28" t="s">
        <v>16</v>
      </c>
      <c r="D28" s="28" t="s">
        <v>195</v>
      </c>
      <c r="E28" s="28" t="s">
        <v>18</v>
      </c>
      <c r="F28" s="28" t="s">
        <v>72</v>
      </c>
      <c r="G28" s="28" t="s">
        <v>20</v>
      </c>
      <c r="H28" s="29">
        <v>30.405895727377501</v>
      </c>
      <c r="I28" s="29">
        <v>30.405895727377501</v>
      </c>
      <c r="J28" s="30">
        <v>0</v>
      </c>
      <c r="N28" s="31">
        <v>0</v>
      </c>
      <c r="O28" s="32">
        <v>60</v>
      </c>
      <c r="P28" s="28" t="s">
        <v>20</v>
      </c>
    </row>
    <row r="29" spans="2:16" ht="15" customHeight="1" x14ac:dyDescent="0.15">
      <c r="B29" s="28" t="s">
        <v>73</v>
      </c>
      <c r="C29" s="28" t="s">
        <v>16</v>
      </c>
      <c r="D29" s="28" t="s">
        <v>195</v>
      </c>
      <c r="E29" s="28" t="s">
        <v>18</v>
      </c>
      <c r="F29" s="28" t="s">
        <v>74</v>
      </c>
      <c r="G29" s="28" t="s">
        <v>20</v>
      </c>
      <c r="H29" s="29">
        <v>31.211505299597299</v>
      </c>
      <c r="I29" s="29">
        <v>31.211505299597299</v>
      </c>
      <c r="J29" s="30">
        <v>0</v>
      </c>
      <c r="N29" s="31">
        <v>0</v>
      </c>
      <c r="O29" s="32">
        <v>60</v>
      </c>
      <c r="P29" s="28" t="s">
        <v>20</v>
      </c>
    </row>
    <row r="30" spans="2:16" ht="15" customHeight="1" x14ac:dyDescent="0.15">
      <c r="B30" s="28" t="s">
        <v>75</v>
      </c>
      <c r="C30" s="28" t="s">
        <v>16</v>
      </c>
      <c r="D30" s="28" t="s">
        <v>195</v>
      </c>
      <c r="E30" s="28" t="s">
        <v>18</v>
      </c>
      <c r="F30" s="28" t="s">
        <v>76</v>
      </c>
      <c r="G30" s="28" t="s">
        <v>20</v>
      </c>
      <c r="H30" s="29">
        <v>30.169517927467599</v>
      </c>
      <c r="I30" s="29">
        <v>30.169517927467599</v>
      </c>
      <c r="J30" s="30">
        <v>0</v>
      </c>
      <c r="N30" s="31">
        <v>0</v>
      </c>
      <c r="O30" s="32">
        <v>60</v>
      </c>
      <c r="P30" s="28" t="s">
        <v>20</v>
      </c>
    </row>
    <row r="31" spans="2:16" ht="15" customHeight="1" x14ac:dyDescent="0.15">
      <c r="B31" s="28" t="s">
        <v>77</v>
      </c>
      <c r="C31" s="28" t="s">
        <v>16</v>
      </c>
      <c r="D31" s="28" t="s">
        <v>195</v>
      </c>
      <c r="E31" s="28" t="s">
        <v>18</v>
      </c>
      <c r="F31" s="28" t="s">
        <v>76</v>
      </c>
      <c r="G31" s="28" t="s">
        <v>20</v>
      </c>
      <c r="H31" s="29">
        <v>30.522178846872698</v>
      </c>
      <c r="I31" s="29">
        <v>30.522178846872698</v>
      </c>
      <c r="J31" s="30">
        <v>0</v>
      </c>
      <c r="N31" s="31">
        <v>0</v>
      </c>
      <c r="O31" s="32">
        <v>60</v>
      </c>
      <c r="P31" s="28" t="s">
        <v>20</v>
      </c>
    </row>
    <row r="32" spans="2:16" ht="15" customHeight="1" x14ac:dyDescent="0.15">
      <c r="B32" s="28" t="s">
        <v>78</v>
      </c>
      <c r="C32" s="28" t="s">
        <v>16</v>
      </c>
      <c r="D32" s="28" t="s">
        <v>195</v>
      </c>
      <c r="E32" s="28" t="s">
        <v>18</v>
      </c>
      <c r="F32" s="28" t="s">
        <v>76</v>
      </c>
      <c r="G32" s="28" t="s">
        <v>20</v>
      </c>
      <c r="H32" s="29">
        <v>30.353102715696402</v>
      </c>
      <c r="I32" s="29">
        <v>30.353102715696402</v>
      </c>
      <c r="J32" s="30">
        <v>0</v>
      </c>
      <c r="N32" s="31">
        <v>0</v>
      </c>
      <c r="O32" s="32">
        <v>60</v>
      </c>
      <c r="P32" s="28" t="s">
        <v>20</v>
      </c>
    </row>
    <row r="33" spans="2:16" ht="15" customHeight="1" x14ac:dyDescent="0.15">
      <c r="B33" s="28" t="s">
        <v>79</v>
      </c>
      <c r="C33" s="28" t="s">
        <v>16</v>
      </c>
      <c r="D33" s="28" t="s">
        <v>195</v>
      </c>
      <c r="E33" s="28" t="s">
        <v>18</v>
      </c>
      <c r="F33" s="28" t="s">
        <v>76</v>
      </c>
      <c r="G33" s="28" t="s">
        <v>20</v>
      </c>
      <c r="H33" s="29">
        <v>30.0321016428015</v>
      </c>
      <c r="I33" s="29">
        <v>30.0321016428015</v>
      </c>
      <c r="J33" s="30">
        <v>0</v>
      </c>
      <c r="N33" s="31">
        <v>0</v>
      </c>
      <c r="O33" s="32">
        <v>60</v>
      </c>
      <c r="P33" s="28" t="s">
        <v>20</v>
      </c>
    </row>
    <row r="34" spans="2:16" ht="15" customHeight="1" x14ac:dyDescent="0.15">
      <c r="B34" s="28" t="s">
        <v>80</v>
      </c>
      <c r="C34" s="28" t="s">
        <v>16</v>
      </c>
      <c r="D34" s="28" t="s">
        <v>195</v>
      </c>
      <c r="E34" s="28" t="s">
        <v>18</v>
      </c>
      <c r="F34" s="28" t="s">
        <v>81</v>
      </c>
      <c r="G34" s="28" t="s">
        <v>20</v>
      </c>
      <c r="H34" s="29">
        <v>30.085584647742401</v>
      </c>
      <c r="I34" s="29">
        <v>30.085584647742401</v>
      </c>
      <c r="J34" s="30">
        <v>0</v>
      </c>
      <c r="N34" s="31">
        <v>0</v>
      </c>
      <c r="O34" s="32">
        <v>60</v>
      </c>
      <c r="P34" s="28" t="s">
        <v>20</v>
      </c>
    </row>
    <row r="35" spans="2:16" ht="15" customHeight="1" x14ac:dyDescent="0.15">
      <c r="B35" s="28" t="s">
        <v>82</v>
      </c>
      <c r="C35" s="28" t="s">
        <v>16</v>
      </c>
      <c r="D35" s="28" t="s">
        <v>195</v>
      </c>
      <c r="E35" s="28" t="s">
        <v>18</v>
      </c>
      <c r="F35" s="28" t="s">
        <v>83</v>
      </c>
      <c r="G35" s="28" t="s">
        <v>20</v>
      </c>
      <c r="H35" s="29">
        <v>29.560096277654299</v>
      </c>
      <c r="I35" s="29">
        <v>29.560096277654299</v>
      </c>
      <c r="J35" s="30">
        <v>0</v>
      </c>
      <c r="N35" s="31">
        <v>0</v>
      </c>
      <c r="O35" s="32">
        <v>60</v>
      </c>
      <c r="P35" s="28" t="s">
        <v>20</v>
      </c>
    </row>
    <row r="36" spans="2:16" ht="15" customHeight="1" x14ac:dyDescent="0.15">
      <c r="B36" s="28" t="s">
        <v>84</v>
      </c>
      <c r="C36" s="28" t="s">
        <v>16</v>
      </c>
      <c r="D36" s="28" t="s">
        <v>195</v>
      </c>
      <c r="E36" s="28" t="s">
        <v>18</v>
      </c>
      <c r="F36" s="28" t="s">
        <v>85</v>
      </c>
      <c r="G36" s="28" t="s">
        <v>20</v>
      </c>
      <c r="H36" s="29">
        <v>29.923136969095602</v>
      </c>
      <c r="I36" s="29">
        <v>29.923136969095602</v>
      </c>
      <c r="J36" s="30">
        <v>0</v>
      </c>
      <c r="N36" s="31">
        <v>0</v>
      </c>
      <c r="O36" s="32">
        <v>60</v>
      </c>
      <c r="P36" s="28" t="s">
        <v>20</v>
      </c>
    </row>
    <row r="37" spans="2:16" ht="15" customHeight="1" x14ac:dyDescent="0.15">
      <c r="B37" s="28" t="s">
        <v>86</v>
      </c>
      <c r="C37" s="28" t="s">
        <v>16</v>
      </c>
      <c r="D37" s="28" t="s">
        <v>195</v>
      </c>
      <c r="E37" s="28" t="s">
        <v>18</v>
      </c>
      <c r="F37" s="28" t="s">
        <v>87</v>
      </c>
      <c r="G37" s="28" t="s">
        <v>20</v>
      </c>
      <c r="H37" s="29">
        <v>29.6234304413723</v>
      </c>
      <c r="I37" s="29">
        <v>29.6234304413723</v>
      </c>
      <c r="J37" s="30">
        <v>0</v>
      </c>
      <c r="N37" s="31">
        <v>0</v>
      </c>
      <c r="O37" s="32">
        <v>60</v>
      </c>
      <c r="P37" s="28" t="s">
        <v>20</v>
      </c>
    </row>
    <row r="38" spans="2:16" ht="15" customHeight="1" x14ac:dyDescent="0.15">
      <c r="B38" s="28" t="s">
        <v>88</v>
      </c>
      <c r="C38" s="28" t="s">
        <v>16</v>
      </c>
      <c r="D38" s="28" t="s">
        <v>195</v>
      </c>
      <c r="E38" s="28" t="s">
        <v>18</v>
      </c>
      <c r="F38" s="28" t="s">
        <v>89</v>
      </c>
      <c r="G38" s="28" t="s">
        <v>20</v>
      </c>
      <c r="H38" s="29">
        <v>29.248075132298901</v>
      </c>
      <c r="I38" s="29">
        <v>29.248075132298901</v>
      </c>
      <c r="J38" s="30">
        <v>0</v>
      </c>
      <c r="N38" s="31">
        <v>0</v>
      </c>
      <c r="O38" s="32">
        <v>60</v>
      </c>
      <c r="P38" s="28" t="s">
        <v>20</v>
      </c>
    </row>
    <row r="39" spans="2:16" ht="15" customHeight="1" x14ac:dyDescent="0.15">
      <c r="B39" s="28" t="s">
        <v>90</v>
      </c>
      <c r="C39" s="28" t="s">
        <v>16</v>
      </c>
      <c r="D39" s="28" t="s">
        <v>195</v>
      </c>
      <c r="E39" s="28" t="s">
        <v>18</v>
      </c>
      <c r="F39" s="28" t="s">
        <v>91</v>
      </c>
      <c r="G39" s="28" t="s">
        <v>20</v>
      </c>
      <c r="H39" s="29">
        <v>30.096803471031802</v>
      </c>
      <c r="I39" s="29">
        <v>30.096803471031802</v>
      </c>
      <c r="J39" s="30">
        <v>0</v>
      </c>
      <c r="N39" s="31">
        <v>0</v>
      </c>
      <c r="O39" s="32">
        <v>60</v>
      </c>
      <c r="P39" s="28" t="s">
        <v>20</v>
      </c>
    </row>
    <row r="40" spans="2:16" ht="15" customHeight="1" x14ac:dyDescent="0.15">
      <c r="B40" s="28" t="s">
        <v>92</v>
      </c>
      <c r="C40" s="28" t="s">
        <v>16</v>
      </c>
      <c r="D40" s="28" t="s">
        <v>195</v>
      </c>
      <c r="E40" s="28" t="s">
        <v>18</v>
      </c>
      <c r="F40" s="28" t="s">
        <v>93</v>
      </c>
      <c r="G40" s="28" t="s">
        <v>20</v>
      </c>
      <c r="H40" s="29">
        <v>29.089825981714299</v>
      </c>
      <c r="I40" s="29">
        <v>29.089825981714299</v>
      </c>
      <c r="J40" s="30">
        <v>0</v>
      </c>
      <c r="N40" s="31">
        <v>0</v>
      </c>
      <c r="O40" s="32">
        <v>60</v>
      </c>
      <c r="P40" s="28" t="s">
        <v>20</v>
      </c>
    </row>
    <row r="41" spans="2:16" ht="15" customHeight="1" x14ac:dyDescent="0.15">
      <c r="B41" s="28" t="s">
        <v>94</v>
      </c>
      <c r="C41" s="28" t="s">
        <v>16</v>
      </c>
      <c r="D41" s="28" t="s">
        <v>195</v>
      </c>
      <c r="E41" s="28" t="s">
        <v>18</v>
      </c>
      <c r="F41" s="28" t="s">
        <v>95</v>
      </c>
      <c r="G41" s="28" t="s">
        <v>20</v>
      </c>
      <c r="H41" s="29">
        <v>29.786605892342301</v>
      </c>
      <c r="I41" s="29">
        <v>29.786605892342301</v>
      </c>
      <c r="J41" s="30">
        <v>0</v>
      </c>
      <c r="N41" s="31">
        <v>0</v>
      </c>
      <c r="O41" s="32">
        <v>60</v>
      </c>
      <c r="P41" s="28" t="s">
        <v>20</v>
      </c>
    </row>
    <row r="42" spans="2:16" ht="15" customHeight="1" x14ac:dyDescent="0.15">
      <c r="B42" s="28" t="s">
        <v>96</v>
      </c>
      <c r="C42" s="28" t="s">
        <v>16</v>
      </c>
      <c r="D42" s="28" t="s">
        <v>195</v>
      </c>
      <c r="E42" s="28" t="s">
        <v>18</v>
      </c>
      <c r="F42" s="28" t="s">
        <v>97</v>
      </c>
      <c r="G42" s="28" t="s">
        <v>20</v>
      </c>
      <c r="H42" s="29">
        <v>30.201411445323</v>
      </c>
      <c r="I42" s="29">
        <v>30.201411445323</v>
      </c>
      <c r="J42" s="30">
        <v>0</v>
      </c>
      <c r="N42" s="31">
        <v>0</v>
      </c>
      <c r="O42" s="32">
        <v>60</v>
      </c>
      <c r="P42" s="28" t="s">
        <v>20</v>
      </c>
    </row>
    <row r="43" spans="2:16" ht="15" customHeight="1" x14ac:dyDescent="0.15">
      <c r="B43" s="28" t="s">
        <v>98</v>
      </c>
      <c r="C43" s="28" t="s">
        <v>16</v>
      </c>
      <c r="D43" s="28" t="s">
        <v>195</v>
      </c>
      <c r="E43" s="28" t="s">
        <v>18</v>
      </c>
      <c r="F43" s="28" t="s">
        <v>99</v>
      </c>
      <c r="G43" s="28" t="s">
        <v>20</v>
      </c>
      <c r="H43" s="29">
        <v>30.152895980332602</v>
      </c>
      <c r="I43" s="29">
        <v>30.152895980332602</v>
      </c>
      <c r="J43" s="30">
        <v>0</v>
      </c>
      <c r="N43" s="31">
        <v>0</v>
      </c>
      <c r="O43" s="32">
        <v>60</v>
      </c>
      <c r="P43" s="28" t="s">
        <v>20</v>
      </c>
    </row>
    <row r="44" spans="2:16" ht="15" customHeight="1" x14ac:dyDescent="0.15">
      <c r="B44" s="28" t="s">
        <v>100</v>
      </c>
      <c r="C44" s="28" t="s">
        <v>16</v>
      </c>
      <c r="D44" s="28" t="s">
        <v>195</v>
      </c>
      <c r="E44" s="28" t="s">
        <v>18</v>
      </c>
      <c r="F44" s="28" t="s">
        <v>101</v>
      </c>
      <c r="G44" s="28" t="s">
        <v>20</v>
      </c>
      <c r="H44" s="29">
        <v>29.379214332607599</v>
      </c>
      <c r="I44" s="29">
        <v>29.379214332607599</v>
      </c>
      <c r="J44" s="30">
        <v>0</v>
      </c>
      <c r="N44" s="31">
        <v>0</v>
      </c>
      <c r="O44" s="32">
        <v>60</v>
      </c>
      <c r="P44" s="28" t="s">
        <v>20</v>
      </c>
    </row>
    <row r="45" spans="2:16" ht="15" customHeight="1" x14ac:dyDescent="0.15">
      <c r="B45" s="28" t="s">
        <v>102</v>
      </c>
      <c r="C45" s="28" t="s">
        <v>16</v>
      </c>
      <c r="D45" s="28" t="s">
        <v>195</v>
      </c>
      <c r="E45" s="28" t="s">
        <v>18</v>
      </c>
      <c r="F45" s="28" t="s">
        <v>103</v>
      </c>
      <c r="G45" s="28" t="s">
        <v>20</v>
      </c>
      <c r="H45" s="29">
        <v>29.269767917895901</v>
      </c>
      <c r="I45" s="29">
        <v>29.269767917895901</v>
      </c>
      <c r="J45" s="30">
        <v>0</v>
      </c>
      <c r="N45" s="31">
        <v>0</v>
      </c>
      <c r="O45" s="32">
        <v>60</v>
      </c>
      <c r="P45" s="28" t="s">
        <v>20</v>
      </c>
    </row>
    <row r="46" spans="2:16" ht="15" customHeight="1" x14ac:dyDescent="0.15">
      <c r="B46" s="28" t="s">
        <v>104</v>
      </c>
      <c r="C46" s="28" t="s">
        <v>16</v>
      </c>
      <c r="D46" s="28" t="s">
        <v>195</v>
      </c>
      <c r="E46" s="28" t="s">
        <v>18</v>
      </c>
      <c r="F46" s="28" t="s">
        <v>105</v>
      </c>
      <c r="G46" s="28" t="s">
        <v>20</v>
      </c>
      <c r="H46" s="29">
        <v>28.310337747200201</v>
      </c>
      <c r="I46" s="29">
        <v>28.310337747200201</v>
      </c>
      <c r="J46" s="30">
        <v>0</v>
      </c>
      <c r="N46" s="31">
        <v>0</v>
      </c>
      <c r="O46" s="32">
        <v>60</v>
      </c>
      <c r="P46" s="28" t="s">
        <v>20</v>
      </c>
    </row>
    <row r="47" spans="2:16" ht="15" customHeight="1" x14ac:dyDescent="0.15">
      <c r="B47" s="28" t="s">
        <v>106</v>
      </c>
      <c r="C47" s="28" t="s">
        <v>16</v>
      </c>
      <c r="D47" s="28" t="s">
        <v>195</v>
      </c>
      <c r="E47" s="28" t="s">
        <v>18</v>
      </c>
      <c r="F47" s="28" t="s">
        <v>107</v>
      </c>
      <c r="G47" s="28" t="s">
        <v>20</v>
      </c>
      <c r="H47" s="29">
        <v>28.918063181863399</v>
      </c>
      <c r="I47" s="29">
        <v>28.918063181863399</v>
      </c>
      <c r="J47" s="30">
        <v>0</v>
      </c>
      <c r="N47" s="31">
        <v>0</v>
      </c>
      <c r="O47" s="32">
        <v>60</v>
      </c>
      <c r="P47" s="28" t="s">
        <v>20</v>
      </c>
    </row>
    <row r="48" spans="2:16" ht="15" customHeight="1" x14ac:dyDescent="0.15">
      <c r="B48" s="28" t="s">
        <v>108</v>
      </c>
      <c r="C48" s="28" t="s">
        <v>16</v>
      </c>
      <c r="D48" s="28" t="s">
        <v>195</v>
      </c>
      <c r="E48" s="28" t="s">
        <v>18</v>
      </c>
      <c r="F48" s="28" t="s">
        <v>109</v>
      </c>
      <c r="G48" s="28" t="s">
        <v>20</v>
      </c>
      <c r="H48" s="29">
        <v>29.1834212013128</v>
      </c>
      <c r="I48" s="29">
        <v>29.1834212013128</v>
      </c>
      <c r="J48" s="30">
        <v>0</v>
      </c>
      <c r="N48" s="31">
        <v>0</v>
      </c>
      <c r="O48" s="32">
        <v>60</v>
      </c>
      <c r="P48" s="28" t="s">
        <v>20</v>
      </c>
    </row>
    <row r="49" spans="2:16" ht="15" customHeight="1" x14ac:dyDescent="0.15">
      <c r="B49" s="28" t="s">
        <v>110</v>
      </c>
      <c r="C49" s="28" t="s">
        <v>16</v>
      </c>
      <c r="D49" s="28" t="s">
        <v>195</v>
      </c>
      <c r="E49" s="28" t="s">
        <v>18</v>
      </c>
      <c r="F49" s="28" t="s">
        <v>111</v>
      </c>
      <c r="G49" s="28" t="s">
        <v>20</v>
      </c>
      <c r="H49" s="29">
        <v>29.271369381818399</v>
      </c>
      <c r="I49" s="29">
        <v>29.271369381818399</v>
      </c>
      <c r="J49" s="30">
        <v>0</v>
      </c>
      <c r="N49" s="31">
        <v>0</v>
      </c>
      <c r="O49" s="32">
        <v>60</v>
      </c>
      <c r="P49" s="28" t="s">
        <v>20</v>
      </c>
    </row>
    <row r="50" spans="2:16" ht="15" customHeight="1" x14ac:dyDescent="0.15">
      <c r="B50" s="28" t="s">
        <v>112</v>
      </c>
      <c r="C50" s="28" t="s">
        <v>16</v>
      </c>
      <c r="D50" s="28" t="s">
        <v>195</v>
      </c>
      <c r="E50" s="28" t="s">
        <v>18</v>
      </c>
      <c r="F50" s="28" t="s">
        <v>113</v>
      </c>
      <c r="G50" s="28" t="s">
        <v>20</v>
      </c>
      <c r="H50" s="29">
        <v>29.846518258643499</v>
      </c>
      <c r="I50" s="29">
        <v>29.846518258643499</v>
      </c>
      <c r="J50" s="30">
        <v>0</v>
      </c>
      <c r="N50" s="31">
        <v>0</v>
      </c>
      <c r="O50" s="32">
        <v>60</v>
      </c>
      <c r="P50" s="28" t="s">
        <v>20</v>
      </c>
    </row>
    <row r="51" spans="2:16" ht="15" customHeight="1" x14ac:dyDescent="0.15">
      <c r="B51" s="28" t="s">
        <v>114</v>
      </c>
      <c r="C51" s="28" t="s">
        <v>16</v>
      </c>
      <c r="D51" s="28" t="s">
        <v>195</v>
      </c>
      <c r="E51" s="28" t="s">
        <v>18</v>
      </c>
      <c r="F51" s="28" t="s">
        <v>115</v>
      </c>
      <c r="G51" s="28" t="s">
        <v>20</v>
      </c>
      <c r="H51" s="29">
        <v>29.690541742555801</v>
      </c>
      <c r="I51" s="29">
        <v>29.690541742555801</v>
      </c>
      <c r="J51" s="30">
        <v>0</v>
      </c>
      <c r="N51" s="31">
        <v>0</v>
      </c>
      <c r="O51" s="32">
        <v>60</v>
      </c>
      <c r="P51" s="28" t="s">
        <v>20</v>
      </c>
    </row>
    <row r="52" spans="2:16" ht="15" customHeight="1" x14ac:dyDescent="0.15">
      <c r="B52" s="28" t="s">
        <v>116</v>
      </c>
      <c r="C52" s="28" t="s">
        <v>16</v>
      </c>
      <c r="D52" s="28" t="s">
        <v>195</v>
      </c>
      <c r="E52" s="28" t="s">
        <v>18</v>
      </c>
      <c r="F52" s="28" t="s">
        <v>117</v>
      </c>
      <c r="G52" s="28" t="s">
        <v>20</v>
      </c>
      <c r="H52" s="29">
        <v>29.067431230045599</v>
      </c>
      <c r="I52" s="29">
        <v>29.067431230045599</v>
      </c>
      <c r="J52" s="30">
        <v>0</v>
      </c>
      <c r="N52" s="31">
        <v>0</v>
      </c>
      <c r="O52" s="32">
        <v>60</v>
      </c>
      <c r="P52" s="28" t="s">
        <v>20</v>
      </c>
    </row>
    <row r="53" spans="2:16" ht="15" customHeight="1" x14ac:dyDescent="0.15">
      <c r="B53" s="28" t="s">
        <v>118</v>
      </c>
      <c r="C53" s="28" t="s">
        <v>16</v>
      </c>
      <c r="D53" s="28" t="s">
        <v>195</v>
      </c>
      <c r="E53" s="28" t="s">
        <v>18</v>
      </c>
      <c r="F53" s="28" t="s">
        <v>119</v>
      </c>
      <c r="G53" s="28" t="s">
        <v>20</v>
      </c>
      <c r="H53" s="29">
        <v>29.440419409241901</v>
      </c>
      <c r="I53" s="29">
        <v>29.440419409241901</v>
      </c>
      <c r="J53" s="30">
        <v>0</v>
      </c>
      <c r="N53" s="31">
        <v>0</v>
      </c>
      <c r="O53" s="32">
        <v>60</v>
      </c>
      <c r="P53" s="28" t="s">
        <v>20</v>
      </c>
    </row>
    <row r="54" spans="2:16" ht="15" customHeight="1" x14ac:dyDescent="0.15">
      <c r="B54" s="28" t="s">
        <v>120</v>
      </c>
      <c r="C54" s="28" t="s">
        <v>16</v>
      </c>
      <c r="D54" s="28" t="s">
        <v>195</v>
      </c>
      <c r="E54" s="28" t="s">
        <v>18</v>
      </c>
      <c r="F54" s="28" t="s">
        <v>121</v>
      </c>
      <c r="G54" s="28" t="s">
        <v>20</v>
      </c>
      <c r="H54" s="29">
        <v>28.4394869854573</v>
      </c>
      <c r="I54" s="29">
        <v>28.4394869854573</v>
      </c>
      <c r="J54" s="30">
        <v>0</v>
      </c>
      <c r="N54" s="31">
        <v>0</v>
      </c>
      <c r="O54" s="32">
        <v>60</v>
      </c>
      <c r="P54" s="28" t="s">
        <v>20</v>
      </c>
    </row>
    <row r="55" spans="2:16" ht="15" customHeight="1" x14ac:dyDescent="0.15">
      <c r="B55" s="28" t="s">
        <v>122</v>
      </c>
      <c r="C55" s="28" t="s">
        <v>16</v>
      </c>
      <c r="D55" s="28" t="s">
        <v>195</v>
      </c>
      <c r="E55" s="28" t="s">
        <v>18</v>
      </c>
      <c r="F55" s="28" t="s">
        <v>123</v>
      </c>
      <c r="G55" s="28" t="s">
        <v>20</v>
      </c>
      <c r="H55" s="29">
        <v>29.130685685494001</v>
      </c>
      <c r="I55" s="29">
        <v>29.130685685494001</v>
      </c>
      <c r="J55" s="30">
        <v>0</v>
      </c>
      <c r="N55" s="31">
        <v>0</v>
      </c>
      <c r="O55" s="32">
        <v>60</v>
      </c>
      <c r="P55" s="28" t="s">
        <v>20</v>
      </c>
    </row>
    <row r="56" spans="2:16" ht="15" customHeight="1" x14ac:dyDescent="0.15">
      <c r="B56" s="28" t="s">
        <v>124</v>
      </c>
      <c r="C56" s="28" t="s">
        <v>16</v>
      </c>
      <c r="D56" s="28" t="s">
        <v>195</v>
      </c>
      <c r="E56" s="28" t="s">
        <v>18</v>
      </c>
      <c r="F56" s="28" t="s">
        <v>125</v>
      </c>
      <c r="G56" s="28" t="s">
        <v>20</v>
      </c>
      <c r="H56" s="29">
        <v>29.689849495684399</v>
      </c>
      <c r="I56" s="29">
        <v>29.689849495684399</v>
      </c>
      <c r="J56" s="30">
        <v>0</v>
      </c>
      <c r="N56" s="31">
        <v>0</v>
      </c>
      <c r="O56" s="32">
        <v>60</v>
      </c>
      <c r="P56" s="28" t="s">
        <v>20</v>
      </c>
    </row>
    <row r="57" spans="2:16" ht="15" customHeight="1" x14ac:dyDescent="0.15">
      <c r="B57" s="28" t="s">
        <v>126</v>
      </c>
      <c r="C57" s="28" t="s">
        <v>16</v>
      </c>
      <c r="D57" s="28" t="s">
        <v>195</v>
      </c>
      <c r="E57" s="28" t="s">
        <v>18</v>
      </c>
      <c r="F57" s="28" t="s">
        <v>127</v>
      </c>
      <c r="G57" s="28" t="s">
        <v>20</v>
      </c>
      <c r="H57" s="29">
        <v>30.331867466664601</v>
      </c>
      <c r="I57" s="29">
        <v>30.331867466664601</v>
      </c>
      <c r="J57" s="30">
        <v>0</v>
      </c>
      <c r="N57" s="31">
        <v>0</v>
      </c>
      <c r="O57" s="32">
        <v>60</v>
      </c>
      <c r="P57" s="28" t="s">
        <v>20</v>
      </c>
    </row>
    <row r="58" spans="2:16" ht="15" customHeight="1" x14ac:dyDescent="0.15">
      <c r="B58" s="28" t="s">
        <v>128</v>
      </c>
      <c r="C58" s="28" t="s">
        <v>16</v>
      </c>
      <c r="D58" s="28" t="s">
        <v>195</v>
      </c>
      <c r="E58" s="28" t="s">
        <v>18</v>
      </c>
      <c r="F58" s="28" t="s">
        <v>129</v>
      </c>
      <c r="G58" s="28" t="s">
        <v>20</v>
      </c>
      <c r="H58" s="29">
        <v>29.250633476142799</v>
      </c>
      <c r="I58" s="29">
        <v>29.250633476142799</v>
      </c>
      <c r="J58" s="30">
        <v>0</v>
      </c>
      <c r="N58" s="31">
        <v>0</v>
      </c>
      <c r="O58" s="32">
        <v>60</v>
      </c>
      <c r="P58" s="28" t="s">
        <v>20</v>
      </c>
    </row>
    <row r="59" spans="2:16" ht="15" customHeight="1" x14ac:dyDescent="0.15">
      <c r="B59" s="28" t="s">
        <v>130</v>
      </c>
      <c r="C59" s="28" t="s">
        <v>16</v>
      </c>
      <c r="D59" s="28" t="s">
        <v>195</v>
      </c>
      <c r="E59" s="28" t="s">
        <v>18</v>
      </c>
      <c r="F59" s="28" t="s">
        <v>131</v>
      </c>
      <c r="G59" s="28" t="s">
        <v>20</v>
      </c>
      <c r="H59" s="29">
        <v>29.0235309589658</v>
      </c>
      <c r="I59" s="29">
        <v>29.0235309589658</v>
      </c>
      <c r="J59" s="30">
        <v>0</v>
      </c>
      <c r="N59" s="31">
        <v>0</v>
      </c>
      <c r="O59" s="32">
        <v>60</v>
      </c>
      <c r="P59" s="28" t="s">
        <v>20</v>
      </c>
    </row>
    <row r="60" spans="2:16" ht="15" customHeight="1" x14ac:dyDescent="0.15">
      <c r="B60" s="28" t="s">
        <v>132</v>
      </c>
      <c r="C60" s="28" t="s">
        <v>16</v>
      </c>
      <c r="D60" s="28" t="s">
        <v>195</v>
      </c>
      <c r="E60" s="28" t="s">
        <v>18</v>
      </c>
      <c r="F60" s="28" t="s">
        <v>133</v>
      </c>
      <c r="G60" s="28" t="s">
        <v>20</v>
      </c>
      <c r="H60" s="29">
        <v>27.371286134429699</v>
      </c>
      <c r="I60" s="29">
        <v>27.371286134429699</v>
      </c>
      <c r="J60" s="30">
        <v>0</v>
      </c>
      <c r="N60" s="31">
        <v>0</v>
      </c>
      <c r="O60" s="32">
        <v>60</v>
      </c>
      <c r="P60" s="28" t="s">
        <v>20</v>
      </c>
    </row>
    <row r="61" spans="2:16" ht="15" customHeight="1" x14ac:dyDescent="0.15">
      <c r="B61" s="28" t="s">
        <v>134</v>
      </c>
      <c r="C61" s="28" t="s">
        <v>16</v>
      </c>
      <c r="D61" s="28" t="s">
        <v>195</v>
      </c>
      <c r="E61" s="28" t="s">
        <v>18</v>
      </c>
      <c r="F61" s="28" t="s">
        <v>135</v>
      </c>
      <c r="G61" s="28" t="s">
        <v>20</v>
      </c>
      <c r="H61" s="29">
        <v>29.4953282477647</v>
      </c>
      <c r="I61" s="29">
        <v>29.4953282477647</v>
      </c>
      <c r="J61" s="30">
        <v>0</v>
      </c>
      <c r="N61" s="31">
        <v>0</v>
      </c>
      <c r="O61" s="32">
        <v>60</v>
      </c>
      <c r="P61" s="28" t="s">
        <v>20</v>
      </c>
    </row>
    <row r="62" spans="2:16" ht="15" customHeight="1" x14ac:dyDescent="0.15">
      <c r="B62" s="28" t="s">
        <v>136</v>
      </c>
      <c r="C62" s="28" t="s">
        <v>16</v>
      </c>
      <c r="D62" s="28" t="s">
        <v>195</v>
      </c>
      <c r="E62" s="28" t="s">
        <v>18</v>
      </c>
      <c r="F62" s="28" t="s">
        <v>137</v>
      </c>
      <c r="G62" s="28" t="s">
        <v>20</v>
      </c>
      <c r="H62" s="29">
        <v>25.812110225405199</v>
      </c>
      <c r="I62" s="29">
        <v>25.812110225405199</v>
      </c>
      <c r="J62" s="30">
        <v>0</v>
      </c>
      <c r="N62" s="31">
        <v>0</v>
      </c>
      <c r="O62" s="32">
        <v>60</v>
      </c>
      <c r="P62" s="28" t="s">
        <v>20</v>
      </c>
    </row>
    <row r="63" spans="2:16" ht="15" customHeight="1" x14ac:dyDescent="0.15">
      <c r="B63" s="28" t="s">
        <v>138</v>
      </c>
      <c r="C63" s="28" t="s">
        <v>16</v>
      </c>
      <c r="D63" s="28" t="s">
        <v>195</v>
      </c>
      <c r="E63" s="28" t="s">
        <v>18</v>
      </c>
      <c r="F63" s="28" t="s">
        <v>139</v>
      </c>
      <c r="G63" s="28" t="s">
        <v>20</v>
      </c>
      <c r="H63" s="29">
        <v>29.533392115456099</v>
      </c>
      <c r="I63" s="29">
        <v>29.533392115456099</v>
      </c>
      <c r="J63" s="30">
        <v>0</v>
      </c>
      <c r="N63" s="31">
        <v>0</v>
      </c>
      <c r="O63" s="32">
        <v>60</v>
      </c>
      <c r="P63" s="28" t="s">
        <v>20</v>
      </c>
    </row>
    <row r="64" spans="2:16" ht="15" customHeight="1" x14ac:dyDescent="0.15">
      <c r="B64" s="28" t="s">
        <v>140</v>
      </c>
      <c r="C64" s="28" t="s">
        <v>16</v>
      </c>
      <c r="D64" s="28" t="s">
        <v>195</v>
      </c>
      <c r="E64" s="28" t="s">
        <v>18</v>
      </c>
      <c r="F64" s="28" t="s">
        <v>141</v>
      </c>
      <c r="G64" s="28" t="s">
        <v>20</v>
      </c>
      <c r="H64" s="29">
        <v>29.260111726702199</v>
      </c>
      <c r="I64" s="29">
        <v>29.260111726702199</v>
      </c>
      <c r="J64" s="30">
        <v>0</v>
      </c>
      <c r="N64" s="31">
        <v>0</v>
      </c>
      <c r="O64" s="32">
        <v>60</v>
      </c>
      <c r="P64" s="28" t="s">
        <v>20</v>
      </c>
    </row>
    <row r="65" spans="2:16" ht="15" customHeight="1" x14ac:dyDescent="0.15">
      <c r="B65" s="28" t="s">
        <v>142</v>
      </c>
      <c r="C65" s="28" t="s">
        <v>16</v>
      </c>
      <c r="D65" s="28" t="s">
        <v>195</v>
      </c>
      <c r="E65" s="28" t="s">
        <v>18</v>
      </c>
      <c r="F65" s="28" t="s">
        <v>143</v>
      </c>
      <c r="G65" s="28" t="s">
        <v>20</v>
      </c>
      <c r="H65" s="29">
        <v>29.105535676597601</v>
      </c>
      <c r="I65" s="29">
        <v>29.105535676597601</v>
      </c>
      <c r="J65" s="30">
        <v>0</v>
      </c>
      <c r="N65" s="31">
        <v>0</v>
      </c>
      <c r="O65" s="32">
        <v>60</v>
      </c>
      <c r="P65" s="28" t="s">
        <v>20</v>
      </c>
    </row>
    <row r="66" spans="2:16" ht="15" customHeight="1" x14ac:dyDescent="0.15">
      <c r="B66" s="28" t="s">
        <v>144</v>
      </c>
      <c r="C66" s="28" t="s">
        <v>16</v>
      </c>
      <c r="D66" s="28" t="s">
        <v>195</v>
      </c>
      <c r="E66" s="28" t="s">
        <v>18</v>
      </c>
      <c r="F66" s="28" t="s">
        <v>145</v>
      </c>
      <c r="G66" s="28" t="s">
        <v>20</v>
      </c>
      <c r="H66" s="29">
        <v>29.073928994870599</v>
      </c>
      <c r="I66" s="29">
        <v>29.073928994870599</v>
      </c>
      <c r="J66" s="30">
        <v>0</v>
      </c>
      <c r="N66" s="31">
        <v>0</v>
      </c>
      <c r="O66" s="32">
        <v>60</v>
      </c>
      <c r="P66" s="28" t="s">
        <v>20</v>
      </c>
    </row>
    <row r="67" spans="2:16" ht="15" customHeight="1" x14ac:dyDescent="0.15">
      <c r="B67" s="28" t="s">
        <v>146</v>
      </c>
      <c r="C67" s="28" t="s">
        <v>16</v>
      </c>
      <c r="D67" s="28" t="s">
        <v>195</v>
      </c>
      <c r="E67" s="28" t="s">
        <v>18</v>
      </c>
      <c r="F67" s="28" t="s">
        <v>147</v>
      </c>
      <c r="G67" s="28" t="s">
        <v>20</v>
      </c>
      <c r="H67" s="29">
        <v>28.6933973266</v>
      </c>
      <c r="I67" s="29">
        <v>28.6933973266</v>
      </c>
      <c r="J67" s="30">
        <v>0</v>
      </c>
      <c r="N67" s="31">
        <v>0</v>
      </c>
      <c r="O67" s="32">
        <v>60</v>
      </c>
      <c r="P67" s="28" t="s">
        <v>20</v>
      </c>
    </row>
    <row r="68" spans="2:16" ht="15" customHeight="1" x14ac:dyDescent="0.15">
      <c r="B68" s="28" t="s">
        <v>148</v>
      </c>
      <c r="C68" s="28" t="s">
        <v>16</v>
      </c>
      <c r="D68" s="28" t="s">
        <v>195</v>
      </c>
      <c r="E68" s="28" t="s">
        <v>18</v>
      </c>
      <c r="F68" s="28" t="s">
        <v>149</v>
      </c>
      <c r="G68" s="28" t="s">
        <v>20</v>
      </c>
      <c r="H68" s="29">
        <v>29.485297446707399</v>
      </c>
      <c r="I68" s="29">
        <v>29.485297446707399</v>
      </c>
      <c r="J68" s="30">
        <v>0</v>
      </c>
      <c r="N68" s="31">
        <v>0</v>
      </c>
      <c r="O68" s="32">
        <v>60</v>
      </c>
      <c r="P68" s="28" t="s">
        <v>20</v>
      </c>
    </row>
    <row r="69" spans="2:16" ht="15" customHeight="1" x14ac:dyDescent="0.15">
      <c r="B69" s="28" t="s">
        <v>150</v>
      </c>
      <c r="C69" s="28" t="s">
        <v>16</v>
      </c>
      <c r="D69" s="28" t="s">
        <v>195</v>
      </c>
      <c r="E69" s="28" t="s">
        <v>18</v>
      </c>
      <c r="F69" s="28" t="s">
        <v>151</v>
      </c>
      <c r="G69" s="28" t="s">
        <v>20</v>
      </c>
      <c r="H69" s="29">
        <v>30.627982402080502</v>
      </c>
      <c r="I69" s="29">
        <v>30.627982402080502</v>
      </c>
      <c r="J69" s="30">
        <v>0</v>
      </c>
      <c r="N69" s="31">
        <v>0</v>
      </c>
      <c r="O69" s="32">
        <v>60</v>
      </c>
      <c r="P69" s="28" t="s">
        <v>20</v>
      </c>
    </row>
    <row r="70" spans="2:16" ht="15" customHeight="1" x14ac:dyDescent="0.15">
      <c r="B70" s="28" t="s">
        <v>152</v>
      </c>
      <c r="C70" s="28" t="s">
        <v>16</v>
      </c>
      <c r="D70" s="28" t="s">
        <v>195</v>
      </c>
      <c r="E70" s="28" t="s">
        <v>18</v>
      </c>
      <c r="F70" s="28" t="s">
        <v>153</v>
      </c>
      <c r="G70" s="28" t="s">
        <v>20</v>
      </c>
      <c r="H70" s="29">
        <v>27.822263761719402</v>
      </c>
      <c r="I70" s="29">
        <v>27.822263761719402</v>
      </c>
      <c r="J70" s="30">
        <v>0</v>
      </c>
      <c r="N70" s="31">
        <v>0</v>
      </c>
      <c r="O70" s="32">
        <v>60</v>
      </c>
      <c r="P70" s="28" t="s">
        <v>20</v>
      </c>
    </row>
    <row r="71" spans="2:16" ht="15" customHeight="1" x14ac:dyDescent="0.15">
      <c r="B71" s="28" t="s">
        <v>154</v>
      </c>
      <c r="C71" s="28" t="s">
        <v>16</v>
      </c>
      <c r="D71" s="28" t="s">
        <v>195</v>
      </c>
      <c r="E71" s="28" t="s">
        <v>18</v>
      </c>
      <c r="F71" s="28" t="s">
        <v>155</v>
      </c>
      <c r="G71" s="28" t="s">
        <v>20</v>
      </c>
      <c r="H71" s="29">
        <v>28.738906689007798</v>
      </c>
      <c r="I71" s="29">
        <v>28.738906689007798</v>
      </c>
      <c r="J71" s="30">
        <v>0</v>
      </c>
      <c r="N71" s="31">
        <v>0</v>
      </c>
      <c r="O71" s="32">
        <v>60</v>
      </c>
      <c r="P71" s="28" t="s">
        <v>20</v>
      </c>
    </row>
    <row r="72" spans="2:16" ht="15" customHeight="1" x14ac:dyDescent="0.15">
      <c r="B72" s="28" t="s">
        <v>156</v>
      </c>
      <c r="C72" s="28" t="s">
        <v>16</v>
      </c>
      <c r="D72" s="28" t="s">
        <v>195</v>
      </c>
      <c r="E72" s="28" t="s">
        <v>18</v>
      </c>
      <c r="F72" s="28" t="s">
        <v>157</v>
      </c>
      <c r="G72" s="28" t="s">
        <v>20</v>
      </c>
      <c r="H72" s="29">
        <v>29.037522042199601</v>
      </c>
      <c r="I72" s="29">
        <v>29.037522042199601</v>
      </c>
      <c r="J72" s="30">
        <v>0</v>
      </c>
      <c r="N72" s="31">
        <v>0</v>
      </c>
      <c r="O72" s="32">
        <v>60</v>
      </c>
      <c r="P72" s="28" t="s">
        <v>20</v>
      </c>
    </row>
    <row r="73" spans="2:16" ht="15" customHeight="1" x14ac:dyDescent="0.15">
      <c r="B73" s="28" t="s">
        <v>158</v>
      </c>
      <c r="C73" s="28" t="s">
        <v>16</v>
      </c>
      <c r="D73" s="28" t="s">
        <v>195</v>
      </c>
      <c r="E73" s="28" t="s">
        <v>18</v>
      </c>
      <c r="F73" s="28" t="s">
        <v>159</v>
      </c>
      <c r="G73" s="28" t="s">
        <v>20</v>
      </c>
      <c r="H73" s="29">
        <v>29.525766591579799</v>
      </c>
      <c r="I73" s="29">
        <v>29.525766591579799</v>
      </c>
      <c r="J73" s="30">
        <v>0</v>
      </c>
      <c r="N73" s="31">
        <v>0</v>
      </c>
      <c r="O73" s="32">
        <v>60</v>
      </c>
      <c r="P73" s="28" t="s">
        <v>20</v>
      </c>
    </row>
    <row r="74" spans="2:16" ht="15" customHeight="1" x14ac:dyDescent="0.15">
      <c r="B74" s="28" t="s">
        <v>160</v>
      </c>
      <c r="C74" s="28" t="s">
        <v>16</v>
      </c>
      <c r="D74" s="28" t="s">
        <v>195</v>
      </c>
      <c r="E74" s="28" t="s">
        <v>18</v>
      </c>
      <c r="F74" s="28" t="s">
        <v>161</v>
      </c>
      <c r="G74" s="28" t="s">
        <v>20</v>
      </c>
      <c r="H74" s="29">
        <v>28.895036698353699</v>
      </c>
      <c r="I74" s="29">
        <v>28.895036698353699</v>
      </c>
      <c r="J74" s="30">
        <v>0</v>
      </c>
      <c r="N74" s="31">
        <v>0</v>
      </c>
      <c r="O74" s="32">
        <v>60</v>
      </c>
      <c r="P74" s="28" t="s">
        <v>20</v>
      </c>
    </row>
    <row r="75" spans="2:16" ht="15" customHeight="1" x14ac:dyDescent="0.15">
      <c r="B75" s="28" t="s">
        <v>162</v>
      </c>
      <c r="C75" s="28" t="s">
        <v>16</v>
      </c>
      <c r="D75" s="28" t="s">
        <v>195</v>
      </c>
      <c r="E75" s="28" t="s">
        <v>18</v>
      </c>
      <c r="F75" s="28" t="s">
        <v>163</v>
      </c>
      <c r="G75" s="28" t="s">
        <v>20</v>
      </c>
      <c r="H75" s="29">
        <v>29.011737836554499</v>
      </c>
      <c r="I75" s="29">
        <v>29.011737836554499</v>
      </c>
      <c r="J75" s="30">
        <v>0</v>
      </c>
      <c r="N75" s="31">
        <v>0</v>
      </c>
      <c r="O75" s="32">
        <v>60</v>
      </c>
      <c r="P75" s="28" t="s">
        <v>20</v>
      </c>
    </row>
    <row r="76" spans="2:16" ht="15" customHeight="1" x14ac:dyDescent="0.15">
      <c r="B76" s="28" t="s">
        <v>164</v>
      </c>
      <c r="C76" s="28" t="s">
        <v>16</v>
      </c>
      <c r="D76" s="28" t="s">
        <v>195</v>
      </c>
      <c r="E76" s="28" t="s">
        <v>18</v>
      </c>
      <c r="F76" s="28" t="s">
        <v>165</v>
      </c>
      <c r="G76" s="28" t="s">
        <v>20</v>
      </c>
      <c r="H76" s="29">
        <v>27.7013274401437</v>
      </c>
      <c r="I76" s="29">
        <v>27.7013274401437</v>
      </c>
      <c r="J76" s="30">
        <v>0</v>
      </c>
      <c r="N76" s="31">
        <v>0</v>
      </c>
      <c r="O76" s="32">
        <v>60</v>
      </c>
      <c r="P76" s="28" t="s">
        <v>20</v>
      </c>
    </row>
    <row r="77" spans="2:16" ht="15" customHeight="1" x14ac:dyDescent="0.15">
      <c r="B77" s="28" t="s">
        <v>166</v>
      </c>
      <c r="C77" s="28" t="s">
        <v>16</v>
      </c>
      <c r="D77" s="28" t="s">
        <v>195</v>
      </c>
      <c r="E77" s="28" t="s">
        <v>167</v>
      </c>
      <c r="F77" s="28" t="s">
        <v>20</v>
      </c>
      <c r="G77" s="28" t="s">
        <v>20</v>
      </c>
      <c r="I77" s="29">
        <v>0</v>
      </c>
      <c r="J77" s="30">
        <v>0</v>
      </c>
      <c r="M77" s="31">
        <v>0</v>
      </c>
      <c r="N77" s="31">
        <v>0</v>
      </c>
      <c r="O77" s="32">
        <v>60</v>
      </c>
      <c r="P77" s="28" t="s">
        <v>20</v>
      </c>
    </row>
    <row r="78" spans="2:16" ht="15" customHeight="1" x14ac:dyDescent="0.15">
      <c r="B78" s="28" t="s">
        <v>168</v>
      </c>
      <c r="C78" s="28" t="s">
        <v>16</v>
      </c>
      <c r="D78" s="28" t="s">
        <v>195</v>
      </c>
      <c r="E78" s="28" t="s">
        <v>167</v>
      </c>
      <c r="F78" s="28" t="s">
        <v>20</v>
      </c>
      <c r="G78" s="28" t="s">
        <v>20</v>
      </c>
      <c r="I78" s="29">
        <v>0</v>
      </c>
      <c r="J78" s="30">
        <v>0</v>
      </c>
      <c r="M78" s="31">
        <v>0</v>
      </c>
      <c r="N78" s="31">
        <v>0</v>
      </c>
      <c r="O78" s="32">
        <v>60</v>
      </c>
      <c r="P78" s="28" t="s">
        <v>20</v>
      </c>
    </row>
    <row r="79" spans="2:16" ht="15" customHeight="1" x14ac:dyDescent="0.15">
      <c r="B79" s="28" t="s">
        <v>169</v>
      </c>
      <c r="C79" s="28" t="s">
        <v>16</v>
      </c>
      <c r="D79" s="28" t="s">
        <v>195</v>
      </c>
      <c r="E79" s="28" t="s">
        <v>18</v>
      </c>
      <c r="F79" s="28" t="s">
        <v>170</v>
      </c>
      <c r="G79" s="28" t="s">
        <v>20</v>
      </c>
      <c r="H79" s="29">
        <v>29.620630011372999</v>
      </c>
      <c r="I79" s="29">
        <v>29.620630011372999</v>
      </c>
      <c r="J79" s="30">
        <v>0</v>
      </c>
      <c r="N79" s="31">
        <v>0</v>
      </c>
      <c r="O79" s="32">
        <v>60</v>
      </c>
      <c r="P79" s="28" t="s">
        <v>20</v>
      </c>
    </row>
    <row r="80" spans="2:16" ht="15" customHeight="1" x14ac:dyDescent="0.15">
      <c r="B80" s="28" t="s">
        <v>171</v>
      </c>
      <c r="C80" s="28" t="s">
        <v>16</v>
      </c>
      <c r="D80" s="28" t="s">
        <v>195</v>
      </c>
      <c r="E80" s="28" t="s">
        <v>18</v>
      </c>
      <c r="F80" s="28" t="s">
        <v>172</v>
      </c>
      <c r="G80" s="28" t="s">
        <v>20</v>
      </c>
      <c r="H80" s="29">
        <v>29.474768644740202</v>
      </c>
      <c r="I80" s="29">
        <v>29.474768644740202</v>
      </c>
      <c r="J80" s="30">
        <v>0</v>
      </c>
      <c r="N80" s="31">
        <v>0</v>
      </c>
      <c r="O80" s="32">
        <v>60</v>
      </c>
      <c r="P80" s="28" t="s">
        <v>20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2515-37C8-4C70-BB5E-C373E80F7A6D}">
  <dimension ref="B4:O65"/>
  <sheetViews>
    <sheetView topLeftCell="G1" workbookViewId="0">
      <selection activeCell="M38" sqref="M38:M65"/>
    </sheetView>
  </sheetViews>
  <sheetFormatPr defaultRowHeight="10.5" x14ac:dyDescent="0.15"/>
  <cols>
    <col min="3" max="3" width="9.83203125" customWidth="1"/>
    <col min="4" max="4" width="14.83203125" customWidth="1"/>
    <col min="5" max="5" width="17.83203125" customWidth="1"/>
    <col min="6" max="6" width="13.6640625" customWidth="1"/>
    <col min="7" max="7" width="11.6640625" customWidth="1"/>
    <col min="8" max="8" width="11" customWidth="1"/>
    <col min="9" max="9" width="14.6640625" customWidth="1"/>
    <col min="10" max="10" width="21.1640625" customWidth="1"/>
    <col min="11" max="11" width="15.1640625" customWidth="1"/>
    <col min="12" max="12" width="11.6640625" customWidth="1"/>
    <col min="13" max="13" width="21.6640625" customWidth="1"/>
    <col min="14" max="14" width="21.1640625" customWidth="1"/>
    <col min="15" max="15" width="22.5" customWidth="1"/>
  </cols>
  <sheetData>
    <row r="4" spans="2:15" x14ac:dyDescent="0.15">
      <c r="C4" t="s">
        <v>2</v>
      </c>
      <c r="D4" t="s">
        <v>274</v>
      </c>
      <c r="E4" t="s">
        <v>283</v>
      </c>
      <c r="F4" t="s">
        <v>178</v>
      </c>
      <c r="G4" t="s">
        <v>273</v>
      </c>
      <c r="H4" t="s">
        <v>275</v>
      </c>
      <c r="I4" t="s">
        <v>276</v>
      </c>
      <c r="J4" t="s">
        <v>277</v>
      </c>
      <c r="K4" t="s">
        <v>278</v>
      </c>
      <c r="L4" t="s">
        <v>286</v>
      </c>
      <c r="M4" t="s">
        <v>272</v>
      </c>
      <c r="N4" t="s">
        <v>285</v>
      </c>
      <c r="O4" t="s">
        <v>290</v>
      </c>
    </row>
    <row r="5" spans="2:15" x14ac:dyDescent="0.15">
      <c r="B5" s="8"/>
      <c r="C5" s="9" t="s">
        <v>17</v>
      </c>
      <c r="D5" s="9" t="s">
        <v>19</v>
      </c>
      <c r="E5" s="35"/>
      <c r="F5" s="35" t="str">
        <f>RIGHT(Table1[[#This Row],[Column1]],1)</f>
        <v>1</v>
      </c>
      <c r="G5" s="10">
        <v>34.943607842824598</v>
      </c>
      <c r="H5" s="28"/>
      <c r="I5" s="28" t="s">
        <v>195</v>
      </c>
      <c r="J5" s="28" t="s">
        <v>19</v>
      </c>
      <c r="K5" s="36" t="str">
        <f>RIGHT(Table1[[#This Row],[Column4]],1)</f>
        <v>1</v>
      </c>
      <c r="L5" s="36" t="str">
        <f>IF(Table1[[#This Row],[ID]]=Table1[[#This Row],[ID2]],"MATCH","")</f>
        <v>MATCH</v>
      </c>
      <c r="M5" s="29">
        <v>31.195005114218802</v>
      </c>
      <c r="N5">
        <f>Table1[[#This Row],[MX1 Cq]]/Table1[[#This Row],[HPRT1 Cq]]</f>
        <v>0.89272422168120391</v>
      </c>
      <c r="O5">
        <f>-LOG(Table1[[#This Row],[delta ratio]])</f>
        <v>4.9282681648474581E-2</v>
      </c>
    </row>
    <row r="6" spans="2:15" x14ac:dyDescent="0.15">
      <c r="B6" s="8"/>
      <c r="C6" s="9" t="s">
        <v>17</v>
      </c>
      <c r="D6" s="9" t="s">
        <v>22</v>
      </c>
      <c r="E6" s="35"/>
      <c r="F6" s="35" t="str">
        <f>RIGHT(Table1[[#This Row],[Column1]],1)</f>
        <v>2</v>
      </c>
      <c r="G6" s="10">
        <v>35.344451964677198</v>
      </c>
      <c r="H6" s="28"/>
      <c r="I6" s="28" t="s">
        <v>195</v>
      </c>
      <c r="J6" s="28" t="s">
        <v>22</v>
      </c>
      <c r="K6" s="36" t="str">
        <f>RIGHT(Table1[[#This Row],[Column4]],1)</f>
        <v>2</v>
      </c>
      <c r="L6" s="36" t="str">
        <f>IF(Table1[[#This Row],[ID]]=Table1[[#This Row],[ID2]],"MATCH","")</f>
        <v>MATCH</v>
      </c>
      <c r="M6" s="29">
        <v>30.630254566473901</v>
      </c>
      <c r="N6">
        <f>Table1[[#This Row],[MX1 Cq]]/Table1[[#This Row],[HPRT1 Cq]]</f>
        <v>0.86662129029714174</v>
      </c>
      <c r="O6">
        <f>-LOG(Table1[[#This Row],[delta ratio]])</f>
        <v>6.2170645852083269E-2</v>
      </c>
    </row>
    <row r="7" spans="2:15" x14ac:dyDescent="0.15">
      <c r="B7" s="8"/>
      <c r="C7" s="9" t="s">
        <v>17</v>
      </c>
      <c r="D7" s="9" t="s">
        <v>24</v>
      </c>
      <c r="E7" s="35"/>
      <c r="F7" s="35" t="str">
        <f>RIGHT(Table1[[#This Row],[Column1]],1)</f>
        <v>3</v>
      </c>
      <c r="G7" s="10">
        <v>34.7041126343819</v>
      </c>
      <c r="H7" s="28"/>
      <c r="I7" s="28" t="s">
        <v>195</v>
      </c>
      <c r="J7" s="28" t="s">
        <v>24</v>
      </c>
      <c r="K7" s="36" t="str">
        <f>RIGHT(Table1[[#This Row],[Column4]],1)</f>
        <v>3</v>
      </c>
      <c r="L7" s="36" t="str">
        <f>IF(Table1[[#This Row],[ID]]=Table1[[#This Row],[ID2]],"MATCH","")</f>
        <v>MATCH</v>
      </c>
      <c r="M7" s="29">
        <v>30.400849136322901</v>
      </c>
      <c r="N7">
        <f>Table1[[#This Row],[MX1 Cq]]/Table1[[#This Row],[HPRT1 Cq]]</f>
        <v>0.8760013389941661</v>
      </c>
      <c r="O7">
        <f>-LOG(Table1[[#This Row],[delta ratio]])</f>
        <v>5.7495229999347121E-2</v>
      </c>
    </row>
    <row r="8" spans="2:15" x14ac:dyDescent="0.15">
      <c r="B8" s="15"/>
      <c r="C8" s="16" t="s">
        <v>17</v>
      </c>
      <c r="D8" s="16" t="s">
        <v>26</v>
      </c>
      <c r="E8" s="35"/>
      <c r="F8" s="35" t="str">
        <f>RIGHT(Table1[[#This Row],[Column1]],1)</f>
        <v>4</v>
      </c>
      <c r="G8" s="17">
        <v>35.427787172173403</v>
      </c>
      <c r="H8" s="28"/>
      <c r="I8" s="28" t="s">
        <v>195</v>
      </c>
      <c r="J8" s="28" t="s">
        <v>26</v>
      </c>
      <c r="K8" s="36" t="str">
        <f>RIGHT(Table1[[#This Row],[Column4]],1)</f>
        <v>4</v>
      </c>
      <c r="L8" s="36" t="str">
        <f>IF(Table1[[#This Row],[ID]]=Table1[[#This Row],[ID2]],"MATCH","")</f>
        <v>MATCH</v>
      </c>
      <c r="M8" s="29">
        <v>30.966616868384801</v>
      </c>
      <c r="N8">
        <f>Table1[[#This Row],[MX1 Cq]]/Table1[[#This Row],[HPRT1 Cq]]</f>
        <v>0.87407708299397802</v>
      </c>
      <c r="O8">
        <f>-LOG(Table1[[#This Row],[delta ratio]])</f>
        <v>5.8450266172496719E-2</v>
      </c>
    </row>
    <row r="9" spans="2:15" x14ac:dyDescent="0.15">
      <c r="B9" s="15"/>
      <c r="C9" s="16" t="s">
        <v>17</v>
      </c>
      <c r="D9" s="16" t="s">
        <v>28</v>
      </c>
      <c r="E9" s="35"/>
      <c r="F9" s="35" t="str">
        <f>RIGHT(Table1[[#This Row],[Column1]],1)</f>
        <v>5</v>
      </c>
      <c r="G9" s="17"/>
      <c r="H9" s="28"/>
      <c r="I9" s="28" t="s">
        <v>195</v>
      </c>
      <c r="J9" s="28" t="s">
        <v>28</v>
      </c>
      <c r="K9" s="36" t="str">
        <f>RIGHT(Table1[[#This Row],[Column4]],1)</f>
        <v>5</v>
      </c>
      <c r="L9" s="36" t="str">
        <f>IF(Table1[[#This Row],[ID]]=Table1[[#This Row],[ID2]],"MATCH","")</f>
        <v>MATCH</v>
      </c>
      <c r="M9" s="29"/>
      <c r="N9" t="e">
        <f>Table1[[#This Row],[MX1 Cq]]/Table1[[#This Row],[HPRT1 Cq]]</f>
        <v>#DIV/0!</v>
      </c>
      <c r="O9" t="e">
        <f>-LOG(Table1[[#This Row],[delta ratio]])</f>
        <v>#DIV/0!</v>
      </c>
    </row>
    <row r="10" spans="2:15" x14ac:dyDescent="0.15">
      <c r="B10" s="15"/>
      <c r="C10" s="16" t="s">
        <v>17</v>
      </c>
      <c r="D10" s="16" t="s">
        <v>30</v>
      </c>
      <c r="E10" s="35"/>
      <c r="F10" s="35" t="str">
        <f>RIGHT(Table1[[#This Row],[Column1]],1)</f>
        <v>6</v>
      </c>
      <c r="G10" s="17">
        <v>33.669393683333702</v>
      </c>
      <c r="H10" s="28"/>
      <c r="I10" s="28" t="s">
        <v>195</v>
      </c>
      <c r="J10" s="28" t="s">
        <v>30</v>
      </c>
      <c r="K10" s="36" t="str">
        <f>RIGHT(Table1[[#This Row],[Column4]],1)</f>
        <v>6</v>
      </c>
      <c r="L10" s="36" t="str">
        <f>IF(Table1[[#This Row],[ID]]=Table1[[#This Row],[ID2]],"MATCH","")</f>
        <v>MATCH</v>
      </c>
      <c r="M10" s="29">
        <v>29.769825561627801</v>
      </c>
      <c r="N10">
        <f>Table1[[#This Row],[MX1 Cq]]/Table1[[#This Row],[HPRT1 Cq]]</f>
        <v>0.88418062533641106</v>
      </c>
      <c r="O10">
        <f>-LOG(Table1[[#This Row],[delta ratio]])</f>
        <v>5.3459005831043099E-2</v>
      </c>
    </row>
    <row r="11" spans="2:15" x14ac:dyDescent="0.15">
      <c r="B11" s="15"/>
      <c r="C11" s="16" t="s">
        <v>17</v>
      </c>
      <c r="D11" s="16" t="s">
        <v>32</v>
      </c>
      <c r="E11" s="35"/>
      <c r="F11" s="35" t="str">
        <f>RIGHT(Table1[[#This Row],[Column1]],1)</f>
        <v>7</v>
      </c>
      <c r="G11" s="17">
        <v>34.898432532205</v>
      </c>
      <c r="H11" s="28"/>
      <c r="I11" s="28" t="s">
        <v>195</v>
      </c>
      <c r="J11" s="28" t="s">
        <v>32</v>
      </c>
      <c r="K11" s="36" t="str">
        <f>RIGHT(Table1[[#This Row],[Column4]],1)</f>
        <v>7</v>
      </c>
      <c r="L11" s="36" t="str">
        <f>IF(Table1[[#This Row],[ID]]=Table1[[#This Row],[ID2]],"MATCH","")</f>
        <v>MATCH</v>
      </c>
      <c r="M11" s="29">
        <v>30.7411368999689</v>
      </c>
      <c r="N11">
        <f>Table1[[#This Row],[MX1 Cq]]/Table1[[#This Row],[HPRT1 Cq]]</f>
        <v>0.8808744310106289</v>
      </c>
      <c r="O11">
        <f>-LOG(Table1[[#This Row],[delta ratio]])</f>
        <v>5.5085996021451457E-2</v>
      </c>
    </row>
    <row r="12" spans="2:15" x14ac:dyDescent="0.15">
      <c r="B12" s="15"/>
      <c r="C12" s="16" t="s">
        <v>17</v>
      </c>
      <c r="D12" s="16" t="s">
        <v>34</v>
      </c>
      <c r="E12" s="35"/>
      <c r="F12" s="35" t="str">
        <f>RIGHT(Table1[[#This Row],[Column1]],1)</f>
        <v>8</v>
      </c>
      <c r="G12" s="17">
        <v>34.900455710723897</v>
      </c>
      <c r="H12" s="28"/>
      <c r="I12" s="28" t="s">
        <v>195</v>
      </c>
      <c r="J12" s="28" t="s">
        <v>34</v>
      </c>
      <c r="K12" s="36" t="str">
        <f>RIGHT(Table1[[#This Row],[Column4]],1)</f>
        <v>8</v>
      </c>
      <c r="L12" s="36" t="str">
        <f>IF(Table1[[#This Row],[ID]]=Table1[[#This Row],[ID2]],"MATCH","")</f>
        <v>MATCH</v>
      </c>
      <c r="M12" s="29">
        <v>30.113240473806101</v>
      </c>
      <c r="N12">
        <f>Table1[[#This Row],[MX1 Cq]]/Table1[[#This Row],[HPRT1 Cq]]</f>
        <v>0.86283230005369749</v>
      </c>
      <c r="O12">
        <f>-LOG(Table1[[#This Row],[delta ratio]])</f>
        <v>6.4073605488223218E-2</v>
      </c>
    </row>
    <row r="13" spans="2:15" x14ac:dyDescent="0.15">
      <c r="B13" s="15"/>
      <c r="C13" s="16" t="s">
        <v>17</v>
      </c>
      <c r="D13" s="16" t="s">
        <v>36</v>
      </c>
      <c r="E13" s="35"/>
      <c r="F13" s="35" t="str">
        <f>RIGHT(Table1[[#This Row],[Column1]],1)</f>
        <v>9</v>
      </c>
      <c r="G13" s="17">
        <v>35.057447462978999</v>
      </c>
      <c r="H13" s="28"/>
      <c r="I13" s="28" t="s">
        <v>195</v>
      </c>
      <c r="J13" s="28" t="s">
        <v>36</v>
      </c>
      <c r="K13" s="36" t="str">
        <f>RIGHT(Table1[[#This Row],[Column4]],1)</f>
        <v>9</v>
      </c>
      <c r="L13" s="36" t="str">
        <f>IF(Table1[[#This Row],[ID]]=Table1[[#This Row],[ID2]],"MATCH","")</f>
        <v>MATCH</v>
      </c>
      <c r="M13" s="29">
        <v>30.834402163359499</v>
      </c>
      <c r="N13">
        <f>Table1[[#This Row],[MX1 Cq]]/Table1[[#This Row],[HPRT1 Cq]]</f>
        <v>0.87953928180084773</v>
      </c>
      <c r="O13">
        <f>-LOG(Table1[[#This Row],[delta ratio]])</f>
        <v>5.5744759403359559E-2</v>
      </c>
    </row>
    <row r="14" spans="2:15" x14ac:dyDescent="0.15">
      <c r="B14" s="15"/>
      <c r="C14" s="16" t="s">
        <v>17</v>
      </c>
      <c r="D14" s="16" t="s">
        <v>38</v>
      </c>
      <c r="E14" s="35"/>
      <c r="F14" s="35" t="str">
        <f>RIGHT(Table1[[#This Row],[Column1]],2)</f>
        <v>10</v>
      </c>
      <c r="G14" s="17">
        <v>34.931324775888797</v>
      </c>
      <c r="H14" s="28"/>
      <c r="I14" s="28" t="s">
        <v>195</v>
      </c>
      <c r="J14" s="28" t="s">
        <v>38</v>
      </c>
      <c r="K14" s="36" t="str">
        <f>RIGHT(Table1[[#This Row],[Column4]],2)</f>
        <v>10</v>
      </c>
      <c r="L14" s="36" t="str">
        <f>IF(Table1[[#This Row],[ID]]=Table1[[#This Row],[ID2]],"MATCH","")</f>
        <v>MATCH</v>
      </c>
      <c r="M14" s="29">
        <v>30.6206789051698</v>
      </c>
      <c r="N14">
        <f>Table1[[#This Row],[MX1 Cq]]/Table1[[#This Row],[HPRT1 Cq]]</f>
        <v>0.8765965534266138</v>
      </c>
      <c r="O14">
        <f>-LOG(Table1[[#This Row],[delta ratio]])</f>
        <v>5.7200241223407632E-2</v>
      </c>
    </row>
    <row r="15" spans="2:15" x14ac:dyDescent="0.15">
      <c r="B15" s="15"/>
      <c r="C15" s="16" t="s">
        <v>17</v>
      </c>
      <c r="D15" s="16" t="s">
        <v>40</v>
      </c>
      <c r="E15" s="35"/>
      <c r="F15" s="35" t="str">
        <f>RIGHT(Table1[[#This Row],[Column1]],2)</f>
        <v>11</v>
      </c>
      <c r="G15" s="17">
        <v>34.591892410626599</v>
      </c>
      <c r="H15" s="28"/>
      <c r="I15" s="28" t="s">
        <v>195</v>
      </c>
      <c r="J15" s="28" t="s">
        <v>40</v>
      </c>
      <c r="K15" s="36" t="str">
        <f>RIGHT(Table1[[#This Row],[Column4]],2)</f>
        <v>11</v>
      </c>
      <c r="L15" s="36" t="str">
        <f>IF(Table1[[#This Row],[ID]]=Table1[[#This Row],[ID2]],"MATCH","")</f>
        <v>MATCH</v>
      </c>
      <c r="M15" s="29">
        <v>30.695382448647901</v>
      </c>
      <c r="N15">
        <f>Table1[[#This Row],[MX1 Cq]]/Table1[[#This Row],[HPRT1 Cq]]</f>
        <v>0.88735771042171452</v>
      </c>
      <c r="O15">
        <f>-LOG(Table1[[#This Row],[delta ratio]])</f>
        <v>5.1901272676179909E-2</v>
      </c>
    </row>
    <row r="16" spans="2:15" x14ac:dyDescent="0.15">
      <c r="B16" s="15"/>
      <c r="C16" s="16" t="s">
        <v>17</v>
      </c>
      <c r="D16" s="16" t="s">
        <v>42</v>
      </c>
      <c r="E16" s="35"/>
      <c r="F16" s="35" t="str">
        <f>RIGHT(Table1[[#This Row],[Column1]],2)</f>
        <v>12</v>
      </c>
      <c r="G16" s="17">
        <v>34.848146455982899</v>
      </c>
      <c r="H16" s="28"/>
      <c r="I16" s="28" t="s">
        <v>195</v>
      </c>
      <c r="J16" s="28" t="s">
        <v>42</v>
      </c>
      <c r="K16" s="36" t="str">
        <f>RIGHT(Table1[[#This Row],[Column4]],2)</f>
        <v>12</v>
      </c>
      <c r="L16" s="36" t="str">
        <f>IF(Table1[[#This Row],[ID]]=Table1[[#This Row],[ID2]],"MATCH","")</f>
        <v>MATCH</v>
      </c>
      <c r="M16" s="29">
        <v>30.992867351389499</v>
      </c>
      <c r="N16">
        <f>Table1[[#This Row],[MX1 Cq]]/Table1[[#This Row],[HPRT1 Cq]]</f>
        <v>0.88936917751240951</v>
      </c>
      <c r="O16">
        <f>-LOG(Table1[[#This Row],[delta ratio]])</f>
        <v>5.0917925784580764E-2</v>
      </c>
    </row>
    <row r="17" spans="2:15" x14ac:dyDescent="0.15">
      <c r="B17" s="15"/>
      <c r="C17" s="16" t="s">
        <v>17</v>
      </c>
      <c r="D17" s="16" t="s">
        <v>44</v>
      </c>
      <c r="E17" s="35"/>
      <c r="F17" s="35" t="str">
        <f>RIGHT(Table1[[#This Row],[Column1]],2)</f>
        <v>13</v>
      </c>
      <c r="G17" s="17">
        <v>33.432928015860803</v>
      </c>
      <c r="H17" s="28"/>
      <c r="I17" s="28" t="s">
        <v>195</v>
      </c>
      <c r="J17" s="28" t="s">
        <v>44</v>
      </c>
      <c r="K17" s="36" t="str">
        <f>RIGHT(Table1[[#This Row],[Column4]],2)</f>
        <v>13</v>
      </c>
      <c r="L17" s="36" t="str">
        <f>IF(Table1[[#This Row],[ID]]=Table1[[#This Row],[ID2]],"MATCH","")</f>
        <v>MATCH</v>
      </c>
      <c r="M17" s="29">
        <v>29.558803844340101</v>
      </c>
      <c r="N17">
        <f>Table1[[#This Row],[MX1 Cq]]/Table1[[#This Row],[HPRT1 Cq]]</f>
        <v>0.88412249834406398</v>
      </c>
      <c r="O17">
        <f>-LOG(Table1[[#This Row],[delta ratio]])</f>
        <v>5.3487557759382763E-2</v>
      </c>
    </row>
    <row r="18" spans="2:15" x14ac:dyDescent="0.15">
      <c r="B18" s="15"/>
      <c r="C18" s="16" t="s">
        <v>17</v>
      </c>
      <c r="D18" s="16" t="s">
        <v>46</v>
      </c>
      <c r="E18" s="35"/>
      <c r="F18" s="35" t="str">
        <f>RIGHT(Table1[[#This Row],[Column1]],2)</f>
        <v>14</v>
      </c>
      <c r="G18" s="17">
        <v>34.434976116962801</v>
      </c>
      <c r="H18" s="28"/>
      <c r="I18" s="28" t="s">
        <v>195</v>
      </c>
      <c r="J18" s="28" t="s">
        <v>46</v>
      </c>
      <c r="K18" s="36" t="str">
        <f>RIGHT(Table1[[#This Row],[Column4]],2)</f>
        <v>14</v>
      </c>
      <c r="L18" s="36" t="str">
        <f>IF(Table1[[#This Row],[ID]]=Table1[[#This Row],[ID2]],"MATCH","")</f>
        <v>MATCH</v>
      </c>
      <c r="M18" s="29">
        <v>30.711946070893699</v>
      </c>
      <c r="N18">
        <f>Table1[[#This Row],[MX1 Cq]]/Table1[[#This Row],[HPRT1 Cq]]</f>
        <v>0.89188231078124303</v>
      </c>
      <c r="O18">
        <f>-LOG(Table1[[#This Row],[delta ratio]])</f>
        <v>4.969244960413495E-2</v>
      </c>
    </row>
    <row r="19" spans="2:15" x14ac:dyDescent="0.15">
      <c r="B19" s="15"/>
      <c r="C19" s="16" t="s">
        <v>17</v>
      </c>
      <c r="D19" s="16" t="s">
        <v>48</v>
      </c>
      <c r="E19" s="35"/>
      <c r="F19" s="35" t="str">
        <f>RIGHT(Table1[[#This Row],[Column1]],2)</f>
        <v>15</v>
      </c>
      <c r="G19" s="17">
        <v>34.207660707930302</v>
      </c>
      <c r="H19" s="28"/>
      <c r="I19" s="28" t="s">
        <v>195</v>
      </c>
      <c r="J19" s="28" t="s">
        <v>48</v>
      </c>
      <c r="K19" s="36" t="str">
        <f>RIGHT(Table1[[#This Row],[Column4]],2)</f>
        <v>15</v>
      </c>
      <c r="L19" s="36" t="str">
        <f>IF(Table1[[#This Row],[ID]]=Table1[[#This Row],[ID2]],"MATCH","")</f>
        <v>MATCH</v>
      </c>
      <c r="M19" s="29">
        <v>30.007569212765802</v>
      </c>
      <c r="N19">
        <f>Table1[[#This Row],[MX1 Cq]]/Table1[[#This Row],[HPRT1 Cq]]</f>
        <v>0.8772178100389425</v>
      </c>
      <c r="O19">
        <f>-LOG(Table1[[#This Row],[delta ratio]])</f>
        <v>5.6892559480703334E-2</v>
      </c>
    </row>
    <row r="20" spans="2:15" x14ac:dyDescent="0.15">
      <c r="B20" s="15"/>
      <c r="C20" s="16" t="s">
        <v>17</v>
      </c>
      <c r="D20" s="16" t="s">
        <v>50</v>
      </c>
      <c r="E20" s="35"/>
      <c r="F20" s="35" t="str">
        <f>RIGHT(Table1[[#This Row],[Column1]],2)</f>
        <v>16</v>
      </c>
      <c r="G20" s="17">
        <v>34.906198207891897</v>
      </c>
      <c r="H20" s="28"/>
      <c r="I20" s="28" t="s">
        <v>195</v>
      </c>
      <c r="J20" s="28" t="s">
        <v>50</v>
      </c>
      <c r="K20" s="36" t="str">
        <f>RIGHT(Table1[[#This Row],[Column4]],2)</f>
        <v>16</v>
      </c>
      <c r="L20" s="36" t="str">
        <f>IF(Table1[[#This Row],[ID]]=Table1[[#This Row],[ID2]],"MATCH","")</f>
        <v>MATCH</v>
      </c>
      <c r="M20" s="29">
        <v>30.0825011302422</v>
      </c>
      <c r="N20">
        <f>Table1[[#This Row],[MX1 Cq]]/Table1[[#This Row],[HPRT1 Cq]]</f>
        <v>0.8618097264869391</v>
      </c>
      <c r="O20">
        <f>-LOG(Table1[[#This Row],[delta ratio]])</f>
        <v>6.4588608720883026E-2</v>
      </c>
    </row>
    <row r="21" spans="2:15" x14ac:dyDescent="0.15">
      <c r="B21" s="15"/>
      <c r="C21" s="16" t="s">
        <v>17</v>
      </c>
      <c r="D21" s="16" t="s">
        <v>52</v>
      </c>
      <c r="E21" s="35"/>
      <c r="F21" s="35" t="str">
        <f>RIGHT(Table1[[#This Row],[Column1]],2)</f>
        <v>17</v>
      </c>
      <c r="G21" s="17">
        <v>36.439461761846403</v>
      </c>
      <c r="H21" s="28"/>
      <c r="I21" s="28" t="s">
        <v>195</v>
      </c>
      <c r="J21" s="28" t="s">
        <v>52</v>
      </c>
      <c r="K21" s="36" t="str">
        <f>RIGHT(Table1[[#This Row],[Column4]],2)</f>
        <v>17</v>
      </c>
      <c r="L21" s="36" t="str">
        <f>IF(Table1[[#This Row],[ID]]=Table1[[#This Row],[ID2]],"MATCH","")</f>
        <v>MATCH</v>
      </c>
      <c r="M21" s="29">
        <v>31.5623925821264</v>
      </c>
      <c r="N21">
        <f>Table1[[#This Row],[MX1 Cq]]/Table1[[#This Row],[HPRT1 Cq]]</f>
        <v>0.86615968118314823</v>
      </c>
      <c r="O21">
        <f>-LOG(Table1[[#This Row],[delta ratio]])</f>
        <v>6.2402036084369547E-2</v>
      </c>
    </row>
    <row r="22" spans="2:15" x14ac:dyDescent="0.15">
      <c r="B22" s="15"/>
      <c r="C22" s="16" t="s">
        <v>17</v>
      </c>
      <c r="D22" s="16" t="s">
        <v>54</v>
      </c>
      <c r="E22" s="35"/>
      <c r="F22" s="35" t="str">
        <f>RIGHT(Table1[[#This Row],[Column1]],2)</f>
        <v>18</v>
      </c>
      <c r="G22" s="17">
        <v>35.467083128978402</v>
      </c>
      <c r="H22" s="28"/>
      <c r="I22" s="28" t="s">
        <v>195</v>
      </c>
      <c r="J22" s="28" t="s">
        <v>54</v>
      </c>
      <c r="K22" s="36" t="str">
        <f>RIGHT(Table1[[#This Row],[Column4]],2)</f>
        <v>18</v>
      </c>
      <c r="L22" s="36" t="str">
        <f>IF(Table1[[#This Row],[ID]]=Table1[[#This Row],[ID2]],"MATCH","")</f>
        <v>MATCH</v>
      </c>
      <c r="M22" s="29">
        <v>30.1786856132358</v>
      </c>
      <c r="N22">
        <f>Table1[[#This Row],[MX1 Cq]]/Table1[[#This Row],[HPRT1 Cq]]</f>
        <v>0.85089279835866416</v>
      </c>
      <c r="O22">
        <f>-LOG(Table1[[#This Row],[delta ratio]])</f>
        <v>7.0125152035223196E-2</v>
      </c>
    </row>
    <row r="23" spans="2:15" x14ac:dyDescent="0.15">
      <c r="B23" s="15"/>
      <c r="C23" s="16" t="s">
        <v>17</v>
      </c>
      <c r="D23" s="16" t="s">
        <v>56</v>
      </c>
      <c r="E23" s="35"/>
      <c r="F23" s="35" t="str">
        <f>RIGHT(Table1[[#This Row],[Column1]],2)</f>
        <v>19</v>
      </c>
      <c r="G23" s="17">
        <v>34.7828139941995</v>
      </c>
      <c r="H23" s="28"/>
      <c r="I23" s="28" t="s">
        <v>195</v>
      </c>
      <c r="J23" s="28" t="s">
        <v>56</v>
      </c>
      <c r="K23" s="36" t="str">
        <f>RIGHT(Table1[[#This Row],[Column4]],2)</f>
        <v>19</v>
      </c>
      <c r="L23" s="36" t="str">
        <f>IF(Table1[[#This Row],[ID]]=Table1[[#This Row],[ID2]],"MATCH","")</f>
        <v>MATCH</v>
      </c>
      <c r="M23" s="29">
        <v>30.501559325613499</v>
      </c>
      <c r="N23">
        <f>Table1[[#This Row],[MX1 Cq]]/Table1[[#This Row],[HPRT1 Cq]]</f>
        <v>0.87691465476887642</v>
      </c>
      <c r="O23">
        <f>-LOG(Table1[[#This Row],[delta ratio]])</f>
        <v>5.7042672046204258E-2</v>
      </c>
    </row>
    <row r="24" spans="2:15" x14ac:dyDescent="0.15">
      <c r="B24" s="15"/>
      <c r="C24" s="16" t="s">
        <v>17</v>
      </c>
      <c r="D24" s="16" t="s">
        <v>58</v>
      </c>
      <c r="E24" s="35"/>
      <c r="F24" s="35" t="str">
        <f>RIGHT(Table1[[#This Row],[Column1]],2)</f>
        <v>20</v>
      </c>
      <c r="G24" s="17">
        <v>33.8601109215547</v>
      </c>
      <c r="H24" s="28"/>
      <c r="I24" s="28" t="s">
        <v>195</v>
      </c>
      <c r="J24" s="28" t="s">
        <v>58</v>
      </c>
      <c r="K24" s="36" t="str">
        <f>RIGHT(Table1[[#This Row],[Column4]],2)</f>
        <v>20</v>
      </c>
      <c r="L24" s="36" t="str">
        <f>IF(Table1[[#This Row],[ID]]=Table1[[#This Row],[ID2]],"MATCH","")</f>
        <v>MATCH</v>
      </c>
      <c r="M24" s="29">
        <v>29.684547580463601</v>
      </c>
      <c r="N24">
        <f>Table1[[#This Row],[MX1 Cq]]/Table1[[#This Row],[HPRT1 Cq]]</f>
        <v>0.87668193554460527</v>
      </c>
      <c r="O24">
        <f>-LOG(Table1[[#This Row],[delta ratio]])</f>
        <v>5.7157942201364671E-2</v>
      </c>
    </row>
    <row r="25" spans="2:15" x14ac:dyDescent="0.15">
      <c r="B25" s="15"/>
      <c r="C25" s="16" t="s">
        <v>17</v>
      </c>
      <c r="D25" s="16" t="s">
        <v>60</v>
      </c>
      <c r="E25" s="35"/>
      <c r="F25" s="35" t="str">
        <f>RIGHT(Table1[[#This Row],[Column1]],2)</f>
        <v>21</v>
      </c>
      <c r="G25" s="17">
        <v>35.602395579934402</v>
      </c>
      <c r="H25" s="28"/>
      <c r="I25" s="28" t="s">
        <v>195</v>
      </c>
      <c r="J25" s="28" t="s">
        <v>60</v>
      </c>
      <c r="K25" s="36" t="str">
        <f>RIGHT(Table1[[#This Row],[Column4]],2)</f>
        <v>21</v>
      </c>
      <c r="L25" s="36" t="str">
        <f>IF(Table1[[#This Row],[ID]]=Table1[[#This Row],[ID2]],"MATCH","")</f>
        <v>MATCH</v>
      </c>
      <c r="M25" s="29">
        <v>30.761266423374</v>
      </c>
      <c r="N25">
        <f>Table1[[#This Row],[MX1 Cq]]/Table1[[#This Row],[HPRT1 Cq]]</f>
        <v>0.8640223760872745</v>
      </c>
      <c r="O25">
        <f>-LOG(Table1[[#This Row],[delta ratio]])</f>
        <v>6.3475010200047768E-2</v>
      </c>
    </row>
    <row r="26" spans="2:15" x14ac:dyDescent="0.15">
      <c r="B26" s="15"/>
      <c r="C26" s="16" t="s">
        <v>17</v>
      </c>
      <c r="D26" s="16" t="s">
        <v>62</v>
      </c>
      <c r="E26" s="35"/>
      <c r="F26" s="35" t="str">
        <f>RIGHT(Table1[[#This Row],[Column1]],2)</f>
        <v>22</v>
      </c>
      <c r="G26" s="17">
        <v>35.175591184719202</v>
      </c>
      <c r="H26" s="28"/>
      <c r="I26" s="28" t="s">
        <v>195</v>
      </c>
      <c r="J26" s="28" t="s">
        <v>62</v>
      </c>
      <c r="K26" s="36" t="str">
        <f>RIGHT(Table1[[#This Row],[Column4]],2)</f>
        <v>22</v>
      </c>
      <c r="L26" s="36" t="str">
        <f>IF(Table1[[#This Row],[ID]]=Table1[[#This Row],[ID2]],"MATCH","")</f>
        <v>MATCH</v>
      </c>
      <c r="M26" s="29">
        <v>30.277742072956599</v>
      </c>
      <c r="N26">
        <f>Table1[[#This Row],[MX1 Cq]]/Table1[[#This Row],[HPRT1 Cq]]</f>
        <v>0.86076000582215373</v>
      </c>
      <c r="O26">
        <f>-LOG(Table1[[#This Row],[delta ratio]])</f>
        <v>6.5117920179383657E-2</v>
      </c>
    </row>
    <row r="27" spans="2:15" x14ac:dyDescent="0.15">
      <c r="B27" s="15"/>
      <c r="C27" s="16" t="s">
        <v>17</v>
      </c>
      <c r="D27" s="16" t="s">
        <v>64</v>
      </c>
      <c r="E27" s="35"/>
      <c r="F27" s="35" t="str">
        <f>RIGHT(Table1[[#This Row],[Column1]],2)</f>
        <v>23</v>
      </c>
      <c r="G27" s="17">
        <v>34.907768648725899</v>
      </c>
      <c r="H27" s="28"/>
      <c r="I27" s="28" t="s">
        <v>195</v>
      </c>
      <c r="J27" s="28" t="s">
        <v>64</v>
      </c>
      <c r="K27" s="36" t="str">
        <f>RIGHT(Table1[[#This Row],[Column4]],2)</f>
        <v>23</v>
      </c>
      <c r="L27" s="36" t="str">
        <f>IF(Table1[[#This Row],[ID]]=Table1[[#This Row],[ID2]],"MATCH","")</f>
        <v>MATCH</v>
      </c>
      <c r="M27" s="29">
        <v>30.689318909142401</v>
      </c>
      <c r="N27">
        <f>Table1[[#This Row],[MX1 Cq]]/Table1[[#This Row],[HPRT1 Cq]]</f>
        <v>0.87915441453639098</v>
      </c>
      <c r="O27">
        <f>-LOG(Table1[[#This Row],[delta ratio]])</f>
        <v>5.5934838815408464E-2</v>
      </c>
    </row>
    <row r="28" spans="2:15" x14ac:dyDescent="0.15">
      <c r="B28" s="15"/>
      <c r="C28" s="16" t="s">
        <v>17</v>
      </c>
      <c r="D28" s="16" t="s">
        <v>66</v>
      </c>
      <c r="E28" s="35"/>
      <c r="F28" s="35" t="str">
        <f>RIGHT(Table1[[#This Row],[Column1]],2)</f>
        <v>24</v>
      </c>
      <c r="G28" s="17">
        <v>34.743471785266799</v>
      </c>
      <c r="H28" s="28"/>
      <c r="I28" s="28" t="s">
        <v>195</v>
      </c>
      <c r="J28" s="28" t="s">
        <v>66</v>
      </c>
      <c r="K28" s="36" t="str">
        <f>RIGHT(Table1[[#This Row],[Column4]],2)</f>
        <v>24</v>
      </c>
      <c r="L28" s="36" t="str">
        <f>IF(Table1[[#This Row],[ID]]=Table1[[#This Row],[ID2]],"MATCH","")</f>
        <v>MATCH</v>
      </c>
      <c r="M28" s="29">
        <v>30.8132255631172</v>
      </c>
      <c r="N28">
        <f>Table1[[#This Row],[MX1 Cq]]/Table1[[#This Row],[HPRT1 Cq]]</f>
        <v>0.88687813795809989</v>
      </c>
      <c r="O28">
        <f>-LOG(Table1[[#This Row],[delta ratio]])</f>
        <v>5.2136050572120916E-2</v>
      </c>
    </row>
    <row r="29" spans="2:15" x14ac:dyDescent="0.15">
      <c r="B29" s="15"/>
      <c r="C29" s="16" t="s">
        <v>17</v>
      </c>
      <c r="D29" s="16" t="s">
        <v>68</v>
      </c>
      <c r="E29" s="35"/>
      <c r="F29" s="35" t="str">
        <f>RIGHT(Table1[[#This Row],[Column1]],2)</f>
        <v>26</v>
      </c>
      <c r="G29" s="17">
        <v>34.5365901519462</v>
      </c>
      <c r="H29" s="28"/>
      <c r="I29" s="28" t="s">
        <v>195</v>
      </c>
      <c r="J29" s="28" t="s">
        <v>68</v>
      </c>
      <c r="K29" s="36" t="str">
        <f>RIGHT(Table1[[#This Row],[Column4]],2)</f>
        <v>26</v>
      </c>
      <c r="L29" s="36" t="str">
        <f>IF(Table1[[#This Row],[ID]]=Table1[[#This Row],[ID2]],"MATCH","")</f>
        <v>MATCH</v>
      </c>
      <c r="M29" s="29">
        <v>30.2366036048216</v>
      </c>
      <c r="N29">
        <f>Table1[[#This Row],[MX1 Cq]]/Table1[[#This Row],[HPRT1 Cq]]</f>
        <v>0.87549475706181468</v>
      </c>
      <c r="O29">
        <f>-LOG(Table1[[#This Row],[delta ratio]])</f>
        <v>5.7746450364019618E-2</v>
      </c>
    </row>
    <row r="30" spans="2:15" x14ac:dyDescent="0.15">
      <c r="B30" s="15"/>
      <c r="C30" s="16" t="s">
        <v>17</v>
      </c>
      <c r="D30" s="16" t="s">
        <v>70</v>
      </c>
      <c r="E30" s="35"/>
      <c r="F30" s="35" t="str">
        <f>RIGHT(Table1[[#This Row],[Column1]],2)</f>
        <v>27</v>
      </c>
      <c r="G30" s="17">
        <v>35.601043734717202</v>
      </c>
      <c r="H30" s="28"/>
      <c r="I30" s="28" t="s">
        <v>195</v>
      </c>
      <c r="J30" s="28" t="s">
        <v>70</v>
      </c>
      <c r="K30" s="36" t="str">
        <f>RIGHT(Table1[[#This Row],[Column4]],2)</f>
        <v>27</v>
      </c>
      <c r="L30" s="36" t="str">
        <f>IF(Table1[[#This Row],[ID]]=Table1[[#This Row],[ID2]],"MATCH","")</f>
        <v>MATCH</v>
      </c>
      <c r="M30" s="29">
        <v>30.594341152735101</v>
      </c>
      <c r="N30">
        <f>Table1[[#This Row],[MX1 Cq]]/Table1[[#This Row],[HPRT1 Cq]]</f>
        <v>0.85936641017353954</v>
      </c>
      <c r="O30">
        <f>-LOG(Table1[[#This Row],[delta ratio]])</f>
        <v>6.5821625473354115E-2</v>
      </c>
    </row>
    <row r="31" spans="2:15" x14ac:dyDescent="0.15">
      <c r="B31" s="15"/>
      <c r="C31" s="16" t="s">
        <v>17</v>
      </c>
      <c r="D31" s="16" t="s">
        <v>72</v>
      </c>
      <c r="E31" s="35"/>
      <c r="F31" s="35" t="str">
        <f>RIGHT(Table1[[#This Row],[Column1]],2)</f>
        <v>28</v>
      </c>
      <c r="G31" s="17">
        <v>35.276917310750498</v>
      </c>
      <c r="H31" s="28"/>
      <c r="I31" s="28" t="s">
        <v>195</v>
      </c>
      <c r="J31" s="28" t="s">
        <v>72</v>
      </c>
      <c r="K31" s="36" t="str">
        <f>RIGHT(Table1[[#This Row],[Column4]],2)</f>
        <v>28</v>
      </c>
      <c r="L31" s="36" t="str">
        <f>IF(Table1[[#This Row],[ID]]=Table1[[#This Row],[ID2]],"MATCH","")</f>
        <v>MATCH</v>
      </c>
      <c r="M31" s="29">
        <v>30.405895727377501</v>
      </c>
      <c r="N31">
        <f>Table1[[#This Row],[MX1 Cq]]/Table1[[#This Row],[HPRT1 Cq]]</f>
        <v>0.86192042971145399</v>
      </c>
      <c r="O31">
        <f>-LOG(Table1[[#This Row],[delta ratio]])</f>
        <v>6.453282528003651E-2</v>
      </c>
    </row>
    <row r="32" spans="2:15" x14ac:dyDescent="0.15">
      <c r="B32" s="15"/>
      <c r="C32" s="16" t="s">
        <v>17</v>
      </c>
      <c r="D32" s="16" t="s">
        <v>74</v>
      </c>
      <c r="E32" s="35"/>
      <c r="F32" s="35" t="str">
        <f>RIGHT(Table1[[#This Row],[Column1]],2)</f>
        <v>29</v>
      </c>
      <c r="G32" s="17">
        <v>35.8420270813494</v>
      </c>
      <c r="H32" s="28"/>
      <c r="I32" s="28" t="s">
        <v>195</v>
      </c>
      <c r="J32" s="28" t="s">
        <v>74</v>
      </c>
      <c r="K32" s="36" t="str">
        <f>RIGHT(Table1[[#This Row],[Column4]],2)</f>
        <v>29</v>
      </c>
      <c r="L32" s="36" t="str">
        <f>IF(Table1[[#This Row],[ID]]=Table1[[#This Row],[ID2]],"MATCH","")</f>
        <v>MATCH</v>
      </c>
      <c r="M32" s="29">
        <v>31.211505299597299</v>
      </c>
      <c r="N32">
        <f>Table1[[#This Row],[MX1 Cq]]/Table1[[#This Row],[HPRT1 Cq]]</f>
        <v>0.87080748052440315</v>
      </c>
      <c r="O32">
        <f>-LOG(Table1[[#This Row],[delta ratio]])</f>
        <v>6.0077848881613841E-2</v>
      </c>
    </row>
    <row r="33" spans="2:15" x14ac:dyDescent="0.15">
      <c r="B33" s="15"/>
      <c r="C33" s="34"/>
      <c r="D33" s="34"/>
      <c r="E33" s="35"/>
      <c r="F33" s="35" t="str">
        <f>RIGHT(Table1[[#This Row],[Column1]],1)</f>
        <v/>
      </c>
      <c r="G33" s="37"/>
      <c r="H33" s="38"/>
      <c r="I33" s="38"/>
      <c r="J33" s="38"/>
      <c r="K33" s="39" t="str">
        <f>RIGHT(Table1[[#This Row],[Column4]],1)</f>
        <v/>
      </c>
      <c r="L33" s="36"/>
      <c r="M33" s="40"/>
    </row>
    <row r="34" spans="2:15" x14ac:dyDescent="0.15">
      <c r="B34" s="15"/>
      <c r="C34" s="16"/>
      <c r="D34" s="34"/>
      <c r="E34" s="35"/>
      <c r="F34" s="35"/>
      <c r="G34" s="17"/>
      <c r="H34" s="28"/>
      <c r="I34" s="28"/>
      <c r="J34" s="28"/>
      <c r="K34" s="36"/>
      <c r="L34" s="36"/>
      <c r="M34" s="29"/>
    </row>
    <row r="35" spans="2:15" x14ac:dyDescent="0.15">
      <c r="B35" s="15"/>
      <c r="C35" s="16"/>
      <c r="D35" s="34"/>
      <c r="E35" s="35"/>
      <c r="F35" s="35"/>
      <c r="G35" s="17"/>
      <c r="H35" s="28"/>
      <c r="I35" s="28"/>
      <c r="J35" s="28"/>
      <c r="K35" s="36"/>
      <c r="L35" s="36"/>
      <c r="M35" s="29"/>
    </row>
    <row r="36" spans="2:15" x14ac:dyDescent="0.15">
      <c r="B36" s="15"/>
      <c r="C36" s="16"/>
      <c r="D36" s="34"/>
      <c r="E36" s="35"/>
      <c r="F36" s="35"/>
      <c r="G36" s="17"/>
      <c r="H36" s="28"/>
      <c r="I36" s="28"/>
      <c r="J36" s="28"/>
      <c r="K36" s="36"/>
      <c r="L36" s="36"/>
      <c r="M36" s="29"/>
    </row>
    <row r="37" spans="2:15" x14ac:dyDescent="0.15">
      <c r="B37" s="15"/>
      <c r="C37" s="16"/>
      <c r="D37" s="34"/>
      <c r="E37" s="35"/>
      <c r="F37" s="35"/>
      <c r="G37" s="17"/>
      <c r="H37" s="28"/>
      <c r="I37" s="28"/>
      <c r="J37" s="28"/>
      <c r="K37" s="36"/>
      <c r="L37" s="36"/>
      <c r="M37" s="29"/>
    </row>
    <row r="38" spans="2:15" x14ac:dyDescent="0.15">
      <c r="B38" s="15"/>
      <c r="C38" s="16" t="s">
        <v>17</v>
      </c>
      <c r="D38" s="16" t="s">
        <v>81</v>
      </c>
      <c r="E38" s="35"/>
      <c r="F38" s="35" t="str">
        <f>RIGHT(Table1[[#This Row],[Column1]],1)</f>
        <v>1</v>
      </c>
      <c r="G38" s="17">
        <v>33.410750858001897</v>
      </c>
      <c r="H38" s="28"/>
      <c r="I38" s="28" t="s">
        <v>195</v>
      </c>
      <c r="J38" s="28" t="s">
        <v>81</v>
      </c>
      <c r="K38" s="36" t="str">
        <f>RIGHT(Table1[[#This Row],[Column4]],1)</f>
        <v>1</v>
      </c>
      <c r="L38" s="36" t="str">
        <f>IF(Table1[[#This Row],[ID]]=Table1[[#This Row],[ID2]],"MATCH","")</f>
        <v>MATCH</v>
      </c>
      <c r="M38" s="29">
        <v>30.085584647742401</v>
      </c>
      <c r="N38">
        <f>Table1[[#This Row],[MX1 Cq]]/Table1[[#This Row],[HPRT1 Cq]]</f>
        <v>0.90047616037150158</v>
      </c>
      <c r="O38">
        <f>-LOG(Table1[[#This Row],[delta ratio]])</f>
        <v>4.5527780408197917E-2</v>
      </c>
    </row>
    <row r="39" spans="2:15" x14ac:dyDescent="0.15">
      <c r="B39" s="15"/>
      <c r="C39" s="16" t="s">
        <v>17</v>
      </c>
      <c r="D39" s="16" t="s">
        <v>83</v>
      </c>
      <c r="E39" s="35"/>
      <c r="F39" s="35" t="str">
        <f>RIGHT(Table1[[#This Row],[Column1]],1)</f>
        <v>2</v>
      </c>
      <c r="G39" s="17">
        <v>33.729313916892501</v>
      </c>
      <c r="H39" s="28"/>
      <c r="I39" s="28" t="s">
        <v>195</v>
      </c>
      <c r="J39" s="28" t="s">
        <v>83</v>
      </c>
      <c r="K39" s="36" t="str">
        <f>RIGHT(Table1[[#This Row],[Column4]],1)</f>
        <v>2</v>
      </c>
      <c r="L39" s="36" t="str">
        <f>IF(Table1[[#This Row],[ID]]=Table1[[#This Row],[ID2]],"MATCH","")</f>
        <v>MATCH</v>
      </c>
      <c r="M39" s="29">
        <v>29.560096277654299</v>
      </c>
      <c r="N39">
        <f>Table1[[#This Row],[MX1 Cq]]/Table1[[#This Row],[HPRT1 Cq]]</f>
        <v>0.87639186348376474</v>
      </c>
      <c r="O39">
        <f>-LOG(Table1[[#This Row],[delta ratio]])</f>
        <v>5.7301663129253569E-2</v>
      </c>
    </row>
    <row r="40" spans="2:15" x14ac:dyDescent="0.15">
      <c r="B40" s="15"/>
      <c r="C40" s="16" t="s">
        <v>17</v>
      </c>
      <c r="D40" s="16" t="s">
        <v>85</v>
      </c>
      <c r="E40" s="35"/>
      <c r="F40" s="35" t="str">
        <f>RIGHT(Table1[[#This Row],[Column1]],1)</f>
        <v>3</v>
      </c>
      <c r="G40" s="17">
        <v>33.556760195480202</v>
      </c>
      <c r="H40" s="28"/>
      <c r="I40" s="28" t="s">
        <v>195</v>
      </c>
      <c r="J40" s="28" t="s">
        <v>85</v>
      </c>
      <c r="K40" s="36" t="str">
        <f>RIGHT(Table1[[#This Row],[Column4]],1)</f>
        <v>3</v>
      </c>
      <c r="L40" s="36" t="str">
        <f>IF(Table1[[#This Row],[ID]]=Table1[[#This Row],[ID2]],"MATCH","")</f>
        <v>MATCH</v>
      </c>
      <c r="M40" s="29">
        <v>29.923136969095602</v>
      </c>
      <c r="N40">
        <f>Table1[[#This Row],[MX1 Cq]]/Table1[[#This Row],[HPRT1 Cq]]</f>
        <v>0.89171710244918057</v>
      </c>
      <c r="O40">
        <f>-LOG(Table1[[#This Row],[delta ratio]])</f>
        <v>4.9772903843637542E-2</v>
      </c>
    </row>
    <row r="41" spans="2:15" x14ac:dyDescent="0.15">
      <c r="B41" s="15"/>
      <c r="C41" s="16" t="s">
        <v>17</v>
      </c>
      <c r="D41" s="16" t="s">
        <v>87</v>
      </c>
      <c r="E41" s="35"/>
      <c r="F41" s="35" t="str">
        <f>RIGHT(Table1[[#This Row],[Column1]],1)</f>
        <v>4</v>
      </c>
      <c r="G41" s="17">
        <v>32.901923891242198</v>
      </c>
      <c r="H41" s="28"/>
      <c r="I41" s="28" t="s">
        <v>195</v>
      </c>
      <c r="J41" s="28" t="s">
        <v>87</v>
      </c>
      <c r="K41" s="36" t="str">
        <f>RIGHT(Table1[[#This Row],[Column4]],1)</f>
        <v>4</v>
      </c>
      <c r="L41" s="36" t="str">
        <f>IF(Table1[[#This Row],[ID]]=Table1[[#This Row],[ID2]],"MATCH","")</f>
        <v>MATCH</v>
      </c>
      <c r="M41" s="29">
        <v>29.6234304413723</v>
      </c>
      <c r="N41">
        <f>Table1[[#This Row],[MX1 Cq]]/Table1[[#This Row],[HPRT1 Cq]]</f>
        <v>0.90035557006614542</v>
      </c>
      <c r="O41">
        <f>-LOG(Table1[[#This Row],[delta ratio]])</f>
        <v>4.5585944314775417E-2</v>
      </c>
    </row>
    <row r="42" spans="2:15" x14ac:dyDescent="0.15">
      <c r="B42" s="15"/>
      <c r="C42" s="16" t="s">
        <v>17</v>
      </c>
      <c r="D42" s="16" t="s">
        <v>89</v>
      </c>
      <c r="E42" s="35"/>
      <c r="F42" s="35" t="str">
        <f>RIGHT(Table1[[#This Row],[Column1]],1)</f>
        <v>5</v>
      </c>
      <c r="G42" s="17">
        <v>32.074921401891501</v>
      </c>
      <c r="H42" s="28"/>
      <c r="I42" s="28" t="s">
        <v>195</v>
      </c>
      <c r="J42" s="28" t="s">
        <v>89</v>
      </c>
      <c r="K42" s="36" t="str">
        <f>RIGHT(Table1[[#This Row],[Column4]],1)</f>
        <v>5</v>
      </c>
      <c r="L42" s="36" t="str">
        <f>IF(Table1[[#This Row],[ID]]=Table1[[#This Row],[ID2]],"MATCH","")</f>
        <v>MATCH</v>
      </c>
      <c r="M42" s="29">
        <v>29.248075132298901</v>
      </c>
      <c r="N42">
        <f>Table1[[#This Row],[MX1 Cq]]/Table1[[#This Row],[HPRT1 Cq]]</f>
        <v>0.91186739838976194</v>
      </c>
      <c r="O42">
        <f>-LOG(Table1[[#This Row],[delta ratio]])</f>
        <v>4.0068311161256351E-2</v>
      </c>
    </row>
    <row r="43" spans="2:15" x14ac:dyDescent="0.15">
      <c r="B43" s="15"/>
      <c r="C43" s="16" t="s">
        <v>17</v>
      </c>
      <c r="D43" s="16" t="s">
        <v>91</v>
      </c>
      <c r="E43" s="35"/>
      <c r="F43" s="35" t="str">
        <f>RIGHT(Table1[[#This Row],[Column1]],1)</f>
        <v>6</v>
      </c>
      <c r="G43" s="17">
        <v>33.688817848993097</v>
      </c>
      <c r="H43" s="28"/>
      <c r="I43" s="28" t="s">
        <v>195</v>
      </c>
      <c r="J43" s="28" t="s">
        <v>91</v>
      </c>
      <c r="K43" s="36" t="str">
        <f>RIGHT(Table1[[#This Row],[Column4]],1)</f>
        <v>6</v>
      </c>
      <c r="L43" s="36" t="str">
        <f>IF(Table1[[#This Row],[ID]]=Table1[[#This Row],[ID2]],"MATCH","")</f>
        <v>MATCH</v>
      </c>
      <c r="M43" s="29">
        <v>30.096803471031802</v>
      </c>
      <c r="N43">
        <f>Table1[[#This Row],[MX1 Cq]]/Table1[[#This Row],[HPRT1 Cq]]</f>
        <v>0.89337665708360103</v>
      </c>
      <c r="O43">
        <f>-LOG(Table1[[#This Row],[delta ratio]])</f>
        <v>4.8965399337009559E-2</v>
      </c>
    </row>
    <row r="44" spans="2:15" x14ac:dyDescent="0.15">
      <c r="B44" s="15"/>
      <c r="C44" s="16" t="s">
        <v>17</v>
      </c>
      <c r="D44" s="16" t="s">
        <v>93</v>
      </c>
      <c r="E44" s="35"/>
      <c r="F44" s="35" t="str">
        <f>RIGHT(Table1[[#This Row],[Column1]],1)</f>
        <v>7</v>
      </c>
      <c r="G44" s="17">
        <v>32.444609483231901</v>
      </c>
      <c r="H44" s="28"/>
      <c r="I44" s="28" t="s">
        <v>195</v>
      </c>
      <c r="J44" s="28" t="s">
        <v>93</v>
      </c>
      <c r="K44" s="36" t="str">
        <f>RIGHT(Table1[[#This Row],[Column4]],1)</f>
        <v>7</v>
      </c>
      <c r="L44" s="36" t="str">
        <f>IF(Table1[[#This Row],[ID]]=Table1[[#This Row],[ID2]],"MATCH","")</f>
        <v>MATCH</v>
      </c>
      <c r="M44" s="29">
        <v>29.089825981714299</v>
      </c>
      <c r="N44">
        <f>Table1[[#This Row],[MX1 Cq]]/Table1[[#This Row],[HPRT1 Cq]]</f>
        <v>0.89659966462991547</v>
      </c>
      <c r="O44">
        <f>-LOG(Table1[[#This Row],[delta ratio]])</f>
        <v>4.7401427916584672E-2</v>
      </c>
    </row>
    <row r="45" spans="2:15" x14ac:dyDescent="0.15">
      <c r="B45" s="15"/>
      <c r="C45" s="16" t="s">
        <v>17</v>
      </c>
      <c r="D45" s="16" t="s">
        <v>95</v>
      </c>
      <c r="E45" s="35"/>
      <c r="F45" s="35" t="str">
        <f>RIGHT(Table1[[#This Row],[Column1]],1)</f>
        <v>8</v>
      </c>
      <c r="G45" s="17">
        <v>34.0150472959415</v>
      </c>
      <c r="H45" s="28"/>
      <c r="I45" s="28" t="s">
        <v>195</v>
      </c>
      <c r="J45" s="28" t="s">
        <v>95</v>
      </c>
      <c r="K45" s="36" t="str">
        <f>RIGHT(Table1[[#This Row],[Column4]],1)</f>
        <v>8</v>
      </c>
      <c r="L45" s="36" t="str">
        <f>IF(Table1[[#This Row],[ID]]=Table1[[#This Row],[ID2]],"MATCH","")</f>
        <v>MATCH</v>
      </c>
      <c r="M45" s="29">
        <v>29.786605892342301</v>
      </c>
      <c r="N45">
        <f>Table1[[#This Row],[MX1 Cq]]/Table1[[#This Row],[HPRT1 Cq]]</f>
        <v>0.87568909233579939</v>
      </c>
      <c r="O45">
        <f>-LOG(Table1[[#This Row],[delta ratio]])</f>
        <v>5.7650059870804168E-2</v>
      </c>
    </row>
    <row r="46" spans="2:15" x14ac:dyDescent="0.15">
      <c r="B46" s="15"/>
      <c r="C46" s="16" t="s">
        <v>17</v>
      </c>
      <c r="D46" s="16" t="s">
        <v>97</v>
      </c>
      <c r="E46" s="35"/>
      <c r="F46" s="35" t="str">
        <f>RIGHT(Table1[[#This Row],[Column1]],1)</f>
        <v>9</v>
      </c>
      <c r="G46" s="17">
        <v>33.439023625221203</v>
      </c>
      <c r="H46" s="28"/>
      <c r="I46" s="28" t="s">
        <v>195</v>
      </c>
      <c r="J46" s="28" t="s">
        <v>97</v>
      </c>
      <c r="K46" s="36" t="str">
        <f>RIGHT(Table1[[#This Row],[Column4]],1)</f>
        <v>9</v>
      </c>
      <c r="L46" s="36" t="str">
        <f>IF(Table1[[#This Row],[ID]]=Table1[[#This Row],[ID2]],"MATCH","")</f>
        <v>MATCH</v>
      </c>
      <c r="M46" s="29">
        <v>30.201411445323</v>
      </c>
      <c r="N46">
        <f>Table1[[#This Row],[MX1 Cq]]/Table1[[#This Row],[HPRT1 Cq]]</f>
        <v>0.9031786269783233</v>
      </c>
      <c r="O46">
        <f>-LOG(Table1[[#This Row],[delta ratio]])</f>
        <v>4.4226348203552222E-2</v>
      </c>
    </row>
    <row r="47" spans="2:15" x14ac:dyDescent="0.15">
      <c r="B47" s="15"/>
      <c r="C47" s="16" t="s">
        <v>17</v>
      </c>
      <c r="D47" s="16" t="s">
        <v>99</v>
      </c>
      <c r="E47" s="35"/>
      <c r="F47" s="35" t="str">
        <f>RIGHT(Table1[[#This Row],[Column1]],2)</f>
        <v>10</v>
      </c>
      <c r="G47" s="17">
        <v>33.907884853281899</v>
      </c>
      <c r="H47" s="28"/>
      <c r="I47" s="28" t="s">
        <v>195</v>
      </c>
      <c r="J47" s="28" t="s">
        <v>99</v>
      </c>
      <c r="K47" s="36" t="str">
        <f>RIGHT(Table1[[#This Row],[Column4]],2)</f>
        <v>10</v>
      </c>
      <c r="L47" s="36" t="str">
        <f>IF(Table1[[#This Row],[ID]]=Table1[[#This Row],[ID2]],"MATCH","")</f>
        <v>MATCH</v>
      </c>
      <c r="M47" s="29">
        <v>30.152895980332602</v>
      </c>
      <c r="N47">
        <f>Table1[[#This Row],[MX1 Cq]]/Table1[[#This Row],[HPRT1 Cq]]</f>
        <v>0.8892591239708113</v>
      </c>
      <c r="O47">
        <f>-LOG(Table1[[#This Row],[delta ratio]])</f>
        <v>5.097167017383978E-2</v>
      </c>
    </row>
    <row r="48" spans="2:15" x14ac:dyDescent="0.15">
      <c r="B48" s="15"/>
      <c r="C48" s="16" t="s">
        <v>17</v>
      </c>
      <c r="D48" s="16" t="s">
        <v>101</v>
      </c>
      <c r="E48" s="35"/>
      <c r="F48" s="35" t="str">
        <f>RIGHT(Table1[[#This Row],[Column1]],2)</f>
        <v>11</v>
      </c>
      <c r="G48" s="17">
        <v>33.199531419355097</v>
      </c>
      <c r="H48" s="28"/>
      <c r="I48" s="28" t="s">
        <v>195</v>
      </c>
      <c r="J48" s="28" t="s">
        <v>101</v>
      </c>
      <c r="K48" s="36" t="str">
        <f>RIGHT(Table1[[#This Row],[Column4]],2)</f>
        <v>11</v>
      </c>
      <c r="L48" s="36" t="str">
        <f>IF(Table1[[#This Row],[ID]]=Table1[[#This Row],[ID2]],"MATCH","")</f>
        <v>MATCH</v>
      </c>
      <c r="M48" s="29">
        <v>29.379214332607599</v>
      </c>
      <c r="N48">
        <f>Table1[[#This Row],[MX1 Cq]]/Table1[[#This Row],[HPRT1 Cq]]</f>
        <v>0.88492858412693498</v>
      </c>
      <c r="O48">
        <f>-LOG(Table1[[#This Row],[delta ratio]])</f>
        <v>5.3091776501126467E-2</v>
      </c>
    </row>
    <row r="49" spans="2:15" x14ac:dyDescent="0.15">
      <c r="B49" s="15"/>
      <c r="C49" s="16" t="s">
        <v>17</v>
      </c>
      <c r="D49" s="16" t="s">
        <v>103</v>
      </c>
      <c r="E49" s="35"/>
      <c r="F49" s="35" t="str">
        <f>RIGHT(Table1[[#This Row],[Column1]],2)</f>
        <v>12</v>
      </c>
      <c r="G49" s="17">
        <v>32.573008588932403</v>
      </c>
      <c r="H49" s="28"/>
      <c r="I49" s="28" t="s">
        <v>195</v>
      </c>
      <c r="J49" s="28" t="s">
        <v>103</v>
      </c>
      <c r="K49" s="36" t="str">
        <f>RIGHT(Table1[[#This Row],[Column4]],2)</f>
        <v>12</v>
      </c>
      <c r="L49" s="36" t="str">
        <f>IF(Table1[[#This Row],[ID]]=Table1[[#This Row],[ID2]],"MATCH","")</f>
        <v>MATCH</v>
      </c>
      <c r="M49" s="29">
        <v>29.269767917895901</v>
      </c>
      <c r="N49">
        <f>Table1[[#This Row],[MX1 Cq]]/Table1[[#This Row],[HPRT1 Cq]]</f>
        <v>0.89858963558684379</v>
      </c>
      <c r="O49">
        <f>-LOG(Table1[[#This Row],[delta ratio]])</f>
        <v>4.6438594905468894E-2</v>
      </c>
    </row>
    <row r="50" spans="2:15" x14ac:dyDescent="0.15">
      <c r="B50" s="15"/>
      <c r="C50" s="16" t="s">
        <v>17</v>
      </c>
      <c r="D50" s="16" t="s">
        <v>105</v>
      </c>
      <c r="E50" s="35"/>
      <c r="F50" s="35" t="str">
        <f>RIGHT(Table1[[#This Row],[Column1]],2)</f>
        <v>13</v>
      </c>
      <c r="G50" s="17">
        <v>31.607374929213702</v>
      </c>
      <c r="H50" s="28"/>
      <c r="I50" s="28" t="s">
        <v>195</v>
      </c>
      <c r="J50" s="28" t="s">
        <v>105</v>
      </c>
      <c r="K50" s="36" t="str">
        <f>RIGHT(Table1[[#This Row],[Column4]],2)</f>
        <v>13</v>
      </c>
      <c r="L50" s="36" t="str">
        <f>IF(Table1[[#This Row],[ID]]=Table1[[#This Row],[ID2]],"MATCH","")</f>
        <v>MATCH</v>
      </c>
      <c r="M50" s="29">
        <v>28.310337747200201</v>
      </c>
      <c r="N50">
        <f>Table1[[#This Row],[MX1 Cq]]/Table1[[#This Row],[HPRT1 Cq]]</f>
        <v>0.89568772511487016</v>
      </c>
      <c r="O50">
        <f>-LOG(Table1[[#This Row],[delta ratio]])</f>
        <v>4.7843377500850895E-2</v>
      </c>
    </row>
    <row r="51" spans="2:15" x14ac:dyDescent="0.15">
      <c r="B51" s="15"/>
      <c r="C51" s="16" t="s">
        <v>17</v>
      </c>
      <c r="D51" s="16" t="s">
        <v>107</v>
      </c>
      <c r="E51" s="35"/>
      <c r="F51" s="35" t="str">
        <f>RIGHT(Table1[[#This Row],[Column1]],2)</f>
        <v>14</v>
      </c>
      <c r="G51" s="17">
        <v>31.9968314402605</v>
      </c>
      <c r="H51" s="28"/>
      <c r="I51" s="28" t="s">
        <v>195</v>
      </c>
      <c r="J51" s="28" t="s">
        <v>107</v>
      </c>
      <c r="K51" s="36" t="str">
        <f>RIGHT(Table1[[#This Row],[Column4]],2)</f>
        <v>14</v>
      </c>
      <c r="L51" s="36" t="str">
        <f>IF(Table1[[#This Row],[ID]]=Table1[[#This Row],[ID2]],"MATCH","")</f>
        <v>MATCH</v>
      </c>
      <c r="M51" s="29">
        <v>28.918063181863399</v>
      </c>
      <c r="N51">
        <f>Table1[[#This Row],[MX1 Cq]]/Table1[[#This Row],[HPRT1 Cq]]</f>
        <v>0.90377896435947735</v>
      </c>
      <c r="O51">
        <f>-LOG(Table1[[#This Row],[delta ratio]])</f>
        <v>4.3937771180208356E-2</v>
      </c>
    </row>
    <row r="52" spans="2:15" x14ac:dyDescent="0.15">
      <c r="B52" s="15"/>
      <c r="C52" s="16" t="s">
        <v>17</v>
      </c>
      <c r="D52" s="16" t="s">
        <v>109</v>
      </c>
      <c r="E52" s="35"/>
      <c r="F52" s="35" t="str">
        <f>RIGHT(Table1[[#This Row],[Column1]],2)</f>
        <v>15</v>
      </c>
      <c r="G52" s="17">
        <v>31.969926707542701</v>
      </c>
      <c r="H52" s="28"/>
      <c r="I52" s="28" t="s">
        <v>195</v>
      </c>
      <c r="J52" s="28" t="s">
        <v>109</v>
      </c>
      <c r="K52" s="36" t="str">
        <f>RIGHT(Table1[[#This Row],[Column4]],2)</f>
        <v>15</v>
      </c>
      <c r="L52" s="36" t="str">
        <f>IF(Table1[[#This Row],[ID]]=Table1[[#This Row],[ID2]],"MATCH","")</f>
        <v>MATCH</v>
      </c>
      <c r="M52" s="29">
        <v>29.1834212013128</v>
      </c>
      <c r="N52">
        <f>Table1[[#This Row],[MX1 Cq]]/Table1[[#This Row],[HPRT1 Cq]]</f>
        <v>0.91283979060319598</v>
      </c>
      <c r="O52">
        <f>-LOG(Table1[[#This Row],[delta ratio]])</f>
        <v>3.9605437320386218E-2</v>
      </c>
    </row>
    <row r="53" spans="2:15" x14ac:dyDescent="0.15">
      <c r="B53" s="15"/>
      <c r="C53" s="16" t="s">
        <v>17</v>
      </c>
      <c r="D53" s="16" t="s">
        <v>111</v>
      </c>
      <c r="E53" s="35"/>
      <c r="F53" s="35" t="str">
        <f>RIGHT(Table1[[#This Row],[Column1]],2)</f>
        <v>16</v>
      </c>
      <c r="G53" s="17">
        <v>33.743688875480103</v>
      </c>
      <c r="H53" s="28"/>
      <c r="I53" s="28" t="s">
        <v>195</v>
      </c>
      <c r="J53" s="28" t="s">
        <v>111</v>
      </c>
      <c r="K53" s="36" t="str">
        <f>RIGHT(Table1[[#This Row],[Column4]],2)</f>
        <v>16</v>
      </c>
      <c r="L53" s="36" t="str">
        <f>IF(Table1[[#This Row],[ID]]=Table1[[#This Row],[ID2]],"MATCH","")</f>
        <v>MATCH</v>
      </c>
      <c r="M53" s="29">
        <v>29.271369381818399</v>
      </c>
      <c r="N53">
        <f>Table1[[#This Row],[MX1 Cq]]/Table1[[#This Row],[HPRT1 Cq]]</f>
        <v>0.86746204571274599</v>
      </c>
      <c r="O53">
        <f>-LOG(Table1[[#This Row],[delta ratio]])</f>
        <v>6.1749517918199402E-2</v>
      </c>
    </row>
    <row r="54" spans="2:15" x14ac:dyDescent="0.15">
      <c r="B54" s="15"/>
      <c r="C54" s="16" t="s">
        <v>17</v>
      </c>
      <c r="D54" s="16" t="s">
        <v>113</v>
      </c>
      <c r="E54" s="35"/>
      <c r="F54" s="35" t="str">
        <f>RIGHT(Table1[[#This Row],[Column1]],2)</f>
        <v>17</v>
      </c>
      <c r="G54" s="17">
        <v>35.0539794869877</v>
      </c>
      <c r="H54" s="28"/>
      <c r="I54" s="28" t="s">
        <v>195</v>
      </c>
      <c r="J54" s="28" t="s">
        <v>113</v>
      </c>
      <c r="K54" s="36" t="str">
        <f>RIGHT(Table1[[#This Row],[Column4]],2)</f>
        <v>17</v>
      </c>
      <c r="L54" s="36" t="str">
        <f>IF(Table1[[#This Row],[ID]]=Table1[[#This Row],[ID2]],"MATCH","")</f>
        <v>MATCH</v>
      </c>
      <c r="M54" s="29">
        <v>29.846518258643499</v>
      </c>
      <c r="N54">
        <f>Table1[[#This Row],[MX1 Cq]]/Table1[[#This Row],[HPRT1 Cq]]</f>
        <v>0.85144450631411905</v>
      </c>
      <c r="O54">
        <f>-LOG(Table1[[#This Row],[delta ratio]])</f>
        <v>6.9843652324904582E-2</v>
      </c>
    </row>
    <row r="55" spans="2:15" x14ac:dyDescent="0.15">
      <c r="B55" s="15"/>
      <c r="C55" s="16" t="s">
        <v>17</v>
      </c>
      <c r="D55" s="16" t="s">
        <v>115</v>
      </c>
      <c r="E55" s="35"/>
      <c r="F55" s="35" t="str">
        <f>RIGHT(Table1[[#This Row],[Column1]],2)</f>
        <v>18</v>
      </c>
      <c r="G55" s="17">
        <v>35.300965232575102</v>
      </c>
      <c r="H55" s="28"/>
      <c r="I55" s="28" t="s">
        <v>195</v>
      </c>
      <c r="J55" s="28" t="s">
        <v>115</v>
      </c>
      <c r="K55" s="36" t="str">
        <f>RIGHT(Table1[[#This Row],[Column4]],2)</f>
        <v>18</v>
      </c>
      <c r="L55" s="36" t="str">
        <f>IF(Table1[[#This Row],[ID]]=Table1[[#This Row],[ID2]],"MATCH","")</f>
        <v>MATCH</v>
      </c>
      <c r="M55" s="29">
        <v>29.690541742555801</v>
      </c>
      <c r="N55">
        <f>Table1[[#This Row],[MX1 Cq]]/Table1[[#This Row],[HPRT1 Cq]]</f>
        <v>0.84106883613363348</v>
      </c>
      <c r="O55">
        <f>-LOG(Table1[[#This Row],[delta ratio]])</f>
        <v>7.5168458506968738E-2</v>
      </c>
    </row>
    <row r="56" spans="2:15" x14ac:dyDescent="0.15">
      <c r="B56" s="15"/>
      <c r="C56" s="16" t="s">
        <v>17</v>
      </c>
      <c r="D56" s="16" t="s">
        <v>117</v>
      </c>
      <c r="E56" s="35"/>
      <c r="F56" s="35" t="str">
        <f>RIGHT(Table1[[#This Row],[Column1]],2)</f>
        <v>19</v>
      </c>
      <c r="G56" s="17">
        <v>32.864688981067303</v>
      </c>
      <c r="H56" s="28"/>
      <c r="I56" s="28" t="s">
        <v>195</v>
      </c>
      <c r="J56" s="28" t="s">
        <v>117</v>
      </c>
      <c r="K56" s="36" t="str">
        <f>RIGHT(Table1[[#This Row],[Column4]],2)</f>
        <v>19</v>
      </c>
      <c r="L56" s="36" t="str">
        <f>IF(Table1[[#This Row],[ID]]=Table1[[#This Row],[ID2]],"MATCH","")</f>
        <v>MATCH</v>
      </c>
      <c r="M56" s="29">
        <v>29.067431230045599</v>
      </c>
      <c r="N56">
        <f>Table1[[#This Row],[MX1 Cq]]/Table1[[#This Row],[HPRT1 Cq]]</f>
        <v>0.88445782179136923</v>
      </c>
      <c r="O56">
        <f>-LOG(Table1[[#This Row],[delta ratio]])</f>
        <v>5.332287298605979E-2</v>
      </c>
    </row>
    <row r="57" spans="2:15" x14ac:dyDescent="0.15">
      <c r="B57" s="15"/>
      <c r="C57" s="16" t="s">
        <v>17</v>
      </c>
      <c r="D57" s="16" t="s">
        <v>119</v>
      </c>
      <c r="E57" s="35"/>
      <c r="F57" s="35" t="str">
        <f>RIGHT(Table1[[#This Row],[Column1]],2)</f>
        <v>20</v>
      </c>
      <c r="G57" s="17">
        <v>32.899074920338101</v>
      </c>
      <c r="H57" s="28"/>
      <c r="I57" s="28" t="s">
        <v>195</v>
      </c>
      <c r="J57" s="28" t="s">
        <v>119</v>
      </c>
      <c r="K57" s="36" t="str">
        <f>RIGHT(Table1[[#This Row],[Column4]],2)</f>
        <v>20</v>
      </c>
      <c r="L57" s="36" t="str">
        <f>IF(Table1[[#This Row],[ID]]=Table1[[#This Row],[ID2]],"MATCH","")</f>
        <v>MATCH</v>
      </c>
      <c r="M57" s="29">
        <v>29.440419409241901</v>
      </c>
      <c r="N57">
        <f>Table1[[#This Row],[MX1 Cq]]/Table1[[#This Row],[HPRT1 Cq]]</f>
        <v>0.89487073665533157</v>
      </c>
      <c r="O57">
        <f>-LOG(Table1[[#This Row],[delta ratio]])</f>
        <v>4.8239693635681882E-2</v>
      </c>
    </row>
    <row r="58" spans="2:15" x14ac:dyDescent="0.15">
      <c r="B58" s="15"/>
      <c r="C58" s="16" t="s">
        <v>17</v>
      </c>
      <c r="D58" s="16" t="s">
        <v>121</v>
      </c>
      <c r="E58" s="35"/>
      <c r="F58" s="35" t="str">
        <f>RIGHT(Table1[[#This Row],[Column1]],2)</f>
        <v>21</v>
      </c>
      <c r="G58" s="17">
        <v>32.2392100846088</v>
      </c>
      <c r="H58" s="28"/>
      <c r="I58" s="28" t="s">
        <v>195</v>
      </c>
      <c r="J58" s="28" t="s">
        <v>121</v>
      </c>
      <c r="K58" s="36" t="str">
        <f>RIGHT(Table1[[#This Row],[Column4]],2)</f>
        <v>21</v>
      </c>
      <c r="L58" s="36" t="str">
        <f>IF(Table1[[#This Row],[ID]]=Table1[[#This Row],[ID2]],"MATCH","")</f>
        <v>MATCH</v>
      </c>
      <c r="M58" s="29">
        <v>28.4394869854573</v>
      </c>
      <c r="N58">
        <f>Table1[[#This Row],[MX1 Cq]]/Table1[[#This Row],[HPRT1 Cq]]</f>
        <v>0.88213969606638998</v>
      </c>
      <c r="O58">
        <f>-LOG(Table1[[#This Row],[delta ratio]])</f>
        <v>5.4462634339020537E-2</v>
      </c>
    </row>
    <row r="59" spans="2:15" x14ac:dyDescent="0.15">
      <c r="B59" s="15"/>
      <c r="C59" s="16" t="s">
        <v>17</v>
      </c>
      <c r="D59" s="16" t="s">
        <v>123</v>
      </c>
      <c r="E59" s="35"/>
      <c r="F59" s="35" t="str">
        <f>RIGHT(Table1[[#This Row],[Column1]],2)</f>
        <v>22</v>
      </c>
      <c r="G59" s="17">
        <v>32.866878756270403</v>
      </c>
      <c r="H59" s="28"/>
      <c r="I59" s="28" t="s">
        <v>195</v>
      </c>
      <c r="J59" s="28" t="s">
        <v>123</v>
      </c>
      <c r="K59" s="36" t="str">
        <f>RIGHT(Table1[[#This Row],[Column4]],2)</f>
        <v>22</v>
      </c>
      <c r="L59" s="36" t="str">
        <f>IF(Table1[[#This Row],[ID]]=Table1[[#This Row],[ID2]],"MATCH","")</f>
        <v>MATCH</v>
      </c>
      <c r="M59" s="29">
        <v>29.130685685494001</v>
      </c>
      <c r="N59">
        <f>Table1[[#This Row],[MX1 Cq]]/Table1[[#This Row],[HPRT1 Cq]]</f>
        <v>0.88632345959947278</v>
      </c>
      <c r="O59">
        <f>-LOG(Table1[[#This Row],[delta ratio]])</f>
        <v>5.240775544603031E-2</v>
      </c>
    </row>
    <row r="60" spans="2:15" x14ac:dyDescent="0.15">
      <c r="B60" s="15"/>
      <c r="C60" s="16" t="s">
        <v>17</v>
      </c>
      <c r="D60" s="16" t="s">
        <v>125</v>
      </c>
      <c r="E60" s="35"/>
      <c r="F60" s="35" t="str">
        <f>RIGHT(Table1[[#This Row],[Column1]],2)</f>
        <v>23</v>
      </c>
      <c r="G60" s="17">
        <v>32.905150488579203</v>
      </c>
      <c r="H60" s="28"/>
      <c r="I60" s="28" t="s">
        <v>195</v>
      </c>
      <c r="J60" s="28" t="s">
        <v>125</v>
      </c>
      <c r="K60" s="36" t="str">
        <f>RIGHT(Table1[[#This Row],[Column4]],2)</f>
        <v>23</v>
      </c>
      <c r="L60" s="36" t="str">
        <f>IF(Table1[[#This Row],[ID]]=Table1[[#This Row],[ID2]],"MATCH","")</f>
        <v>MATCH</v>
      </c>
      <c r="M60" s="29">
        <v>29.689849495684399</v>
      </c>
      <c r="N60">
        <f>Table1[[#This Row],[MX1 Cq]]/Table1[[#This Row],[HPRT1 Cq]]</f>
        <v>0.90228578367964685</v>
      </c>
      <c r="O60">
        <f>-LOG(Table1[[#This Row],[delta ratio]])</f>
        <v>4.4655885276827657E-2</v>
      </c>
    </row>
    <row r="61" spans="2:15" x14ac:dyDescent="0.15">
      <c r="C61" s="16" t="s">
        <v>17</v>
      </c>
      <c r="D61" s="16" t="s">
        <v>127</v>
      </c>
      <c r="E61" s="35"/>
      <c r="F61" s="35" t="str">
        <f>RIGHT(Table1[[#This Row],[Column1]],2)</f>
        <v>24</v>
      </c>
      <c r="G61" s="17">
        <v>33.576745662743903</v>
      </c>
      <c r="H61" s="28"/>
      <c r="I61" s="28" t="s">
        <v>195</v>
      </c>
      <c r="J61" s="28" t="s">
        <v>127</v>
      </c>
      <c r="K61" s="36" t="str">
        <f>RIGHT(Table1[[#This Row],[Column4]],2)</f>
        <v>24</v>
      </c>
      <c r="L61" s="36" t="str">
        <f>IF(Table1[[#This Row],[ID]]=Table1[[#This Row],[ID2]],"MATCH","")</f>
        <v>MATCH</v>
      </c>
      <c r="M61" s="29">
        <v>30.331867466664601</v>
      </c>
      <c r="N61">
        <f>Table1[[#This Row],[MX1 Cq]]/Table1[[#This Row],[HPRT1 Cq]]</f>
        <v>0.90335935981789461</v>
      </c>
      <c r="O61">
        <f>-LOG(Table1[[#This Row],[delta ratio]])</f>
        <v>4.4139451303780303E-2</v>
      </c>
    </row>
    <row r="62" spans="2:15" x14ac:dyDescent="0.15">
      <c r="C62" s="16" t="s">
        <v>17</v>
      </c>
      <c r="D62" s="34" t="s">
        <v>279</v>
      </c>
      <c r="E62" s="35"/>
      <c r="F62" s="35" t="str">
        <f>RIGHT(Table1[[#This Row],[Column1]],2)</f>
        <v>26</v>
      </c>
      <c r="G62" s="17">
        <v>35.057861204517799</v>
      </c>
      <c r="H62" s="28"/>
      <c r="I62" s="28" t="s">
        <v>195</v>
      </c>
      <c r="J62" s="28" t="s">
        <v>279</v>
      </c>
      <c r="K62" s="36" t="str">
        <f>RIGHT(Table1[[#This Row],[Column4]],2)</f>
        <v>26</v>
      </c>
      <c r="L62" s="36" t="str">
        <f>IF(Table1[[#This Row],[ID]]=Table1[[#This Row],[ID2]],"MATCH","")</f>
        <v>MATCH</v>
      </c>
      <c r="M62" s="29">
        <v>30.169517927467599</v>
      </c>
      <c r="N62">
        <f>Table1[[#This Row],[MX1 Cq]]/Table1[[#This Row],[HPRT1 Cq]]</f>
        <v>0.86056356237669585</v>
      </c>
      <c r="O62">
        <f>-LOG(Table1[[#This Row],[delta ratio]])</f>
        <v>6.5217046579922139E-2</v>
      </c>
    </row>
    <row r="63" spans="2:15" x14ac:dyDescent="0.15">
      <c r="C63" s="16" t="s">
        <v>17</v>
      </c>
      <c r="D63" s="34" t="s">
        <v>280</v>
      </c>
      <c r="E63" s="35"/>
      <c r="F63" s="35" t="str">
        <f>RIGHT(Table1[[#This Row],[Column1]],2)</f>
        <v>27</v>
      </c>
      <c r="G63" s="17">
        <v>35.1019261972857</v>
      </c>
      <c r="H63" s="28"/>
      <c r="I63" s="28" t="s">
        <v>195</v>
      </c>
      <c r="J63" s="28" t="s">
        <v>280</v>
      </c>
      <c r="K63" s="36" t="str">
        <f>RIGHT(Table1[[#This Row],[Column4]],2)</f>
        <v>27</v>
      </c>
      <c r="L63" s="36" t="str">
        <f>IF(Table1[[#This Row],[ID]]=Table1[[#This Row],[ID2]],"MATCH","")</f>
        <v>MATCH</v>
      </c>
      <c r="M63" s="29">
        <v>30.522178846872698</v>
      </c>
      <c r="N63">
        <f>Table1[[#This Row],[MX1 Cq]]/Table1[[#This Row],[HPRT1 Cq]]</f>
        <v>0.8695300273645058</v>
      </c>
      <c r="O63">
        <f>-LOG(Table1[[#This Row],[delta ratio]])</f>
        <v>6.0715415968868883E-2</v>
      </c>
    </row>
    <row r="64" spans="2:15" x14ac:dyDescent="0.15">
      <c r="C64" s="16" t="s">
        <v>17</v>
      </c>
      <c r="D64" s="34" t="s">
        <v>281</v>
      </c>
      <c r="E64" s="35"/>
      <c r="F64" s="35" t="str">
        <f>RIGHT(Table1[[#This Row],[Column1]],2)</f>
        <v>28</v>
      </c>
      <c r="G64" s="17">
        <v>34.592424736410898</v>
      </c>
      <c r="H64" s="28"/>
      <c r="I64" s="28" t="s">
        <v>195</v>
      </c>
      <c r="J64" s="28" t="s">
        <v>281</v>
      </c>
      <c r="K64" s="36" t="str">
        <f>RIGHT(Table1[[#This Row],[Column4]],2)</f>
        <v>28</v>
      </c>
      <c r="L64" s="36" t="str">
        <f>IF(Table1[[#This Row],[ID]]=Table1[[#This Row],[ID2]],"MATCH","")</f>
        <v>MATCH</v>
      </c>
      <c r="M64" s="29">
        <v>30.353102715696402</v>
      </c>
      <c r="N64">
        <f>Table1[[#This Row],[MX1 Cq]]/Table1[[#This Row],[HPRT1 Cq]]</f>
        <v>0.87744941116393271</v>
      </c>
      <c r="O64">
        <f>-LOG(Table1[[#This Row],[delta ratio]])</f>
        <v>5.6777913136422747E-2</v>
      </c>
    </row>
    <row r="65" spans="3:15" x14ac:dyDescent="0.15">
      <c r="C65" s="16" t="s">
        <v>17</v>
      </c>
      <c r="D65" s="34" t="s">
        <v>282</v>
      </c>
      <c r="E65" s="35"/>
      <c r="F65" s="35" t="str">
        <f>RIGHT(Table1[[#This Row],[Column1]],2)</f>
        <v>29</v>
      </c>
      <c r="G65" s="17">
        <v>34.257816175196197</v>
      </c>
      <c r="H65" s="28"/>
      <c r="I65" s="28" t="s">
        <v>195</v>
      </c>
      <c r="J65" s="28" t="s">
        <v>282</v>
      </c>
      <c r="K65" s="36" t="str">
        <f>RIGHT(Table1[[#This Row],[Column4]],2)</f>
        <v>29</v>
      </c>
      <c r="L65" s="36" t="str">
        <f>IF(Table1[[#This Row],[ID]]=Table1[[#This Row],[ID2]],"MATCH","")</f>
        <v>MATCH</v>
      </c>
      <c r="M65" s="29">
        <v>30.0321016428015</v>
      </c>
      <c r="N65">
        <f>Table1[[#This Row],[MX1 Cq]]/Table1[[#This Row],[HPRT1 Cq]]</f>
        <v>0.87664962323388684</v>
      </c>
      <c r="O65">
        <f>-LOG(Table1[[#This Row],[delta ratio]])</f>
        <v>5.7173949508338512E-2</v>
      </c>
    </row>
  </sheetData>
  <phoneticPr fontId="25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3876-521E-44D7-8EA1-7DB63674F3B4}">
  <dimension ref="A5:I58"/>
  <sheetViews>
    <sheetView tabSelected="1" workbookViewId="0">
      <selection activeCell="P11" sqref="P11"/>
    </sheetView>
  </sheetViews>
  <sheetFormatPr defaultRowHeight="10.5" x14ac:dyDescent="0.15"/>
  <cols>
    <col min="3" max="3" width="23.1640625" customWidth="1"/>
    <col min="4" max="4" width="11.6640625" customWidth="1"/>
    <col min="5" max="5" width="32.5" customWidth="1"/>
    <col min="6" max="6" width="23" customWidth="1"/>
    <col min="9" max="9" width="15.83203125" customWidth="1"/>
  </cols>
  <sheetData>
    <row r="5" spans="1:9" x14ac:dyDescent="0.15">
      <c r="B5" s="44" t="s">
        <v>178</v>
      </c>
      <c r="C5" t="s">
        <v>274</v>
      </c>
      <c r="D5" t="s">
        <v>275</v>
      </c>
      <c r="E5" t="s">
        <v>284</v>
      </c>
      <c r="F5" s="44" t="s">
        <v>327</v>
      </c>
      <c r="I5" t="s">
        <v>328</v>
      </c>
    </row>
    <row r="6" spans="1:9" x14ac:dyDescent="0.15">
      <c r="A6" s="44" t="s">
        <v>307</v>
      </c>
      <c r="B6">
        <v>1</v>
      </c>
      <c r="D6" t="s">
        <v>291</v>
      </c>
      <c r="E6" t="s">
        <v>292</v>
      </c>
      <c r="F6" s="44" t="s">
        <v>326</v>
      </c>
      <c r="I6" s="46" t="s">
        <v>326</v>
      </c>
    </row>
    <row r="7" spans="1:9" x14ac:dyDescent="0.15">
      <c r="B7">
        <v>2</v>
      </c>
      <c r="D7" t="s">
        <v>291</v>
      </c>
      <c r="E7" t="s">
        <v>293</v>
      </c>
      <c r="F7" s="44" t="s">
        <v>320</v>
      </c>
      <c r="I7" s="45" t="s">
        <v>320</v>
      </c>
    </row>
    <row r="8" spans="1:9" x14ac:dyDescent="0.15">
      <c r="B8">
        <v>3</v>
      </c>
      <c r="D8" t="s">
        <v>291</v>
      </c>
      <c r="E8" t="s">
        <v>294</v>
      </c>
      <c r="F8" t="s">
        <v>322</v>
      </c>
      <c r="I8" s="47" t="s">
        <v>323</v>
      </c>
    </row>
    <row r="9" spans="1:9" x14ac:dyDescent="0.15">
      <c r="B9">
        <v>4</v>
      </c>
      <c r="D9" t="s">
        <v>291</v>
      </c>
      <c r="E9" t="s">
        <v>295</v>
      </c>
      <c r="F9" s="44" t="s">
        <v>323</v>
      </c>
      <c r="I9" s="47" t="s">
        <v>322</v>
      </c>
    </row>
    <row r="10" spans="1:9" x14ac:dyDescent="0.15">
      <c r="B10">
        <v>5</v>
      </c>
      <c r="C10" t="s">
        <v>296</v>
      </c>
      <c r="D10" t="s">
        <v>291</v>
      </c>
      <c r="E10" t="s">
        <v>297</v>
      </c>
      <c r="F10" s="44" t="s">
        <v>326</v>
      </c>
    </row>
    <row r="11" spans="1:9" x14ac:dyDescent="0.15">
      <c r="B11">
        <v>6</v>
      </c>
      <c r="C11" t="s">
        <v>298</v>
      </c>
      <c r="D11" t="s">
        <v>291</v>
      </c>
      <c r="E11" t="s">
        <v>299</v>
      </c>
      <c r="F11" t="s">
        <v>320</v>
      </c>
    </row>
    <row r="12" spans="1:9" x14ac:dyDescent="0.15">
      <c r="B12">
        <v>7</v>
      </c>
      <c r="C12" t="s">
        <v>300</v>
      </c>
      <c r="D12" t="s">
        <v>291</v>
      </c>
      <c r="E12" t="s">
        <v>301</v>
      </c>
      <c r="F12" s="44" t="s">
        <v>322</v>
      </c>
    </row>
    <row r="13" spans="1:9" x14ac:dyDescent="0.15">
      <c r="B13">
        <v>8</v>
      </c>
      <c r="D13" t="s">
        <v>291</v>
      </c>
      <c r="E13" t="s">
        <v>302</v>
      </c>
      <c r="F13" s="44" t="s">
        <v>323</v>
      </c>
    </row>
    <row r="14" spans="1:9" x14ac:dyDescent="0.15">
      <c r="B14">
        <v>9</v>
      </c>
      <c r="D14" t="s">
        <v>291</v>
      </c>
      <c r="E14" t="s">
        <v>297</v>
      </c>
      <c r="F14" s="44" t="s">
        <v>326</v>
      </c>
    </row>
    <row r="15" spans="1:9" x14ac:dyDescent="0.15">
      <c r="B15">
        <v>10</v>
      </c>
      <c r="D15" t="s">
        <v>291</v>
      </c>
      <c r="E15" t="s">
        <v>299</v>
      </c>
      <c r="F15" s="44" t="s">
        <v>320</v>
      </c>
    </row>
    <row r="16" spans="1:9" x14ac:dyDescent="0.15">
      <c r="B16">
        <v>11</v>
      </c>
      <c r="C16" t="s">
        <v>303</v>
      </c>
      <c r="D16" t="s">
        <v>291</v>
      </c>
      <c r="E16" t="s">
        <v>301</v>
      </c>
      <c r="F16" s="44" t="s">
        <v>322</v>
      </c>
    </row>
    <row r="17" spans="1:9" x14ac:dyDescent="0.15">
      <c r="B17">
        <v>12</v>
      </c>
      <c r="C17" t="s">
        <v>304</v>
      </c>
      <c r="D17" t="s">
        <v>291</v>
      </c>
      <c r="E17" t="s">
        <v>302</v>
      </c>
      <c r="F17" s="44" t="s">
        <v>323</v>
      </c>
    </row>
    <row r="18" spans="1:9" x14ac:dyDescent="0.15">
      <c r="B18">
        <v>13</v>
      </c>
      <c r="C18" t="s">
        <v>305</v>
      </c>
      <c r="D18" t="s">
        <v>291</v>
      </c>
      <c r="E18" t="s">
        <v>299</v>
      </c>
      <c r="F18" s="44" t="s">
        <v>320</v>
      </c>
    </row>
    <row r="19" spans="1:9" x14ac:dyDescent="0.15">
      <c r="B19">
        <v>14</v>
      </c>
      <c r="D19" t="s">
        <v>291</v>
      </c>
      <c r="E19" t="s">
        <v>301</v>
      </c>
      <c r="F19" s="44" t="s">
        <v>322</v>
      </c>
    </row>
    <row r="20" spans="1:9" x14ac:dyDescent="0.15">
      <c r="B20">
        <v>15</v>
      </c>
      <c r="D20" t="s">
        <v>291</v>
      </c>
      <c r="E20" t="s">
        <v>302</v>
      </c>
      <c r="F20" s="44" t="s">
        <v>323</v>
      </c>
    </row>
    <row r="21" spans="1:9" x14ac:dyDescent="0.15">
      <c r="B21">
        <v>16</v>
      </c>
      <c r="C21" t="s">
        <v>306</v>
      </c>
      <c r="D21" t="s">
        <v>291</v>
      </c>
      <c r="E21" t="s">
        <v>299</v>
      </c>
      <c r="F21" s="44" t="s">
        <v>320</v>
      </c>
    </row>
    <row r="22" spans="1:9" x14ac:dyDescent="0.15">
      <c r="B22">
        <v>17</v>
      </c>
      <c r="D22" t="s">
        <v>291</v>
      </c>
      <c r="E22" t="s">
        <v>301</v>
      </c>
      <c r="F22" s="44" t="s">
        <v>322</v>
      </c>
    </row>
    <row r="23" spans="1:9" x14ac:dyDescent="0.15">
      <c r="B23">
        <v>18</v>
      </c>
      <c r="C23" t="s">
        <v>306</v>
      </c>
      <c r="D23" t="s">
        <v>291</v>
      </c>
      <c r="E23" t="s">
        <v>302</v>
      </c>
      <c r="F23" s="44" t="s">
        <v>324</v>
      </c>
    </row>
    <row r="24" spans="1:9" x14ac:dyDescent="0.15">
      <c r="B24">
        <v>19</v>
      </c>
      <c r="C24" t="s">
        <v>304</v>
      </c>
      <c r="D24" t="s">
        <v>291</v>
      </c>
      <c r="E24" t="s">
        <v>297</v>
      </c>
      <c r="F24" s="44" t="s">
        <v>326</v>
      </c>
    </row>
    <row r="25" spans="1:9" x14ac:dyDescent="0.15">
      <c r="B25">
        <v>20</v>
      </c>
      <c r="C25" t="s">
        <v>306</v>
      </c>
      <c r="D25" t="s">
        <v>291</v>
      </c>
      <c r="E25" t="s">
        <v>302</v>
      </c>
      <c r="F25" s="44" t="s">
        <v>323</v>
      </c>
    </row>
    <row r="30" spans="1:9" x14ac:dyDescent="0.15">
      <c r="A30" s="44" t="s">
        <v>308</v>
      </c>
      <c r="B30" s="44" t="s">
        <v>178</v>
      </c>
      <c r="C30" t="s">
        <v>274</v>
      </c>
      <c r="D30" t="s">
        <v>275</v>
      </c>
      <c r="E30" t="s">
        <v>284</v>
      </c>
      <c r="F30" s="44" t="s">
        <v>327</v>
      </c>
      <c r="I30" s="44" t="s">
        <v>327</v>
      </c>
    </row>
    <row r="31" spans="1:9" x14ac:dyDescent="0.15">
      <c r="B31">
        <v>1</v>
      </c>
      <c r="C31" t="s">
        <v>304</v>
      </c>
      <c r="D31" t="s">
        <v>309</v>
      </c>
      <c r="E31" t="s">
        <v>310</v>
      </c>
      <c r="F31" s="44" t="s">
        <v>324</v>
      </c>
      <c r="I31" s="44" t="s">
        <v>324</v>
      </c>
    </row>
    <row r="32" spans="1:9" x14ac:dyDescent="0.15">
      <c r="B32">
        <v>2</v>
      </c>
      <c r="C32" t="s">
        <v>311</v>
      </c>
      <c r="D32" t="s">
        <v>309</v>
      </c>
      <c r="E32" t="s">
        <v>310</v>
      </c>
      <c r="F32" s="44" t="s">
        <v>324</v>
      </c>
      <c r="I32" s="44" t="s">
        <v>325</v>
      </c>
    </row>
    <row r="33" spans="2:9" x14ac:dyDescent="0.15">
      <c r="B33">
        <v>3</v>
      </c>
      <c r="D33" t="s">
        <v>309</v>
      </c>
      <c r="E33" t="s">
        <v>310</v>
      </c>
      <c r="F33" s="44" t="s">
        <v>324</v>
      </c>
      <c r="I33" s="44" t="s">
        <v>321</v>
      </c>
    </row>
    <row r="34" spans="2:9" x14ac:dyDescent="0.15">
      <c r="B34">
        <v>4</v>
      </c>
      <c r="D34" t="s">
        <v>309</v>
      </c>
      <c r="E34" t="s">
        <v>314</v>
      </c>
      <c r="F34" s="44" t="s">
        <v>325</v>
      </c>
      <c r="I34" s="44" t="s">
        <v>320</v>
      </c>
    </row>
    <row r="35" spans="2:9" x14ac:dyDescent="0.15">
      <c r="B35">
        <v>5</v>
      </c>
      <c r="D35" t="s">
        <v>309</v>
      </c>
      <c r="E35" t="s">
        <v>314</v>
      </c>
      <c r="F35" s="44" t="s">
        <v>325</v>
      </c>
      <c r="I35" s="44" t="s">
        <v>326</v>
      </c>
    </row>
    <row r="36" spans="2:9" x14ac:dyDescent="0.15">
      <c r="B36">
        <v>6</v>
      </c>
      <c r="D36" t="s">
        <v>309</v>
      </c>
      <c r="E36" t="s">
        <v>315</v>
      </c>
      <c r="F36" s="44" t="s">
        <v>321</v>
      </c>
    </row>
    <row r="37" spans="2:9" x14ac:dyDescent="0.15">
      <c r="B37">
        <v>7</v>
      </c>
      <c r="D37" t="s">
        <v>312</v>
      </c>
      <c r="E37" t="s">
        <v>316</v>
      </c>
      <c r="F37" s="44" t="s">
        <v>320</v>
      </c>
    </row>
    <row r="38" spans="2:9" x14ac:dyDescent="0.15">
      <c r="B38">
        <v>8</v>
      </c>
      <c r="D38" t="s">
        <v>309</v>
      </c>
      <c r="E38" t="s">
        <v>315</v>
      </c>
      <c r="F38" s="44" t="s">
        <v>321</v>
      </c>
    </row>
    <row r="39" spans="2:9" x14ac:dyDescent="0.15">
      <c r="B39">
        <v>9</v>
      </c>
      <c r="D39" t="s">
        <v>312</v>
      </c>
      <c r="E39" t="s">
        <v>316</v>
      </c>
      <c r="F39" s="44" t="s">
        <v>320</v>
      </c>
    </row>
    <row r="40" spans="2:9" x14ac:dyDescent="0.15">
      <c r="B40">
        <v>10</v>
      </c>
      <c r="D40" t="s">
        <v>309</v>
      </c>
      <c r="E40" t="s">
        <v>315</v>
      </c>
      <c r="F40" s="44" t="s">
        <v>321</v>
      </c>
    </row>
    <row r="41" spans="2:9" x14ac:dyDescent="0.15">
      <c r="B41">
        <v>11</v>
      </c>
      <c r="C41" t="s">
        <v>317</v>
      </c>
      <c r="D41" t="s">
        <v>309</v>
      </c>
      <c r="E41" t="s">
        <v>314</v>
      </c>
      <c r="F41" s="44" t="s">
        <v>325</v>
      </c>
    </row>
    <row r="42" spans="2:9" x14ac:dyDescent="0.15">
      <c r="B42">
        <v>12</v>
      </c>
      <c r="D42" t="s">
        <v>309</v>
      </c>
      <c r="E42" t="s">
        <v>314</v>
      </c>
      <c r="F42" s="44" t="s">
        <v>325</v>
      </c>
    </row>
    <row r="43" spans="2:9" x14ac:dyDescent="0.15">
      <c r="B43">
        <v>13</v>
      </c>
      <c r="C43" t="s">
        <v>317</v>
      </c>
      <c r="D43" t="s">
        <v>309</v>
      </c>
      <c r="E43" t="s">
        <v>314</v>
      </c>
      <c r="F43" s="44" t="s">
        <v>325</v>
      </c>
    </row>
    <row r="44" spans="2:9" x14ac:dyDescent="0.15">
      <c r="B44">
        <v>14</v>
      </c>
      <c r="D44" t="s">
        <v>312</v>
      </c>
      <c r="E44" t="s">
        <v>313</v>
      </c>
      <c r="F44" s="44" t="s">
        <v>326</v>
      </c>
    </row>
    <row r="45" spans="2:9" x14ac:dyDescent="0.15">
      <c r="B45">
        <v>15</v>
      </c>
      <c r="C45" t="s">
        <v>304</v>
      </c>
      <c r="D45" t="s">
        <v>309</v>
      </c>
      <c r="E45" t="s">
        <v>314</v>
      </c>
      <c r="F45" s="44" t="s">
        <v>325</v>
      </c>
    </row>
    <row r="46" spans="2:9" x14ac:dyDescent="0.15">
      <c r="B46">
        <v>16</v>
      </c>
      <c r="D46" t="s">
        <v>309</v>
      </c>
      <c r="E46" t="s">
        <v>310</v>
      </c>
      <c r="F46" s="44" t="s">
        <v>324</v>
      </c>
    </row>
    <row r="47" spans="2:9" x14ac:dyDescent="0.15">
      <c r="B47">
        <v>17</v>
      </c>
      <c r="D47" t="s">
        <v>309</v>
      </c>
      <c r="E47" t="s">
        <v>310</v>
      </c>
      <c r="F47" s="44" t="s">
        <v>324</v>
      </c>
    </row>
    <row r="48" spans="2:9" x14ac:dyDescent="0.15">
      <c r="B48">
        <v>18</v>
      </c>
      <c r="D48" t="s">
        <v>309</v>
      </c>
      <c r="E48" t="s">
        <v>315</v>
      </c>
      <c r="F48" s="44" t="s">
        <v>321</v>
      </c>
    </row>
    <row r="49" spans="2:6" x14ac:dyDescent="0.15">
      <c r="B49">
        <v>19</v>
      </c>
      <c r="D49" t="s">
        <v>309</v>
      </c>
      <c r="E49" t="s">
        <v>315</v>
      </c>
      <c r="F49" s="44" t="s">
        <v>321</v>
      </c>
    </row>
    <row r="50" spans="2:6" x14ac:dyDescent="0.15">
      <c r="B50">
        <v>20</v>
      </c>
      <c r="C50" t="s">
        <v>304</v>
      </c>
      <c r="D50" t="s">
        <v>312</v>
      </c>
      <c r="E50" t="s">
        <v>316</v>
      </c>
      <c r="F50" s="44" t="s">
        <v>320</v>
      </c>
    </row>
    <row r="51" spans="2:6" x14ac:dyDescent="0.15">
      <c r="B51">
        <v>21</v>
      </c>
      <c r="C51" t="s">
        <v>318</v>
      </c>
      <c r="D51" t="s">
        <v>309</v>
      </c>
      <c r="E51" t="s">
        <v>314</v>
      </c>
      <c r="F51" s="44" t="s">
        <v>325</v>
      </c>
    </row>
    <row r="52" spans="2:6" x14ac:dyDescent="0.15">
      <c r="B52">
        <v>22</v>
      </c>
      <c r="D52" t="s">
        <v>312</v>
      </c>
      <c r="E52" t="s">
        <v>313</v>
      </c>
      <c r="F52" s="44" t="s">
        <v>326</v>
      </c>
    </row>
    <row r="53" spans="2:6" x14ac:dyDescent="0.15">
      <c r="B53">
        <v>23</v>
      </c>
      <c r="C53" t="s">
        <v>318</v>
      </c>
      <c r="D53" t="s">
        <v>312</v>
      </c>
      <c r="E53" t="s">
        <v>313</v>
      </c>
      <c r="F53" s="44" t="s">
        <v>326</v>
      </c>
    </row>
    <row r="54" spans="2:6" x14ac:dyDescent="0.15">
      <c r="B54">
        <v>24</v>
      </c>
      <c r="D54" t="s">
        <v>309</v>
      </c>
      <c r="E54" t="s">
        <v>314</v>
      </c>
      <c r="F54" s="44" t="s">
        <v>325</v>
      </c>
    </row>
    <row r="55" spans="2:6" x14ac:dyDescent="0.15">
      <c r="B55">
        <v>26</v>
      </c>
      <c r="C55" t="s">
        <v>319</v>
      </c>
      <c r="D55" t="s">
        <v>309</v>
      </c>
      <c r="E55" t="s">
        <v>314</v>
      </c>
      <c r="F55" s="44" t="s">
        <v>325</v>
      </c>
    </row>
    <row r="56" spans="2:6" x14ac:dyDescent="0.15">
      <c r="B56">
        <v>27</v>
      </c>
      <c r="D56" t="s">
        <v>309</v>
      </c>
      <c r="E56" t="s">
        <v>314</v>
      </c>
      <c r="F56" s="44" t="s">
        <v>325</v>
      </c>
    </row>
    <row r="57" spans="2:6" x14ac:dyDescent="0.15">
      <c r="B57">
        <v>28</v>
      </c>
      <c r="C57" t="s">
        <v>304</v>
      </c>
      <c r="D57" t="s">
        <v>309</v>
      </c>
      <c r="E57" t="s">
        <v>314</v>
      </c>
      <c r="F57" s="44" t="s">
        <v>325</v>
      </c>
    </row>
    <row r="58" spans="2:6" x14ac:dyDescent="0.15">
      <c r="B58">
        <v>29</v>
      </c>
      <c r="C58" t="s">
        <v>305</v>
      </c>
      <c r="D58" t="s">
        <v>309</v>
      </c>
      <c r="E58" t="s">
        <v>314</v>
      </c>
      <c r="F58" s="44" t="s">
        <v>325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E9C0-2596-4718-9333-547FE01BF01B}">
  <dimension ref="B5:N46"/>
  <sheetViews>
    <sheetView topLeftCell="C1" workbookViewId="0">
      <selection activeCell="P68" sqref="P68"/>
    </sheetView>
  </sheetViews>
  <sheetFormatPr defaultRowHeight="10.5" x14ac:dyDescent="0.15"/>
  <cols>
    <col min="2" max="2" width="11.6640625" customWidth="1"/>
    <col min="3" max="3" width="9.83203125" customWidth="1"/>
    <col min="4" max="4" width="12.83203125" customWidth="1"/>
    <col min="6" max="6" width="13.6640625" customWidth="1"/>
    <col min="7" max="7" width="11.6640625" customWidth="1"/>
    <col min="8" max="8" width="11" customWidth="1"/>
    <col min="9" max="9" width="13.83203125" customWidth="1"/>
    <col min="11" max="11" width="11" customWidth="1"/>
    <col min="12" max="12" width="18.1640625" customWidth="1"/>
    <col min="13" max="13" width="13.1640625" customWidth="1"/>
    <col min="14" max="14" width="26.5" customWidth="1"/>
  </cols>
  <sheetData>
    <row r="5" spans="2:14" x14ac:dyDescent="0.15">
      <c r="B5" t="s">
        <v>274</v>
      </c>
      <c r="C5" t="s">
        <v>2</v>
      </c>
      <c r="D5" t="s">
        <v>275</v>
      </c>
      <c r="E5" t="s">
        <v>178</v>
      </c>
      <c r="F5" t="s">
        <v>273</v>
      </c>
      <c r="G5" t="s">
        <v>284</v>
      </c>
      <c r="H5" t="s">
        <v>287</v>
      </c>
      <c r="I5" t="s">
        <v>277</v>
      </c>
      <c r="J5" t="s">
        <v>278</v>
      </c>
      <c r="K5" t="s">
        <v>272</v>
      </c>
      <c r="L5" t="s">
        <v>288</v>
      </c>
      <c r="M5" t="s">
        <v>285</v>
      </c>
      <c r="N5" t="s">
        <v>289</v>
      </c>
    </row>
    <row r="6" spans="2:14" x14ac:dyDescent="0.15">
      <c r="B6" s="15" t="s">
        <v>16</v>
      </c>
      <c r="C6" s="16" t="s">
        <v>17</v>
      </c>
      <c r="D6" s="16" t="s">
        <v>129</v>
      </c>
      <c r="E6" s="42" t="str">
        <f>RIGHT(Table2[[#This Row],[Column2]],1)</f>
        <v>1</v>
      </c>
      <c r="F6" s="17">
        <v>30.9957179816018</v>
      </c>
      <c r="H6" s="28" t="s">
        <v>195</v>
      </c>
      <c r="I6" s="28" t="s">
        <v>129</v>
      </c>
      <c r="J6" s="36" t="str">
        <f>RIGHT(Table2[[#This Row],[Column4]],1)</f>
        <v>1</v>
      </c>
      <c r="K6" s="29">
        <v>29.250633476142799</v>
      </c>
      <c r="L6" s="41" t="str">
        <f>IF(Table2[[#This Row],[ID]]=Table2[[#This Row],[ID2]],"match","")</f>
        <v>match</v>
      </c>
      <c r="M6">
        <f>Table2[[#This Row],[MX1 Cq]]/Table2[[#This Row],[HPRT1 Cq]]</f>
        <v>0.94369917462486808</v>
      </c>
      <c r="N6" s="43">
        <f>-LOG(Table2[[#This Row],[delta ratio]])</f>
        <v>2.5166424792534486E-2</v>
      </c>
    </row>
    <row r="7" spans="2:14" x14ac:dyDescent="0.15">
      <c r="B7" s="15" t="s">
        <v>16</v>
      </c>
      <c r="C7" s="16" t="s">
        <v>17</v>
      </c>
      <c r="D7" s="16" t="s">
        <v>131</v>
      </c>
      <c r="E7" s="42" t="str">
        <f>RIGHT(Table2[[#This Row],[Column2]],1)</f>
        <v>2</v>
      </c>
      <c r="F7" s="17">
        <v>31.078882454725601</v>
      </c>
      <c r="H7" s="28" t="s">
        <v>195</v>
      </c>
      <c r="I7" s="28" t="s">
        <v>131</v>
      </c>
      <c r="J7" s="36" t="str">
        <f>RIGHT(Table2[[#This Row],[Column4]],1)</f>
        <v>2</v>
      </c>
      <c r="K7" s="29">
        <v>29.0235309589658</v>
      </c>
      <c r="L7" s="41" t="str">
        <f>IF(Table2[[#This Row],[ID]]=Table2[[#This Row],[ID2]],"match","")</f>
        <v>match</v>
      </c>
      <c r="M7">
        <f>Table2[[#This Row],[MX1 Cq]]/Table2[[#This Row],[HPRT1 Cq]]</f>
        <v>0.93386662153139033</v>
      </c>
      <c r="N7" s="43">
        <f>-LOG(Table2[[#This Row],[delta ratio]])</f>
        <v>2.9715146970442072E-2</v>
      </c>
    </row>
    <row r="8" spans="2:14" x14ac:dyDescent="0.15">
      <c r="B8" s="15" t="s">
        <v>16</v>
      </c>
      <c r="C8" s="16" t="s">
        <v>17</v>
      </c>
      <c r="D8" s="16" t="s">
        <v>133</v>
      </c>
      <c r="E8" s="42" t="str">
        <f>RIGHT(Table2[[#This Row],[Column2]],1)</f>
        <v>4</v>
      </c>
      <c r="F8" s="17">
        <v>31.081903041015298</v>
      </c>
      <c r="H8" s="28" t="s">
        <v>195</v>
      </c>
      <c r="I8" s="28" t="s">
        <v>133</v>
      </c>
      <c r="J8" s="36" t="str">
        <f>RIGHT(Table2[[#This Row],[Column4]],1)</f>
        <v>4</v>
      </c>
      <c r="K8" s="29">
        <v>27.371286134429699</v>
      </c>
      <c r="L8" s="41" t="str">
        <f>IF(Table2[[#This Row],[ID]]=Table2[[#This Row],[ID2]],"match","")</f>
        <v>match</v>
      </c>
      <c r="M8">
        <f>Table2[[#This Row],[MX1 Cq]]/Table2[[#This Row],[HPRT1 Cq]]</f>
        <v>0.88061809144410774</v>
      </c>
      <c r="N8" s="43">
        <f>-LOG(Table2[[#This Row],[delta ratio]])</f>
        <v>5.5212396626166303E-2</v>
      </c>
    </row>
    <row r="9" spans="2:14" x14ac:dyDescent="0.15">
      <c r="B9" s="15" t="s">
        <v>16</v>
      </c>
      <c r="C9" s="16" t="s">
        <v>17</v>
      </c>
      <c r="D9" s="16" t="s">
        <v>135</v>
      </c>
      <c r="E9" s="42" t="str">
        <f>RIGHT(Table2[[#This Row],[Column2]],1)</f>
        <v>5</v>
      </c>
      <c r="F9" s="17">
        <v>31.008034076597799</v>
      </c>
      <c r="H9" s="28" t="s">
        <v>195</v>
      </c>
      <c r="I9" s="28" t="s">
        <v>135</v>
      </c>
      <c r="J9" s="36" t="str">
        <f>RIGHT(Table2[[#This Row],[Column4]],1)</f>
        <v>5</v>
      </c>
      <c r="K9" s="29">
        <v>29.4953282477647</v>
      </c>
      <c r="L9" s="41" t="str">
        <f>IF(Table2[[#This Row],[ID]]=Table2[[#This Row],[ID2]],"match","")</f>
        <v>match</v>
      </c>
      <c r="M9">
        <f>Table2[[#This Row],[MX1 Cq]]/Table2[[#This Row],[HPRT1 Cq]]</f>
        <v>0.9512156809072021</v>
      </c>
      <c r="N9" s="43">
        <f>-LOG(Table2[[#This Row],[delta ratio]])</f>
        <v>2.1720998932535696E-2</v>
      </c>
    </row>
    <row r="10" spans="2:14" x14ac:dyDescent="0.15">
      <c r="B10" s="15" t="s">
        <v>16</v>
      </c>
      <c r="C10" s="16" t="s">
        <v>17</v>
      </c>
      <c r="D10" s="16" t="s">
        <v>137</v>
      </c>
      <c r="E10" s="42" t="str">
        <f>RIGHT(Table2[[#This Row],[Column2]],1)</f>
        <v>6</v>
      </c>
      <c r="F10" s="17">
        <v>28.178286404742</v>
      </c>
      <c r="H10" s="28" t="s">
        <v>195</v>
      </c>
      <c r="I10" s="28" t="s">
        <v>137</v>
      </c>
      <c r="J10" s="36" t="str">
        <f>RIGHT(Table2[[#This Row],[Column4]],1)</f>
        <v>6</v>
      </c>
      <c r="K10" s="29">
        <v>25.812110225405199</v>
      </c>
      <c r="L10" s="41" t="str">
        <f>IF(Table2[[#This Row],[ID]]=Table2[[#This Row],[ID2]],"match","")</f>
        <v>match</v>
      </c>
      <c r="M10">
        <f>Table2[[#This Row],[MX1 Cq]]/Table2[[#This Row],[HPRT1 Cq]]</f>
        <v>0.91602838634862449</v>
      </c>
      <c r="N10" s="43">
        <f>-LOG(Table2[[#This Row],[delta ratio]])</f>
        <v>3.8091067987659051E-2</v>
      </c>
    </row>
    <row r="11" spans="2:14" x14ac:dyDescent="0.15">
      <c r="B11" s="15" t="s">
        <v>16</v>
      </c>
      <c r="C11" s="16" t="s">
        <v>17</v>
      </c>
      <c r="D11" s="16" t="s">
        <v>139</v>
      </c>
      <c r="E11" s="42" t="str">
        <f>RIGHT(Table2[[#This Row],[Column2]],1)</f>
        <v>7</v>
      </c>
      <c r="F11" s="17">
        <v>32.992647083360701</v>
      </c>
      <c r="H11" s="28" t="s">
        <v>195</v>
      </c>
      <c r="I11" s="28" t="s">
        <v>139</v>
      </c>
      <c r="J11" s="36" t="str">
        <f>RIGHT(Table2[[#This Row],[Column4]],1)</f>
        <v>7</v>
      </c>
      <c r="K11" s="29">
        <v>29.533392115456099</v>
      </c>
      <c r="L11" s="41" t="str">
        <f>IF(Table2[[#This Row],[ID]]=Table2[[#This Row],[ID2]],"match","")</f>
        <v>match</v>
      </c>
      <c r="M11">
        <f>Table2[[#This Row],[MX1 Cq]]/Table2[[#This Row],[HPRT1 Cq]]</f>
        <v>0.89515072982279076</v>
      </c>
      <c r="N11" s="43">
        <f>-LOG(Table2[[#This Row],[delta ratio]])</f>
        <v>4.8103829914640475E-2</v>
      </c>
    </row>
    <row r="12" spans="2:14" x14ac:dyDescent="0.15">
      <c r="B12" s="15" t="s">
        <v>16</v>
      </c>
      <c r="C12" s="16" t="s">
        <v>17</v>
      </c>
      <c r="D12" s="16" t="s">
        <v>141</v>
      </c>
      <c r="E12" s="42" t="str">
        <f>RIGHT(Table2[[#This Row],[Column2]],1)</f>
        <v>8</v>
      </c>
      <c r="F12" s="17">
        <v>32.077714311543197</v>
      </c>
      <c r="H12" s="28" t="s">
        <v>195</v>
      </c>
      <c r="I12" s="28" t="s">
        <v>141</v>
      </c>
      <c r="J12" s="36" t="str">
        <f>RIGHT(Table2[[#This Row],[Column4]],1)</f>
        <v>8</v>
      </c>
      <c r="K12" s="29">
        <v>29.260111726702199</v>
      </c>
      <c r="L12" s="41" t="str">
        <f>IF(Table2[[#This Row],[ID]]=Table2[[#This Row],[ID2]],"match","")</f>
        <v>match</v>
      </c>
      <c r="M12">
        <f>Table2[[#This Row],[MX1 Cq]]/Table2[[#This Row],[HPRT1 Cq]]</f>
        <v>0.91216323714725889</v>
      </c>
      <c r="N12" s="43">
        <f>-LOG(Table2[[#This Row],[delta ratio]])</f>
        <v>3.9927435083259126E-2</v>
      </c>
    </row>
    <row r="13" spans="2:14" x14ac:dyDescent="0.15">
      <c r="B13" s="15" t="s">
        <v>16</v>
      </c>
      <c r="C13" s="16" t="s">
        <v>17</v>
      </c>
      <c r="D13" s="16" t="s">
        <v>143</v>
      </c>
      <c r="E13" s="42" t="str">
        <f>RIGHT(Table2[[#This Row],[Column2]],1)</f>
        <v>9</v>
      </c>
      <c r="F13" s="17">
        <v>31.575117796653199</v>
      </c>
      <c r="H13" s="28" t="s">
        <v>195</v>
      </c>
      <c r="I13" s="28" t="s">
        <v>143</v>
      </c>
      <c r="J13" s="36" t="str">
        <f>RIGHT(Table2[[#This Row],[Column4]],1)</f>
        <v>9</v>
      </c>
      <c r="K13" s="29">
        <v>29.105535676597601</v>
      </c>
      <c r="L13" s="41" t="str">
        <f>IF(Table2[[#This Row],[ID]]=Table2[[#This Row],[ID2]],"match","")</f>
        <v>match</v>
      </c>
      <c r="M13">
        <f>Table2[[#This Row],[MX1 Cq]]/Table2[[#This Row],[HPRT1 Cq]]</f>
        <v>0.92178708133537479</v>
      </c>
      <c r="N13" s="43">
        <f>-LOG(Table2[[#This Row],[delta ratio]])</f>
        <v>3.5369382720584118E-2</v>
      </c>
    </row>
    <row r="14" spans="2:14" x14ac:dyDescent="0.15">
      <c r="B14" s="15" t="s">
        <v>16</v>
      </c>
      <c r="C14" s="16" t="s">
        <v>17</v>
      </c>
      <c r="D14" s="16" t="s">
        <v>145</v>
      </c>
      <c r="E14" s="42" t="str">
        <f>RIGHT(Table2[[#This Row],[Column2]],2)</f>
        <v>10</v>
      </c>
      <c r="F14" s="17">
        <v>31.024376108934899</v>
      </c>
      <c r="H14" s="28" t="s">
        <v>195</v>
      </c>
      <c r="I14" s="28" t="s">
        <v>145</v>
      </c>
      <c r="J14" s="36" t="str">
        <f>RIGHT(Table2[[#This Row],[Column4]],2)</f>
        <v>10</v>
      </c>
      <c r="K14" s="29">
        <v>29.073928994870599</v>
      </c>
      <c r="L14" s="41" t="str">
        <f>IF(Table2[[#This Row],[ID]]=Table2[[#This Row],[ID2]],"match","")</f>
        <v>match</v>
      </c>
      <c r="M14">
        <f>Table2[[#This Row],[MX1 Cq]]/Table2[[#This Row],[HPRT1 Cq]]</f>
        <v>0.93713178607634984</v>
      </c>
      <c r="N14" s="43">
        <f>-LOG(Table2[[#This Row],[delta ratio]])</f>
        <v>2.819933126671486E-2</v>
      </c>
    </row>
    <row r="15" spans="2:14" x14ac:dyDescent="0.15">
      <c r="B15" s="15" t="s">
        <v>16</v>
      </c>
      <c r="C15" s="16" t="s">
        <v>17</v>
      </c>
      <c r="D15" s="16" t="s">
        <v>147</v>
      </c>
      <c r="E15" s="42" t="str">
        <f>RIGHT(Table2[[#This Row],[Column2]],2)</f>
        <v>11</v>
      </c>
      <c r="F15" s="17">
        <v>32.053527518345298</v>
      </c>
      <c r="H15" s="28" t="s">
        <v>195</v>
      </c>
      <c r="I15" s="28" t="s">
        <v>147</v>
      </c>
      <c r="J15" s="36" t="str">
        <f>RIGHT(Table2[[#This Row],[Column4]],2)</f>
        <v>11</v>
      </c>
      <c r="K15" s="29">
        <v>28.6933973266</v>
      </c>
      <c r="L15" s="41" t="str">
        <f>IF(Table2[[#This Row],[ID]]=Table2[[#This Row],[ID2]],"match","")</f>
        <v>match</v>
      </c>
      <c r="M15">
        <f>Table2[[#This Row],[MX1 Cq]]/Table2[[#This Row],[HPRT1 Cq]]</f>
        <v>0.89517128216786168</v>
      </c>
      <c r="N15" s="43">
        <f>-LOG(Table2[[#This Row],[delta ratio]])</f>
        <v>4.8093858780961632E-2</v>
      </c>
    </row>
    <row r="16" spans="2:14" x14ac:dyDescent="0.15">
      <c r="B16" s="15" t="s">
        <v>16</v>
      </c>
      <c r="C16" s="16" t="s">
        <v>17</v>
      </c>
      <c r="D16" s="16" t="s">
        <v>149</v>
      </c>
      <c r="E16" s="42" t="str">
        <f>RIGHT(Table2[[#This Row],[Column2]],2)</f>
        <v>12</v>
      </c>
      <c r="F16" s="17">
        <v>32.570646795732401</v>
      </c>
      <c r="H16" s="28" t="s">
        <v>195</v>
      </c>
      <c r="I16" s="28" t="s">
        <v>149</v>
      </c>
      <c r="J16" s="36" t="str">
        <f>RIGHT(Table2[[#This Row],[Column4]],2)</f>
        <v>12</v>
      </c>
      <c r="K16" s="29">
        <v>29.485297446707399</v>
      </c>
      <c r="L16" s="41" t="str">
        <f>IF(Table2[[#This Row],[ID]]=Table2[[#This Row],[ID2]],"match","")</f>
        <v>match</v>
      </c>
      <c r="M16">
        <f>Table2[[#This Row],[MX1 Cq]]/Table2[[#This Row],[HPRT1 Cq]]</f>
        <v>0.90527208844285945</v>
      </c>
      <c r="N16" s="43">
        <f>-LOG(Table2[[#This Row],[delta ratio]])</f>
        <v>4.3220869690387874E-2</v>
      </c>
    </row>
    <row r="17" spans="2:14" x14ac:dyDescent="0.15">
      <c r="B17" s="15" t="s">
        <v>16</v>
      </c>
      <c r="C17" s="16" t="s">
        <v>17</v>
      </c>
      <c r="D17" s="16" t="s">
        <v>151</v>
      </c>
      <c r="E17" s="42" t="str">
        <f>RIGHT(Table2[[#This Row],[Column2]],2)</f>
        <v>13</v>
      </c>
      <c r="F17" s="17">
        <v>32.298061607415903</v>
      </c>
      <c r="H17" s="28" t="s">
        <v>195</v>
      </c>
      <c r="I17" s="28" t="s">
        <v>151</v>
      </c>
      <c r="J17" s="36" t="str">
        <f>RIGHT(Table2[[#This Row],[Column4]],2)</f>
        <v>13</v>
      </c>
      <c r="K17" s="29">
        <v>30.627982402080502</v>
      </c>
      <c r="L17" s="41" t="str">
        <f>IF(Table2[[#This Row],[ID]]=Table2[[#This Row],[ID2]],"match","")</f>
        <v>match</v>
      </c>
      <c r="M17">
        <f>Table2[[#This Row],[MX1 Cq]]/Table2[[#This Row],[HPRT1 Cq]]</f>
        <v>0.94829165831574436</v>
      </c>
      <c r="N17" s="43">
        <f>-LOG(Table2[[#This Row],[delta ratio]])</f>
        <v>2.3058069712165386E-2</v>
      </c>
    </row>
    <row r="18" spans="2:14" x14ac:dyDescent="0.15">
      <c r="B18" s="15" t="s">
        <v>16</v>
      </c>
      <c r="C18" s="16" t="s">
        <v>17</v>
      </c>
      <c r="D18" s="16" t="s">
        <v>153</v>
      </c>
      <c r="E18" s="42" t="str">
        <f>RIGHT(Table2[[#This Row],[Column2]],2)</f>
        <v>14</v>
      </c>
      <c r="F18" s="17">
        <v>31.1074778779406</v>
      </c>
      <c r="H18" s="28" t="s">
        <v>195</v>
      </c>
      <c r="I18" s="28" t="s">
        <v>153</v>
      </c>
      <c r="J18" s="36" t="str">
        <f>RIGHT(Table2[[#This Row],[Column4]],2)</f>
        <v>14</v>
      </c>
      <c r="K18" s="29">
        <v>27.822263761719402</v>
      </c>
      <c r="L18" s="41" t="str">
        <f>IF(Table2[[#This Row],[ID]]=Table2[[#This Row],[ID2]],"match","")</f>
        <v>match</v>
      </c>
      <c r="M18">
        <f>Table2[[#This Row],[MX1 Cq]]/Table2[[#This Row],[HPRT1 Cq]]</f>
        <v>0.8943914987543603</v>
      </c>
      <c r="N18" s="43">
        <f>-LOG(Table2[[#This Row],[delta ratio]])</f>
        <v>4.84723374335208E-2</v>
      </c>
    </row>
    <row r="19" spans="2:14" x14ac:dyDescent="0.15">
      <c r="B19" s="15" t="s">
        <v>16</v>
      </c>
      <c r="C19" s="16" t="s">
        <v>17</v>
      </c>
      <c r="D19" s="16" t="s">
        <v>155</v>
      </c>
      <c r="E19" s="42" t="str">
        <f>RIGHT(Table2[[#This Row],[Column2]],2)</f>
        <v>15</v>
      </c>
      <c r="F19" s="17">
        <v>33.028914047793002</v>
      </c>
      <c r="H19" s="28" t="s">
        <v>195</v>
      </c>
      <c r="I19" s="28" t="s">
        <v>155</v>
      </c>
      <c r="J19" s="36" t="str">
        <f>RIGHT(Table2[[#This Row],[Column4]],2)</f>
        <v>15</v>
      </c>
      <c r="K19" s="29">
        <v>28.738906689007798</v>
      </c>
      <c r="L19" s="41" t="str">
        <f>IF(Table2[[#This Row],[ID]]=Table2[[#This Row],[ID2]],"match","")</f>
        <v>match</v>
      </c>
      <c r="M19">
        <f>Table2[[#This Row],[MX1 Cq]]/Table2[[#This Row],[HPRT1 Cq]]</f>
        <v>0.87011358131310212</v>
      </c>
      <c r="N19" s="43">
        <f>-LOG(Table2[[#This Row],[delta ratio]])</f>
        <v>6.0424052533266548E-2</v>
      </c>
    </row>
    <row r="20" spans="2:14" x14ac:dyDescent="0.15">
      <c r="B20" s="15" t="s">
        <v>16</v>
      </c>
      <c r="C20" s="16" t="s">
        <v>17</v>
      </c>
      <c r="D20" s="16" t="s">
        <v>157</v>
      </c>
      <c r="E20" s="42" t="str">
        <f>RIGHT(Table2[[#This Row],[Column2]],2)</f>
        <v>16</v>
      </c>
      <c r="F20" s="17">
        <v>31.040529088078401</v>
      </c>
      <c r="H20" s="28" t="s">
        <v>195</v>
      </c>
      <c r="I20" s="28" t="s">
        <v>157</v>
      </c>
      <c r="J20" s="36" t="str">
        <f>RIGHT(Table2[[#This Row],[Column4]],2)</f>
        <v>16</v>
      </c>
      <c r="K20" s="29">
        <v>29.037522042199601</v>
      </c>
      <c r="L20" s="41" t="str">
        <f>IF(Table2[[#This Row],[ID]]=Table2[[#This Row],[ID2]],"match","")</f>
        <v>match</v>
      </c>
      <c r="M20">
        <f>Table2[[#This Row],[MX1 Cq]]/Table2[[#This Row],[HPRT1 Cq]]</f>
        <v>0.93547123374749153</v>
      </c>
      <c r="N20" s="43">
        <f>-LOG(Table2[[#This Row],[delta ratio]])</f>
        <v>2.8969562751690325E-2</v>
      </c>
    </row>
    <row r="21" spans="2:14" x14ac:dyDescent="0.15">
      <c r="B21" s="15" t="s">
        <v>16</v>
      </c>
      <c r="C21" s="16" t="s">
        <v>17</v>
      </c>
      <c r="D21" s="16" t="s">
        <v>159</v>
      </c>
      <c r="E21" s="42" t="str">
        <f>RIGHT(Table2[[#This Row],[Column2]],2)</f>
        <v>17</v>
      </c>
      <c r="F21" s="17">
        <v>32.9742069546934</v>
      </c>
      <c r="H21" s="28" t="s">
        <v>195</v>
      </c>
      <c r="I21" s="28" t="s">
        <v>159</v>
      </c>
      <c r="J21" s="36" t="str">
        <f>RIGHT(Table2[[#This Row],[Column4]],2)</f>
        <v>17</v>
      </c>
      <c r="K21" s="29">
        <v>29.525766591579799</v>
      </c>
      <c r="L21" s="41" t="str">
        <f>IF(Table2[[#This Row],[ID]]=Table2[[#This Row],[ID2]],"match","")</f>
        <v>match</v>
      </c>
      <c r="M21">
        <f>Table2[[#This Row],[MX1 Cq]]/Table2[[#This Row],[HPRT1 Cq]]</f>
        <v>0.89542006672512964</v>
      </c>
      <c r="N21" s="43">
        <f>-LOG(Table2[[#This Row],[delta ratio]])</f>
        <v>4.7973177128873605E-2</v>
      </c>
    </row>
    <row r="22" spans="2:14" x14ac:dyDescent="0.15">
      <c r="B22" s="15" t="s">
        <v>16</v>
      </c>
      <c r="C22" s="16" t="s">
        <v>17</v>
      </c>
      <c r="D22" s="16" t="s">
        <v>161</v>
      </c>
      <c r="E22" s="42" t="str">
        <f>RIGHT(Table2[[#This Row],[Column2]],2)</f>
        <v>18</v>
      </c>
      <c r="F22" s="17">
        <v>31.470611066993399</v>
      </c>
      <c r="H22" s="28" t="s">
        <v>195</v>
      </c>
      <c r="I22" s="28" t="s">
        <v>161</v>
      </c>
      <c r="J22" s="36" t="str">
        <f>RIGHT(Table2[[#This Row],[Column4]],2)</f>
        <v>18</v>
      </c>
      <c r="K22" s="29">
        <v>28.895036698353699</v>
      </c>
      <c r="L22" s="41" t="str">
        <f>IF(Table2[[#This Row],[ID]]=Table2[[#This Row],[ID2]],"match","")</f>
        <v>match</v>
      </c>
      <c r="M22">
        <f>Table2[[#This Row],[MX1 Cq]]/Table2[[#This Row],[HPRT1 Cq]]</f>
        <v>0.91815937850215501</v>
      </c>
      <c r="N22" s="43">
        <f>-LOG(Table2[[#This Row],[delta ratio]])</f>
        <v>3.7081925338904177E-2</v>
      </c>
    </row>
    <row r="23" spans="2:14" x14ac:dyDescent="0.15">
      <c r="B23" s="15" t="s">
        <v>16</v>
      </c>
      <c r="C23" s="16" t="s">
        <v>17</v>
      </c>
      <c r="D23" s="16" t="s">
        <v>163</v>
      </c>
      <c r="E23" s="42" t="str">
        <f>RIGHT(Table2[[#This Row],[Column2]],2)</f>
        <v>19</v>
      </c>
      <c r="F23" s="17">
        <v>30.844682542457999</v>
      </c>
      <c r="H23" s="28" t="s">
        <v>195</v>
      </c>
      <c r="I23" s="28" t="s">
        <v>163</v>
      </c>
      <c r="J23" s="36" t="str">
        <f>RIGHT(Table2[[#This Row],[Column4]],2)</f>
        <v>19</v>
      </c>
      <c r="K23" s="29">
        <v>29.011737836554499</v>
      </c>
      <c r="L23" s="41" t="str">
        <f>IF(Table2[[#This Row],[ID]]=Table2[[#This Row],[ID2]],"match","")</f>
        <v>match</v>
      </c>
      <c r="M23">
        <f>Table2[[#This Row],[MX1 Cq]]/Table2[[#This Row],[HPRT1 Cq]]</f>
        <v>0.94057501796685916</v>
      </c>
      <c r="N23" s="43">
        <f>-LOG(Table2[[#This Row],[delta ratio]])</f>
        <v>2.6606560464724285E-2</v>
      </c>
    </row>
    <row r="24" spans="2:14" x14ac:dyDescent="0.15">
      <c r="B24" s="15" t="s">
        <v>16</v>
      </c>
      <c r="C24" s="16" t="s">
        <v>17</v>
      </c>
      <c r="D24" s="16" t="s">
        <v>165</v>
      </c>
      <c r="E24" s="42" t="str">
        <f>RIGHT(Table2[[#This Row],[Column2]],2)</f>
        <v>20</v>
      </c>
      <c r="F24" s="17">
        <v>30.608865306768799</v>
      </c>
      <c r="H24" s="28" t="s">
        <v>195</v>
      </c>
      <c r="I24" s="28" t="s">
        <v>165</v>
      </c>
      <c r="J24" s="36" t="str">
        <f>RIGHT(Table2[[#This Row],[Column4]],2)</f>
        <v>20</v>
      </c>
      <c r="K24" s="29">
        <v>27.7013274401437</v>
      </c>
      <c r="L24" s="41" t="str">
        <f>IF(Table2[[#This Row],[ID]]=Table2[[#This Row],[ID2]],"match","")</f>
        <v>match</v>
      </c>
      <c r="M24">
        <f>Table2[[#This Row],[MX1 Cq]]/Table2[[#This Row],[HPRT1 Cq]]</f>
        <v>0.90500994278993641</v>
      </c>
      <c r="N24" s="43">
        <f>-LOG(Table2[[#This Row],[delta ratio]])</f>
        <v>4.3346649441112856E-2</v>
      </c>
    </row>
    <row r="25" spans="2:14" x14ac:dyDescent="0.15">
      <c r="E25" s="42" t="str">
        <f>RIGHT(Table2[[#This Row],[Column2]],1)</f>
        <v/>
      </c>
      <c r="J25" s="36" t="str">
        <f>RIGHT(Table2[[#This Row],[Column4]],1)</f>
        <v/>
      </c>
      <c r="L25" s="41"/>
      <c r="N25" s="43"/>
    </row>
    <row r="26" spans="2:14" x14ac:dyDescent="0.15">
      <c r="E26" s="42" t="str">
        <f>RIGHT(Table2[[#This Row],[Column2]],1)</f>
        <v/>
      </c>
      <c r="J26" s="36" t="str">
        <f>RIGHT(Table2[[#This Row],[Column4]],1)</f>
        <v/>
      </c>
      <c r="L26" s="41"/>
      <c r="N26" s="43"/>
    </row>
    <row r="27" spans="2:14" x14ac:dyDescent="0.15">
      <c r="B27" s="28" t="s">
        <v>16</v>
      </c>
      <c r="C27" s="28" t="s">
        <v>17</v>
      </c>
      <c r="D27" s="28" t="s">
        <v>252</v>
      </c>
      <c r="E27" s="42" t="str">
        <f>RIGHT(Table2[[#This Row],[Column2]],1)</f>
        <v>1</v>
      </c>
      <c r="F27" s="29">
        <v>32.098600438055101</v>
      </c>
      <c r="H27" s="28" t="s">
        <v>195</v>
      </c>
      <c r="I27" s="28" t="s">
        <v>252</v>
      </c>
      <c r="J27" s="36" t="str">
        <f>RIGHT(Table2[[#This Row],[Column4]],1)</f>
        <v>1</v>
      </c>
      <c r="K27" s="29">
        <v>30.654411386810001</v>
      </c>
      <c r="L27" s="41" t="str">
        <f>IF(Table2[[#This Row],[ID]]=Table2[[#This Row],[ID2]],"match","")</f>
        <v>match</v>
      </c>
      <c r="M27">
        <f>Table2[[#This Row],[MX1 Cq]]/Table2[[#This Row],[HPRT1 Cq]]</f>
        <v>0.95500772521119281</v>
      </c>
      <c r="N27" s="43">
        <f>-LOG(Table2[[#This Row],[delta ratio]])</f>
        <v>1.9993115324083075E-2</v>
      </c>
    </row>
    <row r="28" spans="2:14" x14ac:dyDescent="0.15">
      <c r="B28" s="28" t="s">
        <v>16</v>
      </c>
      <c r="C28" s="28" t="s">
        <v>17</v>
      </c>
      <c r="D28" s="28" t="s">
        <v>253</v>
      </c>
      <c r="E28" s="42" t="str">
        <f>RIGHT(Table2[[#This Row],[Column2]],1)</f>
        <v>2</v>
      </c>
      <c r="F28" s="29">
        <v>31.508468276835501</v>
      </c>
      <c r="H28" s="28" t="s">
        <v>195</v>
      </c>
      <c r="I28" s="28" t="s">
        <v>253</v>
      </c>
      <c r="J28" s="36" t="str">
        <f>RIGHT(Table2[[#This Row],[Column4]],1)</f>
        <v>2</v>
      </c>
      <c r="K28" s="29">
        <v>30.275865284435401</v>
      </c>
      <c r="L28" s="41" t="str">
        <f>IF(Table2[[#This Row],[ID]]=Table2[[#This Row],[ID2]],"match","")</f>
        <v>match</v>
      </c>
      <c r="M28">
        <f>Table2[[#This Row],[MX1 Cq]]/Table2[[#This Row],[HPRT1 Cq]]</f>
        <v>0.96088026299563767</v>
      </c>
      <c r="N28" s="43">
        <f>-LOG(Table2[[#This Row],[delta ratio]])</f>
        <v>1.7330727170284832E-2</v>
      </c>
    </row>
    <row r="29" spans="2:14" x14ac:dyDescent="0.15">
      <c r="B29" s="28" t="s">
        <v>16</v>
      </c>
      <c r="C29" s="28" t="s">
        <v>17</v>
      </c>
      <c r="D29" s="28" t="s">
        <v>254</v>
      </c>
      <c r="E29" s="42" t="str">
        <f>RIGHT(Table2[[#This Row],[Column2]],1)</f>
        <v>3</v>
      </c>
      <c r="F29" s="29">
        <v>31.5114357849545</v>
      </c>
      <c r="H29" s="28" t="s">
        <v>195</v>
      </c>
      <c r="I29" s="28" t="s">
        <v>254</v>
      </c>
      <c r="J29" s="36" t="str">
        <f>RIGHT(Table2[[#This Row],[Column4]],1)</f>
        <v>3</v>
      </c>
      <c r="K29" s="29">
        <v>29.5114581714708</v>
      </c>
      <c r="L29" s="41" t="str">
        <f>IF(Table2[[#This Row],[ID]]=Table2[[#This Row],[ID2]],"match","")</f>
        <v>match</v>
      </c>
      <c r="M29">
        <f>Table2[[#This Row],[MX1 Cq]]/Table2[[#This Row],[HPRT1 Cq]]</f>
        <v>0.93653168877698001</v>
      </c>
      <c r="N29" s="43">
        <f>-LOG(Table2[[#This Row],[delta ratio]])</f>
        <v>2.8477523117205129E-2</v>
      </c>
    </row>
    <row r="30" spans="2:14" x14ac:dyDescent="0.15">
      <c r="B30" s="28" t="s">
        <v>16</v>
      </c>
      <c r="C30" s="28" t="s">
        <v>17</v>
      </c>
      <c r="D30" s="28" t="s">
        <v>255</v>
      </c>
      <c r="E30" s="42" t="str">
        <f>RIGHT(Table2[[#This Row],[Column2]],1)</f>
        <v>4</v>
      </c>
      <c r="F30" s="29">
        <v>32.6322045021994</v>
      </c>
      <c r="H30" s="28" t="s">
        <v>195</v>
      </c>
      <c r="I30" s="28" t="s">
        <v>255</v>
      </c>
      <c r="J30" s="36" t="str">
        <f>RIGHT(Table2[[#This Row],[Column4]],1)</f>
        <v>4</v>
      </c>
      <c r="K30" s="29">
        <v>29.646378576003801</v>
      </c>
      <c r="L30" s="41" t="str">
        <f>IF(Table2[[#This Row],[ID]]=Table2[[#This Row],[ID2]],"match","")</f>
        <v>match</v>
      </c>
      <c r="M30">
        <f>Table2[[#This Row],[MX1 Cq]]/Table2[[#This Row],[HPRT1 Cq]]</f>
        <v>0.90850063697062344</v>
      </c>
      <c r="N30" s="43">
        <f>-LOG(Table2[[#This Row],[delta ratio]])</f>
        <v>4.1674763862022929E-2</v>
      </c>
    </row>
    <row r="31" spans="2:14" x14ac:dyDescent="0.15">
      <c r="B31" s="28" t="s">
        <v>16</v>
      </c>
      <c r="C31" s="28" t="s">
        <v>17</v>
      </c>
      <c r="D31" s="28" t="s">
        <v>256</v>
      </c>
      <c r="E31" s="42" t="str">
        <f>RIGHT(Table2[[#This Row],[Column2]],1)</f>
        <v>5</v>
      </c>
      <c r="F31" s="29">
        <v>32.441214549921803</v>
      </c>
      <c r="H31" s="28" t="s">
        <v>195</v>
      </c>
      <c r="I31" s="28" t="s">
        <v>256</v>
      </c>
      <c r="J31" s="36" t="str">
        <f>RIGHT(Table2[[#This Row],[Column4]],1)</f>
        <v>5</v>
      </c>
      <c r="K31" s="29">
        <v>31.269553657990599</v>
      </c>
      <c r="L31" s="41" t="str">
        <f>IF(Table2[[#This Row],[ID]]=Table2[[#This Row],[ID2]],"match","")</f>
        <v>match</v>
      </c>
      <c r="M31">
        <f>Table2[[#This Row],[MX1 Cq]]/Table2[[#This Row],[HPRT1 Cq]]</f>
        <v>0.96388356884332405</v>
      </c>
      <c r="N31" s="43">
        <f>-LOG(Table2[[#This Row],[delta ratio]])</f>
        <v>1.5975423008722026E-2</v>
      </c>
    </row>
    <row r="32" spans="2:14" x14ac:dyDescent="0.15">
      <c r="B32" s="28" t="s">
        <v>16</v>
      </c>
      <c r="C32" s="28" t="s">
        <v>17</v>
      </c>
      <c r="D32" s="28" t="s">
        <v>257</v>
      </c>
      <c r="E32" s="42" t="str">
        <f>RIGHT(Table2[[#This Row],[Column2]],1)</f>
        <v>6</v>
      </c>
      <c r="F32" s="29">
        <v>31.443284001244201</v>
      </c>
      <c r="H32" s="28" t="s">
        <v>195</v>
      </c>
      <c r="I32" s="28" t="s">
        <v>257</v>
      </c>
      <c r="J32" s="36" t="str">
        <f>RIGHT(Table2[[#This Row],[Column4]],1)</f>
        <v>6</v>
      </c>
      <c r="K32" s="29">
        <v>30.222423637659698</v>
      </c>
      <c r="L32" s="41" t="str">
        <f>IF(Table2[[#This Row],[ID]]=Table2[[#This Row],[ID2]],"match","")</f>
        <v>match</v>
      </c>
      <c r="M32">
        <f>Table2[[#This Row],[MX1 Cq]]/Table2[[#This Row],[HPRT1 Cq]]</f>
        <v>0.96117261913430563</v>
      </c>
      <c r="N32" s="43">
        <f>-LOG(Table2[[#This Row],[delta ratio]])</f>
        <v>1.7198609412304593E-2</v>
      </c>
    </row>
    <row r="33" spans="2:14" x14ac:dyDescent="0.15">
      <c r="B33" s="28" t="s">
        <v>16</v>
      </c>
      <c r="C33" s="28" t="s">
        <v>17</v>
      </c>
      <c r="D33" s="28" t="s">
        <v>258</v>
      </c>
      <c r="E33" s="42" t="str">
        <f>RIGHT(Table2[[#This Row],[Column2]],1)</f>
        <v>7</v>
      </c>
      <c r="F33" s="29">
        <v>33.229528062719297</v>
      </c>
      <c r="H33" s="28" t="s">
        <v>195</v>
      </c>
      <c r="I33" s="28" t="s">
        <v>258</v>
      </c>
      <c r="J33" s="36" t="str">
        <f>RIGHT(Table2[[#This Row],[Column4]],1)</f>
        <v>7</v>
      </c>
      <c r="K33" s="29">
        <v>30.4699799646095</v>
      </c>
      <c r="L33" s="41" t="str">
        <f>IF(Table2[[#This Row],[ID]]=Table2[[#This Row],[ID2]],"match","")</f>
        <v>match</v>
      </c>
      <c r="M33">
        <f>Table2[[#This Row],[MX1 Cq]]/Table2[[#This Row],[HPRT1 Cq]]</f>
        <v>0.91695494161393842</v>
      </c>
      <c r="N33" s="43">
        <f>-LOG(Table2[[#This Row],[delta ratio]])</f>
        <v>3.7652004667181223E-2</v>
      </c>
    </row>
    <row r="34" spans="2:14" x14ac:dyDescent="0.15">
      <c r="B34" s="28" t="s">
        <v>16</v>
      </c>
      <c r="C34" s="28" t="s">
        <v>17</v>
      </c>
      <c r="D34" s="28" t="s">
        <v>259</v>
      </c>
      <c r="E34" s="42" t="str">
        <f>RIGHT(Table2[[#This Row],[Column2]],1)</f>
        <v>8</v>
      </c>
      <c r="F34" s="29">
        <v>32.151742955678301</v>
      </c>
      <c r="H34" s="28" t="s">
        <v>195</v>
      </c>
      <c r="I34" s="28" t="s">
        <v>259</v>
      </c>
      <c r="J34" s="36" t="str">
        <f>RIGHT(Table2[[#This Row],[Column4]],1)</f>
        <v>8</v>
      </c>
      <c r="K34" s="29">
        <v>30.147805843832302</v>
      </c>
      <c r="L34" s="41" t="str">
        <f>IF(Table2[[#This Row],[ID]]=Table2[[#This Row],[ID2]],"match","")</f>
        <v>match</v>
      </c>
      <c r="M34">
        <f>Table2[[#This Row],[MX1 Cq]]/Table2[[#This Row],[HPRT1 Cq]]</f>
        <v>0.93767252013029401</v>
      </c>
      <c r="N34" s="43">
        <f>-LOG(Table2[[#This Row],[delta ratio]])</f>
        <v>2.7948811442816968E-2</v>
      </c>
    </row>
    <row r="35" spans="2:14" x14ac:dyDescent="0.15">
      <c r="B35" s="28" t="s">
        <v>16</v>
      </c>
      <c r="C35" s="28" t="s">
        <v>17</v>
      </c>
      <c r="D35" s="28" t="s">
        <v>260</v>
      </c>
      <c r="E35" s="42" t="str">
        <f>RIGHT(Table2[[#This Row],[Column2]],1)</f>
        <v>9</v>
      </c>
      <c r="F35" s="29">
        <v>31.716813996989199</v>
      </c>
      <c r="H35" s="28" t="s">
        <v>195</v>
      </c>
      <c r="I35" s="28" t="s">
        <v>260</v>
      </c>
      <c r="J35" s="36" t="str">
        <f>RIGHT(Table2[[#This Row],[Column4]],1)</f>
        <v>9</v>
      </c>
      <c r="K35" s="29">
        <v>30.165878847056401</v>
      </c>
      <c r="L35" s="41" t="str">
        <f>IF(Table2[[#This Row],[ID]]=Table2[[#This Row],[ID2]],"match","")</f>
        <v>match</v>
      </c>
      <c r="M35">
        <f>Table2[[#This Row],[MX1 Cq]]/Table2[[#This Row],[HPRT1 Cq]]</f>
        <v>0.95110053771226755</v>
      </c>
      <c r="N35" s="43">
        <f>-LOG(Table2[[#This Row],[delta ratio]])</f>
        <v>2.1773572793558807E-2</v>
      </c>
    </row>
    <row r="36" spans="2:14" x14ac:dyDescent="0.15">
      <c r="B36" s="28" t="s">
        <v>16</v>
      </c>
      <c r="C36" s="28" t="s">
        <v>17</v>
      </c>
      <c r="D36" s="28" t="s">
        <v>261</v>
      </c>
      <c r="E36" s="42" t="str">
        <f>RIGHT(Table2[[#This Row],[Column2]],2)</f>
        <v>10</v>
      </c>
      <c r="F36" s="29">
        <v>31.517983732082602</v>
      </c>
      <c r="H36" s="28" t="s">
        <v>195</v>
      </c>
      <c r="I36" s="28" t="s">
        <v>261</v>
      </c>
      <c r="J36" s="36" t="str">
        <f>RIGHT(Table2[[#This Row],[Column4]],2)</f>
        <v>10</v>
      </c>
      <c r="K36" s="29">
        <v>30.024168492341701</v>
      </c>
      <c r="L36" s="41" t="str">
        <f>IF(Table2[[#This Row],[ID]]=Table2[[#This Row],[ID2]],"match","")</f>
        <v>match</v>
      </c>
      <c r="M36">
        <f>Table2[[#This Row],[MX1 Cq]]/Table2[[#This Row],[HPRT1 Cq]]</f>
        <v>0.95260435272639843</v>
      </c>
      <c r="N36" s="43">
        <f>-LOG(Table2[[#This Row],[delta ratio]])</f>
        <v>2.1087438402071348E-2</v>
      </c>
    </row>
    <row r="37" spans="2:14" x14ac:dyDescent="0.15">
      <c r="B37" s="28" t="s">
        <v>16</v>
      </c>
      <c r="C37" s="28" t="s">
        <v>17</v>
      </c>
      <c r="D37" s="28" t="s">
        <v>262</v>
      </c>
      <c r="E37" s="42" t="str">
        <f>RIGHT(Table2[[#This Row],[Column2]],2)</f>
        <v>11</v>
      </c>
      <c r="F37" s="29">
        <v>32.223461466643798</v>
      </c>
      <c r="H37" s="28" t="s">
        <v>195</v>
      </c>
      <c r="I37" s="28" t="s">
        <v>262</v>
      </c>
      <c r="J37" s="36" t="str">
        <f>RIGHT(Table2[[#This Row],[Column4]],2)</f>
        <v>11</v>
      </c>
      <c r="K37" s="29">
        <v>29.4248451010174</v>
      </c>
      <c r="L37" s="41" t="str">
        <f>IF(Table2[[#This Row],[ID]]=Table2[[#This Row],[ID2]],"match","")</f>
        <v>match</v>
      </c>
      <c r="M37">
        <f>Table2[[#This Row],[MX1 Cq]]/Table2[[#This Row],[HPRT1 Cq]]</f>
        <v>0.91314972885444379</v>
      </c>
      <c r="N37" s="43">
        <f>-LOG(Table2[[#This Row],[delta ratio]])</f>
        <v>3.9458005506450795E-2</v>
      </c>
    </row>
    <row r="38" spans="2:14" x14ac:dyDescent="0.15">
      <c r="B38" s="28" t="s">
        <v>16</v>
      </c>
      <c r="C38" s="28" t="s">
        <v>17</v>
      </c>
      <c r="D38" s="28" t="s">
        <v>263</v>
      </c>
      <c r="E38" s="42" t="str">
        <f>RIGHT(Table2[[#This Row],[Column2]],2)</f>
        <v>12</v>
      </c>
      <c r="F38" s="29">
        <v>31.851494765589599</v>
      </c>
      <c r="H38" s="28" t="s">
        <v>195</v>
      </c>
      <c r="I38" s="28" t="s">
        <v>263</v>
      </c>
      <c r="J38" s="36" t="str">
        <f>RIGHT(Table2[[#This Row],[Column4]],2)</f>
        <v>12</v>
      </c>
      <c r="K38" s="29">
        <v>29.736872700349501</v>
      </c>
      <c r="L38" s="41" t="str">
        <f>IF(Table2[[#This Row],[ID]]=Table2[[#This Row],[ID2]],"match","")</f>
        <v>match</v>
      </c>
      <c r="M38">
        <f>Table2[[#This Row],[MX1 Cq]]/Table2[[#This Row],[HPRT1 Cq]]</f>
        <v>0.93360995831427651</v>
      </c>
      <c r="N38" s="43">
        <f>-LOG(Table2[[#This Row],[delta ratio]])</f>
        <v>2.9834524552795613E-2</v>
      </c>
    </row>
    <row r="39" spans="2:14" x14ac:dyDescent="0.15">
      <c r="B39" s="28" t="s">
        <v>16</v>
      </c>
      <c r="C39" s="28" t="s">
        <v>17</v>
      </c>
      <c r="D39" s="28" t="s">
        <v>264</v>
      </c>
      <c r="E39" s="42" t="str">
        <f>RIGHT(Table2[[#This Row],[Column2]],2)</f>
        <v>13</v>
      </c>
      <c r="F39" s="29">
        <v>32.118570983935399</v>
      </c>
      <c r="H39" s="28" t="s">
        <v>195</v>
      </c>
      <c r="I39" s="28" t="s">
        <v>264</v>
      </c>
      <c r="J39" s="36" t="str">
        <f>RIGHT(Table2[[#This Row],[Column4]],2)</f>
        <v>13</v>
      </c>
      <c r="K39" s="29">
        <v>31.187958456244701</v>
      </c>
      <c r="L39" s="41" t="str">
        <f>IF(Table2[[#This Row],[ID]]=Table2[[#This Row],[ID2]],"match","")</f>
        <v>match</v>
      </c>
      <c r="M39">
        <f>Table2[[#This Row],[MX1 Cq]]/Table2[[#This Row],[HPRT1 Cq]]</f>
        <v>0.97102571816921246</v>
      </c>
      <c r="N39" s="43">
        <f>-LOG(Table2[[#This Row],[delta ratio]])</f>
        <v>1.2769267402952679E-2</v>
      </c>
    </row>
    <row r="40" spans="2:14" x14ac:dyDescent="0.15">
      <c r="B40" s="28" t="s">
        <v>16</v>
      </c>
      <c r="C40" s="28" t="s">
        <v>17</v>
      </c>
      <c r="D40" s="28" t="s">
        <v>265</v>
      </c>
      <c r="E40" s="42" t="str">
        <f>RIGHT(Table2[[#This Row],[Column2]],2)</f>
        <v>14</v>
      </c>
      <c r="F40" s="29">
        <v>35.04635108838</v>
      </c>
      <c r="H40" s="28" t="s">
        <v>195</v>
      </c>
      <c r="I40" s="28" t="s">
        <v>265</v>
      </c>
      <c r="J40" s="36" t="str">
        <f>RIGHT(Table2[[#This Row],[Column4]],2)</f>
        <v>14</v>
      </c>
      <c r="K40" s="29">
        <v>32.023534714283201</v>
      </c>
      <c r="L40" s="41" t="str">
        <f>IF(Table2[[#This Row],[ID]]=Table2[[#This Row],[ID2]],"match","")</f>
        <v>match</v>
      </c>
      <c r="M40">
        <f>Table2[[#This Row],[MX1 Cq]]/Table2[[#This Row],[HPRT1 Cq]]</f>
        <v>0.91374804279983812</v>
      </c>
      <c r="N40" s="43">
        <f>-LOG(Table2[[#This Row],[delta ratio]])</f>
        <v>3.9173540268983939E-2</v>
      </c>
    </row>
    <row r="41" spans="2:14" x14ac:dyDescent="0.15">
      <c r="B41" s="28" t="s">
        <v>16</v>
      </c>
      <c r="C41" s="28" t="s">
        <v>17</v>
      </c>
      <c r="D41" s="28" t="s">
        <v>266</v>
      </c>
      <c r="E41" s="42" t="str">
        <f>RIGHT(Table2[[#This Row],[Column2]],2)</f>
        <v>15</v>
      </c>
      <c r="F41" s="29">
        <v>33.292425328803503</v>
      </c>
      <c r="H41" s="28" t="s">
        <v>195</v>
      </c>
      <c r="I41" s="28" t="s">
        <v>266</v>
      </c>
      <c r="J41" s="36" t="str">
        <f>RIGHT(Table2[[#This Row],[Column4]],2)</f>
        <v>15</v>
      </c>
      <c r="K41" s="29">
        <v>29.580509939528699</v>
      </c>
      <c r="L41" s="41" t="str">
        <f>IF(Table2[[#This Row],[ID]]=Table2[[#This Row],[ID2]],"match","")</f>
        <v>match</v>
      </c>
      <c r="M41">
        <f>Table2[[#This Row],[MX1 Cq]]/Table2[[#This Row],[HPRT1 Cq]]</f>
        <v>0.88850570805175377</v>
      </c>
      <c r="N41" s="43">
        <f>-LOG(Table2[[#This Row],[delta ratio]])</f>
        <v>5.1339777799685647E-2</v>
      </c>
    </row>
    <row r="42" spans="2:14" x14ac:dyDescent="0.15">
      <c r="B42" s="28" t="s">
        <v>16</v>
      </c>
      <c r="C42" s="28" t="s">
        <v>17</v>
      </c>
      <c r="D42" s="28" t="s">
        <v>267</v>
      </c>
      <c r="E42" s="42" t="str">
        <f>RIGHT(Table2[[#This Row],[Column2]],2)</f>
        <v>16</v>
      </c>
      <c r="F42" s="29">
        <v>31.804687062778001</v>
      </c>
      <c r="H42" s="28" t="s">
        <v>195</v>
      </c>
      <c r="I42" s="28" t="s">
        <v>267</v>
      </c>
      <c r="J42" s="36" t="str">
        <f>RIGHT(Table2[[#This Row],[Column4]],2)</f>
        <v>16</v>
      </c>
      <c r="K42" s="29">
        <v>30.5863863221591</v>
      </c>
      <c r="L42" s="41" t="str">
        <f>IF(Table2[[#This Row],[ID]]=Table2[[#This Row],[ID2]],"match","")</f>
        <v>match</v>
      </c>
      <c r="M42">
        <f>Table2[[#This Row],[MX1 Cq]]/Table2[[#This Row],[HPRT1 Cq]]</f>
        <v>0.9616943019054347</v>
      </c>
      <c r="N42" s="43">
        <f>-LOG(Table2[[#This Row],[delta ratio]])</f>
        <v>1.6962957166290933E-2</v>
      </c>
    </row>
    <row r="43" spans="2:14" x14ac:dyDescent="0.15">
      <c r="B43" s="28" t="s">
        <v>16</v>
      </c>
      <c r="C43" s="28" t="s">
        <v>17</v>
      </c>
      <c r="D43" s="28" t="s">
        <v>268</v>
      </c>
      <c r="E43" s="42" t="str">
        <f>RIGHT(Table2[[#This Row],[Column2]],2)</f>
        <v>17</v>
      </c>
      <c r="F43" s="29">
        <v>33.210807574788198</v>
      </c>
      <c r="H43" s="28" t="s">
        <v>195</v>
      </c>
      <c r="I43" s="28" t="s">
        <v>268</v>
      </c>
      <c r="J43" s="36" t="str">
        <f>RIGHT(Table2[[#This Row],[Column4]],2)</f>
        <v>17</v>
      </c>
      <c r="K43" s="29">
        <v>30.3995039169629</v>
      </c>
      <c r="L43" s="41" t="str">
        <f>IF(Table2[[#This Row],[ID]]=Table2[[#This Row],[ID2]],"match","")</f>
        <v>match</v>
      </c>
      <c r="M43">
        <f>Table2[[#This Row],[MX1 Cq]]/Table2[[#This Row],[HPRT1 Cq]]</f>
        <v>0.91534973512780571</v>
      </c>
      <c r="N43" s="43">
        <f>-LOG(Table2[[#This Row],[delta ratio]])</f>
        <v>3.8412939795969159E-2</v>
      </c>
    </row>
    <row r="44" spans="2:14" x14ac:dyDescent="0.15">
      <c r="B44" s="28" t="s">
        <v>16</v>
      </c>
      <c r="C44" s="28" t="s">
        <v>17</v>
      </c>
      <c r="D44" s="28" t="s">
        <v>269</v>
      </c>
      <c r="E44" s="42" t="str">
        <f>RIGHT(Table2[[#This Row],[Column2]],2)</f>
        <v>18</v>
      </c>
      <c r="F44" s="29">
        <v>32.267444087519202</v>
      </c>
      <c r="H44" s="28" t="s">
        <v>195</v>
      </c>
      <c r="I44" s="28" t="s">
        <v>269</v>
      </c>
      <c r="J44" s="36" t="str">
        <f>RIGHT(Table2[[#This Row],[Column4]],2)</f>
        <v>18</v>
      </c>
      <c r="K44" s="29">
        <v>29.523801001419699</v>
      </c>
      <c r="L44" s="41" t="str">
        <f>IF(Table2[[#This Row],[ID]]=Table2[[#This Row],[ID2]],"match","")</f>
        <v>match</v>
      </c>
      <c r="M44">
        <f>Table2[[#This Row],[MX1 Cq]]/Table2[[#This Row],[HPRT1 Cq]]</f>
        <v>0.91497178770472487</v>
      </c>
      <c r="N44" s="43">
        <f>-LOG(Table2[[#This Row],[delta ratio]])</f>
        <v>3.8592296789348633E-2</v>
      </c>
    </row>
    <row r="45" spans="2:14" x14ac:dyDescent="0.15">
      <c r="B45" s="28" t="s">
        <v>16</v>
      </c>
      <c r="C45" s="28" t="s">
        <v>17</v>
      </c>
      <c r="D45" s="28" t="s">
        <v>270</v>
      </c>
      <c r="E45" s="42" t="str">
        <f>RIGHT(Table2[[#This Row],[Column2]],2)</f>
        <v>19</v>
      </c>
      <c r="F45" s="29">
        <v>31.912702867378599</v>
      </c>
      <c r="H45" s="28" t="s">
        <v>195</v>
      </c>
      <c r="I45" s="28" t="s">
        <v>270</v>
      </c>
      <c r="J45" s="36" t="str">
        <f>RIGHT(Table2[[#This Row],[Column4]],2)</f>
        <v>19</v>
      </c>
      <c r="K45" s="29">
        <v>30.205807059808901</v>
      </c>
      <c r="L45" s="41" t="str">
        <f>IF(Table2[[#This Row],[ID]]=Table2[[#This Row],[ID2]],"match","")</f>
        <v>match</v>
      </c>
      <c r="M45">
        <f>Table2[[#This Row],[MX1 Cq]]/Table2[[#This Row],[HPRT1 Cq]]</f>
        <v>0.94651359320258333</v>
      </c>
      <c r="N45" s="43">
        <f>-LOG(Table2[[#This Row],[delta ratio]])</f>
        <v>2.3873144605115894E-2</v>
      </c>
    </row>
    <row r="46" spans="2:14" x14ac:dyDescent="0.15">
      <c r="B46" s="28" t="s">
        <v>16</v>
      </c>
      <c r="C46" s="28" t="s">
        <v>17</v>
      </c>
      <c r="D46" s="28" t="s">
        <v>271</v>
      </c>
      <c r="E46" s="42" t="str">
        <f>RIGHT(Table2[[#This Row],[Column2]],2)</f>
        <v>20</v>
      </c>
      <c r="F46" s="29">
        <v>32.372319346555003</v>
      </c>
      <c r="H46" s="28" t="s">
        <v>195</v>
      </c>
      <c r="I46" s="28" t="s">
        <v>271</v>
      </c>
      <c r="J46" s="36" t="str">
        <f>RIGHT(Table2[[#This Row],[Column4]],2)</f>
        <v>20</v>
      </c>
      <c r="K46" s="29">
        <v>29.276399906419499</v>
      </c>
      <c r="L46" s="41" t="str">
        <f>IF(Table2[[#This Row],[ID]]=Table2[[#This Row],[ID2]],"match","")</f>
        <v>match</v>
      </c>
      <c r="M46">
        <f>Table2[[#This Row],[MX1 Cq]]/Table2[[#This Row],[HPRT1 Cq]]</f>
        <v>0.90436522613678694</v>
      </c>
      <c r="N46" s="43">
        <f>-LOG(Table2[[#This Row],[delta ratio]])</f>
        <v>4.3656145118418824E-2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ColWidth="10" defaultRowHeight="15" customHeight="1" x14ac:dyDescent="0.15"/>
  <cols>
    <col min="1" max="1" width="23.1640625" style="21" customWidth="1"/>
    <col min="2" max="2" width="35.33203125" style="21" customWidth="1"/>
    <col min="3" max="3" width="10" style="21" customWidth="1"/>
    <col min="4" max="16384" width="10" style="21"/>
  </cols>
  <sheetData>
    <row r="1" spans="1:2" ht="15" customHeight="1" x14ac:dyDescent="0.15">
      <c r="A1" s="21" t="s">
        <v>173</v>
      </c>
      <c r="B1" s="21" t="s">
        <v>174</v>
      </c>
    </row>
    <row r="2" spans="1:2" ht="15" customHeight="1" x14ac:dyDescent="0.15">
      <c r="A2" s="21" t="s">
        <v>175</v>
      </c>
      <c r="B2" s="21" t="s">
        <v>176</v>
      </c>
    </row>
    <row r="3" spans="1:2" ht="15" customHeight="1" x14ac:dyDescent="0.15">
      <c r="A3" s="21" t="s">
        <v>177</v>
      </c>
      <c r="B3" s="22"/>
    </row>
    <row r="4" spans="1:2" ht="15" customHeight="1" x14ac:dyDescent="0.15">
      <c r="A4" s="21" t="s">
        <v>178</v>
      </c>
    </row>
    <row r="5" spans="1:2" ht="15" customHeight="1" x14ac:dyDescent="0.15">
      <c r="A5" s="21" t="s">
        <v>179</v>
      </c>
      <c r="B5" s="21" t="s">
        <v>180</v>
      </c>
    </row>
    <row r="6" spans="1:2" ht="15" customHeight="1" x14ac:dyDescent="0.15">
      <c r="A6" s="21" t="s">
        <v>181</v>
      </c>
      <c r="B6" s="21" t="s">
        <v>182</v>
      </c>
    </row>
    <row r="7" spans="1:2" ht="15" customHeight="1" x14ac:dyDescent="0.15">
      <c r="A7" s="21" t="s">
        <v>183</v>
      </c>
      <c r="B7" s="23">
        <v>20</v>
      </c>
    </row>
    <row r="8" spans="1:2" ht="15" customHeight="1" x14ac:dyDescent="0.15">
      <c r="A8" s="21" t="s">
        <v>184</v>
      </c>
      <c r="B8" s="23">
        <v>105</v>
      </c>
    </row>
    <row r="9" spans="1:2" ht="15" customHeight="1" x14ac:dyDescent="0.15">
      <c r="A9" s="21" t="s">
        <v>185</v>
      </c>
      <c r="B9" s="21" t="s">
        <v>186</v>
      </c>
    </row>
    <row r="10" spans="1:2" ht="15" customHeight="1" x14ac:dyDescent="0.15">
      <c r="A10" s="21" t="s">
        <v>187</v>
      </c>
      <c r="B10" s="21" t="s">
        <v>188</v>
      </c>
    </row>
    <row r="11" spans="1:2" ht="15" customHeight="1" x14ac:dyDescent="0.15">
      <c r="A11" s="21" t="s">
        <v>189</v>
      </c>
      <c r="B11" s="21" t="s">
        <v>190</v>
      </c>
    </row>
    <row r="12" spans="1:2" ht="15" customHeight="1" x14ac:dyDescent="0.15">
      <c r="A12" s="21" t="s">
        <v>191</v>
      </c>
      <c r="B12" s="21" t="s">
        <v>192</v>
      </c>
    </row>
    <row r="13" spans="1:2" ht="15" customHeight="1" x14ac:dyDescent="0.15">
      <c r="A13" s="21" t="s">
        <v>193</v>
      </c>
      <c r="B13" s="21" t="s">
        <v>194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 HPRT1</vt:lpstr>
      <vt:lpstr>raw data B77 B75 MX1</vt:lpstr>
      <vt:lpstr>raw data B77 B75 HPRT1</vt:lpstr>
      <vt:lpstr>raw data MX1</vt:lpstr>
      <vt:lpstr>B73 MX1 HPRT1</vt:lpstr>
      <vt:lpstr>Group info</vt:lpstr>
      <vt:lpstr>B75 MX1 HPRT1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Hamid</cp:lastModifiedBy>
  <dcterms:modified xsi:type="dcterms:W3CDTF">2020-11-03T04:37:31Z</dcterms:modified>
</cp:coreProperties>
</file>