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minpahlavani/Downloads/"/>
    </mc:Choice>
  </mc:AlternateContent>
  <xr:revisionPtr revIDLastSave="0" documentId="13_ncr:1_{E2A589B9-8393-0143-97A1-B27C6032ECAB}" xr6:coauthVersionLast="47" xr6:coauthVersionMax="47" xr10:uidLastSave="{00000000-0000-0000-0000-000000000000}"/>
  <bookViews>
    <workbookView xWindow="2900" yWindow="1160" windowWidth="32680" windowHeight="26040" activeTab="7" xr2:uid="{00000000-000D-0000-FFFF-FFFF00000000}"/>
  </bookViews>
  <sheets>
    <sheet name="movies" sheetId="1" r:id="rId1"/>
    <sheet name="Marvel_Financials" sheetId="6" r:id="rId2"/>
    <sheet name="Sheet2" sheetId="7" r:id="rId3"/>
    <sheet name="financials" sheetId="2" r:id="rId4"/>
    <sheet name="actors" sheetId="3" r:id="rId5"/>
    <sheet name="movie_actor" sheetId="4" r:id="rId6"/>
    <sheet name="languages" sheetId="5" r:id="rId7"/>
    <sheet name="Sheet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4" i="8"/>
  <c r="B3" i="8"/>
  <c r="B2" i="8"/>
  <c r="C5" i="6"/>
  <c r="E44" i="1"/>
  <c r="E43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1" i="1" l="1"/>
  <c r="P21" i="1" s="1"/>
  <c r="L32" i="1"/>
  <c r="M25" i="1"/>
  <c r="O25" i="1" s="1"/>
  <c r="M22" i="1"/>
  <c r="O22" i="1" s="1"/>
  <c r="M7" i="1"/>
  <c r="O7" i="1" s="1"/>
  <c r="M17" i="1"/>
  <c r="O17" i="1" s="1"/>
  <c r="M37" i="1"/>
  <c r="O37" i="1" s="1"/>
  <c r="M8" i="1"/>
  <c r="O8" i="1" s="1"/>
  <c r="M21" i="1"/>
  <c r="O21" i="1" s="1"/>
  <c r="M32" i="1"/>
  <c r="O32" i="1" s="1"/>
  <c r="M39" i="1"/>
  <c r="O39" i="1" s="1"/>
  <c r="M20" i="1"/>
  <c r="O20" i="1" s="1"/>
  <c r="M34" i="1"/>
  <c r="O34" i="1" s="1"/>
  <c r="M4" i="1"/>
  <c r="O4" i="1" s="1"/>
  <c r="M19" i="1"/>
  <c r="O19" i="1" s="1"/>
  <c r="M13" i="1"/>
  <c r="O13" i="1" s="1"/>
  <c r="M12" i="1"/>
  <c r="O12" i="1" s="1"/>
  <c r="M5" i="1"/>
  <c r="O5" i="1" s="1"/>
  <c r="M28" i="1"/>
  <c r="O28" i="1" s="1"/>
  <c r="M35" i="1"/>
  <c r="O35" i="1" s="1"/>
  <c r="M30" i="1"/>
  <c r="O30" i="1" s="1"/>
  <c r="M23" i="1"/>
  <c r="O23" i="1" s="1"/>
  <c r="M11" i="1"/>
  <c r="O11" i="1" s="1"/>
  <c r="M29" i="1"/>
  <c r="O29" i="1" s="1"/>
  <c r="M33" i="1"/>
  <c r="O33" i="1" s="1"/>
  <c r="M6" i="1"/>
  <c r="O6" i="1" s="1"/>
  <c r="M31" i="1"/>
  <c r="O31" i="1" s="1"/>
  <c r="M15" i="1"/>
  <c r="O15" i="1" s="1"/>
  <c r="M16" i="1"/>
  <c r="O16" i="1" s="1"/>
  <c r="M36" i="1"/>
  <c r="O36" i="1" s="1"/>
  <c r="M27" i="1"/>
  <c r="O27" i="1" s="1"/>
  <c r="M3" i="1"/>
  <c r="O3" i="1" s="1"/>
  <c r="M9" i="1"/>
  <c r="O9" i="1" s="1"/>
  <c r="M38" i="1"/>
  <c r="O38" i="1" s="1"/>
  <c r="M14" i="1"/>
  <c r="O14" i="1" s="1"/>
  <c r="M24" i="1"/>
  <c r="O24" i="1" s="1"/>
  <c r="M2" i="1"/>
  <c r="O2" i="1" s="1"/>
  <c r="M26" i="1"/>
  <c r="O26" i="1" s="1"/>
  <c r="M40" i="1"/>
  <c r="O40" i="1" s="1"/>
  <c r="M10" i="1"/>
  <c r="O10" i="1" s="1"/>
  <c r="M18" i="1"/>
  <c r="O18" i="1" s="1"/>
  <c r="L17" i="1"/>
  <c r="N17" i="1" s="1"/>
  <c r="L37" i="1"/>
  <c r="N37" i="1" s="1"/>
  <c r="L8" i="1"/>
  <c r="N8" i="1" s="1"/>
  <c r="L9" i="1"/>
  <c r="N9" i="1" s="1"/>
  <c r="L16" i="1"/>
  <c r="N16" i="1" s="1"/>
  <c r="L36" i="1"/>
  <c r="N36" i="1" s="1"/>
  <c r="L38" i="1"/>
  <c r="N38" i="1" s="1"/>
  <c r="L26" i="1"/>
  <c r="N26" i="1" s="1"/>
  <c r="L20" i="1"/>
  <c r="N20" i="1" s="1"/>
  <c r="L39" i="1"/>
  <c r="L25" i="1"/>
  <c r="N25" i="1" s="1"/>
  <c r="L22" i="1"/>
  <c r="N22" i="1" s="1"/>
  <c r="L7" i="1"/>
  <c r="N7" i="1" s="1"/>
  <c r="L27" i="1"/>
  <c r="N27" i="1" s="1"/>
  <c r="L14" i="1"/>
  <c r="N14" i="1" s="1"/>
  <c r="L40" i="1"/>
  <c r="N40" i="1" s="1"/>
  <c r="L10" i="1"/>
  <c r="N10" i="1" s="1"/>
  <c r="L18" i="1"/>
  <c r="N18" i="1" s="1"/>
  <c r="L34" i="1"/>
  <c r="N34" i="1" s="1"/>
  <c r="L4" i="1"/>
  <c r="N4" i="1" s="1"/>
  <c r="L19" i="1"/>
  <c r="N19" i="1" s="1"/>
  <c r="L13" i="1"/>
  <c r="N13" i="1" s="1"/>
  <c r="L12" i="1"/>
  <c r="N12" i="1" s="1"/>
  <c r="L30" i="1"/>
  <c r="N30" i="1" s="1"/>
  <c r="L24" i="1"/>
  <c r="N24" i="1" s="1"/>
  <c r="L31" i="1"/>
  <c r="N31" i="1" s="1"/>
  <c r="L3" i="1"/>
  <c r="N3" i="1" s="1"/>
  <c r="L2" i="1"/>
  <c r="P2" i="1" s="1"/>
  <c r="L23" i="1"/>
  <c r="P23" i="1" s="1"/>
  <c r="L15" i="1"/>
  <c r="N15" i="1" s="1"/>
  <c r="L6" i="1"/>
  <c r="N6" i="1" s="1"/>
  <c r="L11" i="1"/>
  <c r="N11" i="1" s="1"/>
  <c r="L29" i="1"/>
  <c r="N29" i="1" s="1"/>
  <c r="L33" i="1"/>
  <c r="N33" i="1" s="1"/>
  <c r="L5" i="1"/>
  <c r="L28" i="1"/>
  <c r="L35" i="1"/>
  <c r="E45" i="1" l="1"/>
  <c r="E46" i="1" s="1"/>
  <c r="P9" i="1"/>
  <c r="Q19" i="1"/>
  <c r="Q4" i="1"/>
  <c r="P22" i="1"/>
  <c r="Q31" i="1"/>
  <c r="Q17" i="1"/>
  <c r="Q14" i="1"/>
  <c r="Q16" i="1"/>
  <c r="Q8" i="1"/>
  <c r="Q7" i="1"/>
  <c r="Q26" i="1"/>
  <c r="Q39" i="1"/>
  <c r="Q33" i="1"/>
  <c r="Q24" i="1"/>
  <c r="Q22" i="1"/>
  <c r="Q12" i="1"/>
  <c r="Q29" i="1"/>
  <c r="Q13" i="1"/>
  <c r="P11" i="1"/>
  <c r="P18" i="1"/>
  <c r="Q10" i="1"/>
  <c r="Q2" i="1"/>
  <c r="Q34" i="1"/>
  <c r="Q11" i="1"/>
  <c r="P3" i="1"/>
  <c r="Q9" i="1"/>
  <c r="Q32" i="1"/>
  <c r="P12" i="1"/>
  <c r="Q5" i="1"/>
  <c r="Q36" i="1"/>
  <c r="Q37" i="1"/>
  <c r="P16" i="1"/>
  <c r="P8" i="1"/>
  <c r="Q30" i="1"/>
  <c r="P7" i="1"/>
  <c r="Q20" i="1"/>
  <c r="Q3" i="1"/>
  <c r="Q25" i="1"/>
  <c r="Q6" i="1"/>
  <c r="B2" i="6" s="1"/>
  <c r="Q18" i="1"/>
  <c r="Q40" i="1"/>
  <c r="Q28" i="1"/>
  <c r="P31" i="1"/>
  <c r="Q15" i="1"/>
  <c r="Q38" i="1"/>
  <c r="Q21" i="1"/>
  <c r="P40" i="1"/>
  <c r="Q23" i="1"/>
  <c r="Q27" i="1"/>
  <c r="Q35" i="1"/>
  <c r="P38" i="1"/>
  <c r="P26" i="1"/>
  <c r="P6" i="1"/>
  <c r="B3" i="6" s="1"/>
  <c r="D3" i="6" s="1"/>
  <c r="P29" i="1"/>
  <c r="N32" i="1"/>
  <c r="P32" i="1"/>
  <c r="P15" i="1"/>
  <c r="P24" i="1"/>
  <c r="P14" i="1"/>
  <c r="P10" i="1"/>
  <c r="P4" i="1"/>
  <c r="N35" i="1"/>
  <c r="P35" i="1"/>
  <c r="P30" i="1"/>
  <c r="P36" i="1"/>
  <c r="P27" i="1"/>
  <c r="N39" i="1"/>
  <c r="P39" i="1"/>
  <c r="P20" i="1"/>
  <c r="N28" i="1"/>
  <c r="P28" i="1"/>
  <c r="P19" i="1"/>
  <c r="P37" i="1"/>
  <c r="P17" i="1"/>
  <c r="P13" i="1"/>
  <c r="N5" i="1"/>
  <c r="P5" i="1"/>
  <c r="P34" i="1"/>
  <c r="P25" i="1"/>
  <c r="P33" i="1"/>
  <c r="N2" i="1"/>
  <c r="N21" i="1"/>
  <c r="N23" i="1"/>
  <c r="O43" i="1"/>
  <c r="B6" i="6" l="1"/>
  <c r="D6" i="6" s="1"/>
  <c r="D2" i="6"/>
  <c r="B4" i="6"/>
  <c r="E47" i="1"/>
  <c r="Q43" i="1"/>
  <c r="P43" i="1"/>
  <c r="N43" i="1"/>
  <c r="B5" i="6" l="1"/>
  <c r="D5" i="6" s="1"/>
  <c r="D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<sst xmlns="http://schemas.openxmlformats.org/spreadsheetml/2006/main" count="323" uniqueCount="184">
  <si>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</si>
  <si>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</si>
  <si>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</si>
  <si>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</si>
  <si>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</si>
  <si>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</si>
  <si>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</si>
  <si>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</si>
  <si>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</si>
  <si>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</si>
  <si>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</si>
  <si>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</si>
  <si>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</si>
  <si>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</si>
  <si>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</si>
  <si>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</si>
  <si>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</si>
  <si>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</si>
  <si>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</si>
  <si>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</si>
  <si>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</si>
  <si>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</si>
  <si>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</si>
  <si>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</si>
  <si>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</si>
  <si>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</si>
  <si>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</si>
  <si>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</si>
  <si>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</si>
  <si>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</si>
  <si>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</si>
  <si>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</si>
  <si>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</si>
  <si>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</si>
  <si>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</si>
  <si>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</si>
  <si>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</si>
  <si>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</si>
  <si>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</si>
  <si>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</si>
  <si>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</si>
  <si>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</si>
  <si>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</si>
  <si>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</si>
  <si>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</si>
  <si>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</si>
  <si>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</si>
  <si>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</si>
  <si>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</si>
  <si>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</si>
  <si>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</si>
  <si>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</si>
  <si>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</si>
  <si>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</si>
  <si>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</si>
  <si>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</si>
  <si>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</si>
  <si>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</si>
  <si>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</si>
  <si>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</si>
  <si>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</si>
  <si>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</si>
  <si>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</si>
  <si>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</si>
  <si>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</si>
  <si>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</si>
  <si>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</si>
  <si>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</si>
  <si>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</si>
  <si>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</si>
  <si>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</si>
  <si>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</si>
  <si>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</si>
  <si>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</si>
  <si>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</si>
  <si>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</si>
  <si>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</si>
  <si>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</si>
  <si>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</si>
  <si>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</si>
  <si>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</si>
  <si>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</si>
  <si>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</si>
  <si>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</si>
  <si>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</si>
  <si>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</si>
  <si>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</si>
  <si>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</si>
  <si>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</si>
  <si>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</si>
  <si>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</si>
  <si>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</si>
  <si>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</si>
  <si>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</si>
  <si>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</si>
  <si>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</si>
  <si>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</si>
  <si>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</si>
  <si>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</si>
  <si>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</si>
  <si>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</si>
  <si>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</si>
  <si>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</si>
  <si>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</si>
  <si>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</si>
  <si>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</si>
  <si>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</si>
  <si>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</si>
  <si>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</si>
  <si>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</si>
  <si>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</si>
  <si>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</si>
  <si>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</si>
  <si>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</si>
  <si>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</si>
  <si>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</si>
  <si>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</si>
  <si>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</si>
  <si>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</si>
  <si>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</si>
  <si>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</si>
  <si>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</si>
  <si>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</si>
  <si>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</si>
  <si>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</si>
  <si>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</si>
  <si>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</si>
  <si>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</si>
  <si>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</si>
  <si>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</si>
  <si>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</si>
  <si>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</si>
  <si>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</si>
  <si>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</si>
  <si>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</si>
  <si>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</si>
  <si>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</si>
  <si>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</si>
  <si>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</si>
  <si>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</si>
  <si>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</si>
  <si>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</si>
  <si>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</si>
  <si>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</si>
  <si>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</si>
  <si>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</si>
  <si>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</si>
  <si>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</si>
  <si>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</si>
  <si>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</si>
  <si>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</si>
  <si>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</si>
  <si>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</si>
  <si>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</si>
  <si>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</si>
  <si>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</si>
  <si>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</si>
  <si>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</si>
  <si>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</si>
  <si>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</si>
  <si>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</si>
  <si>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</si>
  <si>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</si>
  <si>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</si>
  <si>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</si>
  <si>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</si>
  <si>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</si>
  <si>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Movies INR</t>
  </si>
  <si>
    <t>AVG Bollywood Revenue INR</t>
  </si>
  <si>
    <t>Percentage Revenue form bollywood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</si>
  <si>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</si>
  <si>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</si>
  <si>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</si>
  <si>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</si>
  <si>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</si>
  <si>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</si>
  <si>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</si>
  <si>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Target</t>
  </si>
  <si>
    <t>Target - Actual</t>
  </si>
  <si>
    <t>Mean</t>
  </si>
  <si>
    <t>Median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</si>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</sst>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44" fontId="0" fillId="3" borderId="0" xfId="1" applyFont="1" applyFill="1"/>
    <xf numFmtId="2" fontId="0" fillId="0" borderId="0" xfId="0" applyNumberFormat="1"/>
    <xf numFmtId="0" fontId="3" fillId="0" borderId="0" xfId="0" applyFont="1"/>
    <xf numFmtId="9" fontId="0" fillId="0" borderId="0" xfId="2" applyFont="1"/>
    <xf numFmtId="0" fontId="0" fillId="4" borderId="0" xfId="0" applyFill="1"/>
    <xf numFmtId="44" fontId="0" fillId="0" borderId="0" xfId="1" applyFont="1"/>
    <xf numFmtId="44" fontId="0" fillId="0" borderId="0" xfId="0" applyNumberForma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1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" xr3:uid="{F8F818FC-9446-4845-ADAD-8B8690363119}" name="budget(mln)" dataDxfId="9">
      <calculatedColumnFormula>IF(Movies[[#This Row],[unit]]="Billions",Movies[[#This Row],[budget]]*1000,Movies[[#This Row],[budget]])</calculatedColumnFormula>
    </tableColumn>
    <tableColumn id="9" xr3:uid="{09229E62-548D-6A43-AE2A-EA26FB2DCF7A}" name="revenue(mln)" dataDxfId="8">
      <calculatedColumnFormula>IF(Movies[[#This Row],[unit]]="Billions",Movies[[#This Row],[revenue]]*1000,Movies[[#This Row],[revenue]])</calculatedColumnFormula>
    </tableColumn>
    <tableColumn id="10" xr3:uid="{7E5E8CBA-3833-E34E-8663-43ADE2895D29}" name="budget INR" dataDxfId="7">
      <calculatedColumnFormula>IF(Movies[[#This Row],[currency]]="USD",Movies[[#This Row],[budget(mln)]]*80,Movies[[#This Row],[budget(mln)]])</calculatedColumnFormula>
    </tableColumn>
    <tableColumn id="11" xr3:uid="{39D62F08-79FE-5C44-872E-76E4F714A386}" name="revenue INR" dataDxfId="6">
      <calculatedColumnFormula>IF(Movies[[#This Row],[currency]]="USD",Movies[[#This Row],[revenue(mln)]]*80,Movies[[#This Row],[revenue(mln)]])</calculatedColumnFormula>
    </tableColumn>
    <tableColumn id="12" xr3:uid="{2CD77A47-5A46-AC46-B6FC-3F0622FEB9BD}" name="budget USD" dataDxfId="5">
      <calculatedColumnFormula>IF(Movies[[#This Row],[currency]]="INR",Movies[[#This Row],[budget(mln)]]/80,Movies[[#This Row],[budget(mln)]])</calculatedColumnFormula>
    </tableColumn>
    <tableColumn id="13" xr3:uid="{D0975602-6436-F446-8743-97DCB06C762A}" name="revenue USD" dataDxfId="4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opLeftCell="B9" zoomScale="175" zoomScaleNormal="175" workbookViewId="0">
      <selection activeCell="E26" sqref="E26:E30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  <col min="3" max="3" width="10" bestFit="1" customWidth="1"/>
    <col min="4" max="4" width="22.33203125" customWidth="1"/>
    <col min="5" max="5" width="13" bestFit="1" customWidth="1"/>
    <col min="6" max="6" width="22.33203125" bestFit="1" customWidth="1"/>
    <col min="7" max="7" width="12.83203125" bestFit="1" customWidth="1"/>
    <col min="8" max="11" width="11.1640625" bestFit="1" customWidth="1"/>
    <col min="12" max="12" width="13.1640625" bestFit="1" customWidth="1"/>
    <col min="13" max="13" width="14.1640625" bestFit="1" customWidth="1"/>
    <col min="14" max="14" width="13.6640625" bestFit="1" customWidth="1"/>
    <col min="15" max="15" width="13.1640625" bestFit="1" customWidth="1"/>
    <col min="16" max="16" width="12.6640625" bestFit="1" customWidth="1"/>
    <col min="17" max="17" width="13.6640625" bestFit="1" customWidth="1"/>
  </cols>
  <sheetData>
    <row r="1" spans="1:17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2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1800</v>
      </c>
      <c r="M2" s="3">
        <f>IF(Movies[[#This Row],[unit]]="Billions",Movies[[#This Row],[revenue]]*1000,Movies[[#This Row],[revenue]])</f>
        <v>3100</v>
      </c>
      <c r="N2" s="3">
        <f>IF(Movies[[#This Row],[currency]]="USD",Movies[[#This Row],[budget(mln)]]*80,Movies[[#This Row],[budget(mln)]])</f>
        <v>1800</v>
      </c>
      <c r="O2" s="3">
        <f>IF(Movies[[#This Row],[currency]]="USD",Movies[[#This Row],[revenue(mln)]]*80,Movies[[#This Row],[revenue(mln)]])</f>
        <v>3100</v>
      </c>
      <c r="P2" s="3">
        <f>IF(Movies[[#This Row],[currency]]="INR",Movies[[#This Row],[budget(mln)]]/80,Movies[[#This Row],[budget(mln)]])</f>
        <v>22.5</v>
      </c>
      <c r="Q2" s="3">
        <f>IF(Movies[[#This Row],[currency]]="INR",Movies[[#This Row],[revenue(mln)]]/80,Movies[[#This Row],[revenue(mln)]])</f>
        <v>38.75</v>
      </c>
    </row>
    <row r="3" spans="1:17" x14ac:dyDescent="0.2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165</v>
      </c>
      <c r="M3" s="3">
        <f>IF(Movies[[#This Row],[unit]]="Billions",Movies[[#This Row],[revenue]]*1000,Movies[[#This Row],[revenue]])</f>
        <v>644.79999999999995</v>
      </c>
      <c r="N3" s="3">
        <f>IF(Movies[[#This Row],[currency]]="USD",Movies[[#This Row],[budget(mln)]]*80,Movies[[#This Row],[budget(mln)]])</f>
        <v>13200</v>
      </c>
      <c r="O3" s="3">
        <f>IF(Movies[[#This Row],[currency]]="USD",Movies[[#This Row],[revenue(mln)]]*80,Movies[[#This Row],[revenue(mln)]])</f>
        <v>51584</v>
      </c>
      <c r="P3" s="3">
        <f>IF(Movies[[#This Row],[currency]]="INR",Movies[[#This Row],[budget(mln)]]/80,Movies[[#This Row],[budget(mln)]])</f>
        <v>165</v>
      </c>
      <c r="Q3" s="3">
        <f>IF(Movies[[#This Row],[currency]]="INR",Movies[[#This Row],[revenue(mln)]]/80,Movies[[#This Row],[revenue(mln)]])</f>
        <v>644.79999999999995</v>
      </c>
    </row>
    <row r="4" spans="1:17" x14ac:dyDescent="0.2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250</v>
      </c>
      <c r="M4" s="3">
        <f>IF(Movies[[#This Row],[unit]]="Billions",Movies[[#This Row],[revenue]]*1000,Movies[[#This Row],[revenue]])</f>
        <v>670</v>
      </c>
      <c r="N4" s="3">
        <f>IF(Movies[[#This Row],[currency]]="USD",Movies[[#This Row],[budget(mln)]]*80,Movies[[#This Row],[budget(mln)]])</f>
        <v>20000</v>
      </c>
      <c r="O4" s="3">
        <f>IF(Movies[[#This Row],[currency]]="USD",Movies[[#This Row],[revenue(mln)]]*80,Movies[[#This Row],[revenue(mln)]])</f>
        <v>53600</v>
      </c>
      <c r="P4" s="3">
        <f>IF(Movies[[#This Row],[currency]]="INR",Movies[[#This Row],[budget(mln)]]/80,Movies[[#This Row],[budget(mln)]])</f>
        <v>250</v>
      </c>
      <c r="Q4" s="3">
        <f>IF(Movies[[#This Row],[currency]]="INR",Movies[[#This Row],[revenue(mln)]]/80,Movies[[#This Row],[revenue(mln)]])</f>
        <v>670</v>
      </c>
    </row>
    <row r="5" spans="1:17" x14ac:dyDescent="0.2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216.7</v>
      </c>
      <c r="M5" s="3">
        <f>IF(Movies[[#This Row],[unit]]="Billions",Movies[[#This Row],[revenue]]*1000,Movies[[#This Row],[revenue]])</f>
        <v>370.6</v>
      </c>
      <c r="N5" s="3">
        <f>IF(Movies[[#This Row],[currency]]="USD",Movies[[#This Row],[budget(mln)]]*80,Movies[[#This Row],[budget(mln)]])</f>
        <v>17336</v>
      </c>
      <c r="O5" s="3">
        <f>IF(Movies[[#This Row],[currency]]="USD",Movies[[#This Row],[revenue(mln)]]*80,Movies[[#This Row],[revenue(mln)]])</f>
        <v>29648</v>
      </c>
      <c r="P5" s="3">
        <f>IF(Movies[[#This Row],[currency]]="INR",Movies[[#This Row],[budget(mln)]]/80,Movies[[#This Row],[budget(mln)]])</f>
        <v>216.7</v>
      </c>
      <c r="Q5" s="3">
        <f>IF(Movies[[#This Row],[currency]]="INR",Movies[[#This Row],[revenue(mln)]]/80,Movies[[#This Row],[revenue(mln)]])</f>
        <v>370.6</v>
      </c>
    </row>
    <row r="6" spans="1:17" x14ac:dyDescent="0.2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200</v>
      </c>
      <c r="M6" s="3">
        <f>IF(Movies[[#This Row],[unit]]="Billions",Movies[[#This Row],[revenue]]*1000,Movies[[#This Row],[revenue]])</f>
        <v>954.8</v>
      </c>
      <c r="N6" s="3">
        <f>IF(Movies[[#This Row],[currency]]="USD",Movies[[#This Row],[budget(mln)]]*80,Movies[[#This Row],[budget(mln)]])</f>
        <v>16000</v>
      </c>
      <c r="O6" s="3">
        <f>IF(Movies[[#This Row],[currency]]="USD",Movies[[#This Row],[revenue(mln)]]*80,Movies[[#This Row],[revenue(mln)]])</f>
        <v>76384</v>
      </c>
      <c r="P6" s="3">
        <f>IF(Movies[[#This Row],[currency]]="INR",Movies[[#This Row],[budget(mln)]]/80,Movies[[#This Row],[budget(mln)]])</f>
        <v>200</v>
      </c>
      <c r="Q6" s="3">
        <f>IF(Movies[[#This Row],[currency]]="INR",Movies[[#This Row],[revenue(mln)]]/80,Movies[[#This Row],[revenue(mln)]])</f>
        <v>954.8</v>
      </c>
    </row>
    <row r="7" spans="1:17" x14ac:dyDescent="0.2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s="3">
        <f>IF(Movies[[#This Row],[unit]]="Billions",Movies[[#This Row],[budget]]*1000,Movies[[#This Row],[budget]])</f>
        <v>1400</v>
      </c>
      <c r="M7" s="3">
        <f>IF(Movies[[#This Row],[unit]]="Billions",Movies[[#This Row],[revenue]]*1000,Movies[[#This Row],[revenue]])</f>
        <v>3500</v>
      </c>
      <c r="N7" s="3">
        <f>IF(Movies[[#This Row],[currency]]="USD",Movies[[#This Row],[budget(mln)]]*80,Movies[[#This Row],[budget(mln)]])</f>
        <v>1400</v>
      </c>
      <c r="O7" s="3">
        <f>IF(Movies[[#This Row],[currency]]="USD",Movies[[#This Row],[revenue(mln)]]*80,Movies[[#This Row],[revenue(mln)]])</f>
        <v>3500</v>
      </c>
      <c r="P7" s="3">
        <f>IF(Movies[[#This Row],[currency]]="INR",Movies[[#This Row],[budget(mln)]]/80,Movies[[#This Row],[budget(mln)]])</f>
        <v>17.5</v>
      </c>
      <c r="Q7" s="3">
        <f>IF(Movies[[#This Row],[currency]]="INR",Movies[[#This Row],[revenue(mln)]]/80,Movies[[#This Row],[revenue(mln)]])</f>
        <v>43.75</v>
      </c>
    </row>
    <row r="8" spans="1:17" x14ac:dyDescent="0.2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390</v>
      </c>
      <c r="M8" s="3">
        <f>IF(Movies[[#This Row],[unit]]="Billions",Movies[[#This Row],[revenue]]*1000,Movies[[#This Row],[revenue]])</f>
        <v>1360</v>
      </c>
      <c r="N8" s="3">
        <f>IF(Movies[[#This Row],[currency]]="USD",Movies[[#This Row],[budget(mln)]]*80,Movies[[#This Row],[budget(mln)]])</f>
        <v>390</v>
      </c>
      <c r="O8" s="3">
        <f>IF(Movies[[#This Row],[currency]]="USD",Movies[[#This Row],[revenue(mln)]]*80,Movies[[#This Row],[revenue(mln)]])</f>
        <v>1360</v>
      </c>
      <c r="P8" s="3">
        <f>IF(Movies[[#This Row],[currency]]="INR",Movies[[#This Row],[budget(mln)]]/80,Movies[[#This Row],[budget(mln)]])</f>
        <v>4.875</v>
      </c>
      <c r="Q8" s="3">
        <f>IF(Movies[[#This Row],[currency]]="INR",Movies[[#This Row],[revenue(mln)]]/80,Movies[[#This Row],[revenue(mln)]])</f>
        <v>17</v>
      </c>
    </row>
    <row r="9" spans="1:17" x14ac:dyDescent="0.2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2000</v>
      </c>
      <c r="M9" s="3">
        <f>IF(Movies[[#This Row],[unit]]="Billions",Movies[[#This Row],[revenue]]*1000,Movies[[#This Row],[revenue]])</f>
        <v>3600</v>
      </c>
      <c r="N9" s="3">
        <f>IF(Movies[[#This Row],[currency]]="USD",Movies[[#This Row],[budget(mln)]]*80,Movies[[#This Row],[budget(mln)]])</f>
        <v>2000</v>
      </c>
      <c r="O9" s="3">
        <f>IF(Movies[[#This Row],[currency]]="USD",Movies[[#This Row],[revenue(mln)]]*80,Movies[[#This Row],[revenue(mln)]])</f>
        <v>3600</v>
      </c>
      <c r="P9" s="3">
        <f>IF(Movies[[#This Row],[currency]]="INR",Movies[[#This Row],[budget(mln)]]/80,Movies[[#This Row],[budget(mln)]])</f>
        <v>25</v>
      </c>
      <c r="Q9" s="3">
        <f>IF(Movies[[#This Row],[currency]]="INR",Movies[[#This Row],[revenue(mln)]]/80,Movies[[#This Row],[revenue(mln)]])</f>
        <v>45</v>
      </c>
    </row>
    <row r="10" spans="1:17" x14ac:dyDescent="0.2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s="3">
        <f>IF(Movies[[#This Row],[unit]]="Billions",Movies[[#This Row],[budget]]*1000,Movies[[#This Row],[budget]])</f>
        <v>237</v>
      </c>
      <c r="M10" s="3">
        <f>IF(Movies[[#This Row],[unit]]="Billions",Movies[[#This Row],[revenue]]*1000,Movies[[#This Row],[revenue]])</f>
        <v>2847</v>
      </c>
      <c r="N10" s="3">
        <f>IF(Movies[[#This Row],[currency]]="USD",Movies[[#This Row],[budget(mln)]]*80,Movies[[#This Row],[budget(mln)]])</f>
        <v>18960</v>
      </c>
      <c r="O10" s="3">
        <f>IF(Movies[[#This Row],[currency]]="USD",Movies[[#This Row],[revenue(mln)]]*80,Movies[[#This Row],[revenue(mln)]])</f>
        <v>227760</v>
      </c>
      <c r="P10" s="3">
        <f>IF(Movies[[#This Row],[currency]]="INR",Movies[[#This Row],[budget(mln)]]/80,Movies[[#This Row],[budget(mln)]])</f>
        <v>237</v>
      </c>
      <c r="Q10" s="3">
        <f>IF(Movies[[#This Row],[currency]]="INR",Movies[[#This Row],[revenue(mln)]]/80,Movies[[#This Row],[revenue(mln)]])</f>
        <v>2847</v>
      </c>
    </row>
    <row r="11" spans="1:17" x14ac:dyDescent="0.2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s="3">
        <f>IF(Movies[[#This Row],[unit]]="Billions",Movies[[#This Row],[budget]]*1000,Movies[[#This Row],[budget]])</f>
        <v>177</v>
      </c>
      <c r="M11" s="3">
        <f>IF(Movies[[#This Row],[unit]]="Billions",Movies[[#This Row],[revenue]]*1000,Movies[[#This Row],[revenue]])</f>
        <v>714.4</v>
      </c>
      <c r="N11" s="3">
        <f>IF(Movies[[#This Row],[currency]]="USD",Movies[[#This Row],[budget(mln)]]*80,Movies[[#This Row],[budget(mln)]])</f>
        <v>14160</v>
      </c>
      <c r="O11" s="3">
        <f>IF(Movies[[#This Row],[currency]]="USD",Movies[[#This Row],[revenue(mln)]]*80,Movies[[#This Row],[revenue(mln)]])</f>
        <v>57152</v>
      </c>
      <c r="P11" s="3">
        <f>IF(Movies[[#This Row],[currency]]="INR",Movies[[#This Row],[budget(mln)]]/80,Movies[[#This Row],[budget(mln)]])</f>
        <v>177</v>
      </c>
      <c r="Q11" s="3">
        <f>IF(Movies[[#This Row],[currency]]="INR",Movies[[#This Row],[revenue(mln)]]/80,Movies[[#This Row],[revenue(mln)]])</f>
        <v>714.4</v>
      </c>
    </row>
    <row r="12" spans="1:17" x14ac:dyDescent="0.2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180</v>
      </c>
      <c r="M12" s="3">
        <f>IF(Movies[[#This Row],[unit]]="Billions",Movies[[#This Row],[revenue]]*1000,Movies[[#This Row],[revenue]])</f>
        <v>854</v>
      </c>
      <c r="N12" s="3">
        <f>IF(Movies[[#This Row],[currency]]="USD",Movies[[#This Row],[budget(mln)]]*80,Movies[[#This Row],[budget(mln)]])</f>
        <v>14400</v>
      </c>
      <c r="O12" s="3">
        <f>IF(Movies[[#This Row],[currency]]="USD",Movies[[#This Row],[revenue(mln)]]*80,Movies[[#This Row],[revenue(mln)]])</f>
        <v>68320</v>
      </c>
      <c r="P12" s="3">
        <f>IF(Movies[[#This Row],[currency]]="INR",Movies[[#This Row],[budget(mln)]]/80,Movies[[#This Row],[budget(mln)]])</f>
        <v>180</v>
      </c>
      <c r="Q12" s="3">
        <f>IF(Movies[[#This Row],[currency]]="INR",Movies[[#This Row],[revenue(mln)]]/80,Movies[[#This Row],[revenue(mln)]])</f>
        <v>854</v>
      </c>
    </row>
    <row r="13" spans="1:17" x14ac:dyDescent="0.2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s="3">
        <f>IF(Movies[[#This Row],[unit]]="Billions",Movies[[#This Row],[budget]]*1000,Movies[[#This Row],[budget]])</f>
        <v>200</v>
      </c>
      <c r="M13" s="3">
        <f>IF(Movies[[#This Row],[unit]]="Billions",Movies[[#This Row],[revenue]]*1000,Movies[[#This Row],[revenue]])</f>
        <v>2202</v>
      </c>
      <c r="N13" s="3">
        <f>IF(Movies[[#This Row],[currency]]="USD",Movies[[#This Row],[budget(mln)]]*80,Movies[[#This Row],[budget(mln)]])</f>
        <v>16000</v>
      </c>
      <c r="O13" s="3">
        <f>IF(Movies[[#This Row],[currency]]="USD",Movies[[#This Row],[revenue(mln)]]*80,Movies[[#This Row],[revenue(mln)]])</f>
        <v>176160</v>
      </c>
      <c r="P13" s="3">
        <f>IF(Movies[[#This Row],[currency]]="INR",Movies[[#This Row],[budget(mln)]]/80,Movies[[#This Row],[budget(mln)]])</f>
        <v>200</v>
      </c>
      <c r="Q13" s="3">
        <f>IF(Movies[[#This Row],[currency]]="INR",Movies[[#This Row],[revenue(mln)]]/80,Movies[[#This Row],[revenue(mln)]])</f>
        <v>2202</v>
      </c>
    </row>
    <row r="14" spans="1:17" x14ac:dyDescent="0.2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s="3">
        <f>IF(Movies[[#This Row],[unit]]="Billions",Movies[[#This Row],[budget]]*1000,Movies[[#This Row],[budget]])</f>
        <v>400</v>
      </c>
      <c r="M14" s="3">
        <f>IF(Movies[[#This Row],[unit]]="Billions",Movies[[#This Row],[revenue]]*1000,Movies[[#This Row],[revenue]])</f>
        <v>2000</v>
      </c>
      <c r="N14" s="3">
        <f>IF(Movies[[#This Row],[currency]]="USD",Movies[[#This Row],[budget(mln)]]*80,Movies[[#This Row],[budget(mln)]])</f>
        <v>400</v>
      </c>
      <c r="O14" s="3">
        <f>IF(Movies[[#This Row],[currency]]="USD",Movies[[#This Row],[revenue(mln)]]*80,Movies[[#This Row],[revenue(mln)]])</f>
        <v>2000</v>
      </c>
      <c r="P14" s="3">
        <f>IF(Movies[[#This Row],[currency]]="INR",Movies[[#This Row],[budget(mln)]]/80,Movies[[#This Row],[budget(mln)]])</f>
        <v>5</v>
      </c>
      <c r="Q14" s="3">
        <f>IF(Movies[[#This Row],[currency]]="INR",Movies[[#This Row],[revenue(mln)]]/80,Movies[[#This Row],[revenue(mln)]])</f>
        <v>25</v>
      </c>
    </row>
    <row r="15" spans="1:17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Row],[budget(mln)]]*80,Movies[[#This Row],[budget(mln)]])</f>
        <v>4400</v>
      </c>
      <c r="O15" s="3">
        <f>IF(Movies[[#This Row],[currency]]="USD",Movies[[#This Row],[revenue(mln)]]*80,Movies[[#This Row],[revenue(mln)]])</f>
        <v>24568</v>
      </c>
      <c r="P15" s="3">
        <f>IF(Movies[[#This Row],[currency]]="INR",Movies[[#This Row],[budget(mln)]]/80,Movies[[#This Row],[budget(mln)]])</f>
        <v>55</v>
      </c>
      <c r="Q15" s="3">
        <f>IF(Movies[[#This Row],[currency]]="INR",Movies[[#This Row],[revenue(mln)]]/80,Movies[[#This Row],[revenue(mln)]])</f>
        <v>307.10000000000002</v>
      </c>
    </row>
    <row r="16" spans="1:17" x14ac:dyDescent="0.2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s="3">
        <f>IF(Movies[[#This Row],[unit]]="Billions",Movies[[#This Row],[budget]]*1000,Movies[[#This Row],[budget]])</f>
        <v>5500</v>
      </c>
      <c r="M16" s="3">
        <f>IF(Movies[[#This Row],[unit]]="Billions",Movies[[#This Row],[revenue]]*1000,Movies[[#This Row],[revenue]])</f>
        <v>12000</v>
      </c>
      <c r="N16" s="3">
        <f>IF(Movies[[#This Row],[currency]]="USD",Movies[[#This Row],[budget(mln)]]*80,Movies[[#This Row],[budget(mln)]])</f>
        <v>5500</v>
      </c>
      <c r="O16" s="3">
        <f>IF(Movies[[#This Row],[currency]]="USD",Movies[[#This Row],[revenue(mln)]]*80,Movies[[#This Row],[revenue(mln)]])</f>
        <v>12000</v>
      </c>
      <c r="P16" s="3">
        <f>IF(Movies[[#This Row],[currency]]="INR",Movies[[#This Row],[budget(mln)]]/80,Movies[[#This Row],[budget(mln)]])</f>
        <v>68.75</v>
      </c>
      <c r="Q16" s="3">
        <f>IF(Movies[[#This Row],[currency]]="INR",Movies[[#This Row],[revenue(mln)]]/80,Movies[[#This Row],[revenue(mln)]])</f>
        <v>150</v>
      </c>
    </row>
    <row r="17" spans="1:17" x14ac:dyDescent="0.2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s="3">
        <f>IF(Movies[[#This Row],[unit]]="Billions",Movies[[#This Row],[budget]]*1000,Movies[[#This Row],[budget]])</f>
        <v>1800</v>
      </c>
      <c r="M17" s="3">
        <f>IF(Movies[[#This Row],[unit]]="Billions",Movies[[#This Row],[revenue]]*1000,Movies[[#This Row],[revenue]])</f>
        <v>6500</v>
      </c>
      <c r="N17" s="3">
        <f>IF(Movies[[#This Row],[currency]]="USD",Movies[[#This Row],[budget(mln)]]*80,Movies[[#This Row],[budget(mln)]])</f>
        <v>1800</v>
      </c>
      <c r="O17" s="3">
        <f>IF(Movies[[#This Row],[currency]]="USD",Movies[[#This Row],[revenue(mln)]]*80,Movies[[#This Row],[revenue(mln)]])</f>
        <v>6500</v>
      </c>
      <c r="P17" s="3">
        <f>IF(Movies[[#This Row],[currency]]="INR",Movies[[#This Row],[budget(mln)]]/80,Movies[[#This Row],[budget(mln)]])</f>
        <v>22.5</v>
      </c>
      <c r="Q17" s="3">
        <f>IF(Movies[[#This Row],[currency]]="INR",Movies[[#This Row],[revenue(mln)]]/80,Movies[[#This Row],[revenue(mln)]])</f>
        <v>81.25</v>
      </c>
    </row>
    <row r="18" spans="1:17" x14ac:dyDescent="0.2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s="3" t="str">
        <f>IF(Movies[[#This Row],[unit]]="Billions",Movies[[#This Row],[budget]]*1000,Movies[[#This Row],[budget]])</f>
        <v>Not Available</v>
      </c>
      <c r="M18" s="3" t="str">
        <f>IF(Movies[[#This Row],[unit]]="Billions",Movies[[#This Row],[revenue]]*1000,Movies[[#This Row],[revenue]])</f>
        <v>Not Available</v>
      </c>
      <c r="N18" s="3" t="str">
        <f>IF(Movies[[#This Row],[currency]]="USD",Movies[[#This Row],[budget(mln)]]*80,Movies[[#This Row],[budget(mln)]])</f>
        <v>Not Available</v>
      </c>
      <c r="O18" s="3" t="str">
        <f>IF(Movies[[#This Row],[currency]]="USD",Movies[[#This Row],[revenue(mln)]]*80,Movies[[#This Row],[revenue(mln)]])</f>
        <v>Not Available</v>
      </c>
      <c r="P18" s="3" t="str">
        <f>IF(Movies[[#This Row],[currency]]="INR",Movies[[#This Row],[budget(mln)]]/80,Movies[[#This Row],[budget(mln)]])</f>
        <v>Not Available</v>
      </c>
      <c r="Q18" s="3" t="str">
        <f>IF(Movies[[#This Row],[currency]]="INR",Movies[[#This Row],[revenue(mln)]]/80,Movies[[#This Row],[revenue(mln)]])</f>
        <v>Not Available</v>
      </c>
    </row>
    <row r="19" spans="1:17" x14ac:dyDescent="0.2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s="3">
        <f>IF(Movies[[#This Row],[unit]]="Billions",Movies[[#This Row],[budget]]*1000,Movies[[#This Row],[budget]])</f>
        <v>100</v>
      </c>
      <c r="M19" s="3">
        <f>IF(Movies[[#This Row],[unit]]="Billions",Movies[[#This Row],[revenue]]*1000,Movies[[#This Row],[revenue]])</f>
        <v>410</v>
      </c>
      <c r="N19" s="3">
        <f>IF(Movies[[#This Row],[currency]]="USD",Movies[[#This Row],[budget(mln)]]*80,Movies[[#This Row],[budget(mln)]])</f>
        <v>100</v>
      </c>
      <c r="O19" s="3">
        <f>IF(Movies[[#This Row],[currency]]="USD",Movies[[#This Row],[revenue(mln)]]*80,Movies[[#This Row],[revenue(mln)]])</f>
        <v>410</v>
      </c>
      <c r="P19" s="3">
        <f>IF(Movies[[#This Row],[currency]]="INR",Movies[[#This Row],[budget(mln)]]/80,Movies[[#This Row],[budget(mln)]])</f>
        <v>1.25</v>
      </c>
      <c r="Q19" s="3">
        <f>IF(Movies[[#This Row],[currency]]="INR",Movies[[#This Row],[revenue(mln)]]/80,Movies[[#This Row],[revenue(mln)]])</f>
        <v>5.125</v>
      </c>
    </row>
    <row r="20" spans="1:17" x14ac:dyDescent="0.2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s="3">
        <f>IF(Movies[[#This Row],[unit]]="Billions",Movies[[#This Row],[budget]]*1000,Movies[[#This Row],[budget]])</f>
        <v>850</v>
      </c>
      <c r="M20" s="3">
        <f>IF(Movies[[#This Row],[unit]]="Billions",Movies[[#This Row],[revenue]]*1000,Movies[[#This Row],[revenue]])</f>
        <v>8540</v>
      </c>
      <c r="N20" s="3">
        <f>IF(Movies[[#This Row],[currency]]="USD",Movies[[#This Row],[budget(mln)]]*80,Movies[[#This Row],[budget(mln)]])</f>
        <v>850</v>
      </c>
      <c r="O20" s="3">
        <f>IF(Movies[[#This Row],[currency]]="USD",Movies[[#This Row],[revenue(mln)]]*80,Movies[[#This Row],[revenue(mln)]])</f>
        <v>8540</v>
      </c>
      <c r="P20" s="3">
        <f>IF(Movies[[#This Row],[currency]]="INR",Movies[[#This Row],[budget(mln)]]/80,Movies[[#This Row],[budget(mln)]])</f>
        <v>10.625</v>
      </c>
      <c r="Q20" s="3">
        <f>IF(Movies[[#This Row],[currency]]="INR",Movies[[#This Row],[revenue(mln)]]/80,Movies[[#This Row],[revenue(mln)]])</f>
        <v>106.75</v>
      </c>
    </row>
    <row r="21" spans="1:17" x14ac:dyDescent="0.2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s="3">
        <f>IF(Movies[[#This Row],[unit]]="Billions",Movies[[#This Row],[budget]]*1000,Movies[[#This Row],[budget]])</f>
        <v>900</v>
      </c>
      <c r="M21" s="3">
        <f>IF(Movies[[#This Row],[unit]]="Billions",Movies[[#This Row],[revenue]]*1000,Movies[[#This Row],[revenue]])</f>
        <v>11690</v>
      </c>
      <c r="N21" s="3">
        <f>IF(Movies[[#This Row],[currency]]="USD",Movies[[#This Row],[budget(mln)]]*80,Movies[[#This Row],[budget(mln)]])</f>
        <v>900</v>
      </c>
      <c r="O21" s="3">
        <f>IF(Movies[[#This Row],[currency]]="USD",Movies[[#This Row],[revenue(mln)]]*80,Movies[[#This Row],[revenue(mln)]])</f>
        <v>11690</v>
      </c>
      <c r="P21" s="3">
        <f>IF(Movies[[#This Row],[currency]]="INR",Movies[[#This Row],[budget(mln)]]/80,Movies[[#This Row],[budget(mln)]])</f>
        <v>11.25</v>
      </c>
      <c r="Q21" s="3">
        <f>IF(Movies[[#This Row],[currency]]="INR",Movies[[#This Row],[revenue(mln)]]/80,Movies[[#This Row],[revenue(mln)]])</f>
        <v>146.125</v>
      </c>
    </row>
    <row r="22" spans="1:17" x14ac:dyDescent="0.2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63</v>
      </c>
      <c r="M22" s="3">
        <f>IF(Movies[[#This Row],[unit]]="Billions",Movies[[#This Row],[revenue]]*1000,Movies[[#This Row],[revenue]])</f>
        <v>1046</v>
      </c>
      <c r="N22" s="3">
        <f>IF(Movies[[#This Row],[currency]]="USD",Movies[[#This Row],[budget(mln)]]*80,Movies[[#This Row],[budget(mln)]])</f>
        <v>5040</v>
      </c>
      <c r="O22" s="3">
        <f>IF(Movies[[#This Row],[currency]]="USD",Movies[[#This Row],[revenue(mln)]]*80,Movies[[#This Row],[revenue(mln)]])</f>
        <v>83680</v>
      </c>
      <c r="P22" s="3">
        <f>IF(Movies[[#This Row],[currency]]="INR",Movies[[#This Row],[budget(mln)]]/80,Movies[[#This Row],[budget(mln)]])</f>
        <v>63</v>
      </c>
      <c r="Q22" s="3">
        <f>IF(Movies[[#This Row],[currency]]="INR",Movies[[#This Row],[revenue(mln)]]/80,Movies[[#This Row],[revenue(mln)]])</f>
        <v>1046</v>
      </c>
    </row>
    <row r="23" spans="1:17" x14ac:dyDescent="0.2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s="3">
        <f>IF(Movies[[#This Row],[unit]]="Billions",Movies[[#This Row],[budget]]*1000,Movies[[#This Row],[budget]])</f>
        <v>70</v>
      </c>
      <c r="M23" s="3">
        <f>IF(Movies[[#This Row],[unit]]="Billions",Movies[[#This Row],[revenue]]*1000,Movies[[#This Row],[revenue]])</f>
        <v>100</v>
      </c>
      <c r="N23" s="3">
        <f>IF(Movies[[#This Row],[currency]]="USD",Movies[[#This Row],[budget(mln)]]*80,Movies[[#This Row],[budget(mln)]])</f>
        <v>70</v>
      </c>
      <c r="O23" s="3">
        <f>IF(Movies[[#This Row],[currency]]="USD",Movies[[#This Row],[revenue(mln)]]*80,Movies[[#This Row],[revenue(mln)]])</f>
        <v>100</v>
      </c>
      <c r="P23" s="3">
        <f>IF(Movies[[#This Row],[currency]]="INR",Movies[[#This Row],[budget(mln)]]/80,Movies[[#This Row],[budget(mln)]])</f>
        <v>0.875</v>
      </c>
      <c r="Q23" s="3">
        <f>IF(Movies[[#This Row],[currency]]="INR",Movies[[#This Row],[revenue(mln)]]/80,Movies[[#This Row],[revenue(mln)]])</f>
        <v>1.25</v>
      </c>
    </row>
    <row r="24" spans="1:17" x14ac:dyDescent="0.2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s="3">
        <f>IF(Movies[[#This Row],[unit]]="Billions",Movies[[#This Row],[budget]]*1000,Movies[[#This Row],[budget]])</f>
        <v>120</v>
      </c>
      <c r="M24" s="3">
        <f>IF(Movies[[#This Row],[unit]]="Billions",Movies[[#This Row],[revenue]]*1000,Movies[[#This Row],[revenue]])</f>
        <v>1350</v>
      </c>
      <c r="N24" s="3">
        <f>IF(Movies[[#This Row],[currency]]="USD",Movies[[#This Row],[budget(mln)]]*80,Movies[[#This Row],[budget(mln)]])</f>
        <v>120</v>
      </c>
      <c r="O24" s="3">
        <f>IF(Movies[[#This Row],[currency]]="USD",Movies[[#This Row],[revenue(mln)]]*80,Movies[[#This Row],[revenue(mln)]])</f>
        <v>1350</v>
      </c>
      <c r="P24" s="3">
        <f>IF(Movies[[#This Row],[currency]]="INR",Movies[[#This Row],[budget(mln)]]/80,Movies[[#This Row],[budget(mln)]])</f>
        <v>1.5</v>
      </c>
      <c r="Q24" s="3">
        <f>IF(Movies[[#This Row],[currency]]="INR",Movies[[#This Row],[revenue(mln)]]/80,Movies[[#This Row],[revenue(mln)]])</f>
        <v>16.875</v>
      </c>
    </row>
    <row r="25" spans="1:17" x14ac:dyDescent="0.2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s="3">
        <f>IF(Movies[[#This Row],[unit]]="Billions",Movies[[#This Row],[budget]]*1000,Movies[[#This Row],[budget]])</f>
        <v>250</v>
      </c>
      <c r="M25" s="3">
        <f>IF(Movies[[#This Row],[unit]]="Billions",Movies[[#This Row],[revenue]]*1000,Movies[[#This Row],[revenue]])</f>
        <v>3409</v>
      </c>
      <c r="N25" s="3">
        <f>IF(Movies[[#This Row],[currency]]="USD",Movies[[#This Row],[budget(mln)]]*80,Movies[[#This Row],[budget(mln)]])</f>
        <v>250</v>
      </c>
      <c r="O25" s="3">
        <f>IF(Movies[[#This Row],[currency]]="USD",Movies[[#This Row],[revenue(mln)]]*80,Movies[[#This Row],[revenue(mln)]])</f>
        <v>3409</v>
      </c>
      <c r="P25" s="3">
        <f>IF(Movies[[#This Row],[currency]]="INR",Movies[[#This Row],[budget(mln)]]/80,Movies[[#This Row],[budget(mln)]])</f>
        <v>3.125</v>
      </c>
      <c r="Q25" s="3">
        <f>IF(Movies[[#This Row],[currency]]="INR",Movies[[#This Row],[revenue(mln)]]/80,Movies[[#This Row],[revenue(mln)]])</f>
        <v>42.612499999999997</v>
      </c>
    </row>
    <row r="26" spans="1:17" x14ac:dyDescent="0.2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s="3">
        <f>IF(Movies[[#This Row],[unit]]="Billions",Movies[[#This Row],[budget]]*1000,Movies[[#This Row],[budget]])</f>
        <v>1000</v>
      </c>
      <c r="M26" s="3">
        <f>IF(Movies[[#This Row],[unit]]="Billions",Movies[[#This Row],[revenue]]*1000,Movies[[#This Row],[revenue]])</f>
        <v>12500</v>
      </c>
      <c r="N26" s="3">
        <f>IF(Movies[[#This Row],[currency]]="USD",Movies[[#This Row],[budget(mln)]]*80,Movies[[#This Row],[budget(mln)]])</f>
        <v>1000</v>
      </c>
      <c r="O26" s="3">
        <f>IF(Movies[[#This Row],[currency]]="USD",Movies[[#This Row],[revenue(mln)]]*80,Movies[[#This Row],[revenue(mln)]])</f>
        <v>12500</v>
      </c>
      <c r="P26" s="3">
        <f>IF(Movies[[#This Row],[currency]]="INR",Movies[[#This Row],[budget(mln)]]/80,Movies[[#This Row],[budget(mln)]])</f>
        <v>12.5</v>
      </c>
      <c r="Q26" s="3">
        <f>IF(Movies[[#This Row],[currency]]="INR",Movies[[#This Row],[revenue(mln)]]/80,Movies[[#This Row],[revenue(mln)]])</f>
        <v>156.25</v>
      </c>
    </row>
    <row r="27" spans="1:17" x14ac:dyDescent="0.2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550</v>
      </c>
      <c r="M27" s="3">
        <f>IF(Movies[[#This Row],[unit]]="Billions",Movies[[#This Row],[revenue]]*1000,Movies[[#This Row],[revenue]])</f>
        <v>4000</v>
      </c>
      <c r="N27" s="3">
        <f>IF(Movies[[#This Row],[currency]]="USD",Movies[[#This Row],[budget(mln)]]*80,Movies[[#This Row],[budget(mln)]])</f>
        <v>550</v>
      </c>
      <c r="O27" s="3">
        <f>IF(Movies[[#This Row],[currency]]="USD",Movies[[#This Row],[revenue(mln)]]*80,Movies[[#This Row],[revenue(mln)]])</f>
        <v>4000</v>
      </c>
      <c r="P27" s="3">
        <f>IF(Movies[[#This Row],[currency]]="INR",Movies[[#This Row],[budget(mln)]]/80,Movies[[#This Row],[budget(mln)]])</f>
        <v>6.875</v>
      </c>
      <c r="Q27" s="3">
        <f>IF(Movies[[#This Row],[currency]]="INR",Movies[[#This Row],[revenue(mln)]]/80,Movies[[#This Row],[revenue(mln)]])</f>
        <v>50</v>
      </c>
    </row>
    <row r="28" spans="1:17" x14ac:dyDescent="0.2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s="3">
        <f>IF(Movies[[#This Row],[unit]]="Billions",Movies[[#This Row],[budget]]*1000,Movies[[#This Row],[budget]])</f>
        <v>400</v>
      </c>
      <c r="M28" s="3">
        <f>IF(Movies[[#This Row],[unit]]="Billions",Movies[[#This Row],[revenue]]*1000,Movies[[#This Row],[revenue]])</f>
        <v>2798</v>
      </c>
      <c r="N28" s="3">
        <f>IF(Movies[[#This Row],[currency]]="USD",Movies[[#This Row],[budget(mln)]]*80,Movies[[#This Row],[budget(mln)]])</f>
        <v>32000</v>
      </c>
      <c r="O28" s="3">
        <f>IF(Movies[[#This Row],[currency]]="USD",Movies[[#This Row],[revenue(mln)]]*80,Movies[[#This Row],[revenue(mln)]])</f>
        <v>223840</v>
      </c>
      <c r="P28" s="3">
        <f>IF(Movies[[#This Row],[currency]]="INR",Movies[[#This Row],[budget(mln)]]/80,Movies[[#This Row],[budget(mln)]])</f>
        <v>400</v>
      </c>
      <c r="Q28" s="3">
        <f>IF(Movies[[#This Row],[currency]]="INR",Movies[[#This Row],[revenue(mln)]]/80,Movies[[#This Row],[revenue(mln)]])</f>
        <v>2798</v>
      </c>
    </row>
    <row r="29" spans="1:17" x14ac:dyDescent="0.2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s="3">
        <f>IF(Movies[[#This Row],[unit]]="Billions",Movies[[#This Row],[budget]]*1000,Movies[[#This Row],[budget]])</f>
        <v>400</v>
      </c>
      <c r="M29" s="3">
        <f>IF(Movies[[#This Row],[unit]]="Billions",Movies[[#This Row],[revenue]]*1000,Movies[[#This Row],[revenue]])</f>
        <v>2048</v>
      </c>
      <c r="N29" s="3">
        <f>IF(Movies[[#This Row],[currency]]="USD",Movies[[#This Row],[budget(mln)]]*80,Movies[[#This Row],[budget(mln)]])</f>
        <v>32000</v>
      </c>
      <c r="O29" s="3">
        <f>IF(Movies[[#This Row],[currency]]="USD",Movies[[#This Row],[revenue(mln)]]*80,Movies[[#This Row],[revenue(mln)]])</f>
        <v>163840</v>
      </c>
      <c r="P29" s="3">
        <f>IF(Movies[[#This Row],[currency]]="INR",Movies[[#This Row],[budget(mln)]]/80,Movies[[#This Row],[budget(mln)]])</f>
        <v>400</v>
      </c>
      <c r="Q29" s="3">
        <f>IF(Movies[[#This Row],[currency]]="INR",Movies[[#This Row],[revenue(mln)]]/80,Movies[[#This Row],[revenue(mln)]])</f>
        <v>2048</v>
      </c>
    </row>
    <row r="30" spans="1:17" x14ac:dyDescent="0.2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500</v>
      </c>
      <c r="M30" s="3">
        <f>IF(Movies[[#This Row],[unit]]="Billions",Movies[[#This Row],[revenue]]*1000,Movies[[#This Row],[revenue]])</f>
        <v>950</v>
      </c>
      <c r="N30" s="3">
        <f>IF(Movies[[#This Row],[currency]]="USD",Movies[[#This Row],[budget(mln)]]*80,Movies[[#This Row],[budget(mln)]])</f>
        <v>500</v>
      </c>
      <c r="O30" s="3">
        <f>IF(Movies[[#This Row],[currency]]="USD",Movies[[#This Row],[revenue(mln)]]*80,Movies[[#This Row],[revenue(mln)]])</f>
        <v>950</v>
      </c>
      <c r="P30" s="3">
        <f>IF(Movies[[#This Row],[currency]]="INR",Movies[[#This Row],[budget(mln)]]/80,Movies[[#This Row],[budget(mln)]])</f>
        <v>6.25</v>
      </c>
      <c r="Q30" s="3">
        <f>IF(Movies[[#This Row],[currency]]="INR",Movies[[#This Row],[revenue(mln)]]/80,Movies[[#This Row],[revenue(mln)]])</f>
        <v>11.875</v>
      </c>
    </row>
    <row r="31" spans="1:17" x14ac:dyDescent="0.2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s="3">
        <f>IF(Movies[[#This Row],[unit]]="Billions",Movies[[#This Row],[budget]]*1000,Movies[[#This Row],[budget]])</f>
        <v>103</v>
      </c>
      <c r="M31" s="3">
        <f>IF(Movies[[#This Row],[unit]]="Billions",Movies[[#This Row],[revenue]]*1000,Movies[[#This Row],[revenue]])</f>
        <v>460.5</v>
      </c>
      <c r="N31" s="3">
        <f>IF(Movies[[#This Row],[currency]]="USD",Movies[[#This Row],[budget(mln)]]*80,Movies[[#This Row],[budget(mln)]])</f>
        <v>8240</v>
      </c>
      <c r="O31" s="3">
        <f>IF(Movies[[#This Row],[currency]]="USD",Movies[[#This Row],[revenue(mln)]]*80,Movies[[#This Row],[revenue(mln)]])</f>
        <v>36840</v>
      </c>
      <c r="P31" s="3">
        <f>IF(Movies[[#This Row],[currency]]="INR",Movies[[#This Row],[budget(mln)]]/80,Movies[[#This Row],[budget(mln)]])</f>
        <v>103</v>
      </c>
      <c r="Q31" s="3">
        <f>IF(Movies[[#This Row],[currency]]="INR",Movies[[#This Row],[revenue(mln)]]/80,Movies[[#This Row],[revenue(mln)]])</f>
        <v>460.5</v>
      </c>
    </row>
    <row r="32" spans="1:17" x14ac:dyDescent="0.2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s="3">
        <f>IF(Movies[[#This Row],[unit]]="Billions",Movies[[#This Row],[budget]]*1000,Movies[[#This Row],[budget]])</f>
        <v>15.5</v>
      </c>
      <c r="M32" s="3">
        <f>IF(Movies[[#This Row],[unit]]="Billions",Movies[[#This Row],[revenue]]*1000,Movies[[#This Row],[revenue]])</f>
        <v>263.10000000000002</v>
      </c>
      <c r="N32" s="3">
        <f>IF(Movies[[#This Row],[currency]]="USD",Movies[[#This Row],[budget(mln)]]*80,Movies[[#This Row],[budget(mln)]])</f>
        <v>1240</v>
      </c>
      <c r="O32" s="3">
        <f>IF(Movies[[#This Row],[currency]]="USD",Movies[[#This Row],[revenue(mln)]]*80,Movies[[#This Row],[revenue(mln)]])</f>
        <v>21048</v>
      </c>
      <c r="P32" s="3">
        <f>IF(Movies[[#This Row],[currency]]="INR",Movies[[#This Row],[budget(mln)]]/80,Movies[[#This Row],[budget(mln)]])</f>
        <v>15.5</v>
      </c>
      <c r="Q32" s="3">
        <f>IF(Movies[[#This Row],[currency]]="INR",Movies[[#This Row],[revenue(mln)]]/80,Movies[[#This Row],[revenue(mln)]])</f>
        <v>263.10000000000002</v>
      </c>
    </row>
    <row r="33" spans="1:17" x14ac:dyDescent="0.2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s="3">
        <f>IF(Movies[[#This Row],[unit]]="Billions",Movies[[#This Row],[budget]]*1000,Movies[[#This Row],[budget]])</f>
        <v>165</v>
      </c>
      <c r="M33" s="3">
        <f>IF(Movies[[#This Row],[unit]]="Billions",Movies[[#This Row],[revenue]]*1000,Movies[[#This Row],[revenue]])</f>
        <v>701.8</v>
      </c>
      <c r="N33" s="3">
        <f>IF(Movies[[#This Row],[currency]]="USD",Movies[[#This Row],[budget(mln)]]*80,Movies[[#This Row],[budget(mln)]])</f>
        <v>13200</v>
      </c>
      <c r="O33" s="3">
        <f>IF(Movies[[#This Row],[currency]]="USD",Movies[[#This Row],[revenue(mln)]]*80,Movies[[#This Row],[revenue(mln)]])</f>
        <v>56144</v>
      </c>
      <c r="P33" s="3">
        <f>IF(Movies[[#This Row],[currency]]="INR",Movies[[#This Row],[budget(mln)]]/80,Movies[[#This Row],[budget(mln)]])</f>
        <v>165</v>
      </c>
      <c r="Q33" s="3">
        <f>IF(Movies[[#This Row],[currency]]="INR",Movies[[#This Row],[revenue(mln)]]/80,Movies[[#This Row],[revenue(mln)]])</f>
        <v>701.8</v>
      </c>
    </row>
    <row r="34" spans="1:17" x14ac:dyDescent="0.2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s="3">
        <f>IF(Movies[[#This Row],[unit]]="Billions",Movies[[#This Row],[budget]]*1000,Movies[[#This Row],[budget]])</f>
        <v>3.18</v>
      </c>
      <c r="M34" s="3">
        <f>IF(Movies[[#This Row],[unit]]="Billions",Movies[[#This Row],[revenue]]*1000,Movies[[#This Row],[revenue]])</f>
        <v>3.3</v>
      </c>
      <c r="N34" s="3">
        <f>IF(Movies[[#This Row],[currency]]="USD",Movies[[#This Row],[budget(mln)]]*80,Movies[[#This Row],[budget(mln)]])</f>
        <v>254.4</v>
      </c>
      <c r="O34" s="3">
        <f>IF(Movies[[#This Row],[currency]]="USD",Movies[[#This Row],[revenue(mln)]]*80,Movies[[#This Row],[revenue(mln)]])</f>
        <v>264</v>
      </c>
      <c r="P34" s="3">
        <f>IF(Movies[[#This Row],[currency]]="INR",Movies[[#This Row],[budget(mln)]]/80,Movies[[#This Row],[budget(mln)]])</f>
        <v>3.18</v>
      </c>
      <c r="Q34" s="3">
        <f>IF(Movies[[#This Row],[currency]]="INR",Movies[[#This Row],[revenue(mln)]]/80,Movies[[#This Row],[revenue(mln)]])</f>
        <v>3.3</v>
      </c>
    </row>
    <row r="35" spans="1:17" x14ac:dyDescent="0.2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s="3" t="str">
        <f>IF(Movies[[#This Row],[unit]]="Billions",Movies[[#This Row],[budget]]*1000,Movies[[#This Row],[budget]])</f>
        <v>Not Available</v>
      </c>
      <c r="M35" s="3" t="str">
        <f>IF(Movies[[#This Row],[unit]]="Billions",Movies[[#This Row],[revenue]]*1000,Movies[[#This Row],[revenue]])</f>
        <v>Not Available</v>
      </c>
      <c r="N35" s="3" t="str">
        <f>IF(Movies[[#This Row],[currency]]="USD",Movies[[#This Row],[budget(mln)]]*80,Movies[[#This Row],[budget(mln)]])</f>
        <v>Not Available</v>
      </c>
      <c r="O35" s="3" t="str">
        <f>IF(Movies[[#This Row],[currency]]="USD",Movies[[#This Row],[revenue(mln)]]*80,Movies[[#This Row],[revenue(mln)]])</f>
        <v>Not Available</v>
      </c>
      <c r="P35" s="3" t="str">
        <f>IF(Movies[[#This Row],[currency]]="INR",Movies[[#This Row],[budget(mln)]]/80,Movies[[#This Row],[budget(mln)]])</f>
        <v>Not Available</v>
      </c>
      <c r="Q35" s="3" t="str">
        <f>IF(Movies[[#This Row],[currency]]="INR",Movies[[#This Row],[revenue(mln)]]/80,Movies[[#This Row],[revenue(mln)]])</f>
        <v>Not Available</v>
      </c>
    </row>
    <row r="36" spans="1:17" x14ac:dyDescent="0.2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s="3">
        <f>IF(Movies[[#This Row],[unit]]="Billions",Movies[[#This Row],[budget]]*1000,Movies[[#This Row],[budget]])</f>
        <v>185</v>
      </c>
      <c r="M36" s="3">
        <f>IF(Movies[[#This Row],[unit]]="Billions",Movies[[#This Row],[revenue]]*1000,Movies[[#This Row],[revenue]])</f>
        <v>1006</v>
      </c>
      <c r="N36" s="3">
        <f>IF(Movies[[#This Row],[currency]]="USD",Movies[[#This Row],[budget(mln)]]*80,Movies[[#This Row],[budget(mln)]])</f>
        <v>14800</v>
      </c>
      <c r="O36" s="3">
        <f>IF(Movies[[#This Row],[currency]]="USD",Movies[[#This Row],[revenue(mln)]]*80,Movies[[#This Row],[revenue(mln)]])</f>
        <v>80480</v>
      </c>
      <c r="P36" s="3">
        <f>IF(Movies[[#This Row],[currency]]="INR",Movies[[#This Row],[budget(mln)]]/80,Movies[[#This Row],[budget(mln)]])</f>
        <v>185</v>
      </c>
      <c r="Q36" s="3">
        <f>IF(Movies[[#This Row],[currency]]="INR",Movies[[#This Row],[revenue(mln)]]/80,Movies[[#This Row],[revenue(mln)]])</f>
        <v>1006</v>
      </c>
    </row>
    <row r="37" spans="1:17" x14ac:dyDescent="0.2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22</v>
      </c>
      <c r="M37" s="3">
        <f>IF(Movies[[#This Row],[unit]]="Billions",Movies[[#This Row],[revenue]]*1000,Movies[[#This Row],[revenue]])</f>
        <v>322.2</v>
      </c>
      <c r="N37" s="3">
        <f>IF(Movies[[#This Row],[currency]]="USD",Movies[[#This Row],[budget(mln)]]*80,Movies[[#This Row],[budget(mln)]])</f>
        <v>1760</v>
      </c>
      <c r="O37" s="3">
        <f>IF(Movies[[#This Row],[currency]]="USD",Movies[[#This Row],[revenue(mln)]]*80,Movies[[#This Row],[revenue(mln)]])</f>
        <v>25776</v>
      </c>
      <c r="P37" s="3">
        <f>IF(Movies[[#This Row],[currency]]="INR",Movies[[#This Row],[budget(mln)]]/80,Movies[[#This Row],[budget(mln)]])</f>
        <v>22</v>
      </c>
      <c r="Q37" s="3">
        <f>IF(Movies[[#This Row],[currency]]="INR",Movies[[#This Row],[revenue(mln)]]/80,Movies[[#This Row],[revenue(mln)]])</f>
        <v>322.2</v>
      </c>
    </row>
    <row r="38" spans="1:17" x14ac:dyDescent="0.2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7.2</v>
      </c>
      <c r="M38" s="3">
        <f>IF(Movies[[#This Row],[unit]]="Billions",Movies[[#This Row],[revenue]]*1000,Movies[[#This Row],[revenue]])</f>
        <v>291</v>
      </c>
      <c r="N38" s="3">
        <f>IF(Movies[[#This Row],[currency]]="USD",Movies[[#This Row],[budget(mln)]]*80,Movies[[#This Row],[budget(mln)]])</f>
        <v>576</v>
      </c>
      <c r="O38" s="3">
        <f>IF(Movies[[#This Row],[currency]]="USD",Movies[[#This Row],[revenue(mln)]]*80,Movies[[#This Row],[revenue(mln)]])</f>
        <v>23280</v>
      </c>
      <c r="P38" s="3">
        <f>IF(Movies[[#This Row],[currency]]="INR",Movies[[#This Row],[budget(mln)]]/80,Movies[[#This Row],[budget(mln)]])</f>
        <v>7.2</v>
      </c>
      <c r="Q38" s="3">
        <f>IF(Movies[[#This Row],[currency]]="INR",Movies[[#This Row],[revenue(mln)]]/80,Movies[[#This Row],[revenue(mln)]])</f>
        <v>291</v>
      </c>
    </row>
    <row r="39" spans="1:17" x14ac:dyDescent="0.2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s="3">
        <f>IF(Movies[[#This Row],[unit]]="Billions",Movies[[#This Row],[budget]]*1000,Movies[[#This Row],[budget]])</f>
        <v>25</v>
      </c>
      <c r="M39" s="3">
        <f>IF(Movies[[#This Row],[unit]]="Billions",Movies[[#This Row],[revenue]]*1000,Movies[[#This Row],[revenue]])</f>
        <v>73.3</v>
      </c>
      <c r="N39" s="3">
        <f>IF(Movies[[#This Row],[currency]]="USD",Movies[[#This Row],[budget(mln)]]*80,Movies[[#This Row],[budget(mln)]])</f>
        <v>2000</v>
      </c>
      <c r="O39" s="3">
        <f>IF(Movies[[#This Row],[currency]]="USD",Movies[[#This Row],[revenue(mln)]]*80,Movies[[#This Row],[revenue(mln)]])</f>
        <v>5864</v>
      </c>
      <c r="P39" s="3">
        <f>IF(Movies[[#This Row],[currency]]="INR",Movies[[#This Row],[budget(mln)]]/80,Movies[[#This Row],[budget(mln)]])</f>
        <v>25</v>
      </c>
      <c r="Q39" s="3">
        <f>IF(Movies[[#This Row],[currency]]="INR",Movies[[#This Row],[revenue(mln)]]/80,Movies[[#This Row],[revenue(mln)]])</f>
        <v>73.3</v>
      </c>
    </row>
    <row r="40" spans="1:17" x14ac:dyDescent="0.2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1000</v>
      </c>
      <c r="M40" s="3">
        <f>IF(Movies[[#This Row],[unit]]="Billions",Movies[[#This Row],[revenue]]*1000,Movies[[#This Row],[revenue]])</f>
        <v>5900</v>
      </c>
      <c r="N40" s="3">
        <f>IF(Movies[[#This Row],[currency]]="USD",Movies[[#This Row],[budget(mln)]]*80,Movies[[#This Row],[budget(mln)]])</f>
        <v>1000</v>
      </c>
      <c r="O40" s="3">
        <f>IF(Movies[[#This Row],[currency]]="USD",Movies[[#This Row],[revenue(mln)]]*80,Movies[[#This Row],[revenue(mln)]])</f>
        <v>5900</v>
      </c>
      <c r="P40" s="3">
        <f>IF(Movies[[#This Row],[currency]]="INR",Movies[[#This Row],[budget(mln)]]/80,Movies[[#This Row],[budget(mln)]])</f>
        <v>12.5</v>
      </c>
      <c r="Q40" s="3">
        <f>IF(Movies[[#This Row],[currency]]="INR",Movies[[#This Row],[revenue(mln)]]/80,Movies[[#This Row],[revenue(mln)]])</f>
        <v>73.75</v>
      </c>
    </row>
    <row r="42" spans="1:17" x14ac:dyDescent="0.2">
      <c r="N42" t="s">
        <v>161</v>
      </c>
      <c r="O42" t="s">
        <v>162</v>
      </c>
    </row>
    <row r="43" spans="1:17" x14ac:dyDescent="0.2">
      <c r="D43" t="s">
        <v>165</v>
      </c>
      <c r="E43">
        <f>COUNT(Movies[movie_id])</f>
        <v>39</v>
      </c>
      <c r="N43" s="4">
        <f>SUM(Movies[budget INR])</f>
        <v>264196.40000000002</v>
      </c>
      <c r="O43" s="4">
        <f>SUM(Movies[revenue INR])</f>
        <v>1567141</v>
      </c>
      <c r="P43" s="5">
        <f>SUM(Movies[budget USD])</f>
        <v>3302.4549999999995</v>
      </c>
      <c r="Q43" s="5">
        <f>SUM(Movies[revenue USD])</f>
        <v>19589.262499999997</v>
      </c>
    </row>
    <row r="44" spans="1:17" x14ac:dyDescent="0.2">
      <c r="D44" t="s">
        <v>166</v>
      </c>
      <c r="E44">
        <f>COUNTIF(Movies[industry],"Bollywood")</f>
        <v>18</v>
      </c>
    </row>
    <row r="45" spans="1:17" x14ac:dyDescent="0.2">
      <c r="D45" t="s">
        <v>167</v>
      </c>
      <c r="E45">
        <f>SUMIF(Movies[industry],"Bollywood",Movies[revenue INR])</f>
        <v>80909</v>
      </c>
    </row>
    <row r="46" spans="1:17" x14ac:dyDescent="0.2">
      <c r="D46" t="s">
        <v>168</v>
      </c>
      <c r="E46" s="6">
        <f>E45/E44</f>
        <v>4494.9444444444443</v>
      </c>
    </row>
    <row r="47" spans="1:17" x14ac:dyDescent="0.2">
      <c r="D47" s="7" t="s">
        <v>169</v>
      </c>
      <c r="E47" s="8">
        <f>E45/O43</f>
        <v>5.1628411227834639E-2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A668-1F21-F64E-A52B-6003EA14DCF0}">
  <dimension ref="A1:D6"/>
  <sheetViews>
    <sheetView zoomScale="225" workbookViewId="0">
      <selection activeCell="E6" sqref="E6"/>
    </sheetView>
  </sheetViews>
  <sheetFormatPr baseColWidth="10" defaultRowHeight="15" x14ac:dyDescent="0.2"/>
  <cols>
    <col min="1" max="1" width="20.5" bestFit="1" customWidth="1"/>
    <col min="2" max="2" width="21" bestFit="1" customWidth="1"/>
    <col min="4" max="4" width="12" bestFit="1" customWidth="1"/>
  </cols>
  <sheetData>
    <row r="1" spans="1:4" x14ac:dyDescent="0.2">
      <c r="A1" s="9" t="s">
        <v>170</v>
      </c>
      <c r="B1" s="9" t="s">
        <v>171</v>
      </c>
      <c r="C1" s="9" t="s">
        <v>177</v>
      </c>
      <c r="D1" s="9" t="s">
        <v>178</v>
      </c>
    </row>
    <row r="2" spans="1:4" x14ac:dyDescent="0.2">
      <c r="A2" t="s">
        <v>172</v>
      </c>
      <c r="B2" s="10">
        <f>SUMIF(Movies[studio],"Marvel Studios",Movies[revenue USD])</f>
        <v>9054.6</v>
      </c>
      <c r="C2" s="10">
        <v>8000</v>
      </c>
      <c r="D2" s="11">
        <f>B2-C2</f>
        <v>1054.6000000000004</v>
      </c>
    </row>
    <row r="3" spans="1:4" x14ac:dyDescent="0.2">
      <c r="A3" t="s">
        <v>173</v>
      </c>
      <c r="B3" s="10">
        <f>SUMIF(Movies[studio],"Marvel Studios",Movies[budget USD])</f>
        <v>1988.7</v>
      </c>
      <c r="C3" s="10">
        <v>2000</v>
      </c>
      <c r="D3" s="11">
        <f>B3-C3</f>
        <v>-11.299999999999955</v>
      </c>
    </row>
    <row r="4" spans="1:4" x14ac:dyDescent="0.2">
      <c r="A4" t="s">
        <v>174</v>
      </c>
      <c r="B4" s="10">
        <f>B2-B3</f>
        <v>7065.9000000000005</v>
      </c>
      <c r="C4" s="10">
        <v>5500</v>
      </c>
      <c r="D4" s="11">
        <f>B4-C4</f>
        <v>1565.9000000000005</v>
      </c>
    </row>
    <row r="5" spans="1:4" x14ac:dyDescent="0.2">
      <c r="A5" t="s">
        <v>175</v>
      </c>
      <c r="B5" s="8">
        <f>B4/B3</f>
        <v>3.5530245889274403</v>
      </c>
      <c r="C5" s="8">
        <f>C4/C3</f>
        <v>2.75</v>
      </c>
      <c r="D5" s="12">
        <f>B5-C5</f>
        <v>0.80302458892744033</v>
      </c>
    </row>
    <row r="6" spans="1:4" x14ac:dyDescent="0.2">
      <c r="A6" t="s">
        <v>176</v>
      </c>
      <c r="B6" s="8">
        <f>B2/SUMIF(Movies[industry], "Hollywood",Movies[revenue USD])</f>
        <v>0.48738554949698304</v>
      </c>
      <c r="C6" s="8">
        <v>0.55000000000000004</v>
      </c>
      <c r="D6" s="12">
        <f>B6-C6</f>
        <v>-6.2614450503017005E-2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09F-C0F1-4B47-B3F7-AD667594EB2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26" sqref="B26:D26"/>
    </sheetView>
  </sheetViews>
  <sheetFormatPr baseColWidth="10" defaultColWidth="8.83203125" defaultRowHeight="15" x14ac:dyDescent="0.2"/>
  <cols>
    <col min="1" max="1" width="9.5" customWidth="1"/>
    <col min="5" max="5" width="30.3320312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4" sqref="D4"/>
    </sheetView>
  </sheetViews>
  <sheetFormatPr baseColWidth="10" defaultColWidth="8.83203125" defaultRowHeight="15" x14ac:dyDescent="0.2"/>
  <cols>
    <col min="2" max="2" width="26.5" customWidth="1"/>
    <col min="3" max="3" width="10.83203125" customWidth="1"/>
    <col min="5" max="5" width="22.16406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D13D-ACB7-9E4E-81D5-CB62EA6BF285}">
  <dimension ref="A2:B7"/>
  <sheetViews>
    <sheetView tabSelected="1" zoomScale="225" workbookViewId="0">
      <selection activeCell="B6" sqref="B6"/>
    </sheetView>
  </sheetViews>
  <sheetFormatPr baseColWidth="10" defaultRowHeight="15" x14ac:dyDescent="0.2"/>
  <cols>
    <col min="2" max="2" width="11.6640625" bestFit="1" customWidth="1"/>
  </cols>
  <sheetData>
    <row r="2" spans="1:2" x14ac:dyDescent="0.2">
      <c r="A2" t="s">
        <v>179</v>
      </c>
      <c r="B2" s="6">
        <f>AVERAGE(Movies[imdb_rating])</f>
        <v>7.9473684210526327</v>
      </c>
    </row>
    <row r="3" spans="1:2" x14ac:dyDescent="0.2">
      <c r="A3" t="s">
        <v>180</v>
      </c>
      <c r="B3">
        <f>MEDIAN(Movies[imdb_rating])</f>
        <v>8.1</v>
      </c>
    </row>
    <row r="4" spans="1:2" x14ac:dyDescent="0.2">
      <c r="A4" t="s">
        <v>181</v>
      </c>
      <c r="B4">
        <f>MODE(Movies[imdb_rating])</f>
        <v>8.4</v>
      </c>
    </row>
    <row r="6" spans="1:2" x14ac:dyDescent="0.2">
      <c r="A6" t="s">
        <v>182</v>
      </c>
      <c r="B6" s="6">
        <f>_xlfn.VAR.P(Movies[imdb_rating])</f>
        <v>1.3577562326869543</v>
      </c>
    </row>
    <row r="7" spans="1:2" x14ac:dyDescent="0.2">
      <c r="A7" t="s">
        <v>183</v>
      </c>
      <c r="B7" s="6">
        <f>_xlfn.STDEV.P(Movies[imdb_rating])</f>
        <v>1.1652279745556036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Marvel_Financials</vt:lpstr>
      <vt:lpstr>Sheet2</vt:lpstr>
      <vt:lpstr>financials</vt:lpstr>
      <vt:lpstr>actors</vt:lpstr>
      <vt:lpstr>movie_actor</vt:lpstr>
      <vt:lpstr>languages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Amin Pahlavani</cp:lastModifiedBy>
  <dcterms:created xsi:type="dcterms:W3CDTF">2015-06-05T18:17:20Z</dcterms:created>
  <dcterms:modified xsi:type="dcterms:W3CDTF">2024-10-03T03:02:39Z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