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022gc-my.sharepoint.com/personal/keith_vanryswyk_hc-sc_gc_ca/Documents/Employee Files/playoffs/"/>
    </mc:Choice>
  </mc:AlternateContent>
  <xr:revisionPtr revIDLastSave="0" documentId="8_{2100EC4D-301A-4CEB-A878-F608A355F076}" xr6:coauthVersionLast="47" xr6:coauthVersionMax="47" xr10:uidLastSave="{00000000-0000-0000-0000-000000000000}"/>
  <bookViews>
    <workbookView xWindow="-120" yWindow="-120" windowWidth="29040" windowHeight="15720" activeTab="1" xr2:uid="{5F571F51-7B4E-4CF1-A04B-5614DD5922A7}"/>
  </bookViews>
  <sheets>
    <sheet name="dontcopypasterows" sheetId="3" r:id="rId1"/>
    <sheet name="KEY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" i="3" l="1"/>
  <c r="S164" i="3"/>
  <c r="S138" i="3"/>
  <c r="S134" i="3"/>
  <c r="S94" i="3"/>
  <c r="S89" i="3"/>
  <c r="S58" i="3"/>
  <c r="S139" i="3"/>
  <c r="S126" i="3"/>
  <c r="S123" i="3"/>
  <c r="S108" i="3"/>
  <c r="S101" i="3"/>
  <c r="S77" i="3"/>
  <c r="S67" i="3"/>
  <c r="S59" i="3"/>
  <c r="S54" i="3"/>
  <c r="S12" i="3"/>
  <c r="S5" i="3"/>
  <c r="S158" i="3"/>
  <c r="S151" i="3"/>
  <c r="S147" i="3"/>
  <c r="S146" i="3"/>
  <c r="S169" i="3"/>
  <c r="S131" i="3"/>
  <c r="S125" i="3"/>
  <c r="S114" i="3"/>
  <c r="S100" i="3"/>
  <c r="S90" i="3"/>
  <c r="S63" i="3"/>
  <c r="S62" i="3"/>
  <c r="S61" i="3"/>
  <c r="S214" i="3"/>
  <c r="S24" i="3"/>
  <c r="S22" i="3"/>
  <c r="S21" i="3"/>
  <c r="S13" i="3"/>
  <c r="S160" i="3"/>
  <c r="F46" i="3"/>
  <c r="G46" i="3"/>
  <c r="I46" i="3"/>
  <c r="H46" i="3"/>
  <c r="L46" i="3" s="1"/>
  <c r="F125" i="3"/>
  <c r="G125" i="3" s="1"/>
  <c r="I125" i="3"/>
  <c r="H125" i="3" s="1"/>
  <c r="S103" i="3"/>
  <c r="S181" i="3"/>
  <c r="S222" i="3"/>
  <c r="S278" i="3"/>
  <c r="S154" i="3"/>
  <c r="S343" i="3"/>
  <c r="S73" i="3"/>
  <c r="S320" i="3"/>
  <c r="S283" i="3"/>
  <c r="S36" i="3"/>
  <c r="S328" i="3"/>
  <c r="S173" i="3"/>
  <c r="S331" i="3"/>
  <c r="S340" i="3"/>
  <c r="S178" i="3"/>
  <c r="S48" i="3"/>
  <c r="S107" i="3"/>
  <c r="S26" i="3"/>
  <c r="S307" i="3"/>
  <c r="S145" i="3"/>
  <c r="S177" i="3"/>
  <c r="S81" i="3"/>
  <c r="S326" i="3"/>
  <c r="S194" i="3"/>
  <c r="S185" i="3"/>
  <c r="S15" i="3"/>
  <c r="S119" i="3"/>
  <c r="S314" i="3"/>
  <c r="S298" i="3"/>
  <c r="S152" i="3"/>
  <c r="S290" i="3"/>
  <c r="S237" i="3"/>
  <c r="S55" i="3"/>
  <c r="S99" i="3"/>
  <c r="S316" i="3"/>
  <c r="S262" i="3"/>
  <c r="S95" i="3"/>
  <c r="S251" i="3"/>
  <c r="S76" i="3"/>
  <c r="S202" i="3"/>
  <c r="S250" i="3"/>
  <c r="S242" i="3"/>
  <c r="S305" i="3"/>
  <c r="S229" i="3"/>
  <c r="S85" i="3"/>
  <c r="S239" i="3"/>
  <c r="S157" i="3"/>
  <c r="S281" i="3"/>
  <c r="S264" i="3"/>
  <c r="S30" i="3"/>
  <c r="S98" i="3"/>
  <c r="S206" i="3"/>
  <c r="S304" i="3"/>
  <c r="S72" i="3"/>
  <c r="S265" i="3"/>
  <c r="S210" i="3"/>
  <c r="S184" i="3"/>
  <c r="S121" i="3"/>
  <c r="S271" i="3"/>
  <c r="S97" i="3"/>
  <c r="S68" i="3"/>
  <c r="S219" i="3"/>
  <c r="S215" i="3"/>
  <c r="S285" i="3"/>
  <c r="S115" i="3"/>
  <c r="S137" i="3"/>
  <c r="S112" i="3"/>
  <c r="S325" i="3"/>
  <c r="S203" i="3"/>
  <c r="S29" i="3"/>
  <c r="S333" i="3"/>
  <c r="S117" i="3"/>
  <c r="S143" i="3"/>
  <c r="S11" i="3"/>
  <c r="S175" i="3"/>
  <c r="S191" i="3"/>
  <c r="S44" i="3"/>
  <c r="S205" i="3"/>
  <c r="S40" i="3"/>
  <c r="S289" i="3"/>
  <c r="S118" i="3"/>
  <c r="S41" i="3"/>
  <c r="S296" i="3"/>
  <c r="S275" i="3"/>
  <c r="S10" i="3"/>
  <c r="S49" i="3"/>
  <c r="S334" i="3"/>
  <c r="S261" i="3"/>
  <c r="S226" i="3"/>
  <c r="S163" i="3"/>
  <c r="S45" i="3"/>
  <c r="S135" i="3"/>
  <c r="S323" i="3"/>
  <c r="S294" i="3"/>
  <c r="S159" i="3"/>
  <c r="S172" i="3"/>
  <c r="S322" i="3"/>
  <c r="S33" i="3"/>
  <c r="S71" i="3"/>
  <c r="S268" i="3"/>
  <c r="S337" i="3"/>
  <c r="S233" i="3"/>
  <c r="S228" i="3"/>
  <c r="S84" i="3"/>
  <c r="S156" i="3"/>
  <c r="S199" i="3"/>
  <c r="S292" i="3"/>
  <c r="S232" i="3"/>
  <c r="S47" i="3"/>
  <c r="S153" i="3"/>
  <c r="S186" i="3"/>
  <c r="S43" i="3"/>
  <c r="S23" i="3"/>
  <c r="S313" i="3"/>
  <c r="S42" i="3"/>
  <c r="S234" i="3"/>
  <c r="S20" i="3"/>
  <c r="S293" i="3"/>
  <c r="S111" i="3"/>
  <c r="S213" i="3"/>
  <c r="S249" i="3"/>
  <c r="S113" i="3"/>
  <c r="S102" i="3"/>
  <c r="S25" i="3"/>
  <c r="S254" i="3"/>
  <c r="S179" i="3"/>
  <c r="S238" i="3"/>
  <c r="S315" i="3"/>
  <c r="S34" i="3"/>
  <c r="S116" i="3"/>
  <c r="S227" i="3"/>
  <c r="S211" i="3"/>
  <c r="S17" i="3"/>
  <c r="S7" i="3"/>
  <c r="S324" i="3"/>
  <c r="S312" i="3"/>
  <c r="S56" i="3"/>
  <c r="S311" i="3"/>
  <c r="S19" i="3"/>
  <c r="S288" i="3"/>
  <c r="S319" i="3"/>
  <c r="S224" i="3"/>
  <c r="S127" i="3"/>
  <c r="S171" i="3"/>
  <c r="S83" i="3"/>
  <c r="S14" i="3"/>
  <c r="S208" i="3"/>
  <c r="S190" i="3"/>
  <c r="S122" i="3"/>
  <c r="S247" i="3"/>
  <c r="S241" i="3"/>
  <c r="S18" i="3"/>
  <c r="S258" i="3"/>
  <c r="S106" i="3"/>
  <c r="S246" i="3"/>
  <c r="S330" i="3"/>
  <c r="S245" i="3"/>
  <c r="S8" i="3"/>
  <c r="S299" i="3"/>
  <c r="S162" i="3"/>
  <c r="S88" i="3"/>
  <c r="S220" i="3"/>
  <c r="S270" i="3"/>
  <c r="S142" i="3"/>
  <c r="S165" i="3"/>
  <c r="S218" i="3"/>
  <c r="S267" i="3"/>
  <c r="S287" i="3"/>
  <c r="S141" i="3"/>
  <c r="S193" i="3"/>
  <c r="S273" i="3"/>
  <c r="S170" i="3"/>
  <c r="S166" i="3"/>
  <c r="S92" i="3"/>
  <c r="S96" i="3"/>
  <c r="S31" i="3"/>
  <c r="S302" i="3"/>
  <c r="S120" i="3"/>
  <c r="S308" i="3"/>
  <c r="S272" i="3"/>
  <c r="S155" i="3"/>
  <c r="S6" i="3"/>
  <c r="S318" i="3"/>
  <c r="S212" i="3"/>
  <c r="S161" i="3"/>
  <c r="S217" i="3"/>
  <c r="S310" i="3"/>
  <c r="S150" i="3"/>
  <c r="S124" i="3"/>
  <c r="S50" i="3"/>
  <c r="S148" i="3"/>
  <c r="S291" i="3"/>
  <c r="S27" i="3"/>
  <c r="S204" i="3"/>
  <c r="S257" i="3"/>
  <c r="S70" i="3"/>
  <c r="S306" i="3"/>
  <c r="S110" i="3"/>
  <c r="S341" i="3"/>
  <c r="S144" i="3"/>
  <c r="S225" i="3"/>
  <c r="S263" i="3"/>
  <c r="S197" i="3"/>
  <c r="S38" i="3"/>
  <c r="S345" i="3"/>
  <c r="S317" i="3"/>
  <c r="S201" i="3"/>
  <c r="S336" i="3"/>
  <c r="S223" i="3"/>
  <c r="S168" i="3"/>
  <c r="S187" i="3"/>
  <c r="S327" i="3"/>
  <c r="S35" i="3"/>
  <c r="S60" i="3"/>
  <c r="S266" i="3"/>
  <c r="S338" i="3"/>
  <c r="S87" i="3"/>
  <c r="S86" i="3"/>
  <c r="S303" i="3"/>
  <c r="S32" i="3"/>
  <c r="S69" i="3"/>
  <c r="S79" i="3"/>
  <c r="S329" i="3"/>
  <c r="S259" i="3"/>
  <c r="S295" i="3"/>
  <c r="S66" i="3"/>
  <c r="S244" i="3"/>
  <c r="S195" i="3"/>
  <c r="S192" i="3"/>
  <c r="S183" i="3"/>
  <c r="S105" i="3"/>
  <c r="S132" i="3"/>
  <c r="S230" i="3"/>
  <c r="S82" i="3"/>
  <c r="S93" i="3"/>
  <c r="S256" i="3"/>
  <c r="S284" i="3"/>
  <c r="S52" i="3"/>
  <c r="S129" i="3"/>
  <c r="S109" i="3"/>
  <c r="S188" i="3"/>
  <c r="S65" i="3"/>
  <c r="S209" i="3"/>
  <c r="S130" i="3"/>
  <c r="S221" i="3"/>
  <c r="S53" i="3"/>
  <c r="S37" i="3"/>
  <c r="S286" i="3"/>
  <c r="S300" i="3"/>
  <c r="S91" i="3"/>
  <c r="S309" i="3"/>
  <c r="S28" i="3"/>
  <c r="S16" i="3"/>
  <c r="S74" i="3"/>
  <c r="S207" i="3"/>
  <c r="S235" i="3"/>
  <c r="S279" i="3"/>
  <c r="S149" i="3"/>
  <c r="S216" i="3"/>
  <c r="S196" i="3"/>
  <c r="S39" i="3"/>
  <c r="S339" i="3"/>
  <c r="S176" i="3"/>
  <c r="S80" i="3"/>
  <c r="S182" i="3"/>
  <c r="S133" i="3"/>
  <c r="S189" i="3"/>
  <c r="S344" i="3"/>
  <c r="S128" i="3"/>
  <c r="S253" i="3"/>
  <c r="S200" i="3"/>
  <c r="S248" i="3"/>
  <c r="S301" i="3"/>
  <c r="S255" i="3"/>
  <c r="S78" i="3"/>
  <c r="S274" i="3"/>
  <c r="S57" i="3"/>
  <c r="S240" i="3"/>
  <c r="S104" i="3"/>
  <c r="S167" i="3"/>
  <c r="S342" i="3"/>
  <c r="S231" i="3"/>
  <c r="S198" i="3"/>
  <c r="S260" i="3"/>
  <c r="S321" i="3"/>
  <c r="S136" i="3"/>
  <c r="S75" i="3"/>
  <c r="S180" i="3"/>
  <c r="S51" i="3"/>
  <c r="S282" i="3"/>
  <c r="S280" i="3"/>
  <c r="S9" i="3"/>
  <c r="S64" i="3"/>
  <c r="S332" i="3"/>
  <c r="S297" i="3"/>
  <c r="S335" i="3"/>
  <c r="S243" i="3"/>
  <c r="S269" i="3"/>
  <c r="S236" i="3"/>
  <c r="S277" i="3"/>
  <c r="S252" i="3"/>
  <c r="S276" i="3"/>
  <c r="S174" i="3"/>
  <c r="I167" i="3"/>
  <c r="I166" i="3"/>
  <c r="H166" i="3"/>
  <c r="I165" i="3"/>
  <c r="J165" i="3" s="1"/>
  <c r="I164" i="3"/>
  <c r="H164" i="3"/>
  <c r="I163" i="3"/>
  <c r="H163" i="3" s="1"/>
  <c r="I162" i="3"/>
  <c r="H162" i="3" s="1"/>
  <c r="I161" i="3"/>
  <c r="J161" i="3" s="1"/>
  <c r="K161" i="3" s="1"/>
  <c r="H161" i="3"/>
  <c r="I160" i="3"/>
  <c r="H160" i="3"/>
  <c r="L160" i="3" s="1"/>
  <c r="I159" i="3"/>
  <c r="J159" i="3" s="1"/>
  <c r="K159" i="3" s="1"/>
  <c r="I158" i="3"/>
  <c r="I157" i="3"/>
  <c r="I156" i="3"/>
  <c r="H156" i="3" s="1"/>
  <c r="I155" i="3"/>
  <c r="I154" i="3"/>
  <c r="H154" i="3"/>
  <c r="I153" i="3"/>
  <c r="H153" i="3" s="1"/>
  <c r="I152" i="3"/>
  <c r="H152" i="3" s="1"/>
  <c r="I151" i="3"/>
  <c r="H151" i="3" s="1"/>
  <c r="I150" i="3"/>
  <c r="I149" i="3"/>
  <c r="H149" i="3"/>
  <c r="I148" i="3"/>
  <c r="J148" i="3" s="1"/>
  <c r="K148" i="3" s="1"/>
  <c r="H148" i="3"/>
  <c r="I147" i="3"/>
  <c r="H147" i="3"/>
  <c r="I146" i="3"/>
  <c r="H146" i="3" s="1"/>
  <c r="I145" i="3"/>
  <c r="H145" i="3" s="1"/>
  <c r="I144" i="3"/>
  <c r="J144" i="3" s="1"/>
  <c r="K144" i="3" s="1"/>
  <c r="I143" i="3"/>
  <c r="H143" i="3" s="1"/>
  <c r="I142" i="3"/>
  <c r="H142" i="3"/>
  <c r="I141" i="3"/>
  <c r="J141" i="3" s="1"/>
  <c r="I140" i="3"/>
  <c r="J140" i="3" s="1"/>
  <c r="K140" i="3" s="1"/>
  <c r="I139" i="3"/>
  <c r="J139" i="3" s="1"/>
  <c r="I138" i="3"/>
  <c r="H138" i="3" s="1"/>
  <c r="I137" i="3"/>
  <c r="I136" i="3"/>
  <c r="H136" i="3" s="1"/>
  <c r="I135" i="3"/>
  <c r="J135" i="3" s="1"/>
  <c r="K135" i="3" s="1"/>
  <c r="I134" i="3"/>
  <c r="H134" i="3" s="1"/>
  <c r="I133" i="3"/>
  <c r="J133" i="3" s="1"/>
  <c r="K133" i="3" s="1"/>
  <c r="I132" i="3"/>
  <c r="H132" i="3" s="1"/>
  <c r="I131" i="3"/>
  <c r="H131" i="3" s="1"/>
  <c r="I130" i="3"/>
  <c r="H130" i="3"/>
  <c r="I129" i="3"/>
  <c r="J129" i="3" s="1"/>
  <c r="K129" i="3" s="1"/>
  <c r="H129" i="3"/>
  <c r="I128" i="3"/>
  <c r="H128" i="3"/>
  <c r="I127" i="3"/>
  <c r="H127" i="3"/>
  <c r="I126" i="3"/>
  <c r="H126" i="3" s="1"/>
  <c r="I124" i="3"/>
  <c r="H124" i="3" s="1"/>
  <c r="I123" i="3"/>
  <c r="H123" i="3" s="1"/>
  <c r="I122" i="3"/>
  <c r="H122" i="3" s="1"/>
  <c r="I121" i="3"/>
  <c r="J121" i="3" s="1"/>
  <c r="I120" i="3"/>
  <c r="H120" i="3"/>
  <c r="I119" i="3"/>
  <c r="J119" i="3" s="1"/>
  <c r="K119" i="3" s="1"/>
  <c r="H119" i="3"/>
  <c r="I118" i="3"/>
  <c r="H118" i="3" s="1"/>
  <c r="I117" i="3"/>
  <c r="H117" i="3" s="1"/>
  <c r="I116" i="3"/>
  <c r="H116" i="3" s="1"/>
  <c r="I115" i="3"/>
  <c r="J115" i="3" s="1"/>
  <c r="K115" i="3" s="1"/>
  <c r="I114" i="3"/>
  <c r="H114" i="3" s="1"/>
  <c r="L114" i="3" s="1"/>
  <c r="I113" i="3"/>
  <c r="H113" i="3" s="1"/>
  <c r="I112" i="3"/>
  <c r="H112" i="3" s="1"/>
  <c r="I111" i="3"/>
  <c r="I110" i="3"/>
  <c r="J110" i="3" s="1"/>
  <c r="H110" i="3"/>
  <c r="I109" i="3"/>
  <c r="J109" i="3" s="1"/>
  <c r="H109" i="3"/>
  <c r="I108" i="3"/>
  <c r="J108" i="3" s="1"/>
  <c r="I107" i="3"/>
  <c r="H107" i="3" s="1"/>
  <c r="I106" i="3"/>
  <c r="H106" i="3" s="1"/>
  <c r="I105" i="3"/>
  <c r="H105" i="3" s="1"/>
  <c r="I104" i="3"/>
  <c r="J104" i="3" s="1"/>
  <c r="K104" i="3" s="1"/>
  <c r="I103" i="3"/>
  <c r="H103" i="3"/>
  <c r="I102" i="3"/>
  <c r="J102" i="3" s="1"/>
  <c r="K102" i="3" s="1"/>
  <c r="H102" i="3"/>
  <c r="I101" i="3"/>
  <c r="H101" i="3" s="1"/>
  <c r="I100" i="3"/>
  <c r="I99" i="3"/>
  <c r="H99" i="3" s="1"/>
  <c r="I98" i="3"/>
  <c r="H98" i="3" s="1"/>
  <c r="I97" i="3"/>
  <c r="H97" i="3" s="1"/>
  <c r="I96" i="3"/>
  <c r="H96" i="3"/>
  <c r="I95" i="3"/>
  <c r="H95" i="3" s="1"/>
  <c r="I94" i="3"/>
  <c r="H94" i="3" s="1"/>
  <c r="I93" i="3"/>
  <c r="I92" i="3"/>
  <c r="J92" i="3" s="1"/>
  <c r="I91" i="3"/>
  <c r="H91" i="3" s="1"/>
  <c r="I90" i="3"/>
  <c r="H90" i="3"/>
  <c r="I89" i="3"/>
  <c r="I88" i="3"/>
  <c r="H88" i="3" s="1"/>
  <c r="I87" i="3"/>
  <c r="J87" i="3" s="1"/>
  <c r="K87" i="3" s="1"/>
  <c r="I86" i="3"/>
  <c r="H86" i="3"/>
  <c r="I85" i="3"/>
  <c r="H85" i="3"/>
  <c r="I84" i="3"/>
  <c r="H84" i="3" s="1"/>
  <c r="I83" i="3"/>
  <c r="J83" i="3" s="1"/>
  <c r="K83" i="3" s="1"/>
  <c r="H83" i="3"/>
  <c r="I82" i="3"/>
  <c r="H82" i="3" s="1"/>
  <c r="I81" i="3"/>
  <c r="H81" i="3" s="1"/>
  <c r="I80" i="3"/>
  <c r="J80" i="3" s="1"/>
  <c r="I79" i="3"/>
  <c r="H79" i="3" s="1"/>
  <c r="I78" i="3"/>
  <c r="H78" i="3" s="1"/>
  <c r="I77" i="3"/>
  <c r="H77" i="3" s="1"/>
  <c r="I76" i="3"/>
  <c r="J76" i="3" s="1"/>
  <c r="K76" i="3" s="1"/>
  <c r="I75" i="3"/>
  <c r="H75" i="3"/>
  <c r="I74" i="3"/>
  <c r="J74" i="3" s="1"/>
  <c r="I73" i="3"/>
  <c r="H73" i="3"/>
  <c r="I72" i="3"/>
  <c r="I71" i="3"/>
  <c r="H71" i="3" s="1"/>
  <c r="I70" i="3"/>
  <c r="H70" i="3"/>
  <c r="I69" i="3"/>
  <c r="H69" i="3" s="1"/>
  <c r="I68" i="3"/>
  <c r="H68" i="3" s="1"/>
  <c r="I67" i="3"/>
  <c r="H67" i="3" s="1"/>
  <c r="I66" i="3"/>
  <c r="H66" i="3" s="1"/>
  <c r="I65" i="3"/>
  <c r="J65" i="3" s="1"/>
  <c r="I64" i="3"/>
  <c r="H64" i="3"/>
  <c r="I63" i="3"/>
  <c r="I62" i="3"/>
  <c r="H62" i="3"/>
  <c r="I60" i="3"/>
  <c r="H60" i="3"/>
  <c r="I61" i="3"/>
  <c r="I59" i="3"/>
  <c r="J59" i="3" s="1"/>
  <c r="K59" i="3" s="1"/>
  <c r="I58" i="3"/>
  <c r="H58" i="3"/>
  <c r="I57" i="3"/>
  <c r="H57" i="3" s="1"/>
  <c r="I56" i="3"/>
  <c r="H56" i="3" s="1"/>
  <c r="I55" i="3"/>
  <c r="H55" i="3"/>
  <c r="I54" i="3"/>
  <c r="J54" i="3" s="1"/>
  <c r="H54" i="3"/>
  <c r="I53" i="3"/>
  <c r="J53" i="3" s="1"/>
  <c r="H53" i="3"/>
  <c r="I52" i="3"/>
  <c r="I51" i="3"/>
  <c r="H51" i="3" s="1"/>
  <c r="I50" i="3"/>
  <c r="J50" i="3" s="1"/>
  <c r="I49" i="3"/>
  <c r="H49" i="3" s="1"/>
  <c r="I48" i="3"/>
  <c r="J48" i="3" s="1"/>
  <c r="K48" i="3" s="1"/>
  <c r="I47" i="3"/>
  <c r="H47" i="3"/>
  <c r="I45" i="3"/>
  <c r="J45" i="3" s="1"/>
  <c r="K45" i="3" s="1"/>
  <c r="I44" i="3"/>
  <c r="I43" i="3"/>
  <c r="H43" i="3" s="1"/>
  <c r="I42" i="3"/>
  <c r="H42" i="3" s="1"/>
  <c r="I41" i="3"/>
  <c r="H41" i="3" s="1"/>
  <c r="I40" i="3"/>
  <c r="H40" i="3"/>
  <c r="I39" i="3"/>
  <c r="H39" i="3" s="1"/>
  <c r="I38" i="3"/>
  <c r="I37" i="3"/>
  <c r="H37" i="3" s="1"/>
  <c r="I36" i="3"/>
  <c r="I35" i="3"/>
  <c r="J35" i="3" s="1"/>
  <c r="I34" i="3"/>
  <c r="J34" i="3" s="1"/>
  <c r="K34" i="3" s="1"/>
  <c r="H34" i="3"/>
  <c r="I33" i="3"/>
  <c r="H33" i="3" s="1"/>
  <c r="I32" i="3"/>
  <c r="H32" i="3"/>
  <c r="I31" i="3"/>
  <c r="H31" i="3" s="1"/>
  <c r="I30" i="3"/>
  <c r="J30" i="3" s="1"/>
  <c r="K30" i="3" s="1"/>
  <c r="I29" i="3"/>
  <c r="J29" i="3" s="1"/>
  <c r="I28" i="3"/>
  <c r="H28" i="3" s="1"/>
  <c r="I27" i="3"/>
  <c r="H27" i="3" s="1"/>
  <c r="I26" i="3"/>
  <c r="H26" i="3"/>
  <c r="I25" i="3"/>
  <c r="J25" i="3" s="1"/>
  <c r="I24" i="3"/>
  <c r="I23" i="3"/>
  <c r="I22" i="3"/>
  <c r="H22" i="3" s="1"/>
  <c r="I21" i="3"/>
  <c r="H21" i="3"/>
  <c r="I20" i="3"/>
  <c r="H20" i="3" s="1"/>
  <c r="I19" i="3"/>
  <c r="J19" i="3" s="1"/>
  <c r="K19" i="3" s="1"/>
  <c r="I18" i="3"/>
  <c r="I17" i="3"/>
  <c r="J17" i="3" s="1"/>
  <c r="K17" i="3" s="1"/>
  <c r="I16" i="3"/>
  <c r="H16" i="3" s="1"/>
  <c r="I15" i="3"/>
  <c r="H15" i="3" s="1"/>
  <c r="I14" i="3"/>
  <c r="H14" i="3"/>
  <c r="I13" i="3"/>
  <c r="H13" i="3" s="1"/>
  <c r="I12" i="3"/>
  <c r="H12" i="3"/>
  <c r="I11" i="3"/>
  <c r="H11" i="3" s="1"/>
  <c r="I10" i="3"/>
  <c r="H10" i="3" s="1"/>
  <c r="I9" i="3"/>
  <c r="H9" i="3" s="1"/>
  <c r="I8" i="3"/>
  <c r="I7" i="3"/>
  <c r="H7" i="3" s="1"/>
  <c r="I6" i="3"/>
  <c r="J6" i="3" s="1"/>
  <c r="K6" i="3" s="1"/>
  <c r="S140" i="3"/>
  <c r="I5" i="3"/>
  <c r="H5" i="3" s="1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L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L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0" i="3"/>
  <c r="G60" i="3" s="1"/>
  <c r="F61" i="3"/>
  <c r="G61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L138" i="3" l="1"/>
  <c r="L164" i="3"/>
  <c r="H144" i="3"/>
  <c r="L21" i="3"/>
  <c r="L94" i="3"/>
  <c r="L125" i="3"/>
  <c r="H92" i="3"/>
  <c r="L61" i="3"/>
  <c r="L13" i="3"/>
  <c r="M13" i="3" s="1"/>
  <c r="L62" i="3"/>
  <c r="M62" i="3" s="1"/>
  <c r="L90" i="3"/>
  <c r="L131" i="3"/>
  <c r="M131" i="3" s="1"/>
  <c r="M90" i="3"/>
  <c r="H115" i="3"/>
  <c r="M138" i="3"/>
  <c r="M160" i="3"/>
  <c r="M100" i="3"/>
  <c r="M61" i="3"/>
  <c r="M164" i="3"/>
  <c r="M125" i="3"/>
  <c r="M21" i="3"/>
  <c r="M134" i="3"/>
  <c r="M94" i="3"/>
  <c r="M114" i="3"/>
  <c r="M46" i="3"/>
  <c r="L58" i="3"/>
  <c r="M58" i="3" s="1"/>
  <c r="L146" i="3"/>
  <c r="M146" i="3" s="1"/>
  <c r="L22" i="3"/>
  <c r="M22" i="3" s="1"/>
  <c r="L147" i="3"/>
  <c r="M147" i="3" s="1"/>
  <c r="H35" i="3"/>
  <c r="L151" i="3"/>
  <c r="M151" i="3" s="1"/>
  <c r="L148" i="3"/>
  <c r="M148" i="3" s="1"/>
  <c r="H6" i="3"/>
  <c r="H45" i="3"/>
  <c r="H133" i="3"/>
  <c r="L133" i="3" s="1"/>
  <c r="M133" i="3" s="1"/>
  <c r="H63" i="3"/>
  <c r="L63" i="3" s="1"/>
  <c r="M63" i="3" s="1"/>
  <c r="H30" i="3"/>
  <c r="H48" i="3"/>
  <c r="L48" i="3" s="1"/>
  <c r="M48" i="3" s="1"/>
  <c r="H87" i="3"/>
  <c r="L87" i="3" s="1"/>
  <c r="M87" i="3" s="1"/>
  <c r="H104" i="3"/>
  <c r="L104" i="3" s="1"/>
  <c r="M104" i="3" s="1"/>
  <c r="H140" i="3"/>
  <c r="L140" i="3" s="1"/>
  <c r="M140" i="3" s="1"/>
  <c r="L6" i="3"/>
  <c r="L161" i="3"/>
  <c r="M161" i="3" s="1"/>
  <c r="L34" i="3"/>
  <c r="M34" i="3" s="1"/>
  <c r="H19" i="3"/>
  <c r="L19" i="3" s="1"/>
  <c r="M19" i="3" s="1"/>
  <c r="L119" i="3"/>
  <c r="M119" i="3" s="1"/>
  <c r="J77" i="3"/>
  <c r="K77" i="3" s="1"/>
  <c r="L77" i="3" s="1"/>
  <c r="M77" i="3" s="1"/>
  <c r="H74" i="3"/>
  <c r="H89" i="3"/>
  <c r="L89" i="3" s="1"/>
  <c r="M89" i="3" s="1"/>
  <c r="H24" i="3"/>
  <c r="L24" i="3" s="1"/>
  <c r="M24" i="3" s="1"/>
  <c r="H59" i="3"/>
  <c r="L59" i="3" s="1"/>
  <c r="M59" i="3" s="1"/>
  <c r="H76" i="3"/>
  <c r="L76" i="3" s="1"/>
  <c r="M76" i="3" s="1"/>
  <c r="H159" i="3"/>
  <c r="L159" i="3" s="1"/>
  <c r="M159" i="3" s="1"/>
  <c r="H17" i="3"/>
  <c r="L17" i="3" s="1"/>
  <c r="M17" i="3" s="1"/>
  <c r="L45" i="3"/>
  <c r="M45" i="3" s="1"/>
  <c r="J31" i="3"/>
  <c r="K31" i="3" s="1"/>
  <c r="L31" i="3" s="1"/>
  <c r="M31" i="3" s="1"/>
  <c r="K74" i="3"/>
  <c r="L129" i="3"/>
  <c r="M129" i="3" s="1"/>
  <c r="J88" i="3"/>
  <c r="K88" i="3" s="1"/>
  <c r="L88" i="3" s="1"/>
  <c r="M88" i="3" s="1"/>
  <c r="J101" i="3"/>
  <c r="K101" i="3" s="1"/>
  <c r="L101" i="3" s="1"/>
  <c r="M101" i="3" s="1"/>
  <c r="L144" i="3"/>
  <c r="M144" i="3" s="1"/>
  <c r="J20" i="3"/>
  <c r="J116" i="3"/>
  <c r="K116" i="3" s="1"/>
  <c r="L116" i="3" s="1"/>
  <c r="M116" i="3" s="1"/>
  <c r="K20" i="3"/>
  <c r="L20" i="3" s="1"/>
  <c r="M20" i="3" s="1"/>
  <c r="J49" i="3"/>
  <c r="K49" i="3" s="1"/>
  <c r="L49" i="3" s="1"/>
  <c r="M49" i="3" s="1"/>
  <c r="L102" i="3"/>
  <c r="M102" i="3" s="1"/>
  <c r="J145" i="3"/>
  <c r="K145" i="3" s="1"/>
  <c r="L145" i="3" s="1"/>
  <c r="M145" i="3" s="1"/>
  <c r="H50" i="3"/>
  <c r="L30" i="3"/>
  <c r="M30" i="3" s="1"/>
  <c r="L115" i="3"/>
  <c r="M115" i="3" s="1"/>
  <c r="J91" i="3"/>
  <c r="K91" i="3" s="1"/>
  <c r="L91" i="3" s="1"/>
  <c r="M91" i="3" s="1"/>
  <c r="J105" i="3"/>
  <c r="K105" i="3" s="1"/>
  <c r="L105" i="3" s="1"/>
  <c r="M105" i="3" s="1"/>
  <c r="J162" i="3"/>
  <c r="K162" i="3" s="1"/>
  <c r="L162" i="3" s="1"/>
  <c r="M162" i="3" s="1"/>
  <c r="H25" i="3"/>
  <c r="H135" i="3"/>
  <c r="L135" i="3" s="1"/>
  <c r="M135" i="3" s="1"/>
  <c r="J56" i="3"/>
  <c r="K56" i="3" s="1"/>
  <c r="L56" i="3" s="1"/>
  <c r="M56" i="3" s="1"/>
  <c r="L83" i="3"/>
  <c r="M83" i="3" s="1"/>
  <c r="H29" i="3"/>
  <c r="H139" i="3"/>
  <c r="H23" i="3"/>
  <c r="J95" i="3"/>
  <c r="K95" i="3" s="1"/>
  <c r="L95" i="3" s="1"/>
  <c r="M95" i="3" s="1"/>
  <c r="H158" i="3"/>
  <c r="L158" i="3" s="1"/>
  <c r="M158" i="3" s="1"/>
  <c r="J123" i="3"/>
  <c r="K123" i="3" s="1"/>
  <c r="L123" i="3" s="1"/>
  <c r="M123" i="3" s="1"/>
  <c r="K50" i="3"/>
  <c r="J40" i="3"/>
  <c r="K40" i="3" s="1"/>
  <c r="L40" i="3" s="1"/>
  <c r="M40" i="3" s="1"/>
  <c r="J67" i="3"/>
  <c r="K67" i="3" s="1"/>
  <c r="L67" i="3" s="1"/>
  <c r="M67" i="3" s="1"/>
  <c r="H141" i="3"/>
  <c r="J122" i="3"/>
  <c r="K122" i="3" s="1"/>
  <c r="L122" i="3" s="1"/>
  <c r="M122" i="3" s="1"/>
  <c r="K141" i="3"/>
  <c r="J15" i="3"/>
  <c r="K15" i="3" s="1"/>
  <c r="L15" i="3" s="1"/>
  <c r="M15" i="3" s="1"/>
  <c r="J32" i="3"/>
  <c r="K32" i="3" s="1"/>
  <c r="L32" i="3" s="1"/>
  <c r="M32" i="3" s="1"/>
  <c r="J23" i="3"/>
  <c r="K23" i="3" s="1"/>
  <c r="J112" i="3"/>
  <c r="K112" i="3" s="1"/>
  <c r="L112" i="3" s="1"/>
  <c r="M112" i="3" s="1"/>
  <c r="J78" i="3"/>
  <c r="K78" i="3" s="1"/>
  <c r="L78" i="3" s="1"/>
  <c r="M78" i="3" s="1"/>
  <c r="J69" i="3"/>
  <c r="K69" i="3" s="1"/>
  <c r="L69" i="3" s="1"/>
  <c r="M69" i="3" s="1"/>
  <c r="J43" i="3"/>
  <c r="K43" i="3" s="1"/>
  <c r="L43" i="3" s="1"/>
  <c r="M43" i="3" s="1"/>
  <c r="J97" i="3"/>
  <c r="K97" i="3" s="1"/>
  <c r="L97" i="3" s="1"/>
  <c r="M97" i="3" s="1"/>
  <c r="J152" i="3"/>
  <c r="L152" i="3" s="1"/>
  <c r="M152" i="3" s="1"/>
  <c r="J26" i="3"/>
  <c r="K26" i="3" s="1"/>
  <c r="L26" i="3" s="1"/>
  <c r="M26" i="3" s="1"/>
  <c r="J60" i="3"/>
  <c r="K60" i="3" s="1"/>
  <c r="L60" i="3" s="1"/>
  <c r="M60" i="3" s="1"/>
  <c r="J106" i="3"/>
  <c r="K106" i="3" s="1"/>
  <c r="L106" i="3" s="1"/>
  <c r="M106" i="3" s="1"/>
  <c r="J9" i="3"/>
  <c r="K9" i="3" s="1"/>
  <c r="L9" i="3" s="1"/>
  <c r="M9" i="3" s="1"/>
  <c r="H44" i="3"/>
  <c r="H72" i="3"/>
  <c r="K80" i="3"/>
  <c r="H80" i="3"/>
  <c r="L80" i="3" s="1"/>
  <c r="M80" i="3" s="1"/>
  <c r="J126" i="3"/>
  <c r="K126" i="3" s="1"/>
  <c r="L126" i="3" s="1"/>
  <c r="M126" i="3" s="1"/>
  <c r="J16" i="3"/>
  <c r="K16" i="3" s="1"/>
  <c r="L16" i="3" s="1"/>
  <c r="M16" i="3" s="1"/>
  <c r="H52" i="3"/>
  <c r="J33" i="3"/>
  <c r="K33" i="3" s="1"/>
  <c r="L33" i="3" s="1"/>
  <c r="M33" i="3" s="1"/>
  <c r="J44" i="3"/>
  <c r="K44" i="3" s="1"/>
  <c r="J55" i="3"/>
  <c r="K55" i="3" s="1"/>
  <c r="L55" i="3" s="1"/>
  <c r="M55" i="3" s="1"/>
  <c r="J117" i="3"/>
  <c r="K117" i="3" s="1"/>
  <c r="L117" i="3" s="1"/>
  <c r="M117" i="3" s="1"/>
  <c r="J163" i="3"/>
  <c r="K163" i="3" s="1"/>
  <c r="L163" i="3" s="1"/>
  <c r="M163" i="3" s="1"/>
  <c r="J10" i="3"/>
  <c r="K10" i="3" s="1"/>
  <c r="L10" i="3" s="1"/>
  <c r="M10" i="3" s="1"/>
  <c r="J37" i="3"/>
  <c r="K37" i="3" s="1"/>
  <c r="L37" i="3" s="1"/>
  <c r="M37" i="3" s="1"/>
  <c r="H137" i="3"/>
  <c r="J73" i="3"/>
  <c r="K73" i="3" s="1"/>
  <c r="L73" i="3" s="1"/>
  <c r="M73" i="3" s="1"/>
  <c r="J137" i="3"/>
  <c r="K137" i="3" s="1"/>
  <c r="J118" i="3"/>
  <c r="K118" i="3" s="1"/>
  <c r="L118" i="3" s="1"/>
  <c r="M118" i="3" s="1"/>
  <c r="H38" i="3"/>
  <c r="H111" i="3"/>
  <c r="H157" i="3"/>
  <c r="K165" i="3"/>
  <c r="H165" i="3"/>
  <c r="J52" i="3"/>
  <c r="K52" i="3" s="1"/>
  <c r="J51" i="3"/>
  <c r="K51" i="3" s="1"/>
  <c r="L51" i="3" s="1"/>
  <c r="M51" i="3" s="1"/>
  <c r="J72" i="3"/>
  <c r="K72" i="3" s="1"/>
  <c r="J27" i="3"/>
  <c r="K27" i="3" s="1"/>
  <c r="L27" i="3" s="1"/>
  <c r="M27" i="3" s="1"/>
  <c r="K108" i="3"/>
  <c r="H108" i="3"/>
  <c r="J154" i="3"/>
  <c r="K154" i="3"/>
  <c r="L154" i="3" s="1"/>
  <c r="M154" i="3" s="1"/>
  <c r="J12" i="3"/>
  <c r="K12" i="3" s="1"/>
  <c r="L12" i="3" s="1"/>
  <c r="M12" i="3" s="1"/>
  <c r="J38" i="3"/>
  <c r="K38" i="3" s="1"/>
  <c r="J66" i="3"/>
  <c r="K66" i="3" s="1"/>
  <c r="L66" i="3" s="1"/>
  <c r="M66" i="3" s="1"/>
  <c r="J111" i="3"/>
  <c r="K111" i="3" s="1"/>
  <c r="J157" i="3"/>
  <c r="K157" i="3" s="1"/>
  <c r="J84" i="3"/>
  <c r="K84" i="3" s="1"/>
  <c r="L84" i="3" s="1"/>
  <c r="M84" i="3" s="1"/>
  <c r="J130" i="3"/>
  <c r="K130" i="3" s="1"/>
  <c r="L130" i="3" s="1"/>
  <c r="M130" i="3" s="1"/>
  <c r="J79" i="3"/>
  <c r="L79" i="3" s="1"/>
  <c r="M79" i="3" s="1"/>
  <c r="J107" i="3"/>
  <c r="K107" i="3" s="1"/>
  <c r="L107" i="3" s="1"/>
  <c r="M107" i="3" s="1"/>
  <c r="J136" i="3"/>
  <c r="K136" i="3" s="1"/>
  <c r="L136" i="3" s="1"/>
  <c r="M136" i="3" s="1"/>
  <c r="J11" i="3"/>
  <c r="K11" i="3" s="1"/>
  <c r="L11" i="3" s="1"/>
  <c r="M11" i="3" s="1"/>
  <c r="J39" i="3"/>
  <c r="K39" i="3" s="1"/>
  <c r="L39" i="3" s="1"/>
  <c r="M39" i="3" s="1"/>
  <c r="J68" i="3"/>
  <c r="K68" i="3" s="1"/>
  <c r="L68" i="3" s="1"/>
  <c r="M68" i="3" s="1"/>
  <c r="J96" i="3"/>
  <c r="K96" i="3" s="1"/>
  <c r="L96" i="3" s="1"/>
  <c r="M96" i="3" s="1"/>
  <c r="J124" i="3"/>
  <c r="K124" i="3" s="1"/>
  <c r="L124" i="3" s="1"/>
  <c r="M124" i="3" s="1"/>
  <c r="J153" i="3"/>
  <c r="K153" i="3" s="1"/>
  <c r="L153" i="3" s="1"/>
  <c r="M153" i="3" s="1"/>
  <c r="J28" i="3"/>
  <c r="K28" i="3" s="1"/>
  <c r="L28" i="3" s="1"/>
  <c r="M28" i="3" s="1"/>
  <c r="J57" i="3"/>
  <c r="K57" i="3" s="1"/>
  <c r="L57" i="3" s="1"/>
  <c r="M57" i="3" s="1"/>
  <c r="J85" i="3"/>
  <c r="K85" i="3" s="1"/>
  <c r="L85" i="3" s="1"/>
  <c r="M85" i="3" s="1"/>
  <c r="J113" i="3"/>
  <c r="K113" i="3" s="1"/>
  <c r="L113" i="3" s="1"/>
  <c r="M113" i="3" s="1"/>
  <c r="J142" i="3"/>
  <c r="K142" i="3" s="1"/>
  <c r="L142" i="3" s="1"/>
  <c r="M142" i="3" s="1"/>
  <c r="J86" i="3"/>
  <c r="K86" i="3" s="1"/>
  <c r="L86" i="3" s="1"/>
  <c r="M86" i="3" s="1"/>
  <c r="J143" i="3"/>
  <c r="K143" i="3" s="1"/>
  <c r="L143" i="3" s="1"/>
  <c r="M143" i="3" s="1"/>
  <c r="J18" i="3"/>
  <c r="K18" i="3" s="1"/>
  <c r="L18" i="3" s="1"/>
  <c r="M18" i="3" s="1"/>
  <c r="K29" i="3"/>
  <c r="J75" i="3"/>
  <c r="K75" i="3" s="1"/>
  <c r="L75" i="3" s="1"/>
  <c r="M75" i="3" s="1"/>
  <c r="J132" i="3"/>
  <c r="K132" i="3" s="1"/>
  <c r="L132" i="3" s="1"/>
  <c r="M132" i="3" s="1"/>
  <c r="J7" i="3"/>
  <c r="K7" i="3" s="1"/>
  <c r="L7" i="3" s="1"/>
  <c r="M7" i="3" s="1"/>
  <c r="J64" i="3"/>
  <c r="K64" i="3" s="1"/>
  <c r="L64" i="3" s="1"/>
  <c r="M64" i="3" s="1"/>
  <c r="K35" i="3"/>
  <c r="J81" i="3"/>
  <c r="K81" i="3" s="1"/>
  <c r="L81" i="3" s="1"/>
  <c r="M81" i="3" s="1"/>
  <c r="K92" i="3"/>
  <c r="L92" i="3" s="1"/>
  <c r="M92" i="3" s="1"/>
  <c r="J166" i="3"/>
  <c r="K166" i="3" s="1"/>
  <c r="L166" i="3" s="1"/>
  <c r="M166" i="3" s="1"/>
  <c r="J41" i="3"/>
  <c r="K41" i="3" s="1"/>
  <c r="L41" i="3" s="1"/>
  <c r="M41" i="3" s="1"/>
  <c r="K53" i="3"/>
  <c r="L53" i="3" s="1"/>
  <c r="M53" i="3" s="1"/>
  <c r="J70" i="3"/>
  <c r="K70" i="3" s="1"/>
  <c r="L70" i="3" s="1"/>
  <c r="M70" i="3" s="1"/>
  <c r="J98" i="3"/>
  <c r="K98" i="3" s="1"/>
  <c r="L98" i="3" s="1"/>
  <c r="M98" i="3" s="1"/>
  <c r="K109" i="3"/>
  <c r="L109" i="3" s="1"/>
  <c r="M109" i="3" s="1"/>
  <c r="J155" i="3"/>
  <c r="K155" i="3" s="1"/>
  <c r="L155" i="3" s="1"/>
  <c r="M155" i="3" s="1"/>
  <c r="J47" i="3"/>
  <c r="K47" i="3" s="1"/>
  <c r="L47" i="3" s="1"/>
  <c r="M47" i="3" s="1"/>
  <c r="J103" i="3"/>
  <c r="K103" i="3" s="1"/>
  <c r="L103" i="3" s="1"/>
  <c r="M103" i="3" s="1"/>
  <c r="J120" i="3"/>
  <c r="K120" i="3" s="1"/>
  <c r="L120" i="3" s="1"/>
  <c r="M120" i="3" s="1"/>
  <c r="J149" i="3"/>
  <c r="K149" i="3" s="1"/>
  <c r="L149" i="3" s="1"/>
  <c r="M149" i="3" s="1"/>
  <c r="J127" i="3"/>
  <c r="K127" i="3" s="1"/>
  <c r="L127" i="3" s="1"/>
  <c r="M127" i="3" s="1"/>
  <c r="H8" i="3"/>
  <c r="H36" i="3"/>
  <c r="H65" i="3"/>
  <c r="H93" i="3"/>
  <c r="H121" i="3"/>
  <c r="H150" i="3"/>
  <c r="J93" i="3"/>
  <c r="K93" i="3" s="1"/>
  <c r="J150" i="3"/>
  <c r="K150" i="3" s="1"/>
  <c r="K65" i="3"/>
  <c r="J82" i="3"/>
  <c r="K82" i="3" s="1"/>
  <c r="L82" i="3" s="1"/>
  <c r="M82" i="3" s="1"/>
  <c r="K121" i="3"/>
  <c r="J167" i="3"/>
  <c r="K167" i="3" s="1"/>
  <c r="L167" i="3" s="1"/>
  <c r="M167" i="3" s="1"/>
  <c r="J14" i="3"/>
  <c r="K14" i="3" s="1"/>
  <c r="L14" i="3" s="1"/>
  <c r="M14" i="3" s="1"/>
  <c r="K25" i="3"/>
  <c r="J42" i="3"/>
  <c r="K42" i="3" s="1"/>
  <c r="L42" i="3" s="1"/>
  <c r="M42" i="3" s="1"/>
  <c r="K54" i="3"/>
  <c r="L54" i="3" s="1"/>
  <c r="M54" i="3" s="1"/>
  <c r="J71" i="3"/>
  <c r="K71" i="3" s="1"/>
  <c r="L71" i="3" s="1"/>
  <c r="M71" i="3" s="1"/>
  <c r="J99" i="3"/>
  <c r="K99" i="3" s="1"/>
  <c r="L99" i="3" s="1"/>
  <c r="M99" i="3" s="1"/>
  <c r="K110" i="3"/>
  <c r="L110" i="3" s="1"/>
  <c r="M110" i="3" s="1"/>
  <c r="J128" i="3"/>
  <c r="K128" i="3" s="1"/>
  <c r="L128" i="3" s="1"/>
  <c r="M128" i="3" s="1"/>
  <c r="K139" i="3"/>
  <c r="J156" i="3"/>
  <c r="K156" i="3" s="1"/>
  <c r="L156" i="3" s="1"/>
  <c r="M156" i="3" s="1"/>
  <c r="J8" i="3"/>
  <c r="K8" i="3" s="1"/>
  <c r="J36" i="3"/>
  <c r="K36" i="3" s="1"/>
  <c r="J5" i="3"/>
  <c r="K5" i="3" s="1"/>
  <c r="L5" i="3" s="1"/>
  <c r="L35" i="3" l="1"/>
  <c r="M35" i="3" s="1"/>
  <c r="T5" i="3"/>
  <c r="M5" i="3"/>
  <c r="T6" i="3"/>
  <c r="T7" i="3"/>
  <c r="M6" i="3"/>
  <c r="L165" i="3"/>
  <c r="M165" i="3" s="1"/>
  <c r="L25" i="3"/>
  <c r="M25" i="3" s="1"/>
  <c r="L108" i="3"/>
  <c r="M108" i="3" s="1"/>
  <c r="L74" i="3"/>
  <c r="M74" i="3" s="1"/>
  <c r="L139" i="3"/>
  <c r="M139" i="3" s="1"/>
  <c r="L29" i="3"/>
  <c r="M29" i="3" s="1"/>
  <c r="L44" i="3"/>
  <c r="M44" i="3" s="1"/>
  <c r="L50" i="3"/>
  <c r="M50" i="3" s="1"/>
  <c r="L23" i="3"/>
  <c r="M23" i="3" s="1"/>
  <c r="L36" i="3"/>
  <c r="M36" i="3" s="1"/>
  <c r="L141" i="3"/>
  <c r="M141" i="3" s="1"/>
  <c r="L150" i="3"/>
  <c r="M150" i="3" s="1"/>
  <c r="L72" i="3"/>
  <c r="M72" i="3" s="1"/>
  <c r="L93" i="3"/>
  <c r="M93" i="3" s="1"/>
  <c r="L8" i="3"/>
  <c r="L121" i="3"/>
  <c r="M121" i="3" s="1"/>
  <c r="L157" i="3"/>
  <c r="M157" i="3" s="1"/>
  <c r="L65" i="3"/>
  <c r="M65" i="3" s="1"/>
  <c r="L52" i="3"/>
  <c r="M52" i="3" s="1"/>
  <c r="L137" i="3"/>
  <c r="M137" i="3" s="1"/>
  <c r="L111" i="3"/>
  <c r="M111" i="3" s="1"/>
  <c r="L38" i="3"/>
  <c r="M38" i="3" s="1"/>
  <c r="T252" i="3" l="1"/>
  <c r="T222" i="3"/>
  <c r="T26" i="3"/>
  <c r="T17" i="3"/>
  <c r="T175" i="3"/>
  <c r="T54" i="3"/>
  <c r="T25" i="3"/>
  <c r="T276" i="3"/>
  <c r="T23" i="3"/>
  <c r="T138" i="3"/>
  <c r="T164" i="3"/>
  <c r="T46" i="3"/>
  <c r="T94" i="3"/>
  <c r="T58" i="3"/>
  <c r="T163" i="3"/>
  <c r="T209" i="3"/>
  <c r="T189" i="3"/>
  <c r="T317" i="3"/>
  <c r="T319" i="3"/>
  <c r="T99" i="3"/>
  <c r="T34" i="3"/>
  <c r="T89" i="3"/>
  <c r="T277" i="3"/>
  <c r="T28" i="3"/>
  <c r="T9" i="3"/>
  <c r="T134" i="3"/>
  <c r="T182" i="3"/>
  <c r="T36" i="3"/>
  <c r="T132" i="3"/>
  <c r="T226" i="3"/>
  <c r="T253" i="3"/>
  <c r="T243" i="3"/>
  <c r="T145" i="3"/>
  <c r="T30" i="3"/>
  <c r="T291" i="3"/>
  <c r="T215" i="3"/>
  <c r="T272" i="3"/>
  <c r="T339" i="3"/>
  <c r="T21" i="3"/>
  <c r="T322" i="3"/>
  <c r="T109" i="3"/>
  <c r="T205" i="3"/>
  <c r="T162" i="3"/>
  <c r="T15" i="3"/>
  <c r="T191" i="3"/>
  <c r="T198" i="3"/>
  <c r="T108" i="3"/>
  <c r="T229" i="3"/>
  <c r="T324" i="3"/>
  <c r="T29" i="3"/>
  <c r="T126" i="3"/>
  <c r="T281" i="3"/>
  <c r="T47" i="3"/>
  <c r="T32" i="3"/>
  <c r="T238" i="3"/>
  <c r="T254" i="3"/>
  <c r="T142" i="3"/>
  <c r="T77" i="3"/>
  <c r="T195" i="3"/>
  <c r="T122" i="3"/>
  <c r="T101" i="3"/>
  <c r="T295" i="3"/>
  <c r="T62" i="3"/>
  <c r="T107" i="3"/>
  <c r="T144" i="3"/>
  <c r="T311" i="3"/>
  <c r="T74" i="3"/>
  <c r="T262" i="3"/>
  <c r="T233" i="3"/>
  <c r="T16" i="3"/>
  <c r="T61" i="3"/>
  <c r="T20" i="3"/>
  <c r="T31" i="3"/>
  <c r="T10" i="3"/>
  <c r="T35" i="3"/>
  <c r="T139" i="3"/>
  <c r="T158" i="3"/>
  <c r="T210" i="3"/>
  <c r="T59" i="3"/>
  <c r="T81" i="3"/>
  <c r="T12" i="3"/>
  <c r="T123" i="3"/>
  <c r="T24" i="3"/>
  <c r="T67" i="3"/>
  <c r="T125" i="3"/>
  <c r="T197" i="3"/>
  <c r="T75" i="3"/>
  <c r="T265" i="3"/>
  <c r="T289" i="3"/>
  <c r="T279" i="3"/>
  <c r="T308" i="3"/>
  <c r="T246" i="3"/>
  <c r="T305" i="3"/>
  <c r="T214" i="3"/>
  <c r="T187" i="3"/>
  <c r="T38" i="3"/>
  <c r="T97" i="3"/>
  <c r="T177" i="3"/>
  <c r="T337" i="3"/>
  <c r="T341" i="3"/>
  <c r="T88" i="3"/>
  <c r="T259" i="3"/>
  <c r="T136" i="3"/>
  <c r="T53" i="3"/>
  <c r="T96" i="3"/>
  <c r="T325" i="3"/>
  <c r="T49" i="3"/>
  <c r="T55" i="3"/>
  <c r="T258" i="3"/>
  <c r="T60" i="3"/>
  <c r="T237" i="3"/>
  <c r="T213" i="3"/>
  <c r="T283" i="3"/>
  <c r="T149" i="3"/>
  <c r="T326" i="3"/>
  <c r="T140" i="3"/>
  <c r="T56" i="3"/>
  <c r="T83" i="3"/>
  <c r="T146" i="3"/>
  <c r="T257" i="3"/>
  <c r="T154" i="3"/>
  <c r="T286" i="3"/>
  <c r="T73" i="3"/>
  <c r="T261" i="3"/>
  <c r="T240" i="3"/>
  <c r="T193" i="3"/>
  <c r="T312" i="3"/>
  <c r="T236" i="3"/>
  <c r="T106" i="3"/>
  <c r="T18" i="3"/>
  <c r="T151" i="3"/>
  <c r="T50" i="3"/>
  <c r="T156" i="3"/>
  <c r="T333" i="3"/>
  <c r="M8" i="3"/>
  <c r="T115" i="3"/>
  <c r="T200" i="3"/>
  <c r="T251" i="3"/>
  <c r="T105" i="3"/>
  <c r="T249" i="3"/>
  <c r="T127" i="3"/>
  <c r="T242" i="3"/>
  <c r="T98" i="3"/>
  <c r="T203" i="3"/>
  <c r="T299" i="3"/>
  <c r="T245" i="3"/>
  <c r="T57" i="3"/>
  <c r="T119" i="3"/>
  <c r="T244" i="3"/>
  <c r="T8" i="3"/>
  <c r="T294" i="3"/>
  <c r="T331" i="3"/>
  <c r="T327" i="3"/>
  <c r="T64" i="3"/>
  <c r="T39" i="3"/>
  <c r="T293" i="3"/>
  <c r="T82" i="3"/>
  <c r="T221" i="3"/>
  <c r="T344" i="3"/>
  <c r="T342" i="3"/>
  <c r="T329" i="3"/>
  <c r="T330" i="3"/>
  <c r="T147" i="3"/>
  <c r="T345" i="3"/>
  <c r="T180" i="3"/>
  <c r="T112" i="3"/>
  <c r="T178" i="3"/>
  <c r="T232" i="3"/>
  <c r="T43" i="3"/>
  <c r="T297" i="3"/>
  <c r="T323" i="3"/>
  <c r="T275" i="3"/>
  <c r="T103" i="3"/>
  <c r="T120" i="3"/>
  <c r="T166" i="3"/>
  <c r="T42" i="3"/>
  <c r="T170" i="3"/>
  <c r="T194" i="3"/>
  <c r="T100" i="3"/>
  <c r="T128" i="3"/>
  <c r="T183" i="3"/>
  <c r="T160" i="3"/>
  <c r="T296" i="3"/>
  <c r="T202" i="3"/>
  <c r="T70" i="3"/>
  <c r="T338" i="3"/>
  <c r="T165" i="3"/>
  <c r="T157" i="3"/>
  <c r="T171" i="3"/>
  <c r="T303" i="3"/>
  <c r="T68" i="3"/>
  <c r="T137" i="3"/>
  <c r="T152" i="3"/>
  <c r="T90" i="3"/>
  <c r="T298" i="3"/>
  <c r="T271" i="3"/>
  <c r="T110" i="3"/>
  <c r="T314" i="3"/>
  <c r="T196" i="3"/>
  <c r="T113" i="3"/>
  <c r="T313" i="3"/>
  <c r="T304" i="3"/>
  <c r="T14" i="3"/>
  <c r="T13" i="3"/>
  <c r="T167" i="3"/>
  <c r="T116" i="3"/>
  <c r="T69" i="3"/>
  <c r="T268" i="3"/>
  <c r="T204" i="3"/>
  <c r="T131" i="3"/>
  <c r="T72" i="3"/>
  <c r="T86" i="3"/>
  <c r="T95" i="3"/>
  <c r="T19" i="3"/>
  <c r="T241" i="3"/>
  <c r="T307" i="3"/>
  <c r="T285" i="3"/>
  <c r="T87" i="3"/>
  <c r="T220" i="3"/>
  <c r="T260" i="3"/>
  <c r="T273" i="3"/>
  <c r="T148" i="3"/>
  <c r="T274" i="3"/>
  <c r="T225" i="3"/>
  <c r="T248" i="3"/>
  <c r="T181" i="3"/>
  <c r="T264" i="3"/>
  <c r="T80" i="3"/>
  <c r="T41" i="3"/>
  <c r="T301" i="3"/>
  <c r="T284" i="3"/>
  <c r="T290" i="3"/>
  <c r="T190" i="3"/>
  <c r="T63" i="3"/>
  <c r="T52" i="3"/>
  <c r="T212" i="3"/>
  <c r="T218" i="3"/>
  <c r="T280" i="3"/>
  <c r="T235" i="3"/>
  <c r="T332" i="3"/>
  <c r="T118" i="3"/>
  <c r="T124" i="3"/>
  <c r="T117" i="3"/>
  <c r="T37" i="3"/>
  <c r="T65" i="3"/>
  <c r="T27" i="3"/>
  <c r="T219" i="3"/>
  <c r="T51" i="3"/>
  <c r="T40" i="3"/>
  <c r="T84" i="3"/>
  <c r="T173" i="3"/>
  <c r="T93" i="3"/>
  <c r="T300" i="3"/>
  <c r="T207" i="3"/>
  <c r="T288" i="3"/>
  <c r="T169" i="3"/>
  <c r="T334" i="3"/>
  <c r="T129" i="3"/>
  <c r="T48" i="3"/>
  <c r="T130" i="3"/>
  <c r="T161" i="3"/>
  <c r="T287" i="3"/>
  <c r="T33" i="3"/>
  <c r="T11" i="3"/>
  <c r="T185" i="3"/>
  <c r="T239" i="3"/>
  <c r="T316" i="3"/>
  <c r="T188" i="3"/>
  <c r="T340" i="3"/>
  <c r="T309" i="3"/>
  <c r="T343" i="3"/>
  <c r="T45" i="3"/>
  <c r="T269" i="3"/>
  <c r="T335" i="3"/>
  <c r="T302" i="3"/>
  <c r="T22" i="3"/>
  <c r="T172" i="3"/>
  <c r="T135" i="3"/>
  <c r="T44" i="3"/>
  <c r="T168" i="3"/>
  <c r="T315" i="3"/>
  <c r="T278" i="3"/>
  <c r="T270" i="3"/>
  <c r="T230" i="3"/>
  <c r="T91" i="3"/>
  <c r="T336" i="3"/>
  <c r="T224" i="3"/>
  <c r="T85" i="3"/>
  <c r="T255" i="3"/>
  <c r="T227" i="3"/>
  <c r="T250" i="3"/>
  <c r="T150" i="3"/>
  <c r="T141" i="3"/>
  <c r="T179" i="3"/>
  <c r="T114" i="3"/>
  <c r="T79" i="3"/>
  <c r="T201" i="3"/>
  <c r="T320" i="3"/>
  <c r="T199" i="3"/>
  <c r="T153" i="3"/>
  <c r="T92" i="3"/>
  <c r="T71" i="3"/>
  <c r="T111" i="3"/>
  <c r="T318" i="3"/>
  <c r="T184" i="3"/>
  <c r="T206" i="3"/>
  <c r="T102" i="3"/>
  <c r="T228" i="3"/>
  <c r="T216" i="3"/>
  <c r="T133" i="3"/>
  <c r="T104" i="3"/>
  <c r="T256" i="3"/>
  <c r="T321" i="3"/>
  <c r="T231" i="3"/>
  <c r="T234" i="3"/>
  <c r="T143" i="3"/>
  <c r="T282" i="3"/>
  <c r="T328" i="3"/>
  <c r="T292" i="3"/>
  <c r="T174" i="3"/>
  <c r="T78" i="3"/>
  <c r="T155" i="3"/>
  <c r="T217" i="3"/>
  <c r="T223" i="3"/>
  <c r="T247" i="3"/>
  <c r="T66" i="3"/>
  <c r="T211" i="3"/>
  <c r="T186" i="3"/>
  <c r="T266" i="3"/>
  <c r="T159" i="3"/>
  <c r="T267" i="3"/>
  <c r="T192" i="3"/>
  <c r="T176" i="3"/>
  <c r="T310" i="3"/>
  <c r="T76" i="3"/>
  <c r="T306" i="3"/>
  <c r="T121" i="3"/>
  <c r="T208" i="3"/>
  <c r="T263" i="3"/>
</calcChain>
</file>

<file path=xl/sharedStrings.xml><?xml version="1.0" encoding="utf-8"?>
<sst xmlns="http://schemas.openxmlformats.org/spreadsheetml/2006/main" count="1911" uniqueCount="549">
  <si>
    <t>CONNOR MCDAVID EDM</t>
  </si>
  <si>
    <t>NICO HISCHIER NJD</t>
  </si>
  <si>
    <t>NICK SUZUKI MTL</t>
  </si>
  <si>
    <t>RYAN NUGENT-HOPKINS EDM</t>
  </si>
  <si>
    <t>TYLER SEGUIN DAL</t>
  </si>
  <si>
    <t>JOEL ERIKSSON EK MIN</t>
  </si>
  <si>
    <t>NICK PAUL TBL</t>
  </si>
  <si>
    <t>ADAM HENRIQUE EDM</t>
  </si>
  <si>
    <t>JASON ROBERTSON DAL</t>
  </si>
  <si>
    <t>JAKE GUENTZEL TBL</t>
  </si>
  <si>
    <t>MIKAEL GRANLUND DAL</t>
  </si>
  <si>
    <t>ADRIAN KEMPE LAK</t>
  </si>
  <si>
    <t>BRADY TKACHUK OTT</t>
  </si>
  <si>
    <t>PAVEL BUCHNEVICH STL</t>
  </si>
  <si>
    <t>CARTER VERHAEGHE FLA</t>
  </si>
  <si>
    <t>CLAUDE GIROUX OTT</t>
  </si>
  <si>
    <t>KEVIN FIALA LAK</t>
  </si>
  <si>
    <t>BOBBY MCMANN TOR</t>
  </si>
  <si>
    <t>EVAN BOUCHARD EDM</t>
  </si>
  <si>
    <t>THOMAS HARLEY DAL</t>
  </si>
  <si>
    <t>LUKE HUGHES NJD</t>
  </si>
  <si>
    <t>DOUGIE HAMILTON NJD</t>
  </si>
  <si>
    <t>COLTON PARAYKO STL</t>
  </si>
  <si>
    <t>BROCK FABER MIN</t>
  </si>
  <si>
    <t>THOMPSON WSH</t>
  </si>
  <si>
    <t>MONTEMBEAULT MTL</t>
  </si>
  <si>
    <t>RITTICH LAK</t>
  </si>
  <si>
    <t>NATHAN MACKINNON COL</t>
  </si>
  <si>
    <t>ALEKSANDER BARKOV FLA</t>
  </si>
  <si>
    <t>WYATT JOHNSTON DAL</t>
  </si>
  <si>
    <t>PHILLIP DANAULT LAK</t>
  </si>
  <si>
    <t>WILLIAM KARLSSON VGK</t>
  </si>
  <si>
    <t>DAWSON MERCER NJD</t>
  </si>
  <si>
    <t>MATTHEW TKACHUK FLA</t>
  </si>
  <si>
    <t>VALERI NICHUSHKIN COL</t>
  </si>
  <si>
    <t>JONATHAN DROUIN COL</t>
  </si>
  <si>
    <t>MATS ZUCCARELLO MIN</t>
  </si>
  <si>
    <t>DRAKE BATHERSON OTT</t>
  </si>
  <si>
    <t>MASON MARCHMENT DAL</t>
  </si>
  <si>
    <t>JURAJ SLAFKOVSKY MTL</t>
  </si>
  <si>
    <t>ARTTURI LEHKONEN COL</t>
  </si>
  <si>
    <t>CONNOR MCMICHAEL WSH</t>
  </si>
  <si>
    <t>SHAYNE GOSTISBEHERE CAR</t>
  </si>
  <si>
    <t>JAKE SANDERSON OTT</t>
  </si>
  <si>
    <t>JARED SPURGEON MIN</t>
  </si>
  <si>
    <t>ALEX PIETRANGELO VGK</t>
  </si>
  <si>
    <t>GUSTAV FORSLING FLA</t>
  </si>
  <si>
    <t>BLACKWOOD COL</t>
  </si>
  <si>
    <t>ANDERSEN CAR</t>
  </si>
  <si>
    <t>AUSTON MATTHEWS TOR</t>
  </si>
  <si>
    <t>JOHN TAVARES TOR</t>
  </si>
  <si>
    <t>PIERRE-LUC DUBOIS WSH</t>
  </si>
  <si>
    <t>CHARLIE COYLE COL</t>
  </si>
  <si>
    <t>NIKITA KUCHEROV TBL</t>
  </si>
  <si>
    <t>MITCH MARNER TOR</t>
  </si>
  <si>
    <t>WILLIAM NYLANDER TOR</t>
  </si>
  <si>
    <t>TOM WILSON WSH</t>
  </si>
  <si>
    <t>NIKOLAJ EHLERS WPG</t>
  </si>
  <si>
    <t>ANDREI SVECHNIKOV CAR</t>
  </si>
  <si>
    <t>MATTHEW KNIES TOR</t>
  </si>
  <si>
    <t>PAVEL DOROFEYEV VGK</t>
  </si>
  <si>
    <t>DARNELL NURSE EDM</t>
  </si>
  <si>
    <t>DREW DOUGHTY LAK</t>
  </si>
  <si>
    <t>JOHN CARLSON WSH</t>
  </si>
  <si>
    <t>MORGAN RIELLY TOR</t>
  </si>
  <si>
    <t>DMITRY ORLOV CAR</t>
  </si>
  <si>
    <t>STOLARZ TOR</t>
  </si>
  <si>
    <t>GUSTAFSSON MIN</t>
  </si>
  <si>
    <t>FLEURY MIN</t>
  </si>
  <si>
    <t>ANZE KOPITAR LAK</t>
  </si>
  <si>
    <t>QUINTON BYFIELD LAK</t>
  </si>
  <si>
    <t>BRETT HOWDEN VGK</t>
  </si>
  <si>
    <t>MIKKO RANTANEN DAL</t>
  </si>
  <si>
    <t>SAM REINHART FLA</t>
  </si>
  <si>
    <t>JORDAN KYROU STL</t>
  </si>
  <si>
    <t>TIMO MEIER NJD</t>
  </si>
  <si>
    <t>ZACH HYMAN EDM</t>
  </si>
  <si>
    <t>ZACK BOLDUC STL</t>
  </si>
  <si>
    <t>TAYLOR HALL CAR</t>
  </si>
  <si>
    <t>JAKE NEIGHBOURS STL</t>
  </si>
  <si>
    <t>VICTOR HEDMAN TBL</t>
  </si>
  <si>
    <t>SCOTT MORROW CAR</t>
  </si>
  <si>
    <t>BRANDT CLARKE LAK</t>
  </si>
  <si>
    <t>MATTIAS EKHOLM EDM</t>
  </si>
  <si>
    <t>HILL VGK</t>
  </si>
  <si>
    <t>MARCO ROSSI MIN</t>
  </si>
  <si>
    <t>BROCK NELSON COL</t>
  </si>
  <si>
    <t>MAX DOMI TOR</t>
  </si>
  <si>
    <t>MARTIN NECAS COL</t>
  </si>
  <si>
    <t>ALEX OVECHKIN WSH</t>
  </si>
  <si>
    <t>KYLE CONNOR WPG</t>
  </si>
  <si>
    <t>GABRIEL VILARDI WPG</t>
  </si>
  <si>
    <t>IVAN DEMIDOV MTL</t>
  </si>
  <si>
    <t>COLE PERFETTI WPG</t>
  </si>
  <si>
    <t>JOSH MORRISSEY WPG</t>
  </si>
  <si>
    <t>LANE HUTSON MTL</t>
  </si>
  <si>
    <t>THOMAS CHABOT OTT</t>
  </si>
  <si>
    <t>MIKE MATHESON MTL</t>
  </si>
  <si>
    <t>NEAL PIONK WPG</t>
  </si>
  <si>
    <t>HELLEBUYCK WPG</t>
  </si>
  <si>
    <t>PICKARD EDM</t>
  </si>
  <si>
    <t>MARK SCHEIFELE WPG</t>
  </si>
  <si>
    <t>TIM STUTZLE OTT</t>
  </si>
  <si>
    <t>SHANE PINTO OTT</t>
  </si>
  <si>
    <t>BRAYDEN SCHENN STL</t>
  </si>
  <si>
    <t>ADAM LOWRY WPG</t>
  </si>
  <si>
    <t>COLE CAUFIELD MTL</t>
  </si>
  <si>
    <t>COREY PERRY EDM</t>
  </si>
  <si>
    <t>JAKE WALMAN EDM</t>
  </si>
  <si>
    <t>BRAYDEN POINT TBL</t>
  </si>
  <si>
    <t>DYLAN STROME WSH</t>
  </si>
  <si>
    <t>IVAN BARBASHEV VGK</t>
  </si>
  <si>
    <t>SKINNER EDM</t>
  </si>
  <si>
    <t>JACK EICHEL VGK</t>
  </si>
  <si>
    <t>SEBASTIAN AHO CAR</t>
  </si>
  <si>
    <t>MATT DUCHENE DAL</t>
  </si>
  <si>
    <t>TOMAS HERTL VGK</t>
  </si>
  <si>
    <t>JAKE EVANS MTL</t>
  </si>
  <si>
    <t>SETH JARVIS CAR</t>
  </si>
  <si>
    <t>BRANDON HAGEL TBL</t>
  </si>
  <si>
    <t>MATT BOLDY MIN</t>
  </si>
  <si>
    <t>JAMIE BENN DAL</t>
  </si>
  <si>
    <t>OLIVER BJORKSTRAND TBL</t>
  </si>
  <si>
    <t>SETH JONES FLA</t>
  </si>
  <si>
    <t>AARON EKBLAD FLA</t>
  </si>
  <si>
    <t>KUEMPER LAK</t>
  </si>
  <si>
    <t>NICOLAS ROY VGK</t>
  </si>
  <si>
    <t>JACK ROSLOVIC CAR</t>
  </si>
  <si>
    <t>ALIAKSEI PROTAS WSH</t>
  </si>
  <si>
    <t>BOBROVSKY FLA</t>
  </si>
  <si>
    <t>SAMSONOV VGK</t>
  </si>
  <si>
    <t>LEON DRAISAITL EDM</t>
  </si>
  <si>
    <t>SAM BENNETT FLA</t>
  </si>
  <si>
    <t>JACK HUGHES NJD</t>
  </si>
  <si>
    <t>KIRILL KAPRIZOV MIN</t>
  </si>
  <si>
    <t>PATRIK LAINE MTL</t>
  </si>
  <si>
    <t>DYLAN COZENS OTT</t>
  </si>
  <si>
    <t>BRAD MARCHAND FLA</t>
  </si>
  <si>
    <t>ANDREI KUZMENKO LAK</t>
  </si>
  <si>
    <t>CALE MAKAR COL</t>
  </si>
  <si>
    <t>VASILEVSKIY TBL</t>
  </si>
  <si>
    <t>MARK STONE VGK</t>
  </si>
  <si>
    <t>JAKOB CHYCHRUN WSH</t>
  </si>
  <si>
    <t>KOTCHETKOV CAR</t>
  </si>
  <si>
    <t>ANTHONY CIRELLI TBL</t>
  </si>
  <si>
    <t>TREVOR MOORE LAK</t>
  </si>
  <si>
    <t>BINNINGTON STL</t>
  </si>
  <si>
    <t>JESPER BRATT NJD</t>
  </si>
  <si>
    <t>ULLMARK OTT</t>
  </si>
  <si>
    <t>ANTON LUNDELL FLA</t>
  </si>
  <si>
    <t>NOAH HANIFIN VGK</t>
  </si>
  <si>
    <t>MARKSTROM NJD</t>
  </si>
  <si>
    <t>DEVON TOEWS COL</t>
  </si>
  <si>
    <t>ESA LINDELL DAL</t>
  </si>
  <si>
    <t>CAM FOWLER STL</t>
  </si>
  <si>
    <t>JUSTIN FAULK STL</t>
  </si>
  <si>
    <t>SHEA THEODORE VGK</t>
  </si>
  <si>
    <t>LOGAN STANKOVEN CAR</t>
  </si>
  <si>
    <t>WOLL TOR</t>
  </si>
  <si>
    <t>DYLAN HOLLOWAY STL</t>
  </si>
  <si>
    <t>LINDGREN WSH</t>
  </si>
  <si>
    <t>pool players</t>
  </si>
  <si>
    <t>Player</t>
  </si>
  <si>
    <t>Tm</t>
  </si>
  <si>
    <t>Sebastian Aho</t>
  </si>
  <si>
    <t>CAR</t>
  </si>
  <si>
    <t>Alexander Alexeyev</t>
  </si>
  <si>
    <t>WSH</t>
  </si>
  <si>
    <t>Michael Amadio</t>
  </si>
  <si>
    <t>OTT</t>
  </si>
  <si>
    <t>Josh Anderson</t>
  </si>
  <si>
    <t>MTL</t>
  </si>
  <si>
    <t>Michael Anderson</t>
  </si>
  <si>
    <t>LAK</t>
  </si>
  <si>
    <t>Jaret Anderson-Dolan</t>
  </si>
  <si>
    <t>WPG</t>
  </si>
  <si>
    <t>Mason Appleton</t>
  </si>
  <si>
    <t>Joel Armia</t>
  </si>
  <si>
    <t>Viktor Arvidsson</t>
  </si>
  <si>
    <t>EDM</t>
  </si>
  <si>
    <t>Oskar Back</t>
  </si>
  <si>
    <t>DAL</t>
  </si>
  <si>
    <t>Uvis Balinskis</t>
  </si>
  <si>
    <t>FLA</t>
  </si>
  <si>
    <t>Ivan Barbashev</t>
  </si>
  <si>
    <t>VEG</t>
  </si>
  <si>
    <t>Aleksander Barkov</t>
  </si>
  <si>
    <t>Morgan Barron</t>
  </si>
  <si>
    <t>Nathan Bastian</t>
  </si>
  <si>
    <t>NJD</t>
  </si>
  <si>
    <t>Drake Batherson</t>
  </si>
  <si>
    <t>Anthony Beauvillier</t>
  </si>
  <si>
    <t>Jamie Benn</t>
  </si>
  <si>
    <t>Sam Bennett</t>
  </si>
  <si>
    <t>Simon Benoit</t>
  </si>
  <si>
    <t>TOR</t>
  </si>
  <si>
    <t>Lian Bichsel</t>
  </si>
  <si>
    <t>Colin Blackwell</t>
  </si>
  <si>
    <t>Jackson Blake</t>
  </si>
  <si>
    <t>Zach Bogosian</t>
  </si>
  <si>
    <t>MIN</t>
  </si>
  <si>
    <t>Zachary Bolduc</t>
  </si>
  <si>
    <t>STL</t>
  </si>
  <si>
    <t>Matt Boldy</t>
  </si>
  <si>
    <t>Jesper Boqvist</t>
  </si>
  <si>
    <t>Evan Bouchard</t>
  </si>
  <si>
    <t>Mavrik Bourque</t>
  </si>
  <si>
    <t>Jesper Bratt</t>
  </si>
  <si>
    <t>Justin Brazeau</t>
  </si>
  <si>
    <t>Philip Broberg</t>
  </si>
  <si>
    <t>Jonas Brodin</t>
  </si>
  <si>
    <t>Connor Brown</t>
  </si>
  <si>
    <t>Josh Brown</t>
  </si>
  <si>
    <t>Pavel Buchnevich</t>
  </si>
  <si>
    <t>Zeev Buium</t>
  </si>
  <si>
    <t>Brent Burns</t>
  </si>
  <si>
    <t>Quinton Byfield</t>
  </si>
  <si>
    <t>Brandon Carlo</t>
  </si>
  <si>
    <t>John Carlson</t>
  </si>
  <si>
    <t>Alexandre Carrier</t>
  </si>
  <si>
    <t>William Carrier</t>
  </si>
  <si>
    <t>Cole Caufield</t>
  </si>
  <si>
    <t>Cody Ceci</t>
  </si>
  <si>
    <t>Erik Černák</t>
  </si>
  <si>
    <t>TBL</t>
  </si>
  <si>
    <t>Thomas Chabot</t>
  </si>
  <si>
    <t>Mitchell Chaffee</t>
  </si>
  <si>
    <t>Jalen Chatfield</t>
  </si>
  <si>
    <t>Dennis Cholowski</t>
  </si>
  <si>
    <t>Jakob Chychrun</t>
  </si>
  <si>
    <t>Anthony Cirelli</t>
  </si>
  <si>
    <t>Brandt Clarke</t>
  </si>
  <si>
    <t>Ross Colton</t>
  </si>
  <si>
    <t>COL</t>
  </si>
  <si>
    <t>Kyle Connor</t>
  </si>
  <si>
    <t>Paul Cotter</t>
  </si>
  <si>
    <t>Nick Cousins</t>
  </si>
  <si>
    <t>Charlie Coyle</t>
  </si>
  <si>
    <t>Dylan Cozens</t>
  </si>
  <si>
    <t>Evgenii Dadonov</t>
  </si>
  <si>
    <t>Phillip Danault</t>
  </si>
  <si>
    <t>Dylan DeMelo</t>
  </si>
  <si>
    <t>Ivan Demidov</t>
  </si>
  <si>
    <t>Brenden Dillon</t>
  </si>
  <si>
    <t>Max Domi</t>
  </si>
  <si>
    <t>Pavel Dorofeyev</t>
  </si>
  <si>
    <t>Drew Doughty</t>
  </si>
  <si>
    <t>Nic Dowd</t>
  </si>
  <si>
    <t>Justin Dowling</t>
  </si>
  <si>
    <t>Leon Draisaitl</t>
  </si>
  <si>
    <t>Jonathan Drouin</t>
  </si>
  <si>
    <t>Jack Drury</t>
  </si>
  <si>
    <t>Pierre-Luc Dubois</t>
  </si>
  <si>
    <t>Matt Duchene</t>
  </si>
  <si>
    <t>Brandon Duhaime</t>
  </si>
  <si>
    <t>Brian Dumoulin</t>
  </si>
  <si>
    <t>Christian Dvorak</t>
  </si>
  <si>
    <t>Joel Edmundson</t>
  </si>
  <si>
    <t>Jack Eichel</t>
  </si>
  <si>
    <t>Oliver Ekman-Larsson</t>
  </si>
  <si>
    <t>Lars Eller</t>
  </si>
  <si>
    <t>Ty Emberson</t>
  </si>
  <si>
    <t>Joel Eriksson Ek</t>
  </si>
  <si>
    <t>Jake Evans</t>
  </si>
  <si>
    <t>Brock Faber</t>
  </si>
  <si>
    <t>Radek Faksa</t>
  </si>
  <si>
    <t>Justin Faulk</t>
  </si>
  <si>
    <t>Kevin Fiala</t>
  </si>
  <si>
    <t>Warren Foegele</t>
  </si>
  <si>
    <t>Marcus Foligno</t>
  </si>
  <si>
    <t>Gustav Forsling</t>
  </si>
  <si>
    <t>Cam Fowler</t>
  </si>
  <si>
    <t>Trent Frederic</t>
  </si>
  <si>
    <t>Brendan Gallagher</t>
  </si>
  <si>
    <t>Adam Gaudette</t>
  </si>
  <si>
    <t>Frédérick Gaudreau</t>
  </si>
  <si>
    <t>Vladislav Gavrikov</t>
  </si>
  <si>
    <t>Conor Geekie</t>
  </si>
  <si>
    <t>Samuel Girard</t>
  </si>
  <si>
    <t>Zemgus Girgensons</t>
  </si>
  <si>
    <t>Claude Giroux</t>
  </si>
  <si>
    <t>Cody Glass</t>
  </si>
  <si>
    <t>Luke Glendening</t>
  </si>
  <si>
    <t>Gage Goncalves</t>
  </si>
  <si>
    <t>Shayne Gostisbehere</t>
  </si>
  <si>
    <t>Yanni Gourde</t>
  </si>
  <si>
    <t>Mikael Granlund</t>
  </si>
  <si>
    <t>Ridly Greig</t>
  </si>
  <si>
    <t>Jake Guentzel</t>
  </si>
  <si>
    <t>Kaiden Guhle</t>
  </si>
  <si>
    <t>David Gustafsson</t>
  </si>
  <si>
    <t>Brandon Hagel</t>
  </si>
  <si>
    <t>Nicolas Hague</t>
  </si>
  <si>
    <t>Taylor Hall</t>
  </si>
  <si>
    <t>Dougie Hamilton</t>
  </si>
  <si>
    <t>Noah Hanifin</t>
  </si>
  <si>
    <t>Thomas Harley</t>
  </si>
  <si>
    <t>Ryan Hartman</t>
  </si>
  <si>
    <t>Erik Haula</t>
  </si>
  <si>
    <t>Victor Hedman</t>
  </si>
  <si>
    <t>Emil Heineman</t>
  </si>
  <si>
    <t>Samuel Helenius</t>
  </si>
  <si>
    <t>Adam Henrique</t>
  </si>
  <si>
    <t>Tomáš Hertl</t>
  </si>
  <si>
    <t>Matthew Highmore</t>
  </si>
  <si>
    <t>Roope Hintz</t>
  </si>
  <si>
    <t>Nico Hischier</t>
  </si>
  <si>
    <t>Pontus Holmberg</t>
  </si>
  <si>
    <t>Brett Howden</t>
  </si>
  <si>
    <t>Luke Hughes</t>
  </si>
  <si>
    <t>Lane Hutson</t>
  </si>
  <si>
    <t>Zach Hyman</t>
  </si>
  <si>
    <t>Alex Iafallo</t>
  </si>
  <si>
    <t>Mattias Janmark</t>
  </si>
  <si>
    <t>Calle Järnkrok</t>
  </si>
  <si>
    <t>Seth Jarvis</t>
  </si>
  <si>
    <t>Nick Jensen</t>
  </si>
  <si>
    <t>Marcus Johansson</t>
  </si>
  <si>
    <t>Erik Johnson</t>
  </si>
  <si>
    <t>Wyatt Johnston</t>
  </si>
  <si>
    <t>Seth Jones</t>
  </si>
  <si>
    <t>Mathieu Joseph</t>
  </si>
  <si>
    <t>Evander Kane</t>
  </si>
  <si>
    <t>Kirill Kaprizov</t>
  </si>
  <si>
    <t>William Karlsson</t>
  </si>
  <si>
    <t>Parker Kelly</t>
  </si>
  <si>
    <t>Adrian Kempe</t>
  </si>
  <si>
    <t>Joel Kiviranta</t>
  </si>
  <si>
    <t>Tyler Kleven</t>
  </si>
  <si>
    <t>John Klingberg</t>
  </si>
  <si>
    <t>Matthew Knies</t>
  </si>
  <si>
    <t>Keegan Kolesar</t>
  </si>
  <si>
    <t>Anže Kopitar</t>
  </si>
  <si>
    <t>Jesperi Kotkaniemi</t>
  </si>
  <si>
    <t>Johnathan Kovacevic</t>
  </si>
  <si>
    <t>Nikita Kucherov</t>
  </si>
  <si>
    <t>Brett Kulak</t>
  </si>
  <si>
    <t>Dmitry Kulikov</t>
  </si>
  <si>
    <t>Andrei Kuzmenko</t>
  </si>
  <si>
    <t>Jordan Kyrou</t>
  </si>
  <si>
    <t>Alex Laferriere</t>
  </si>
  <si>
    <t>Patrik Laine</t>
  </si>
  <si>
    <t>Gabriel Landeskog</t>
  </si>
  <si>
    <t>Scott Laughton</t>
  </si>
  <si>
    <t>Nick Leddy</t>
  </si>
  <si>
    <t>Artturi Lehkonen</t>
  </si>
  <si>
    <t>Ryan Leonard</t>
  </si>
  <si>
    <t>Esa Lindell</t>
  </si>
  <si>
    <t>Ryan Lindgren</t>
  </si>
  <si>
    <t>Steven Lorentz</t>
  </si>
  <si>
    <t>Adam Lowry</t>
  </si>
  <si>
    <t>Anton Lundell</t>
  </si>
  <si>
    <t>Eetu Luostarinen</t>
  </si>
  <si>
    <t>Ilya Lyubushkin</t>
  </si>
  <si>
    <t>Nathan MacKinnon</t>
  </si>
  <si>
    <t>Cale Makar</t>
  </si>
  <si>
    <t>Sam Malinski</t>
  </si>
  <si>
    <t>Jeff Malott</t>
  </si>
  <si>
    <t>Andrew Mangiapane</t>
  </si>
  <si>
    <t>Josh Manson</t>
  </si>
  <si>
    <t>Brad Marchand</t>
  </si>
  <si>
    <t>Mason Marchment</t>
  </si>
  <si>
    <t>Mitch Marner</t>
  </si>
  <si>
    <t>Jordan Martinook</t>
  </si>
  <si>
    <t>Emil Martinsen Lilleberg</t>
  </si>
  <si>
    <t>Mike Matheson</t>
  </si>
  <si>
    <t>Nikolas Matinpalo</t>
  </si>
  <si>
    <t>Auston Matthews</t>
  </si>
  <si>
    <t>Jake McCabe</t>
  </si>
  <si>
    <t>Connor McDavid</t>
  </si>
  <si>
    <t>Ryan McDonagh</t>
  </si>
  <si>
    <t>Bobby McMann</t>
  </si>
  <si>
    <t>Connor McMichael</t>
  </si>
  <si>
    <t>Brayden McNabb</t>
  </si>
  <si>
    <t>Timo Meier</t>
  </si>
  <si>
    <t>Dawson Mercer</t>
  </si>
  <si>
    <t>Jacob Middleton</t>
  </si>
  <si>
    <t>Niko Mikkola</t>
  </si>
  <si>
    <t>Colin Miller</t>
  </si>
  <si>
    <t>Trevor Moore</t>
  </si>
  <si>
    <t>Josh Morrissey</t>
  </si>
  <si>
    <t>J.J. Moser</t>
  </si>
  <si>
    <t>Jacob Moverare</t>
  </si>
  <si>
    <t>Vladislav Namestnikov</t>
  </si>
  <si>
    <t>Martin Nečas</t>
  </si>
  <si>
    <t>Jake Neighbours</t>
  </si>
  <si>
    <t>Brock Nelson</t>
  </si>
  <si>
    <t>Simon Nemec</t>
  </si>
  <si>
    <t>Alex Newhook</t>
  </si>
  <si>
    <t>Valeri Nichushkin</t>
  </si>
  <si>
    <t>Nino Niederreiter</t>
  </si>
  <si>
    <t>Stefan Noesen</t>
  </si>
  <si>
    <t>Ryan Nugent-Hopkins</t>
  </si>
  <si>
    <t>Darnell Nurse</t>
  </si>
  <si>
    <t>William Nylander</t>
  </si>
  <si>
    <t>Gustav Nyquist</t>
  </si>
  <si>
    <t>Logan O'Connor</t>
  </si>
  <si>
    <t>Victor Olofsson</t>
  </si>
  <si>
    <t>Dmitry Orlov</t>
  </si>
  <si>
    <t>Alex Ovechkin</t>
  </si>
  <si>
    <t>Max Pacioretty</t>
  </si>
  <si>
    <t>Ondřej Palát</t>
  </si>
  <si>
    <t>Colton Parayko</t>
  </si>
  <si>
    <t>Nick Paul</t>
  </si>
  <si>
    <t>Nicklaus Perbix</t>
  </si>
  <si>
    <t>Cole Perfetti</t>
  </si>
  <si>
    <t>David Perron</t>
  </si>
  <si>
    <t>Corey Perry</t>
  </si>
  <si>
    <t>Brett Pesce</t>
  </si>
  <si>
    <t>Alexander Petrovic</t>
  </si>
  <si>
    <t>Alex Pietrangelo</t>
  </si>
  <si>
    <t>Shane Pinto</t>
  </si>
  <si>
    <t>Neal Pionk</t>
  </si>
  <si>
    <t>Vasily Podkolzin</t>
  </si>
  <si>
    <t>Brayden Point</t>
  </si>
  <si>
    <t>Darren Raddysh</t>
  </si>
  <si>
    <t>Taylor Raddysh</t>
  </si>
  <si>
    <t>Mikko Rantanen</t>
  </si>
  <si>
    <t>Sam Reinhart</t>
  </si>
  <si>
    <t>Morgan Rielly</t>
  </si>
  <si>
    <t>Nicholas Robertson</t>
  </si>
  <si>
    <t>Eric Robinson</t>
  </si>
  <si>
    <t>Evan Rodrigues</t>
  </si>
  <si>
    <t>Jack Roslovic</t>
  </si>
  <si>
    <t>Marco Rossi</t>
  </si>
  <si>
    <t>Matt Roy</t>
  </si>
  <si>
    <t>Nicolas Roy</t>
  </si>
  <si>
    <t>Brandon Saad</t>
  </si>
  <si>
    <t>Dylan Samberg</t>
  </si>
  <si>
    <t>Mackie Samoskevich</t>
  </si>
  <si>
    <t>Jake Sanderson</t>
  </si>
  <si>
    <t>Rasmus Sandin</t>
  </si>
  <si>
    <t>David Savard</t>
  </si>
  <si>
    <t>Mark Scheifele</t>
  </si>
  <si>
    <t>Brayden Schenn</t>
  </si>
  <si>
    <t>Luke Schenn</t>
  </si>
  <si>
    <t>Nate Schmidt</t>
  </si>
  <si>
    <t>Tyler Seguin</t>
  </si>
  <si>
    <t>Jeff Skinner</t>
  </si>
  <si>
    <t>Juraj Slafkovsky</t>
  </si>
  <si>
    <t>Jaccob Slavin</t>
  </si>
  <si>
    <t>Reilly Smith</t>
  </si>
  <si>
    <t>Jimmy Snuggerud</t>
  </si>
  <si>
    <t>Jordan Spence</t>
  </si>
  <si>
    <t>Daniel Sprong</t>
  </si>
  <si>
    <t>Jared Spurgeon</t>
  </si>
  <si>
    <t>Jordan Staal</t>
  </si>
  <si>
    <t>Logan Stankoven</t>
  </si>
  <si>
    <t>Logan Stanley</t>
  </si>
  <si>
    <t>Sam Steel</t>
  </si>
  <si>
    <t>Mark Stone</t>
  </si>
  <si>
    <t>Dylan Strome</t>
  </si>
  <si>
    <t>Jayden Struble</t>
  </si>
  <si>
    <t>Nico Sturm</t>
  </si>
  <si>
    <t>Tim Stützle</t>
  </si>
  <si>
    <t>Oskar Sundqvist</t>
  </si>
  <si>
    <t>Ryan Suter</t>
  </si>
  <si>
    <t>Nick Suzuki</t>
  </si>
  <si>
    <t>Andrei Svechnikov</t>
  </si>
  <si>
    <t>Brandon Tanev</t>
  </si>
  <si>
    <t>Chris Tanev</t>
  </si>
  <si>
    <t>Tomáš Tatar</t>
  </si>
  <si>
    <t>John Tavares</t>
  </si>
  <si>
    <t>Alexandre Texier</t>
  </si>
  <si>
    <t>Shea Theodore</t>
  </si>
  <si>
    <t>Robert Thomas</t>
  </si>
  <si>
    <t>Brady Tkachuk</t>
  </si>
  <si>
    <t>Matthew Tkachuk</t>
  </si>
  <si>
    <t>Devon Toews</t>
  </si>
  <si>
    <t>Alexey Toropchenko</t>
  </si>
  <si>
    <t>Yakov Trenin</t>
  </si>
  <si>
    <t>Tyler Tucker</t>
  </si>
  <si>
    <t>Alex Turcotte</t>
  </si>
  <si>
    <t>Trevor van Riemsdyk</t>
  </si>
  <si>
    <t>Carter Verhaeghe</t>
  </si>
  <si>
    <t>Nathan Walker</t>
  </si>
  <si>
    <t>Sean Walker</t>
  </si>
  <si>
    <t>Jake Walman</t>
  </si>
  <si>
    <t>Zach Whitecloud</t>
  </si>
  <si>
    <t>Tom Wilson</t>
  </si>
  <si>
    <t>Miles Wood</t>
  </si>
  <si>
    <t>Fabian Zetterlund</t>
  </si>
  <si>
    <t>Artem Zub</t>
  </si>
  <si>
    <t>Mats Zuccarello</t>
  </si>
  <si>
    <t>POS</t>
  </si>
  <si>
    <t>team</t>
  </si>
  <si>
    <t>first</t>
  </si>
  <si>
    <t>last</t>
  </si>
  <si>
    <t>Frederik Andersen</t>
  </si>
  <si>
    <t>Jordan Binnington</t>
  </si>
  <si>
    <t>Mackenzie Blackwood</t>
  </si>
  <si>
    <t>Sergei Bobrovsky</t>
  </si>
  <si>
    <t>Eric Comrie</t>
  </si>
  <si>
    <t>Filip Gustavsson</t>
  </si>
  <si>
    <t>Connor Hellebuyck</t>
  </si>
  <si>
    <t>Adin Hill</t>
  </si>
  <si>
    <t>Darcy Kuemper</t>
  </si>
  <si>
    <t>Jacob MarkstrÃ¶m</t>
  </si>
  <si>
    <t>Sam Montembeault</t>
  </si>
  <si>
    <t>Jake Oettinger</t>
  </si>
  <si>
    <t>Calvin Pickard</t>
  </si>
  <si>
    <t>Akira Schmid</t>
  </si>
  <si>
    <t>Stuart Skinner</t>
  </si>
  <si>
    <t>Anthony Stolarz</t>
  </si>
  <si>
    <t>Logan Thompson</t>
  </si>
  <si>
    <t>Linus Ullmark</t>
  </si>
  <si>
    <t>Andrei Vasilevskiy</t>
  </si>
  <si>
    <t>goalie</t>
  </si>
  <si>
    <t>newteam</t>
  </si>
  <si>
    <t>space_pos1</t>
  </si>
  <si>
    <t>space_pos2</t>
  </si>
  <si>
    <t>newkey</t>
  </si>
  <si>
    <t>position</t>
  </si>
  <si>
    <t>player</t>
  </si>
  <si>
    <t>OETTINGER DAL</t>
  </si>
  <si>
    <t>DAWS NJD</t>
  </si>
  <si>
    <t>-</t>
  </si>
  <si>
    <t>vlookup(</t>
  </si>
  <si>
    <t>key</t>
  </si>
  <si>
    <t>Aaron Ekblad</t>
  </si>
  <si>
    <t>Aliaksei Protas</t>
  </si>
  <si>
    <t>Anže</t>
  </si>
  <si>
    <t>Dylan Holloway</t>
  </si>
  <si>
    <t>Gabriel Vilardi</t>
  </si>
  <si>
    <t>Jack Hughes</t>
  </si>
  <si>
    <t>Jason Robertson</t>
  </si>
  <si>
    <t>Eriksson Ek</t>
  </si>
  <si>
    <t>Martin Necas</t>
  </si>
  <si>
    <t>Mattias Ekholm</t>
  </si>
  <si>
    <t>Nikolaj Ehlers</t>
  </si>
  <si>
    <t>Oliver Bjorkstrand</t>
  </si>
  <si>
    <t>Scott Morrow</t>
  </si>
  <si>
    <t>Stützle</t>
  </si>
  <si>
    <t>Tomáš</t>
  </si>
  <si>
    <t>Zachary</t>
  </si>
  <si>
    <t>Gustavsson</t>
  </si>
  <si>
    <t>MarkstrÃ¶m</t>
  </si>
  <si>
    <t>Daws</t>
  </si>
  <si>
    <t>Fleury</t>
  </si>
  <si>
    <t>Kotchetkov</t>
  </si>
  <si>
    <t>Lindgren</t>
  </si>
  <si>
    <t>Rittich</t>
  </si>
  <si>
    <t>Samsonov</t>
  </si>
  <si>
    <t>Woll</t>
  </si>
  <si>
    <t>Form in Google Forms</t>
  </si>
  <si>
    <t>Form in hockey reference</t>
  </si>
  <si>
    <t>https://www.hockey-reference.com/playoffs/NHL_2025_goalies.html</t>
  </si>
  <si>
    <t>https://www.hockey-reference.com/playoffs/NHL_2025_skaters.html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</si>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</sst>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5" xfId="0" quotePrefix="1" applyBorder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0" fillId="0" borderId="6" xfId="0" applyBorder="1"/>
    <xf numFmtId="0" fontId="3" fillId="0" borderId="5" xfId="0" applyFont="1" applyBorder="1" applyAlignment="1"/>
    <xf numFmtId="0" fontId="0" fillId="0" borderId="5" xfId="0" applyBorder="1" applyAlignment="1"/>
    <xf numFmtId="0" fontId="3" fillId="0" borderId="5" xfId="0" quotePrefix="1" applyFont="1" applyBorder="1" applyAlignment="1">
      <alignment horizontal="left"/>
    </xf>
    <xf numFmtId="0" fontId="3" fillId="0" borderId="7" xfId="0" applyFont="1" applyBorder="1" applyAlignment="1"/>
    <xf numFmtId="0" fontId="3" fillId="0" borderId="8" xfId="0" applyFont="1" applyBorder="1" applyAlignment="1"/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3" xfId="0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4" fillId="0" borderId="0" xfId="1" applyBorder="1" applyAlignment="1"/>
    <xf numFmtId="0" fontId="1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AD86-1249-4D4D-AFC9-71D1D4E9D492}">
  <dimension ref="D4:T345"/>
  <sheetViews>
    <sheetView topLeftCell="D1" workbookViewId="0">
      <selection activeCell="D4" sqref="D4:T345"/>
    </sheetView>
  </sheetViews>
  <sheetFormatPr defaultRowHeight="15" x14ac:dyDescent="0.25"/>
  <cols>
    <col min="4" max="4" width="27.140625" bestFit="1" customWidth="1"/>
    <col min="5" max="5" width="8.42578125" bestFit="1" customWidth="1"/>
    <col min="6" max="6" width="5.42578125" style="1" bestFit="1" customWidth="1"/>
    <col min="7" max="7" width="9" style="1" bestFit="1" customWidth="1"/>
    <col min="8" max="8" width="13.85546875" style="1" bestFit="1" customWidth="1"/>
    <col min="9" max="10" width="11.42578125" style="1" bestFit="1" customWidth="1"/>
    <col min="11" max="11" width="15.28515625" style="1" bestFit="1" customWidth="1"/>
    <col min="12" max="12" width="24.5703125" bestFit="1" customWidth="1"/>
    <col min="13" max="13" width="24.7109375" bestFit="1" customWidth="1"/>
    <col min="16" max="16" width="20.7109375" bestFit="1" customWidth="1"/>
    <col min="17" max="17" width="5.140625" bestFit="1" customWidth="1"/>
    <col min="18" max="18" width="6.42578125" bestFit="1" customWidth="1"/>
    <col min="19" max="19" width="26.28515625" bestFit="1" customWidth="1"/>
    <col min="20" max="20" width="24.5703125" bestFit="1" customWidth="1"/>
  </cols>
  <sheetData>
    <row r="4" spans="4:20" x14ac:dyDescent="0.25">
      <c r="D4" s="20" t="s">
        <v>161</v>
      </c>
      <c r="E4" s="21" t="s">
        <v>512</v>
      </c>
      <c r="F4" s="22" t="s">
        <v>485</v>
      </c>
      <c r="G4" s="22" t="s">
        <v>508</v>
      </c>
      <c r="H4" s="22" t="s">
        <v>486</v>
      </c>
      <c r="I4" s="23" t="s">
        <v>509</v>
      </c>
      <c r="J4" s="23" t="s">
        <v>510</v>
      </c>
      <c r="K4" s="22" t="s">
        <v>487</v>
      </c>
      <c r="L4" s="22" t="s">
        <v>511</v>
      </c>
      <c r="M4" s="24" t="s">
        <v>517</v>
      </c>
      <c r="P4" s="3" t="s">
        <v>162</v>
      </c>
      <c r="Q4" s="4" t="s">
        <v>163</v>
      </c>
      <c r="R4" s="5" t="s">
        <v>484</v>
      </c>
      <c r="S4" s="5" t="s">
        <v>518</v>
      </c>
      <c r="T4" s="6" t="s">
        <v>517</v>
      </c>
    </row>
    <row r="5" spans="4:20" x14ac:dyDescent="0.25">
      <c r="D5" s="27" t="s">
        <v>124</v>
      </c>
      <c r="E5" s="2" t="s">
        <v>513</v>
      </c>
      <c r="F5" s="25" t="str">
        <f>RIGHT(D5,3)</f>
        <v>FLA</v>
      </c>
      <c r="G5" s="25" t="str">
        <f>IF(F5="VGK","VEG",F5)</f>
        <v>FLA</v>
      </c>
      <c r="H5" s="25" t="str">
        <f>LEFT(D5,1)&amp;LOWER(MID(D5,2,I5-2))</f>
        <v>Aaron</v>
      </c>
      <c r="I5" s="25">
        <f>FIND(" ",D5,1)</f>
        <v>6</v>
      </c>
      <c r="J5" s="25">
        <f>FIND(" ",D5,1+I5)</f>
        <v>13</v>
      </c>
      <c r="K5" s="25" t="str">
        <f>MID(D5,I5+1,1)&amp;LOWER(TRIM(MID(D5,I5+2,J5-I5-1)))</f>
        <v>Ekblad</v>
      </c>
      <c r="L5" s="10" t="str">
        <f>H5&amp;" "&amp;K5&amp;" "&amp;G5</f>
        <v>Aaron Ekblad FLA</v>
      </c>
      <c r="M5" s="11" t="str">
        <f>VLOOKUP(L5,$S$5:$S$345,1,FALSE)</f>
        <v>Aaron Ekblad FLA</v>
      </c>
      <c r="P5" s="7" t="s">
        <v>519</v>
      </c>
      <c r="Q5" s="8" t="s">
        <v>183</v>
      </c>
      <c r="R5" s="9" t="s">
        <v>513</v>
      </c>
      <c r="S5" s="10" t="str">
        <f>P5&amp;" "&amp;Q5</f>
        <v>Aaron Ekblad FLA</v>
      </c>
      <c r="T5" s="11" t="str">
        <f>VLOOKUP(S5,$L$5:$L$167,1,FALSE)</f>
        <v>Aaron Ekblad FLA</v>
      </c>
    </row>
    <row r="6" spans="4:20" x14ac:dyDescent="0.25">
      <c r="D6" s="27" t="s">
        <v>7</v>
      </c>
      <c r="E6" s="2" t="s">
        <v>513</v>
      </c>
      <c r="F6" s="25" t="str">
        <f>RIGHT(D6,3)</f>
        <v>EDM</v>
      </c>
      <c r="G6" s="25" t="str">
        <f>IF(F6="VGK","VEG",F6)</f>
        <v>EDM</v>
      </c>
      <c r="H6" s="25" t="str">
        <f>LEFT(D6,1)&amp;LOWER(MID(D6,2,I6-2))</f>
        <v>Adam</v>
      </c>
      <c r="I6" s="25">
        <f>FIND(" ",D6,1)</f>
        <v>5</v>
      </c>
      <c r="J6" s="25">
        <f>FIND(" ",D6,1+I6)</f>
        <v>14</v>
      </c>
      <c r="K6" s="25" t="str">
        <f>MID(D6,I6+1,1)&amp;LOWER(TRIM(MID(D6,I6+2,J6-I6-1)))</f>
        <v>Henrique</v>
      </c>
      <c r="L6" s="10" t="str">
        <f>H6&amp;" "&amp;K6&amp;" "&amp;G6</f>
        <v>Adam Henrique EDM</v>
      </c>
      <c r="M6" s="11" t="str">
        <f>VLOOKUP(L6,$S$5:$S$345,1,FALSE)</f>
        <v>Adam Henrique EDM</v>
      </c>
      <c r="P6" s="12" t="s">
        <v>302</v>
      </c>
      <c r="Q6" s="8" t="s">
        <v>179</v>
      </c>
      <c r="R6" s="9" t="s">
        <v>513</v>
      </c>
      <c r="S6" s="10" t="str">
        <f>P6&amp;" "&amp;Q6</f>
        <v>Adam Henrique EDM</v>
      </c>
      <c r="T6" s="11" t="str">
        <f>VLOOKUP(S6,$L$5:$L$167,1,FALSE)</f>
        <v>Adam Henrique EDM</v>
      </c>
    </row>
    <row r="7" spans="4:20" x14ac:dyDescent="0.25">
      <c r="D7" s="27" t="s">
        <v>105</v>
      </c>
      <c r="E7" s="2" t="s">
        <v>513</v>
      </c>
      <c r="F7" s="25" t="str">
        <f>RIGHT(D7,3)</f>
        <v>WPG</v>
      </c>
      <c r="G7" s="25" t="str">
        <f>IF(F7="VGK","VEG",F7)</f>
        <v>WPG</v>
      </c>
      <c r="H7" s="25" t="str">
        <f>LEFT(D7,1)&amp;LOWER(MID(D7,2,I7-2))</f>
        <v>Adam</v>
      </c>
      <c r="I7" s="25">
        <f>FIND(" ",D7,1)</f>
        <v>5</v>
      </c>
      <c r="J7" s="25">
        <f>FIND(" ",D7,1+I7)</f>
        <v>11</v>
      </c>
      <c r="K7" s="25" t="str">
        <f>MID(D7,I7+1,1)&amp;LOWER(TRIM(MID(D7,I7+2,J7-I7-1)))</f>
        <v>Lowry</v>
      </c>
      <c r="L7" s="10" t="str">
        <f>H7&amp;" "&amp;K7&amp;" "&amp;G7</f>
        <v>Adam Lowry WPG</v>
      </c>
      <c r="M7" s="11" t="str">
        <f>VLOOKUP(L7,$S$5:$S$345,1,FALSE)</f>
        <v>Adam Lowry WPG</v>
      </c>
      <c r="P7" s="12" t="s">
        <v>350</v>
      </c>
      <c r="Q7" s="8" t="s">
        <v>175</v>
      </c>
      <c r="R7" s="9" t="s">
        <v>513</v>
      </c>
      <c r="S7" s="10" t="str">
        <f>P7&amp;" "&amp;Q7</f>
        <v>Adam Lowry WPG</v>
      </c>
      <c r="T7" s="11" t="str">
        <f>VLOOKUP(S7,$L$5:$L$167,1,FALSE)</f>
        <v>Adam Lowry WPG</v>
      </c>
    </row>
    <row r="8" spans="4:20" x14ac:dyDescent="0.25">
      <c r="D8" s="27" t="s">
        <v>11</v>
      </c>
      <c r="E8" s="2" t="s">
        <v>513</v>
      </c>
      <c r="F8" s="25" t="str">
        <f>RIGHT(D8,3)</f>
        <v>LAK</v>
      </c>
      <c r="G8" s="25" t="str">
        <f>IF(F8="VGK","VEG",F8)</f>
        <v>LAK</v>
      </c>
      <c r="H8" s="25" t="str">
        <f>LEFT(D8,1)&amp;LOWER(MID(D8,2,I8-2))</f>
        <v>Adrian</v>
      </c>
      <c r="I8" s="25">
        <f>FIND(" ",D8,1)</f>
        <v>7</v>
      </c>
      <c r="J8" s="25">
        <f>FIND(" ",D8,1+I8)</f>
        <v>13</v>
      </c>
      <c r="K8" s="25" t="str">
        <f>MID(D8,I8+1,1)&amp;LOWER(TRIM(MID(D8,I8+2,J8-I8-1)))</f>
        <v>Kempe</v>
      </c>
      <c r="L8" s="10" t="str">
        <f>H8&amp;" "&amp;K8&amp;" "&amp;G8</f>
        <v>Adrian Kempe LAK</v>
      </c>
      <c r="M8" s="11" t="str">
        <f>VLOOKUP(L8,$S$5:$S$345,1,FALSE)</f>
        <v>Adrian Kempe LAK</v>
      </c>
      <c r="P8" s="12" t="s">
        <v>326</v>
      </c>
      <c r="Q8" s="8" t="s">
        <v>173</v>
      </c>
      <c r="R8" s="9" t="s">
        <v>513</v>
      </c>
      <c r="S8" s="10" t="str">
        <f>P8&amp;" "&amp;Q8</f>
        <v>Adrian Kempe LAK</v>
      </c>
      <c r="T8" s="11" t="str">
        <f>VLOOKUP(S8,$L$5:$L$167,1,FALSE)</f>
        <v>Adrian Kempe LAK</v>
      </c>
    </row>
    <row r="9" spans="4:20" x14ac:dyDescent="0.25">
      <c r="D9" s="27" t="s">
        <v>28</v>
      </c>
      <c r="E9" s="2" t="s">
        <v>513</v>
      </c>
      <c r="F9" s="25" t="str">
        <f>RIGHT(D9,3)</f>
        <v>FLA</v>
      </c>
      <c r="G9" s="25" t="str">
        <f>IF(F9="VGK","VEG",F9)</f>
        <v>FLA</v>
      </c>
      <c r="H9" s="25" t="str">
        <f>LEFT(D9,1)&amp;LOWER(MID(D9,2,I9-2))</f>
        <v>Aleksander</v>
      </c>
      <c r="I9" s="25">
        <f>FIND(" ",D9,1)</f>
        <v>11</v>
      </c>
      <c r="J9" s="25">
        <f>FIND(" ",D9,1+I9)</f>
        <v>18</v>
      </c>
      <c r="K9" s="25" t="str">
        <f>MID(D9,I9+1,1)&amp;LOWER(TRIM(MID(D9,I9+2,J9-I9-1)))</f>
        <v>Barkov</v>
      </c>
      <c r="L9" s="10" t="str">
        <f>H9&amp;" "&amp;K9&amp;" "&amp;G9</f>
        <v>Aleksander Barkov FLA</v>
      </c>
      <c r="M9" s="11" t="str">
        <f>VLOOKUP(L9,$S$5:$S$345,1,FALSE)</f>
        <v>Aleksander Barkov FLA</v>
      </c>
      <c r="P9" s="12" t="s">
        <v>186</v>
      </c>
      <c r="Q9" s="8" t="s">
        <v>183</v>
      </c>
      <c r="R9" s="9" t="s">
        <v>513</v>
      </c>
      <c r="S9" s="10" t="str">
        <f>P9&amp;" "&amp;Q9</f>
        <v>Aleksander Barkov FLA</v>
      </c>
      <c r="T9" s="11" t="str">
        <f>VLOOKUP(S9,$L$5:$L$167,1,FALSE)</f>
        <v>Aleksander Barkov FLA</v>
      </c>
    </row>
    <row r="10" spans="4:20" x14ac:dyDescent="0.25">
      <c r="D10" s="27" t="s">
        <v>89</v>
      </c>
      <c r="E10" s="2" t="s">
        <v>513</v>
      </c>
      <c r="F10" s="25" t="str">
        <f>RIGHT(D10,3)</f>
        <v>WSH</v>
      </c>
      <c r="G10" s="25" t="str">
        <f>IF(F10="VGK","VEG",F10)</f>
        <v>WSH</v>
      </c>
      <c r="H10" s="25" t="str">
        <f>LEFT(D10,1)&amp;LOWER(MID(D10,2,I10-2))</f>
        <v>Alex</v>
      </c>
      <c r="I10" s="25">
        <f>FIND(" ",D10,1)</f>
        <v>5</v>
      </c>
      <c r="J10" s="25">
        <f>FIND(" ",D10,1+I10)</f>
        <v>14</v>
      </c>
      <c r="K10" s="25" t="str">
        <f>MID(D10,I10+1,1)&amp;LOWER(TRIM(MID(D10,I10+2,J10-I10-1)))</f>
        <v>Ovechkin</v>
      </c>
      <c r="L10" s="10" t="str">
        <f>H10&amp;" "&amp;K10&amp;" "&amp;G10</f>
        <v>Alex Ovechkin WSH</v>
      </c>
      <c r="M10" s="11" t="str">
        <f>VLOOKUP(L10,$S$5:$S$345,1,FALSE)</f>
        <v>Alex Ovechkin WSH</v>
      </c>
      <c r="P10" s="12" t="s">
        <v>399</v>
      </c>
      <c r="Q10" s="8" t="s">
        <v>167</v>
      </c>
      <c r="R10" s="9" t="s">
        <v>513</v>
      </c>
      <c r="S10" s="10" t="str">
        <f>P10&amp;" "&amp;Q10</f>
        <v>Alex Ovechkin WSH</v>
      </c>
      <c r="T10" s="11" t="str">
        <f>VLOOKUP(S10,$L$5:$L$167,1,FALSE)</f>
        <v>Alex Ovechkin WSH</v>
      </c>
    </row>
    <row r="11" spans="4:20" x14ac:dyDescent="0.25">
      <c r="D11" s="27" t="s">
        <v>45</v>
      </c>
      <c r="E11" s="2" t="s">
        <v>513</v>
      </c>
      <c r="F11" s="25" t="str">
        <f>RIGHT(D11,3)</f>
        <v>VGK</v>
      </c>
      <c r="G11" s="25" t="str">
        <f>IF(F11="VGK","VEG",F11)</f>
        <v>VEG</v>
      </c>
      <c r="H11" s="25" t="str">
        <f>LEFT(D11,1)&amp;LOWER(MID(D11,2,I11-2))</f>
        <v>Alex</v>
      </c>
      <c r="I11" s="25">
        <f>FIND(" ",D11,1)</f>
        <v>5</v>
      </c>
      <c r="J11" s="25">
        <f>FIND(" ",D11,1+I11)</f>
        <v>17</v>
      </c>
      <c r="K11" s="25" t="str">
        <f>MID(D11,I11+1,1)&amp;LOWER(TRIM(MID(D11,I11+2,J11-I11-1)))</f>
        <v>Pietrangelo</v>
      </c>
      <c r="L11" s="10" t="str">
        <f>H11&amp;" "&amp;K11&amp;" "&amp;G11</f>
        <v>Alex Pietrangelo VEG</v>
      </c>
      <c r="M11" s="11" t="str">
        <f>VLOOKUP(L11,$S$5:$S$345,1,FALSE)</f>
        <v>Alex Pietrangelo VEG</v>
      </c>
      <c r="P11" s="12" t="s">
        <v>410</v>
      </c>
      <c r="Q11" s="8" t="s">
        <v>185</v>
      </c>
      <c r="R11" s="9" t="s">
        <v>513</v>
      </c>
      <c r="S11" s="10" t="str">
        <f>P11&amp;" "&amp;Q11</f>
        <v>Alex Pietrangelo VEG</v>
      </c>
      <c r="T11" s="11" t="str">
        <f>VLOOKUP(S11,$L$5:$L$167,1,FALSE)</f>
        <v>Alex Pietrangelo VEG</v>
      </c>
    </row>
    <row r="12" spans="4:20" x14ac:dyDescent="0.25">
      <c r="D12" s="27" t="s">
        <v>128</v>
      </c>
      <c r="E12" s="2" t="s">
        <v>513</v>
      </c>
      <c r="F12" s="25" t="str">
        <f>RIGHT(D12,3)</f>
        <v>WSH</v>
      </c>
      <c r="G12" s="25" t="str">
        <f>IF(F12="VGK","VEG",F12)</f>
        <v>WSH</v>
      </c>
      <c r="H12" s="25" t="str">
        <f>LEFT(D12,1)&amp;LOWER(MID(D12,2,I12-2))</f>
        <v>Aliaksei</v>
      </c>
      <c r="I12" s="25">
        <f>FIND(" ",D12,1)</f>
        <v>9</v>
      </c>
      <c r="J12" s="25">
        <f>FIND(" ",D12,1+I12)</f>
        <v>16</v>
      </c>
      <c r="K12" s="25" t="str">
        <f>MID(D12,I12+1,1)&amp;LOWER(TRIM(MID(D12,I12+2,J12-I12-1)))</f>
        <v>Protas</v>
      </c>
      <c r="L12" s="10" t="str">
        <f>H12&amp;" "&amp;K12&amp;" "&amp;G12</f>
        <v>Aliaksei Protas WSH</v>
      </c>
      <c r="M12" s="11" t="str">
        <f>VLOOKUP(L12,$S$5:$S$345,1,FALSE)</f>
        <v>Aliaksei Protas WSH</v>
      </c>
      <c r="P12" s="7" t="s">
        <v>520</v>
      </c>
      <c r="Q12" s="8" t="s">
        <v>167</v>
      </c>
      <c r="R12" s="9" t="s">
        <v>513</v>
      </c>
      <c r="S12" s="10" t="str">
        <f>P12&amp;" "&amp;Q12</f>
        <v>Aliaksei Protas WSH</v>
      </c>
      <c r="T12" s="11" t="str">
        <f>VLOOKUP(S12,$L$5:$L$167,1,FALSE)</f>
        <v>Aliaksei Protas WSH</v>
      </c>
    </row>
    <row r="13" spans="4:20" x14ac:dyDescent="0.25">
      <c r="D13" s="27" t="s">
        <v>48</v>
      </c>
      <c r="E13" s="2" t="s">
        <v>507</v>
      </c>
      <c r="F13" s="25" t="str">
        <f>RIGHT(D13,3)</f>
        <v>CAR</v>
      </c>
      <c r="G13" s="25" t="str">
        <f>IF(F13="VGK","VEG",F13)</f>
        <v>CAR</v>
      </c>
      <c r="H13" s="25" t="str">
        <f>LEFT(D13,1)&amp;LOWER(MID(D13,2,I13-2))</f>
        <v>Andersen</v>
      </c>
      <c r="I13" s="25">
        <f>FIND(" ",D13,1)</f>
        <v>9</v>
      </c>
      <c r="J13" s="25" t="s">
        <v>516</v>
      </c>
      <c r="K13" s="25" t="s">
        <v>516</v>
      </c>
      <c r="L13" s="10" t="str">
        <f>H13&amp;" "&amp;G13</f>
        <v>Andersen CAR</v>
      </c>
      <c r="M13" s="11" t="str">
        <f>VLOOKUP(L13,$S$5:$S$345,1,FALSE)</f>
        <v>Andersen CAR</v>
      </c>
      <c r="P13" s="13" t="s">
        <v>488</v>
      </c>
      <c r="Q13" s="9" t="s">
        <v>165</v>
      </c>
      <c r="R13" s="9" t="s">
        <v>507</v>
      </c>
      <c r="S13" s="10" t="str">
        <f>TRIM(MID(P13,FIND(" ",P13,1)+1,99))&amp;" "&amp;Q13</f>
        <v>Andersen CAR</v>
      </c>
      <c r="T13" s="11" t="str">
        <f>VLOOKUP(S13,$L$5:$L$167,1,FALSE)</f>
        <v>Andersen CAR</v>
      </c>
    </row>
    <row r="14" spans="4:20" x14ac:dyDescent="0.25">
      <c r="D14" s="27" t="s">
        <v>138</v>
      </c>
      <c r="E14" s="2" t="s">
        <v>513</v>
      </c>
      <c r="F14" s="25" t="str">
        <f>RIGHT(D14,3)</f>
        <v>LAK</v>
      </c>
      <c r="G14" s="25" t="str">
        <f>IF(F14="VGK","VEG",F14)</f>
        <v>LAK</v>
      </c>
      <c r="H14" s="25" t="str">
        <f>LEFT(D14,1)&amp;LOWER(MID(D14,2,I14-2))</f>
        <v>Andrei</v>
      </c>
      <c r="I14" s="25">
        <f>FIND(" ",D14,1)</f>
        <v>7</v>
      </c>
      <c r="J14" s="25">
        <f>FIND(" ",D14,1+I14)</f>
        <v>16</v>
      </c>
      <c r="K14" s="25" t="str">
        <f>MID(D14,I14+1,1)&amp;LOWER(TRIM(MID(D14,I14+2,J14-I14-1)))</f>
        <v>Kuzmenko</v>
      </c>
      <c r="L14" s="10" t="str">
        <f>H14&amp;" "&amp;K14&amp;" "&amp;G14</f>
        <v>Andrei Kuzmenko LAK</v>
      </c>
      <c r="M14" s="11" t="str">
        <f>VLOOKUP(L14,$S$5:$S$345,1,FALSE)</f>
        <v>Andrei Kuzmenko LAK</v>
      </c>
      <c r="P14" s="12" t="s">
        <v>338</v>
      </c>
      <c r="Q14" s="8" t="s">
        <v>173</v>
      </c>
      <c r="R14" s="9" t="s">
        <v>513</v>
      </c>
      <c r="S14" s="10" t="str">
        <f>P14&amp;" "&amp;Q14</f>
        <v>Andrei Kuzmenko LAK</v>
      </c>
      <c r="T14" s="11" t="str">
        <f>VLOOKUP(S14,$L$5:$L$167,1,FALSE)</f>
        <v>Andrei Kuzmenko LAK</v>
      </c>
    </row>
    <row r="15" spans="4:20" x14ac:dyDescent="0.25">
      <c r="D15" s="27" t="s">
        <v>58</v>
      </c>
      <c r="E15" s="2" t="s">
        <v>513</v>
      </c>
      <c r="F15" s="25" t="str">
        <f>RIGHT(D15,3)</f>
        <v>CAR</v>
      </c>
      <c r="G15" s="25" t="str">
        <f>IF(F15="VGK","VEG",F15)</f>
        <v>CAR</v>
      </c>
      <c r="H15" s="25" t="str">
        <f>LEFT(D15,1)&amp;LOWER(MID(D15,2,I15-2))</f>
        <v>Andrei</v>
      </c>
      <c r="I15" s="25">
        <f>FIND(" ",D15,1)</f>
        <v>7</v>
      </c>
      <c r="J15" s="25">
        <f>FIND(" ",D15,1+I15)</f>
        <v>18</v>
      </c>
      <c r="K15" s="25" t="str">
        <f>MID(D15,I15+1,1)&amp;LOWER(TRIM(MID(D15,I15+2,J15-I15-1)))</f>
        <v>Svechnikov</v>
      </c>
      <c r="L15" s="10" t="str">
        <f>H15&amp;" "&amp;K15&amp;" "&amp;G15</f>
        <v>Andrei Svechnikov CAR</v>
      </c>
      <c r="M15" s="11" t="str">
        <f>VLOOKUP(L15,$S$5:$S$345,1,FALSE)</f>
        <v>Andrei Svechnikov CAR</v>
      </c>
      <c r="P15" s="12" t="s">
        <v>458</v>
      </c>
      <c r="Q15" s="8" t="s">
        <v>165</v>
      </c>
      <c r="R15" s="9" t="s">
        <v>513</v>
      </c>
      <c r="S15" s="10" t="str">
        <f>P15&amp;" "&amp;Q15</f>
        <v>Andrei Svechnikov CAR</v>
      </c>
      <c r="T15" s="11" t="str">
        <f>VLOOKUP(S15,$L$5:$L$167,1,FALSE)</f>
        <v>Andrei Svechnikov CAR</v>
      </c>
    </row>
    <row r="16" spans="4:20" x14ac:dyDescent="0.25">
      <c r="D16" s="27" t="s">
        <v>144</v>
      </c>
      <c r="E16" s="2" t="s">
        <v>513</v>
      </c>
      <c r="F16" s="25" t="str">
        <f>RIGHT(D16,3)</f>
        <v>TBL</v>
      </c>
      <c r="G16" s="25" t="str">
        <f>IF(F16="VGK","VEG",F16)</f>
        <v>TBL</v>
      </c>
      <c r="H16" s="25" t="str">
        <f>LEFT(D16,1)&amp;LOWER(MID(D16,2,I16-2))</f>
        <v>Anthony</v>
      </c>
      <c r="I16" s="25">
        <f>FIND(" ",D16,1)</f>
        <v>8</v>
      </c>
      <c r="J16" s="25">
        <f>FIND(" ",D16,1+I16)</f>
        <v>16</v>
      </c>
      <c r="K16" s="25" t="str">
        <f>MID(D16,I16+1,1)&amp;LOWER(TRIM(MID(D16,I16+2,J16-I16-1)))</f>
        <v>Cirelli</v>
      </c>
      <c r="L16" s="10" t="str">
        <f>H16&amp;" "&amp;K16&amp;" "&amp;G16</f>
        <v>Anthony Cirelli TBL</v>
      </c>
      <c r="M16" s="11" t="str">
        <f>VLOOKUP(L16,$S$5:$S$345,1,FALSE)</f>
        <v>Anthony Cirelli TBL</v>
      </c>
      <c r="P16" s="12" t="s">
        <v>230</v>
      </c>
      <c r="Q16" s="8" t="s">
        <v>224</v>
      </c>
      <c r="R16" s="9" t="s">
        <v>513</v>
      </c>
      <c r="S16" s="10" t="str">
        <f>P16&amp;" "&amp;Q16</f>
        <v>Anthony Cirelli TBL</v>
      </c>
      <c r="T16" s="11" t="str">
        <f>VLOOKUP(S16,$L$5:$L$167,1,FALSE)</f>
        <v>Anthony Cirelli TBL</v>
      </c>
    </row>
    <row r="17" spans="4:20" x14ac:dyDescent="0.25">
      <c r="D17" s="27" t="s">
        <v>149</v>
      </c>
      <c r="E17" s="2" t="s">
        <v>513</v>
      </c>
      <c r="F17" s="25" t="str">
        <f>RIGHT(D17,3)</f>
        <v>FLA</v>
      </c>
      <c r="G17" s="25" t="str">
        <f>IF(F17="VGK","VEG",F17)</f>
        <v>FLA</v>
      </c>
      <c r="H17" s="25" t="str">
        <f>LEFT(D17,1)&amp;LOWER(MID(D17,2,I17-2))</f>
        <v>Anton</v>
      </c>
      <c r="I17" s="25">
        <f>FIND(" ",D17,1)</f>
        <v>6</v>
      </c>
      <c r="J17" s="25">
        <f>FIND(" ",D17,1+I17)</f>
        <v>14</v>
      </c>
      <c r="K17" s="25" t="str">
        <f>MID(D17,I17+1,1)&amp;LOWER(TRIM(MID(D17,I17+2,J17-I17-1)))</f>
        <v>Lundell</v>
      </c>
      <c r="L17" s="10" t="str">
        <f>H17&amp;" "&amp;K17&amp;" "&amp;G17</f>
        <v>Anton Lundell FLA</v>
      </c>
      <c r="M17" s="11" t="str">
        <f>VLOOKUP(L17,$S$5:$S$345,1,FALSE)</f>
        <v>Anton Lundell FLA</v>
      </c>
      <c r="P17" s="12" t="s">
        <v>351</v>
      </c>
      <c r="Q17" s="8" t="s">
        <v>183</v>
      </c>
      <c r="R17" s="9" t="s">
        <v>513</v>
      </c>
      <c r="S17" s="10" t="str">
        <f>P17&amp;" "&amp;Q17</f>
        <v>Anton Lundell FLA</v>
      </c>
      <c r="T17" s="11" t="str">
        <f>VLOOKUP(S17,$L$5:$L$167,1,FALSE)</f>
        <v>Anton Lundell FLA</v>
      </c>
    </row>
    <row r="18" spans="4:20" x14ac:dyDescent="0.25">
      <c r="D18" s="27" t="s">
        <v>69</v>
      </c>
      <c r="E18" s="2" t="s">
        <v>513</v>
      </c>
      <c r="F18" s="25" t="str">
        <f>RIGHT(D18,3)</f>
        <v>LAK</v>
      </c>
      <c r="G18" s="25" t="str">
        <f>IF(F18="VGK","VEG",F18)</f>
        <v>LAK</v>
      </c>
      <c r="H18" s="25" t="s">
        <v>521</v>
      </c>
      <c r="I18" s="25">
        <f>FIND(" ",D18,1)</f>
        <v>5</v>
      </c>
      <c r="J18" s="25">
        <f>FIND(" ",D18,1+I18)</f>
        <v>13</v>
      </c>
      <c r="K18" s="25" t="str">
        <f>MID(D18,I18+1,1)&amp;LOWER(TRIM(MID(D18,I18+2,J18-I18-1)))</f>
        <v>Kopitar</v>
      </c>
      <c r="L18" s="10" t="str">
        <f>H18&amp;" "&amp;K18&amp;" "&amp;G18</f>
        <v>Anže Kopitar LAK</v>
      </c>
      <c r="M18" s="11" t="str">
        <f>VLOOKUP(L18,$S$5:$S$345,1,FALSE)</f>
        <v>Anže Kopitar LAK</v>
      </c>
      <c r="P18" s="14" t="s">
        <v>332</v>
      </c>
      <c r="Q18" s="8" t="s">
        <v>173</v>
      </c>
      <c r="R18" s="9" t="s">
        <v>513</v>
      </c>
      <c r="S18" s="10" t="str">
        <f>P18&amp;" "&amp;Q18</f>
        <v>Anže Kopitar LAK</v>
      </c>
      <c r="T18" s="11" t="str">
        <f>VLOOKUP(S18,$L$5:$L$167,1,FALSE)</f>
        <v>Anže Kopitar LAK</v>
      </c>
    </row>
    <row r="19" spans="4:20" x14ac:dyDescent="0.25">
      <c r="D19" s="27" t="s">
        <v>40</v>
      </c>
      <c r="E19" s="2" t="s">
        <v>513</v>
      </c>
      <c r="F19" s="25" t="str">
        <f>RIGHT(D19,3)</f>
        <v>COL</v>
      </c>
      <c r="G19" s="25" t="str">
        <f>IF(F19="VGK","VEG",F19)</f>
        <v>COL</v>
      </c>
      <c r="H19" s="25" t="str">
        <f>LEFT(D19,1)&amp;LOWER(MID(D19,2,I19-2))</f>
        <v>Artturi</v>
      </c>
      <c r="I19" s="25">
        <f>FIND(" ",D19,1)</f>
        <v>8</v>
      </c>
      <c r="J19" s="25">
        <f>FIND(" ",D19,1+I19)</f>
        <v>17</v>
      </c>
      <c r="K19" s="25" t="str">
        <f>MID(D19,I19+1,1)&amp;LOWER(TRIM(MID(D19,I19+2,J19-I19-1)))</f>
        <v>Lehkonen</v>
      </c>
      <c r="L19" s="10" t="str">
        <f>H19&amp;" "&amp;K19&amp;" "&amp;G19</f>
        <v>Artturi Lehkonen COL</v>
      </c>
      <c r="M19" s="11" t="str">
        <f>VLOOKUP(L19,$S$5:$S$345,1,FALSE)</f>
        <v>Artturi Lehkonen COL</v>
      </c>
      <c r="P19" s="12" t="s">
        <v>345</v>
      </c>
      <c r="Q19" s="8" t="s">
        <v>233</v>
      </c>
      <c r="R19" s="9" t="s">
        <v>513</v>
      </c>
      <c r="S19" s="10" t="str">
        <f>P19&amp;" "&amp;Q19</f>
        <v>Artturi Lehkonen COL</v>
      </c>
      <c r="T19" s="11" t="str">
        <f>VLOOKUP(S19,$L$5:$L$167,1,FALSE)</f>
        <v>Artturi Lehkonen COL</v>
      </c>
    </row>
    <row r="20" spans="4:20" x14ac:dyDescent="0.25">
      <c r="D20" s="27" t="s">
        <v>49</v>
      </c>
      <c r="E20" s="2" t="s">
        <v>513</v>
      </c>
      <c r="F20" s="25" t="str">
        <f>RIGHT(D20,3)</f>
        <v>TOR</v>
      </c>
      <c r="G20" s="25" t="str">
        <f>IF(F20="VGK","VEG",F20)</f>
        <v>TOR</v>
      </c>
      <c r="H20" s="25" t="str">
        <f>LEFT(D20,1)&amp;LOWER(MID(D20,2,I20-2))</f>
        <v>Auston</v>
      </c>
      <c r="I20" s="25">
        <f>FIND(" ",D20,1)</f>
        <v>7</v>
      </c>
      <c r="J20" s="25">
        <f>FIND(" ",D20,1+I20)</f>
        <v>16</v>
      </c>
      <c r="K20" s="25" t="str">
        <f>MID(D20,I20+1,1)&amp;LOWER(TRIM(MID(D20,I20+2,J20-I20-1)))</f>
        <v>Matthews</v>
      </c>
      <c r="L20" s="10" t="str">
        <f>H20&amp;" "&amp;K20&amp;" "&amp;G20</f>
        <v>Auston Matthews TOR</v>
      </c>
      <c r="M20" s="11" t="str">
        <f>VLOOKUP(L20,$S$5:$S$345,1,FALSE)</f>
        <v>Auston Matthews TOR</v>
      </c>
      <c r="P20" s="12" t="s">
        <v>367</v>
      </c>
      <c r="Q20" s="8" t="s">
        <v>195</v>
      </c>
      <c r="R20" s="9" t="s">
        <v>513</v>
      </c>
      <c r="S20" s="10" t="str">
        <f>P20&amp;" "&amp;Q20</f>
        <v>Auston Matthews TOR</v>
      </c>
      <c r="T20" s="11" t="str">
        <f>VLOOKUP(S20,$L$5:$L$167,1,FALSE)</f>
        <v>Auston Matthews TOR</v>
      </c>
    </row>
    <row r="21" spans="4:20" x14ac:dyDescent="0.25">
      <c r="D21" s="27" t="s">
        <v>146</v>
      </c>
      <c r="E21" s="2" t="s">
        <v>507</v>
      </c>
      <c r="F21" s="25" t="str">
        <f>RIGHT(D21,3)</f>
        <v>STL</v>
      </c>
      <c r="G21" s="25" t="str">
        <f>IF(F21="VGK","VEG",F21)</f>
        <v>STL</v>
      </c>
      <c r="H21" s="25" t="str">
        <f>LEFT(D21,1)&amp;LOWER(MID(D21,2,I21-2))</f>
        <v>Binnington</v>
      </c>
      <c r="I21" s="25">
        <f>FIND(" ",D21,1)</f>
        <v>11</v>
      </c>
      <c r="J21" s="25" t="s">
        <v>516</v>
      </c>
      <c r="K21" s="25" t="s">
        <v>516</v>
      </c>
      <c r="L21" s="10" t="str">
        <f>H21&amp;" "&amp;G21</f>
        <v>Binnington STL</v>
      </c>
      <c r="M21" s="11" t="str">
        <f>VLOOKUP(L21,$S$5:$S$345,1,FALSE)</f>
        <v>Binnington STL</v>
      </c>
      <c r="P21" s="13" t="s">
        <v>489</v>
      </c>
      <c r="Q21" s="9" t="s">
        <v>202</v>
      </c>
      <c r="R21" s="9" t="s">
        <v>507</v>
      </c>
      <c r="S21" s="10" t="str">
        <f>TRIM(MID(P21,FIND(" ",P21,1)+1,99))&amp;" "&amp;Q21</f>
        <v>Binnington STL</v>
      </c>
      <c r="T21" s="11" t="str">
        <f>VLOOKUP(S21,$L$5:$L$167,1,FALSE)</f>
        <v>Binnington STL</v>
      </c>
    </row>
    <row r="22" spans="4:20" x14ac:dyDescent="0.25">
      <c r="D22" s="27" t="s">
        <v>47</v>
      </c>
      <c r="E22" s="2" t="s">
        <v>507</v>
      </c>
      <c r="F22" s="25" t="str">
        <f>RIGHT(D22,3)</f>
        <v>COL</v>
      </c>
      <c r="G22" s="25" t="str">
        <f>IF(F22="VGK","VEG",F22)</f>
        <v>COL</v>
      </c>
      <c r="H22" s="25" t="str">
        <f>LEFT(D22,1)&amp;LOWER(MID(D22,2,I22-2))</f>
        <v>Blackwood</v>
      </c>
      <c r="I22" s="25">
        <f>FIND(" ",D22,1)</f>
        <v>10</v>
      </c>
      <c r="J22" s="25" t="s">
        <v>516</v>
      </c>
      <c r="K22" s="25" t="s">
        <v>516</v>
      </c>
      <c r="L22" s="10" t="str">
        <f>H22&amp;" "&amp;G22</f>
        <v>Blackwood COL</v>
      </c>
      <c r="M22" s="11" t="str">
        <f>VLOOKUP(L22,$S$5:$S$345,1,FALSE)</f>
        <v>Blackwood COL</v>
      </c>
      <c r="P22" s="13" t="s">
        <v>490</v>
      </c>
      <c r="Q22" s="9" t="s">
        <v>233</v>
      </c>
      <c r="R22" s="9" t="s">
        <v>507</v>
      </c>
      <c r="S22" s="10" t="str">
        <f>TRIM(MID(P22,FIND(" ",P22,1)+1,99))&amp;" "&amp;Q22</f>
        <v>Blackwood COL</v>
      </c>
      <c r="T22" s="11" t="str">
        <f>VLOOKUP(S22,$L$5:$L$167,1,FALSE)</f>
        <v>Blackwood COL</v>
      </c>
    </row>
    <row r="23" spans="4:20" x14ac:dyDescent="0.25">
      <c r="D23" s="27" t="s">
        <v>17</v>
      </c>
      <c r="E23" s="2" t="s">
        <v>513</v>
      </c>
      <c r="F23" s="25" t="str">
        <f>RIGHT(D23,3)</f>
        <v>TOR</v>
      </c>
      <c r="G23" s="25" t="str">
        <f>IF(F23="VGK","VEG",F23)</f>
        <v>TOR</v>
      </c>
      <c r="H23" s="25" t="str">
        <f>LEFT(D23,1)&amp;LOWER(MID(D23,2,I23-2))</f>
        <v>Bobby</v>
      </c>
      <c r="I23" s="25">
        <f>FIND(" ",D23,1)</f>
        <v>6</v>
      </c>
      <c r="J23" s="25">
        <f>FIND(" ",D23,1+I23)</f>
        <v>13</v>
      </c>
      <c r="K23" s="25" t="str">
        <f>MID(D23,I23+1,1)&amp;LOWER(TRIM(MID(D23,I23+2,J23-I23-1)))</f>
        <v>Mcmann</v>
      </c>
      <c r="L23" s="10" t="str">
        <f>H23&amp;" "&amp;K23&amp;" "&amp;G23</f>
        <v>Bobby Mcmann TOR</v>
      </c>
      <c r="M23" s="11" t="str">
        <f>VLOOKUP(L23,$S$5:$S$345,1,FALSE)</f>
        <v>Bobby McMann TOR</v>
      </c>
      <c r="P23" s="12" t="s">
        <v>371</v>
      </c>
      <c r="Q23" s="8" t="s">
        <v>195</v>
      </c>
      <c r="R23" s="9" t="s">
        <v>513</v>
      </c>
      <c r="S23" s="10" t="str">
        <f>P23&amp;" "&amp;Q23</f>
        <v>Bobby McMann TOR</v>
      </c>
      <c r="T23" s="11" t="str">
        <f>VLOOKUP(S23,$L$5:$L$167,1,FALSE)</f>
        <v>Bobby Mcmann TOR</v>
      </c>
    </row>
    <row r="24" spans="4:20" x14ac:dyDescent="0.25">
      <c r="D24" s="27" t="s">
        <v>129</v>
      </c>
      <c r="E24" s="2" t="s">
        <v>507</v>
      </c>
      <c r="F24" s="25" t="str">
        <f>RIGHT(D24,3)</f>
        <v>FLA</v>
      </c>
      <c r="G24" s="25" t="str">
        <f>IF(F24="VGK","VEG",F24)</f>
        <v>FLA</v>
      </c>
      <c r="H24" s="25" t="str">
        <f>LEFT(D24,1)&amp;LOWER(MID(D24,2,I24-2))</f>
        <v>Bobrovsky</v>
      </c>
      <c r="I24" s="25">
        <f>FIND(" ",D24,1)</f>
        <v>10</v>
      </c>
      <c r="J24" s="25" t="s">
        <v>516</v>
      </c>
      <c r="K24" s="25" t="s">
        <v>516</v>
      </c>
      <c r="L24" s="10" t="str">
        <f>H24&amp;" "&amp;G24</f>
        <v>Bobrovsky FLA</v>
      </c>
      <c r="M24" s="11" t="str">
        <f>VLOOKUP(L24,$S$5:$S$345,1,FALSE)</f>
        <v>Bobrovsky FLA</v>
      </c>
      <c r="P24" s="13" t="s">
        <v>491</v>
      </c>
      <c r="Q24" s="9" t="s">
        <v>183</v>
      </c>
      <c r="R24" s="9" t="s">
        <v>507</v>
      </c>
      <c r="S24" s="10" t="str">
        <f>TRIM(MID(P24,FIND(" ",P24,1)+1,99))&amp;" "&amp;Q24</f>
        <v>Bobrovsky FLA</v>
      </c>
      <c r="T24" s="11" t="str">
        <f>VLOOKUP(S24,$L$5:$L$167,1,FALSE)</f>
        <v>Bobrovsky FLA</v>
      </c>
    </row>
    <row r="25" spans="4:20" x14ac:dyDescent="0.25">
      <c r="D25" s="27" t="s">
        <v>137</v>
      </c>
      <c r="E25" s="2" t="s">
        <v>513</v>
      </c>
      <c r="F25" s="25" t="str">
        <f>RIGHT(D25,3)</f>
        <v>FLA</v>
      </c>
      <c r="G25" s="25" t="str">
        <f>IF(F25="VGK","VEG",F25)</f>
        <v>FLA</v>
      </c>
      <c r="H25" s="25" t="str">
        <f>LEFT(D25,1)&amp;LOWER(MID(D25,2,I25-2))</f>
        <v>Brad</v>
      </c>
      <c r="I25" s="25">
        <f>FIND(" ",D25,1)</f>
        <v>5</v>
      </c>
      <c r="J25" s="25">
        <f>FIND(" ",D25,1+I25)</f>
        <v>14</v>
      </c>
      <c r="K25" s="25" t="str">
        <f>MID(D25,I25+1,1)&amp;LOWER(TRIM(MID(D25,I25+2,J25-I25-1)))</f>
        <v>Marchand</v>
      </c>
      <c r="L25" s="10" t="str">
        <f>H25&amp;" "&amp;K25&amp;" "&amp;G25</f>
        <v>Brad Marchand FLA</v>
      </c>
      <c r="M25" s="11" t="str">
        <f>VLOOKUP(L25,$S$5:$S$345,1,FALSE)</f>
        <v>Brad Marchand FLA</v>
      </c>
      <c r="P25" s="12" t="s">
        <v>360</v>
      </c>
      <c r="Q25" s="8" t="s">
        <v>183</v>
      </c>
      <c r="R25" s="9" t="s">
        <v>513</v>
      </c>
      <c r="S25" s="10" t="str">
        <f>P25&amp;" "&amp;Q25</f>
        <v>Brad Marchand FLA</v>
      </c>
      <c r="T25" s="11" t="str">
        <f>VLOOKUP(S25,$L$5:$L$167,1,FALSE)</f>
        <v>Brad Marchand FLA</v>
      </c>
    </row>
    <row r="26" spans="4:20" x14ac:dyDescent="0.25">
      <c r="D26" s="27" t="s">
        <v>12</v>
      </c>
      <c r="E26" s="2" t="s">
        <v>513</v>
      </c>
      <c r="F26" s="25" t="str">
        <f>RIGHT(D26,3)</f>
        <v>OTT</v>
      </c>
      <c r="G26" s="25" t="str">
        <f>IF(F26="VGK","VEG",F26)</f>
        <v>OTT</v>
      </c>
      <c r="H26" s="25" t="str">
        <f>LEFT(D26,1)&amp;LOWER(MID(D26,2,I26-2))</f>
        <v>Brady</v>
      </c>
      <c r="I26" s="25">
        <f>FIND(" ",D26,1)</f>
        <v>6</v>
      </c>
      <c r="J26" s="25">
        <f>FIND(" ",D26,1+I26)</f>
        <v>14</v>
      </c>
      <c r="K26" s="25" t="str">
        <f>MID(D26,I26+1,1)&amp;LOWER(TRIM(MID(D26,I26+2,J26-I26-1)))</f>
        <v>Tkachuk</v>
      </c>
      <c r="L26" s="10" t="str">
        <f>H26&amp;" "&amp;K26&amp;" "&amp;G26</f>
        <v>Brady Tkachuk OTT</v>
      </c>
      <c r="M26" s="11" t="str">
        <f>VLOOKUP(L26,$S$5:$S$345,1,FALSE)</f>
        <v>Brady Tkachuk OTT</v>
      </c>
      <c r="P26" s="12" t="s">
        <v>466</v>
      </c>
      <c r="Q26" s="8" t="s">
        <v>169</v>
      </c>
      <c r="R26" s="9" t="s">
        <v>513</v>
      </c>
      <c r="S26" s="10" t="str">
        <f>P26&amp;" "&amp;Q26</f>
        <v>Brady Tkachuk OTT</v>
      </c>
      <c r="T26" s="11" t="str">
        <f>VLOOKUP(S26,$L$5:$L$167,1,FALSE)</f>
        <v>Brady Tkachuk OTT</v>
      </c>
    </row>
    <row r="27" spans="4:20" x14ac:dyDescent="0.25">
      <c r="D27" s="27" t="s">
        <v>119</v>
      </c>
      <c r="E27" s="2" t="s">
        <v>513</v>
      </c>
      <c r="F27" s="25" t="str">
        <f>RIGHT(D27,3)</f>
        <v>TBL</v>
      </c>
      <c r="G27" s="25" t="str">
        <f>IF(F27="VGK","VEG",F27)</f>
        <v>TBL</v>
      </c>
      <c r="H27" s="25" t="str">
        <f>LEFT(D27,1)&amp;LOWER(MID(D27,2,I27-2))</f>
        <v>Brandon</v>
      </c>
      <c r="I27" s="25">
        <f>FIND(" ",D27,1)</f>
        <v>8</v>
      </c>
      <c r="J27" s="25">
        <f>FIND(" ",D27,1+I27)</f>
        <v>14</v>
      </c>
      <c r="K27" s="25" t="str">
        <f>MID(D27,I27+1,1)&amp;LOWER(TRIM(MID(D27,I27+2,J27-I27-1)))</f>
        <v>Hagel</v>
      </c>
      <c r="L27" s="10" t="str">
        <f>H27&amp;" "&amp;K27&amp;" "&amp;G27</f>
        <v>Brandon Hagel TBL</v>
      </c>
      <c r="M27" s="11" t="str">
        <f>VLOOKUP(L27,$S$5:$S$345,1,FALSE)</f>
        <v>Brandon Hagel TBL</v>
      </c>
      <c r="P27" s="12" t="s">
        <v>291</v>
      </c>
      <c r="Q27" s="8" t="s">
        <v>224</v>
      </c>
      <c r="R27" s="9" t="s">
        <v>513</v>
      </c>
      <c r="S27" s="10" t="str">
        <f>P27&amp;" "&amp;Q27</f>
        <v>Brandon Hagel TBL</v>
      </c>
      <c r="T27" s="11" t="str">
        <f>VLOOKUP(S27,$L$5:$L$167,1,FALSE)</f>
        <v>Brandon Hagel TBL</v>
      </c>
    </row>
    <row r="28" spans="4:20" x14ac:dyDescent="0.25">
      <c r="D28" s="27" t="s">
        <v>82</v>
      </c>
      <c r="E28" s="2" t="s">
        <v>513</v>
      </c>
      <c r="F28" s="25" t="str">
        <f>RIGHT(D28,3)</f>
        <v>LAK</v>
      </c>
      <c r="G28" s="25" t="str">
        <f>IF(F28="VGK","VEG",F28)</f>
        <v>LAK</v>
      </c>
      <c r="H28" s="25" t="str">
        <f>LEFT(D28,1)&amp;LOWER(MID(D28,2,I28-2))</f>
        <v>Brandt</v>
      </c>
      <c r="I28" s="25">
        <f>FIND(" ",D28,1)</f>
        <v>7</v>
      </c>
      <c r="J28" s="25">
        <f>FIND(" ",D28,1+I28)</f>
        <v>14</v>
      </c>
      <c r="K28" s="25" t="str">
        <f>MID(D28,I28+1,1)&amp;LOWER(TRIM(MID(D28,I28+2,J28-I28-1)))</f>
        <v>Clarke</v>
      </c>
      <c r="L28" s="10" t="str">
        <f>H28&amp;" "&amp;K28&amp;" "&amp;G28</f>
        <v>Brandt Clarke LAK</v>
      </c>
      <c r="M28" s="11" t="str">
        <f>VLOOKUP(L28,$S$5:$S$345,1,FALSE)</f>
        <v>Brandt Clarke LAK</v>
      </c>
      <c r="P28" s="12" t="s">
        <v>231</v>
      </c>
      <c r="Q28" s="8" t="s">
        <v>173</v>
      </c>
      <c r="R28" s="9" t="s">
        <v>513</v>
      </c>
      <c r="S28" s="10" t="str">
        <f>P28&amp;" "&amp;Q28</f>
        <v>Brandt Clarke LAK</v>
      </c>
      <c r="T28" s="11" t="str">
        <f>VLOOKUP(S28,$L$5:$L$167,1,FALSE)</f>
        <v>Brandt Clarke LAK</v>
      </c>
    </row>
    <row r="29" spans="4:20" x14ac:dyDescent="0.25">
      <c r="D29" s="27" t="s">
        <v>109</v>
      </c>
      <c r="E29" s="2" t="s">
        <v>513</v>
      </c>
      <c r="F29" s="25" t="str">
        <f>RIGHT(D29,3)</f>
        <v>TBL</v>
      </c>
      <c r="G29" s="25" t="str">
        <f>IF(F29="VGK","VEG",F29)</f>
        <v>TBL</v>
      </c>
      <c r="H29" s="25" t="str">
        <f>LEFT(D29,1)&amp;LOWER(MID(D29,2,I29-2))</f>
        <v>Brayden</v>
      </c>
      <c r="I29" s="25">
        <f>FIND(" ",D29,1)</f>
        <v>8</v>
      </c>
      <c r="J29" s="25">
        <f>FIND(" ",D29,1+I29)</f>
        <v>14</v>
      </c>
      <c r="K29" s="25" t="str">
        <f>MID(D29,I29+1,1)&amp;LOWER(TRIM(MID(D29,I29+2,J29-I29-1)))</f>
        <v>Point</v>
      </c>
      <c r="L29" s="10" t="str">
        <f>H29&amp;" "&amp;K29&amp;" "&amp;G29</f>
        <v>Brayden Point TBL</v>
      </c>
      <c r="M29" s="11" t="str">
        <f>VLOOKUP(L29,$S$5:$S$345,1,FALSE)</f>
        <v>Brayden Point TBL</v>
      </c>
      <c r="P29" s="12" t="s">
        <v>414</v>
      </c>
      <c r="Q29" s="8" t="s">
        <v>224</v>
      </c>
      <c r="R29" s="9" t="s">
        <v>513</v>
      </c>
      <c r="S29" s="10" t="str">
        <f>P29&amp;" "&amp;Q29</f>
        <v>Brayden Point TBL</v>
      </c>
      <c r="T29" s="11" t="str">
        <f>VLOOKUP(S29,$L$5:$L$167,1,FALSE)</f>
        <v>Brayden Point TBL</v>
      </c>
    </row>
    <row r="30" spans="4:20" x14ac:dyDescent="0.25">
      <c r="D30" s="27" t="s">
        <v>104</v>
      </c>
      <c r="E30" s="2" t="s">
        <v>513</v>
      </c>
      <c r="F30" s="25" t="str">
        <f>RIGHT(D30,3)</f>
        <v>STL</v>
      </c>
      <c r="G30" s="25" t="str">
        <f>IF(F30="VGK","VEG",F30)</f>
        <v>STL</v>
      </c>
      <c r="H30" s="25" t="str">
        <f>LEFT(D30,1)&amp;LOWER(MID(D30,2,I30-2))</f>
        <v>Brayden</v>
      </c>
      <c r="I30" s="25">
        <f>FIND(" ",D30,1)</f>
        <v>8</v>
      </c>
      <c r="J30" s="25">
        <f>FIND(" ",D30,1+I30)</f>
        <v>15</v>
      </c>
      <c r="K30" s="25" t="str">
        <f>MID(D30,I30+1,1)&amp;LOWER(TRIM(MID(D30,I30+2,J30-I30-1)))</f>
        <v>Schenn</v>
      </c>
      <c r="L30" s="10" t="str">
        <f>H30&amp;" "&amp;K30&amp;" "&amp;G30</f>
        <v>Brayden Schenn STL</v>
      </c>
      <c r="M30" s="11" t="str">
        <f>VLOOKUP(L30,$S$5:$S$345,1,FALSE)</f>
        <v>Brayden Schenn STL</v>
      </c>
      <c r="P30" s="12" t="s">
        <v>434</v>
      </c>
      <c r="Q30" s="8" t="s">
        <v>202</v>
      </c>
      <c r="R30" s="9" t="s">
        <v>513</v>
      </c>
      <c r="S30" s="10" t="str">
        <f>P30&amp;" "&amp;Q30</f>
        <v>Brayden Schenn STL</v>
      </c>
      <c r="T30" s="11" t="str">
        <f>VLOOKUP(S30,$L$5:$L$167,1,FALSE)</f>
        <v>Brayden Schenn STL</v>
      </c>
    </row>
    <row r="31" spans="4:20" x14ac:dyDescent="0.25">
      <c r="D31" s="27" t="s">
        <v>71</v>
      </c>
      <c r="E31" s="2" t="s">
        <v>513</v>
      </c>
      <c r="F31" s="25" t="str">
        <f>RIGHT(D31,3)</f>
        <v>VGK</v>
      </c>
      <c r="G31" s="25" t="str">
        <f>IF(F31="VGK","VEG",F31)</f>
        <v>VEG</v>
      </c>
      <c r="H31" s="25" t="str">
        <f>LEFT(D31,1)&amp;LOWER(MID(D31,2,I31-2))</f>
        <v>Brett</v>
      </c>
      <c r="I31" s="25">
        <f>FIND(" ",D31,1)</f>
        <v>6</v>
      </c>
      <c r="J31" s="25">
        <f>FIND(" ",D31,1+I31)</f>
        <v>13</v>
      </c>
      <c r="K31" s="25" t="str">
        <f>MID(D31,I31+1,1)&amp;LOWER(TRIM(MID(D31,I31+2,J31-I31-1)))</f>
        <v>Howden</v>
      </c>
      <c r="L31" s="10" t="str">
        <f>H31&amp;" "&amp;K31&amp;" "&amp;G31</f>
        <v>Brett Howden VEG</v>
      </c>
      <c r="M31" s="11" t="str">
        <f>VLOOKUP(L31,$S$5:$S$345,1,FALSE)</f>
        <v>Brett Howden VEG</v>
      </c>
      <c r="P31" s="12" t="s">
        <v>308</v>
      </c>
      <c r="Q31" s="8" t="s">
        <v>185</v>
      </c>
      <c r="R31" s="9" t="s">
        <v>513</v>
      </c>
      <c r="S31" s="10" t="str">
        <f>P31&amp;" "&amp;Q31</f>
        <v>Brett Howden VEG</v>
      </c>
      <c r="T31" s="11" t="str">
        <f>VLOOKUP(S31,$L$5:$L$167,1,FALSE)</f>
        <v>Brett Howden VEG</v>
      </c>
    </row>
    <row r="32" spans="4:20" x14ac:dyDescent="0.25">
      <c r="D32" s="27" t="s">
        <v>23</v>
      </c>
      <c r="E32" s="2" t="s">
        <v>513</v>
      </c>
      <c r="F32" s="25" t="str">
        <f>RIGHT(D32,3)</f>
        <v>MIN</v>
      </c>
      <c r="G32" s="25" t="str">
        <f>IF(F32="VGK","VEG",F32)</f>
        <v>MIN</v>
      </c>
      <c r="H32" s="25" t="str">
        <f>LEFT(D32,1)&amp;LOWER(MID(D32,2,I32-2))</f>
        <v>Brock</v>
      </c>
      <c r="I32" s="25">
        <f>FIND(" ",D32,1)</f>
        <v>6</v>
      </c>
      <c r="J32" s="25">
        <f>FIND(" ",D32,1+I32)</f>
        <v>12</v>
      </c>
      <c r="K32" s="25" t="str">
        <f>MID(D32,I32+1,1)&amp;LOWER(TRIM(MID(D32,I32+2,J32-I32-1)))</f>
        <v>Faber</v>
      </c>
      <c r="L32" s="10" t="str">
        <f>H32&amp;" "&amp;K32&amp;" "&amp;G32</f>
        <v>Brock Faber MIN</v>
      </c>
      <c r="M32" s="11" t="str">
        <f>VLOOKUP(L32,$S$5:$S$345,1,FALSE)</f>
        <v>Brock Faber MIN</v>
      </c>
      <c r="P32" s="12" t="s">
        <v>264</v>
      </c>
      <c r="Q32" s="8" t="s">
        <v>200</v>
      </c>
      <c r="R32" s="9" t="s">
        <v>513</v>
      </c>
      <c r="S32" s="10" t="str">
        <f>P32&amp;" "&amp;Q32</f>
        <v>Brock Faber MIN</v>
      </c>
      <c r="T32" s="11" t="str">
        <f>VLOOKUP(S32,$L$5:$L$167,1,FALSE)</f>
        <v>Brock Faber MIN</v>
      </c>
    </row>
    <row r="33" spans="4:20" x14ac:dyDescent="0.25">
      <c r="D33" s="27" t="s">
        <v>86</v>
      </c>
      <c r="E33" s="2" t="s">
        <v>513</v>
      </c>
      <c r="F33" s="25" t="str">
        <f>RIGHT(D33,3)</f>
        <v>COL</v>
      </c>
      <c r="G33" s="25" t="str">
        <f>IF(F33="VGK","VEG",F33)</f>
        <v>COL</v>
      </c>
      <c r="H33" s="25" t="str">
        <f>LEFT(D33,1)&amp;LOWER(MID(D33,2,I33-2))</f>
        <v>Brock</v>
      </c>
      <c r="I33" s="25">
        <f>FIND(" ",D33,1)</f>
        <v>6</v>
      </c>
      <c r="J33" s="25">
        <f>FIND(" ",D33,1+I33)</f>
        <v>13</v>
      </c>
      <c r="K33" s="25" t="str">
        <f>MID(D33,I33+1,1)&amp;LOWER(TRIM(MID(D33,I33+2,J33-I33-1)))</f>
        <v>Nelson</v>
      </c>
      <c r="L33" s="10" t="str">
        <f>H33&amp;" "&amp;K33&amp;" "&amp;G33</f>
        <v>Brock Nelson COL</v>
      </c>
      <c r="M33" s="11" t="str">
        <f>VLOOKUP(L33,$S$5:$S$345,1,FALSE)</f>
        <v>Brock Nelson COL</v>
      </c>
      <c r="P33" s="12" t="s">
        <v>386</v>
      </c>
      <c r="Q33" s="8" t="s">
        <v>233</v>
      </c>
      <c r="R33" s="9" t="s">
        <v>513</v>
      </c>
      <c r="S33" s="10" t="str">
        <f>P33&amp;" "&amp;Q33</f>
        <v>Brock Nelson COL</v>
      </c>
      <c r="T33" s="11" t="str">
        <f>VLOOKUP(S33,$L$5:$L$167,1,FALSE)</f>
        <v>Brock Nelson COL</v>
      </c>
    </row>
    <row r="34" spans="4:20" x14ac:dyDescent="0.25">
      <c r="D34" s="27" t="s">
        <v>139</v>
      </c>
      <c r="E34" s="2" t="s">
        <v>513</v>
      </c>
      <c r="F34" s="25" t="str">
        <f>RIGHT(D34,3)</f>
        <v>COL</v>
      </c>
      <c r="G34" s="25" t="str">
        <f>IF(F34="VGK","VEG",F34)</f>
        <v>COL</v>
      </c>
      <c r="H34" s="25" t="str">
        <f>LEFT(D34,1)&amp;LOWER(MID(D34,2,I34-2))</f>
        <v>Cale</v>
      </c>
      <c r="I34" s="25">
        <f>FIND(" ",D34,1)</f>
        <v>5</v>
      </c>
      <c r="J34" s="25">
        <f>FIND(" ",D34,1+I34)</f>
        <v>11</v>
      </c>
      <c r="K34" s="25" t="str">
        <f>MID(D34,I34+1,1)&amp;LOWER(TRIM(MID(D34,I34+2,J34-I34-1)))</f>
        <v>Makar</v>
      </c>
      <c r="L34" s="10" t="str">
        <f>H34&amp;" "&amp;K34&amp;" "&amp;G34</f>
        <v>Cale Makar COL</v>
      </c>
      <c r="M34" s="11" t="str">
        <f>VLOOKUP(L34,$S$5:$S$345,1,FALSE)</f>
        <v>Cale Makar COL</v>
      </c>
      <c r="P34" s="12" t="s">
        <v>355</v>
      </c>
      <c r="Q34" s="8" t="s">
        <v>233</v>
      </c>
      <c r="R34" s="9" t="s">
        <v>513</v>
      </c>
      <c r="S34" s="10" t="str">
        <f>P34&amp;" "&amp;Q34</f>
        <v>Cale Makar COL</v>
      </c>
      <c r="T34" s="11" t="str">
        <f>VLOOKUP(S34,$L$5:$L$167,1,FALSE)</f>
        <v>Cale Makar COL</v>
      </c>
    </row>
    <row r="35" spans="4:20" x14ac:dyDescent="0.25">
      <c r="D35" s="27" t="s">
        <v>154</v>
      </c>
      <c r="E35" s="2" t="s">
        <v>513</v>
      </c>
      <c r="F35" s="25" t="str">
        <f>RIGHT(D35,3)</f>
        <v>STL</v>
      </c>
      <c r="G35" s="25" t="str">
        <f>IF(F35="VGK","VEG",F35)</f>
        <v>STL</v>
      </c>
      <c r="H35" s="25" t="str">
        <f>LEFT(D35,1)&amp;LOWER(MID(D35,2,I35-2))</f>
        <v>Cam</v>
      </c>
      <c r="I35" s="25">
        <f>FIND(" ",D35,1)</f>
        <v>4</v>
      </c>
      <c r="J35" s="25">
        <f>FIND(" ",D35,1+I35)</f>
        <v>11</v>
      </c>
      <c r="K35" s="25" t="str">
        <f>MID(D35,I35+1,1)&amp;LOWER(TRIM(MID(D35,I35+2,J35-I35-1)))</f>
        <v>Fowler</v>
      </c>
      <c r="L35" s="10" t="str">
        <f>H35&amp;" "&amp;K35&amp;" "&amp;G35</f>
        <v>Cam Fowler STL</v>
      </c>
      <c r="M35" s="11" t="str">
        <f>VLOOKUP(L35,$S$5:$S$345,1,FALSE)</f>
        <v>Cam Fowler STL</v>
      </c>
      <c r="P35" s="12" t="s">
        <v>271</v>
      </c>
      <c r="Q35" s="8" t="s">
        <v>202</v>
      </c>
      <c r="R35" s="9" t="s">
        <v>513</v>
      </c>
      <c r="S35" s="10" t="str">
        <f>P35&amp;" "&amp;Q35</f>
        <v>Cam Fowler STL</v>
      </c>
      <c r="T35" s="11" t="str">
        <f>VLOOKUP(S35,$L$5:$L$167,1,FALSE)</f>
        <v>Cam Fowler STL</v>
      </c>
    </row>
    <row r="36" spans="4:20" x14ac:dyDescent="0.25">
      <c r="D36" s="27" t="s">
        <v>14</v>
      </c>
      <c r="E36" s="2" t="s">
        <v>513</v>
      </c>
      <c r="F36" s="25" t="str">
        <f>RIGHT(D36,3)</f>
        <v>FLA</v>
      </c>
      <c r="G36" s="25" t="str">
        <f>IF(F36="VGK","VEG",F36)</f>
        <v>FLA</v>
      </c>
      <c r="H36" s="25" t="str">
        <f>LEFT(D36,1)&amp;LOWER(MID(D36,2,I36-2))</f>
        <v>Carter</v>
      </c>
      <c r="I36" s="25">
        <f>FIND(" ",D36,1)</f>
        <v>7</v>
      </c>
      <c r="J36" s="25">
        <f>FIND(" ",D36,1+I36)</f>
        <v>17</v>
      </c>
      <c r="K36" s="25" t="str">
        <f>MID(D36,I36+1,1)&amp;LOWER(TRIM(MID(D36,I36+2,J36-I36-1)))</f>
        <v>Verhaeghe</v>
      </c>
      <c r="L36" s="10" t="str">
        <f>H36&amp;" "&amp;K36&amp;" "&amp;G36</f>
        <v>Carter Verhaeghe FLA</v>
      </c>
      <c r="M36" s="11" t="str">
        <f>VLOOKUP(L36,$S$5:$S$345,1,FALSE)</f>
        <v>Carter Verhaeghe FLA</v>
      </c>
      <c r="P36" s="12" t="s">
        <v>474</v>
      </c>
      <c r="Q36" s="8" t="s">
        <v>183</v>
      </c>
      <c r="R36" s="9" t="s">
        <v>513</v>
      </c>
      <c r="S36" s="10" t="str">
        <f>P36&amp;" "&amp;Q36</f>
        <v>Carter Verhaeghe FLA</v>
      </c>
      <c r="T36" s="11" t="str">
        <f>VLOOKUP(S36,$L$5:$L$167,1,FALSE)</f>
        <v>Carter Verhaeghe FLA</v>
      </c>
    </row>
    <row r="37" spans="4:20" x14ac:dyDescent="0.25">
      <c r="D37" s="27" t="s">
        <v>52</v>
      </c>
      <c r="E37" s="2" t="s">
        <v>513</v>
      </c>
      <c r="F37" s="25" t="str">
        <f>RIGHT(D37,3)</f>
        <v>COL</v>
      </c>
      <c r="G37" s="25" t="str">
        <f>IF(F37="VGK","VEG",F37)</f>
        <v>COL</v>
      </c>
      <c r="H37" s="25" t="str">
        <f>LEFT(D37,1)&amp;LOWER(MID(D37,2,I37-2))</f>
        <v>Charlie</v>
      </c>
      <c r="I37" s="25">
        <f>FIND(" ",D37,1)</f>
        <v>8</v>
      </c>
      <c r="J37" s="25">
        <f>FIND(" ",D37,1+I37)</f>
        <v>14</v>
      </c>
      <c r="K37" s="25" t="str">
        <f>MID(D37,I37+1,1)&amp;LOWER(TRIM(MID(D37,I37+2,J37-I37-1)))</f>
        <v>Coyle</v>
      </c>
      <c r="L37" s="10" t="str">
        <f>H37&amp;" "&amp;K37&amp;" "&amp;G37</f>
        <v>Charlie Coyle COL</v>
      </c>
      <c r="M37" s="11" t="str">
        <f>VLOOKUP(L37,$S$5:$S$345,1,FALSE)</f>
        <v>Charlie Coyle COL</v>
      </c>
      <c r="P37" s="12" t="s">
        <v>237</v>
      </c>
      <c r="Q37" s="8" t="s">
        <v>233</v>
      </c>
      <c r="R37" s="9" t="s">
        <v>513</v>
      </c>
      <c r="S37" s="10" t="str">
        <f>P37&amp;" "&amp;Q37</f>
        <v>Charlie Coyle COL</v>
      </c>
      <c r="T37" s="11" t="str">
        <f>VLOOKUP(S37,$L$5:$L$167,1,FALSE)</f>
        <v>Charlie Coyle COL</v>
      </c>
    </row>
    <row r="38" spans="4:20" x14ac:dyDescent="0.25">
      <c r="D38" s="27" t="s">
        <v>15</v>
      </c>
      <c r="E38" s="2" t="s">
        <v>513</v>
      </c>
      <c r="F38" s="25" t="str">
        <f>RIGHT(D38,3)</f>
        <v>OTT</v>
      </c>
      <c r="G38" s="25" t="str">
        <f>IF(F38="VGK","VEG",F38)</f>
        <v>OTT</v>
      </c>
      <c r="H38" s="25" t="str">
        <f>LEFT(D38,1)&amp;LOWER(MID(D38,2,I38-2))</f>
        <v>Claude</v>
      </c>
      <c r="I38" s="25">
        <f>FIND(" ",D38,1)</f>
        <v>7</v>
      </c>
      <c r="J38" s="25">
        <f>FIND(" ",D38,1+I38)</f>
        <v>14</v>
      </c>
      <c r="K38" s="25" t="str">
        <f>MID(D38,I38+1,1)&amp;LOWER(TRIM(MID(D38,I38+2,J38-I38-1)))</f>
        <v>Giroux</v>
      </c>
      <c r="L38" s="10" t="str">
        <f>H38&amp;" "&amp;K38&amp;" "&amp;G38</f>
        <v>Claude Giroux OTT</v>
      </c>
      <c r="M38" s="11" t="str">
        <f>VLOOKUP(L38,$S$5:$S$345,1,FALSE)</f>
        <v>Claude Giroux OTT</v>
      </c>
      <c r="P38" s="12" t="s">
        <v>280</v>
      </c>
      <c r="Q38" s="8" t="s">
        <v>169</v>
      </c>
      <c r="R38" s="9" t="s">
        <v>513</v>
      </c>
      <c r="S38" s="10" t="str">
        <f>P38&amp;" "&amp;Q38</f>
        <v>Claude Giroux OTT</v>
      </c>
      <c r="T38" s="11" t="str">
        <f>VLOOKUP(S38,$L$5:$L$167,1,FALSE)</f>
        <v>Claude Giroux OTT</v>
      </c>
    </row>
    <row r="39" spans="4:20" x14ac:dyDescent="0.25">
      <c r="D39" s="27" t="s">
        <v>106</v>
      </c>
      <c r="E39" s="2" t="s">
        <v>513</v>
      </c>
      <c r="F39" s="25" t="str">
        <f>RIGHT(D39,3)</f>
        <v>MTL</v>
      </c>
      <c r="G39" s="25" t="str">
        <f>IF(F39="VGK","VEG",F39)</f>
        <v>MTL</v>
      </c>
      <c r="H39" s="25" t="str">
        <f>LEFT(D39,1)&amp;LOWER(MID(D39,2,I39-2))</f>
        <v>Cole</v>
      </c>
      <c r="I39" s="25">
        <f>FIND(" ",D39,1)</f>
        <v>5</v>
      </c>
      <c r="J39" s="25">
        <f>FIND(" ",D39,1+I39)</f>
        <v>14</v>
      </c>
      <c r="K39" s="25" t="str">
        <f>MID(D39,I39+1,1)&amp;LOWER(TRIM(MID(D39,I39+2,J39-I39-1)))</f>
        <v>Caufield</v>
      </c>
      <c r="L39" s="10" t="str">
        <f>H39&amp;" "&amp;K39&amp;" "&amp;G39</f>
        <v>Cole Caufield MTL</v>
      </c>
      <c r="M39" s="11" t="str">
        <f>VLOOKUP(L39,$S$5:$S$345,1,FALSE)</f>
        <v>Cole Caufield MTL</v>
      </c>
      <c r="P39" s="12" t="s">
        <v>221</v>
      </c>
      <c r="Q39" s="8" t="s">
        <v>171</v>
      </c>
      <c r="R39" s="9" t="s">
        <v>513</v>
      </c>
      <c r="S39" s="10" t="str">
        <f>P39&amp;" "&amp;Q39</f>
        <v>Cole Caufield MTL</v>
      </c>
      <c r="T39" s="11" t="str">
        <f>VLOOKUP(S39,$L$5:$L$167,1,FALSE)</f>
        <v>Cole Caufield MTL</v>
      </c>
    </row>
    <row r="40" spans="4:20" x14ac:dyDescent="0.25">
      <c r="D40" s="27" t="s">
        <v>93</v>
      </c>
      <c r="E40" s="2" t="s">
        <v>513</v>
      </c>
      <c r="F40" s="25" t="str">
        <f>RIGHT(D40,3)</f>
        <v>WPG</v>
      </c>
      <c r="G40" s="25" t="str">
        <f>IF(F40="VGK","VEG",F40)</f>
        <v>WPG</v>
      </c>
      <c r="H40" s="25" t="str">
        <f>LEFT(D40,1)&amp;LOWER(MID(D40,2,I40-2))</f>
        <v>Cole</v>
      </c>
      <c r="I40" s="25">
        <f>FIND(" ",D40,1)</f>
        <v>5</v>
      </c>
      <c r="J40" s="25">
        <f>FIND(" ",D40,1+I40)</f>
        <v>14</v>
      </c>
      <c r="K40" s="25" t="str">
        <f>MID(D40,I40+1,1)&amp;LOWER(TRIM(MID(D40,I40+2,J40-I40-1)))</f>
        <v>Perfetti</v>
      </c>
      <c r="L40" s="10" t="str">
        <f>H40&amp;" "&amp;K40&amp;" "&amp;G40</f>
        <v>Cole Perfetti WPG</v>
      </c>
      <c r="M40" s="11" t="str">
        <f>VLOOKUP(L40,$S$5:$S$345,1,FALSE)</f>
        <v>Cole Perfetti WPG</v>
      </c>
      <c r="P40" s="12" t="s">
        <v>405</v>
      </c>
      <c r="Q40" s="8" t="s">
        <v>175</v>
      </c>
      <c r="R40" s="9" t="s">
        <v>513</v>
      </c>
      <c r="S40" s="10" t="str">
        <f>P40&amp;" "&amp;Q40</f>
        <v>Cole Perfetti WPG</v>
      </c>
      <c r="T40" s="11" t="str">
        <f>VLOOKUP(S40,$L$5:$L$167,1,FALSE)</f>
        <v>Cole Perfetti WPG</v>
      </c>
    </row>
    <row r="41" spans="4:20" x14ac:dyDescent="0.25">
      <c r="D41" s="27" t="s">
        <v>22</v>
      </c>
      <c r="E41" s="2" t="s">
        <v>513</v>
      </c>
      <c r="F41" s="25" t="str">
        <f>RIGHT(D41,3)</f>
        <v>STL</v>
      </c>
      <c r="G41" s="25" t="str">
        <f>IF(F41="VGK","VEG",F41)</f>
        <v>STL</v>
      </c>
      <c r="H41" s="25" t="str">
        <f>LEFT(D41,1)&amp;LOWER(MID(D41,2,I41-2))</f>
        <v>Colton</v>
      </c>
      <c r="I41" s="25">
        <f>FIND(" ",D41,1)</f>
        <v>7</v>
      </c>
      <c r="J41" s="25">
        <f>FIND(" ",D41,1+I41)</f>
        <v>15</v>
      </c>
      <c r="K41" s="25" t="str">
        <f>MID(D41,I41+1,1)&amp;LOWER(TRIM(MID(D41,I41+2,J41-I41-1)))</f>
        <v>Parayko</v>
      </c>
      <c r="L41" s="10" t="str">
        <f>H41&amp;" "&amp;K41&amp;" "&amp;G41</f>
        <v>Colton Parayko STL</v>
      </c>
      <c r="M41" s="11" t="str">
        <f>VLOOKUP(L41,$S$5:$S$345,1,FALSE)</f>
        <v>Colton Parayko STL</v>
      </c>
      <c r="P41" s="12" t="s">
        <v>402</v>
      </c>
      <c r="Q41" s="8" t="s">
        <v>202</v>
      </c>
      <c r="R41" s="9" t="s">
        <v>513</v>
      </c>
      <c r="S41" s="10" t="str">
        <f>P41&amp;" "&amp;Q41</f>
        <v>Colton Parayko STL</v>
      </c>
      <c r="T41" s="11" t="str">
        <f>VLOOKUP(S41,$L$5:$L$167,1,FALSE)</f>
        <v>Colton Parayko STL</v>
      </c>
    </row>
    <row r="42" spans="4:20" x14ac:dyDescent="0.25">
      <c r="D42" s="27" t="s">
        <v>0</v>
      </c>
      <c r="E42" s="2" t="s">
        <v>513</v>
      </c>
      <c r="F42" s="25" t="str">
        <f>RIGHT(D42,3)</f>
        <v>EDM</v>
      </c>
      <c r="G42" s="25" t="str">
        <f>IF(F42="VGK","VEG",F42)</f>
        <v>EDM</v>
      </c>
      <c r="H42" s="25" t="str">
        <f>LEFT(D42,1)&amp;LOWER(MID(D42,2,I42-2))</f>
        <v>Connor</v>
      </c>
      <c r="I42" s="25">
        <f>FIND(" ",D42,1)</f>
        <v>7</v>
      </c>
      <c r="J42" s="25">
        <f>FIND(" ",D42,1+I42)</f>
        <v>15</v>
      </c>
      <c r="K42" s="25" t="str">
        <f>MID(D42,I42+1,1)&amp;LOWER(TRIM(MID(D42,I42+2,J42-I42-1)))</f>
        <v>Mcdavid</v>
      </c>
      <c r="L42" s="10" t="str">
        <f>H42&amp;" "&amp;K42&amp;" "&amp;G42</f>
        <v>Connor Mcdavid EDM</v>
      </c>
      <c r="M42" s="11" t="str">
        <f>VLOOKUP(L42,$S$5:$S$345,1,FALSE)</f>
        <v>Connor McDavid EDM</v>
      </c>
      <c r="P42" s="12" t="s">
        <v>369</v>
      </c>
      <c r="Q42" s="8" t="s">
        <v>179</v>
      </c>
      <c r="R42" s="9" t="s">
        <v>513</v>
      </c>
      <c r="S42" s="10" t="str">
        <f>P42&amp;" "&amp;Q42</f>
        <v>Connor McDavid EDM</v>
      </c>
      <c r="T42" s="11" t="str">
        <f>VLOOKUP(S42,$L$5:$L$167,1,FALSE)</f>
        <v>Connor Mcdavid EDM</v>
      </c>
    </row>
    <row r="43" spans="4:20" x14ac:dyDescent="0.25">
      <c r="D43" s="27" t="s">
        <v>41</v>
      </c>
      <c r="E43" s="2" t="s">
        <v>513</v>
      </c>
      <c r="F43" s="25" t="str">
        <f>RIGHT(D43,3)</f>
        <v>WSH</v>
      </c>
      <c r="G43" s="25" t="str">
        <f>IF(F43="VGK","VEG",F43)</f>
        <v>WSH</v>
      </c>
      <c r="H43" s="25" t="str">
        <f>LEFT(D43,1)&amp;LOWER(MID(D43,2,I43-2))</f>
        <v>Connor</v>
      </c>
      <c r="I43" s="25">
        <f>FIND(" ",D43,1)</f>
        <v>7</v>
      </c>
      <c r="J43" s="25">
        <f>FIND(" ",D43,1+I43)</f>
        <v>17</v>
      </c>
      <c r="K43" s="25" t="str">
        <f>MID(D43,I43+1,1)&amp;LOWER(TRIM(MID(D43,I43+2,J43-I43-1)))</f>
        <v>Mcmichael</v>
      </c>
      <c r="L43" s="10" t="str">
        <f>H43&amp;" "&amp;K43&amp;" "&amp;G43</f>
        <v>Connor Mcmichael WSH</v>
      </c>
      <c r="M43" s="11" t="str">
        <f>VLOOKUP(L43,$S$5:$S$345,1,FALSE)</f>
        <v>Connor McMichael WSH</v>
      </c>
      <c r="P43" s="12" t="s">
        <v>372</v>
      </c>
      <c r="Q43" s="8" t="s">
        <v>167</v>
      </c>
      <c r="R43" s="9" t="s">
        <v>513</v>
      </c>
      <c r="S43" s="10" t="str">
        <f>P43&amp;" "&amp;Q43</f>
        <v>Connor McMichael WSH</v>
      </c>
      <c r="T43" s="11" t="str">
        <f>VLOOKUP(S43,$L$5:$L$167,1,FALSE)</f>
        <v>Connor Mcmichael WSH</v>
      </c>
    </row>
    <row r="44" spans="4:20" x14ac:dyDescent="0.25">
      <c r="D44" s="27" t="s">
        <v>107</v>
      </c>
      <c r="E44" s="2" t="s">
        <v>513</v>
      </c>
      <c r="F44" s="25" t="str">
        <f>RIGHT(D44,3)</f>
        <v>EDM</v>
      </c>
      <c r="G44" s="25" t="str">
        <f>IF(F44="VGK","VEG",F44)</f>
        <v>EDM</v>
      </c>
      <c r="H44" s="25" t="str">
        <f>LEFT(D44,1)&amp;LOWER(MID(D44,2,I44-2))</f>
        <v>Corey</v>
      </c>
      <c r="I44" s="25">
        <f>FIND(" ",D44,1)</f>
        <v>6</v>
      </c>
      <c r="J44" s="25">
        <f>FIND(" ",D44,1+I44)</f>
        <v>12</v>
      </c>
      <c r="K44" s="25" t="str">
        <f>MID(D44,I44+1,1)&amp;LOWER(TRIM(MID(D44,I44+2,J44-I44-1)))</f>
        <v>Perry</v>
      </c>
      <c r="L44" s="10" t="str">
        <f>H44&amp;" "&amp;K44&amp;" "&amp;G44</f>
        <v>Corey Perry EDM</v>
      </c>
      <c r="M44" s="11" t="str">
        <f>VLOOKUP(L44,$S$5:$S$345,1,FALSE)</f>
        <v>Corey Perry EDM</v>
      </c>
      <c r="P44" s="12" t="s">
        <v>407</v>
      </c>
      <c r="Q44" s="8" t="s">
        <v>179</v>
      </c>
      <c r="R44" s="9" t="s">
        <v>513</v>
      </c>
      <c r="S44" s="10" t="str">
        <f>P44&amp;" "&amp;Q44</f>
        <v>Corey Perry EDM</v>
      </c>
      <c r="T44" s="11" t="str">
        <f>VLOOKUP(S44,$L$5:$L$167,1,FALSE)</f>
        <v>Corey Perry EDM</v>
      </c>
    </row>
    <row r="45" spans="4:20" x14ac:dyDescent="0.25">
      <c r="D45" s="27" t="s">
        <v>61</v>
      </c>
      <c r="E45" s="2" t="s">
        <v>513</v>
      </c>
      <c r="F45" s="25" t="str">
        <f>RIGHT(D45,3)</f>
        <v>EDM</v>
      </c>
      <c r="G45" s="25" t="str">
        <f>IF(F45="VGK","VEG",F45)</f>
        <v>EDM</v>
      </c>
      <c r="H45" s="25" t="str">
        <f>LEFT(D45,1)&amp;LOWER(MID(D45,2,I45-2))</f>
        <v>Darnell</v>
      </c>
      <c r="I45" s="25">
        <f>FIND(" ",D45,1)</f>
        <v>8</v>
      </c>
      <c r="J45" s="25">
        <f>FIND(" ",D45,1+I45)</f>
        <v>14</v>
      </c>
      <c r="K45" s="25" t="str">
        <f>MID(D45,I45+1,1)&amp;LOWER(TRIM(MID(D45,I45+2,J45-I45-1)))</f>
        <v>Nurse</v>
      </c>
      <c r="L45" s="10" t="str">
        <f>H45&amp;" "&amp;K45&amp;" "&amp;G45</f>
        <v>Darnell Nurse EDM</v>
      </c>
      <c r="M45" s="11" t="str">
        <f>VLOOKUP(L45,$S$5:$S$345,1,FALSE)</f>
        <v>Darnell Nurse EDM</v>
      </c>
      <c r="P45" s="12" t="s">
        <v>393</v>
      </c>
      <c r="Q45" s="8" t="s">
        <v>179</v>
      </c>
      <c r="R45" s="9" t="s">
        <v>513</v>
      </c>
      <c r="S45" s="10" t="str">
        <f>P45&amp;" "&amp;Q45</f>
        <v>Darnell Nurse EDM</v>
      </c>
      <c r="T45" s="11" t="str">
        <f>VLOOKUP(S45,$L$5:$L$167,1,FALSE)</f>
        <v>Darnell Nurse EDM</v>
      </c>
    </row>
    <row r="46" spans="4:20" x14ac:dyDescent="0.25">
      <c r="D46" s="28" t="s">
        <v>515</v>
      </c>
      <c r="E46" s="2" t="s">
        <v>507</v>
      </c>
      <c r="F46" s="25" t="str">
        <f>RIGHT(D46,3)</f>
        <v>NJD</v>
      </c>
      <c r="G46" s="25" t="str">
        <f>IF(F46="VGK","VEG",F46)</f>
        <v>NJD</v>
      </c>
      <c r="H46" s="25" t="str">
        <f>LEFT(D46,1)&amp;LOWER(MID(D46,2,I46-2))</f>
        <v>Daws</v>
      </c>
      <c r="I46" s="25">
        <f>FIND(" ",D46,1)</f>
        <v>5</v>
      </c>
      <c r="J46" s="25" t="s">
        <v>516</v>
      </c>
      <c r="K46" s="25" t="s">
        <v>516</v>
      </c>
      <c r="L46" s="10" t="str">
        <f>H46&amp;" "&amp;G46</f>
        <v>Daws NJD</v>
      </c>
      <c r="M46" s="11" t="str">
        <f>VLOOKUP(L46,$S$5:$S$345,1,FALSE)</f>
        <v>Daws NJD</v>
      </c>
      <c r="P46" s="7" t="s">
        <v>537</v>
      </c>
      <c r="Q46" s="8" t="s">
        <v>189</v>
      </c>
      <c r="R46" s="9" t="s">
        <v>507</v>
      </c>
      <c r="S46" s="10" t="str">
        <f>P46&amp;" "&amp;Q46</f>
        <v>Daws NJD</v>
      </c>
      <c r="T46" s="11" t="str">
        <f>VLOOKUP(S46,$L$5:$L$167,1,FALSE)</f>
        <v>Daws NJD</v>
      </c>
    </row>
    <row r="47" spans="4:20" x14ac:dyDescent="0.25">
      <c r="D47" s="27" t="s">
        <v>32</v>
      </c>
      <c r="E47" s="2" t="s">
        <v>513</v>
      </c>
      <c r="F47" s="25" t="str">
        <f>RIGHT(D47,3)</f>
        <v>NJD</v>
      </c>
      <c r="G47" s="25" t="str">
        <f>IF(F47="VGK","VEG",F47)</f>
        <v>NJD</v>
      </c>
      <c r="H47" s="25" t="str">
        <f>LEFT(D47,1)&amp;LOWER(MID(D47,2,I47-2))</f>
        <v>Dawson</v>
      </c>
      <c r="I47" s="25">
        <f>FIND(" ",D47,1)</f>
        <v>7</v>
      </c>
      <c r="J47" s="25">
        <f>FIND(" ",D47,1+I47)</f>
        <v>14</v>
      </c>
      <c r="K47" s="25" t="str">
        <f>MID(D47,I47+1,1)&amp;LOWER(TRIM(MID(D47,I47+2,J47-I47-1)))</f>
        <v>Mercer</v>
      </c>
      <c r="L47" s="10" t="str">
        <f>H47&amp;" "&amp;K47&amp;" "&amp;G47</f>
        <v>Dawson Mercer NJD</v>
      </c>
      <c r="M47" s="11" t="str">
        <f>VLOOKUP(L47,$S$5:$S$345,1,FALSE)</f>
        <v>Dawson Mercer NJD</v>
      </c>
      <c r="P47" s="12" t="s">
        <v>375</v>
      </c>
      <c r="Q47" s="8" t="s">
        <v>189</v>
      </c>
      <c r="R47" s="9" t="s">
        <v>513</v>
      </c>
      <c r="S47" s="10" t="str">
        <f>P47&amp;" "&amp;Q47</f>
        <v>Dawson Mercer NJD</v>
      </c>
      <c r="T47" s="11" t="str">
        <f>VLOOKUP(S47,$L$5:$L$167,1,FALSE)</f>
        <v>Dawson Mercer NJD</v>
      </c>
    </row>
    <row r="48" spans="4:20" x14ac:dyDescent="0.25">
      <c r="D48" s="27" t="s">
        <v>152</v>
      </c>
      <c r="E48" s="2" t="s">
        <v>513</v>
      </c>
      <c r="F48" s="25" t="str">
        <f>RIGHT(D48,3)</f>
        <v>COL</v>
      </c>
      <c r="G48" s="25" t="str">
        <f>IF(F48="VGK","VEG",F48)</f>
        <v>COL</v>
      </c>
      <c r="H48" s="25" t="str">
        <f>LEFT(D48,1)&amp;LOWER(MID(D48,2,I48-2))</f>
        <v>Devon</v>
      </c>
      <c r="I48" s="25">
        <f>FIND(" ",D48,1)</f>
        <v>6</v>
      </c>
      <c r="J48" s="25">
        <f>FIND(" ",D48,1+I48)</f>
        <v>12</v>
      </c>
      <c r="K48" s="25" t="str">
        <f>MID(D48,I48+1,1)&amp;LOWER(TRIM(MID(D48,I48+2,J48-I48-1)))</f>
        <v>Toews</v>
      </c>
      <c r="L48" s="10" t="str">
        <f>H48&amp;" "&amp;K48&amp;" "&amp;G48</f>
        <v>Devon Toews COL</v>
      </c>
      <c r="M48" s="11" t="str">
        <f>VLOOKUP(L48,$S$5:$S$345,1,FALSE)</f>
        <v>Devon Toews COL</v>
      </c>
      <c r="P48" s="12" t="s">
        <v>468</v>
      </c>
      <c r="Q48" s="8" t="s">
        <v>233</v>
      </c>
      <c r="R48" s="9" t="s">
        <v>513</v>
      </c>
      <c r="S48" s="10" t="str">
        <f>P48&amp;" "&amp;Q48</f>
        <v>Devon Toews COL</v>
      </c>
      <c r="T48" s="11" t="str">
        <f>VLOOKUP(S48,$L$5:$L$167,1,FALSE)</f>
        <v>Devon Toews COL</v>
      </c>
    </row>
    <row r="49" spans="4:20" x14ac:dyDescent="0.25">
      <c r="D49" s="27" t="s">
        <v>65</v>
      </c>
      <c r="E49" s="2" t="s">
        <v>513</v>
      </c>
      <c r="F49" s="25" t="str">
        <f>RIGHT(D49,3)</f>
        <v>CAR</v>
      </c>
      <c r="G49" s="25" t="str">
        <f>IF(F49="VGK","VEG",F49)</f>
        <v>CAR</v>
      </c>
      <c r="H49" s="25" t="str">
        <f>LEFT(D49,1)&amp;LOWER(MID(D49,2,I49-2))</f>
        <v>Dmitry</v>
      </c>
      <c r="I49" s="25">
        <f>FIND(" ",D49,1)</f>
        <v>7</v>
      </c>
      <c r="J49" s="25">
        <f>FIND(" ",D49,1+I49)</f>
        <v>13</v>
      </c>
      <c r="K49" s="25" t="str">
        <f>MID(D49,I49+1,1)&amp;LOWER(TRIM(MID(D49,I49+2,J49-I49-1)))</f>
        <v>Orlov</v>
      </c>
      <c r="L49" s="10" t="str">
        <f>H49&amp;" "&amp;K49&amp;" "&amp;G49</f>
        <v>Dmitry Orlov CAR</v>
      </c>
      <c r="M49" s="11" t="str">
        <f>VLOOKUP(L49,$S$5:$S$345,1,FALSE)</f>
        <v>Dmitry Orlov CAR</v>
      </c>
      <c r="P49" s="12" t="s">
        <v>398</v>
      </c>
      <c r="Q49" s="8" t="s">
        <v>165</v>
      </c>
      <c r="R49" s="9" t="s">
        <v>513</v>
      </c>
      <c r="S49" s="10" t="str">
        <f>P49&amp;" "&amp;Q49</f>
        <v>Dmitry Orlov CAR</v>
      </c>
      <c r="T49" s="11" t="str">
        <f>VLOOKUP(S49,$L$5:$L$167,1,FALSE)</f>
        <v>Dmitry Orlov CAR</v>
      </c>
    </row>
    <row r="50" spans="4:20" x14ac:dyDescent="0.25">
      <c r="D50" s="27" t="s">
        <v>21</v>
      </c>
      <c r="E50" s="2" t="s">
        <v>513</v>
      </c>
      <c r="F50" s="25" t="str">
        <f>RIGHT(D50,3)</f>
        <v>NJD</v>
      </c>
      <c r="G50" s="25" t="str">
        <f>IF(F50="VGK","VEG",F50)</f>
        <v>NJD</v>
      </c>
      <c r="H50" s="25" t="str">
        <f>LEFT(D50,1)&amp;LOWER(MID(D50,2,I50-2))</f>
        <v>Dougie</v>
      </c>
      <c r="I50" s="25">
        <f>FIND(" ",D50,1)</f>
        <v>7</v>
      </c>
      <c r="J50" s="25">
        <f>FIND(" ",D50,1+I50)</f>
        <v>16</v>
      </c>
      <c r="K50" s="25" t="str">
        <f>MID(D50,I50+1,1)&amp;LOWER(TRIM(MID(D50,I50+2,J50-I50-1)))</f>
        <v>Hamilton</v>
      </c>
      <c r="L50" s="10" t="str">
        <f>H50&amp;" "&amp;K50&amp;" "&amp;G50</f>
        <v>Dougie Hamilton NJD</v>
      </c>
      <c r="M50" s="11" t="str">
        <f>VLOOKUP(L50,$S$5:$S$345,1,FALSE)</f>
        <v>Dougie Hamilton NJD</v>
      </c>
      <c r="P50" s="12" t="s">
        <v>294</v>
      </c>
      <c r="Q50" s="8" t="s">
        <v>189</v>
      </c>
      <c r="R50" s="9" t="s">
        <v>513</v>
      </c>
      <c r="S50" s="10" t="str">
        <f>P50&amp;" "&amp;Q50</f>
        <v>Dougie Hamilton NJD</v>
      </c>
      <c r="T50" s="11" t="str">
        <f>VLOOKUP(S50,$L$5:$L$167,1,FALSE)</f>
        <v>Dougie Hamilton NJD</v>
      </c>
    </row>
    <row r="51" spans="4:20" x14ac:dyDescent="0.25">
      <c r="D51" s="27" t="s">
        <v>37</v>
      </c>
      <c r="E51" s="2" t="s">
        <v>513</v>
      </c>
      <c r="F51" s="25" t="str">
        <f>RIGHT(D51,3)</f>
        <v>OTT</v>
      </c>
      <c r="G51" s="25" t="str">
        <f>IF(F51="VGK","VEG",F51)</f>
        <v>OTT</v>
      </c>
      <c r="H51" s="25" t="str">
        <f>LEFT(D51,1)&amp;LOWER(MID(D51,2,I51-2))</f>
        <v>Drake</v>
      </c>
      <c r="I51" s="25">
        <f>FIND(" ",D51,1)</f>
        <v>6</v>
      </c>
      <c r="J51" s="25">
        <f>FIND(" ",D51,1+I51)</f>
        <v>16</v>
      </c>
      <c r="K51" s="25" t="str">
        <f>MID(D51,I51+1,1)&amp;LOWER(TRIM(MID(D51,I51+2,J51-I51-1)))</f>
        <v>Batherson</v>
      </c>
      <c r="L51" s="10" t="str">
        <f>H51&amp;" "&amp;K51&amp;" "&amp;G51</f>
        <v>Drake Batherson OTT</v>
      </c>
      <c r="M51" s="11" t="str">
        <f>VLOOKUP(L51,$S$5:$S$345,1,FALSE)</f>
        <v>Drake Batherson OTT</v>
      </c>
      <c r="P51" s="12" t="s">
        <v>190</v>
      </c>
      <c r="Q51" s="8" t="s">
        <v>169</v>
      </c>
      <c r="R51" s="9" t="s">
        <v>513</v>
      </c>
      <c r="S51" s="10" t="str">
        <f>P51&amp;" "&amp;Q51</f>
        <v>Drake Batherson OTT</v>
      </c>
      <c r="T51" s="11" t="str">
        <f>VLOOKUP(S51,$L$5:$L$167,1,FALSE)</f>
        <v>Drake Batherson OTT</v>
      </c>
    </row>
    <row r="52" spans="4:20" x14ac:dyDescent="0.25">
      <c r="D52" s="27" t="s">
        <v>62</v>
      </c>
      <c r="E52" s="2" t="s">
        <v>513</v>
      </c>
      <c r="F52" s="25" t="str">
        <f>RIGHT(D52,3)</f>
        <v>LAK</v>
      </c>
      <c r="G52" s="25" t="str">
        <f>IF(F52="VGK","VEG",F52)</f>
        <v>LAK</v>
      </c>
      <c r="H52" s="25" t="str">
        <f>LEFT(D52,1)&amp;LOWER(MID(D52,2,I52-2))</f>
        <v>Drew</v>
      </c>
      <c r="I52" s="25">
        <f>FIND(" ",D52,1)</f>
        <v>5</v>
      </c>
      <c r="J52" s="25">
        <f>FIND(" ",D52,1+I52)</f>
        <v>13</v>
      </c>
      <c r="K52" s="25" t="str">
        <f>MID(D52,I52+1,1)&amp;LOWER(TRIM(MID(D52,I52+2,J52-I52-1)))</f>
        <v>Doughty</v>
      </c>
      <c r="L52" s="10" t="str">
        <f>H52&amp;" "&amp;K52&amp;" "&amp;G52</f>
        <v>Drew Doughty LAK</v>
      </c>
      <c r="M52" s="11" t="str">
        <f>VLOOKUP(L52,$S$5:$S$345,1,FALSE)</f>
        <v>Drew Doughty LAK</v>
      </c>
      <c r="P52" s="12" t="s">
        <v>246</v>
      </c>
      <c r="Q52" s="8" t="s">
        <v>173</v>
      </c>
      <c r="R52" s="9" t="s">
        <v>513</v>
      </c>
      <c r="S52" s="10" t="str">
        <f>P52&amp;" "&amp;Q52</f>
        <v>Drew Doughty LAK</v>
      </c>
      <c r="T52" s="11" t="str">
        <f>VLOOKUP(S52,$L$5:$L$167,1,FALSE)</f>
        <v>Drew Doughty LAK</v>
      </c>
    </row>
    <row r="53" spans="4:20" x14ac:dyDescent="0.25">
      <c r="D53" s="27" t="s">
        <v>136</v>
      </c>
      <c r="E53" s="2" t="s">
        <v>513</v>
      </c>
      <c r="F53" s="25" t="str">
        <f>RIGHT(D53,3)</f>
        <v>OTT</v>
      </c>
      <c r="G53" s="25" t="str">
        <f>IF(F53="VGK","VEG",F53)</f>
        <v>OTT</v>
      </c>
      <c r="H53" s="25" t="str">
        <f>LEFT(D53,1)&amp;LOWER(MID(D53,2,I53-2))</f>
        <v>Dylan</v>
      </c>
      <c r="I53" s="25">
        <f>FIND(" ",D53,1)</f>
        <v>6</v>
      </c>
      <c r="J53" s="25">
        <f>FIND(" ",D53,1+I53)</f>
        <v>13</v>
      </c>
      <c r="K53" s="25" t="str">
        <f>MID(D53,I53+1,1)&amp;LOWER(TRIM(MID(D53,I53+2,J53-I53-1)))</f>
        <v>Cozens</v>
      </c>
      <c r="L53" s="10" t="str">
        <f>H53&amp;" "&amp;K53&amp;" "&amp;G53</f>
        <v>Dylan Cozens OTT</v>
      </c>
      <c r="M53" s="11" t="str">
        <f>VLOOKUP(L53,$S$5:$S$345,1,FALSE)</f>
        <v>Dylan Cozens OTT</v>
      </c>
      <c r="P53" s="12" t="s">
        <v>238</v>
      </c>
      <c r="Q53" s="8" t="s">
        <v>169</v>
      </c>
      <c r="R53" s="9" t="s">
        <v>513</v>
      </c>
      <c r="S53" s="10" t="str">
        <f>P53&amp;" "&amp;Q53</f>
        <v>Dylan Cozens OTT</v>
      </c>
      <c r="T53" s="11" t="str">
        <f>VLOOKUP(S53,$L$5:$L$167,1,FALSE)</f>
        <v>Dylan Cozens OTT</v>
      </c>
    </row>
    <row r="54" spans="4:20" x14ac:dyDescent="0.25">
      <c r="D54" s="27" t="s">
        <v>159</v>
      </c>
      <c r="E54" s="2" t="s">
        <v>513</v>
      </c>
      <c r="F54" s="25" t="str">
        <f>RIGHT(D54,3)</f>
        <v>STL</v>
      </c>
      <c r="G54" s="25" t="str">
        <f>IF(F54="VGK","VEG",F54)</f>
        <v>STL</v>
      </c>
      <c r="H54" s="25" t="str">
        <f>LEFT(D54,1)&amp;LOWER(MID(D54,2,I54-2))</f>
        <v>Dylan</v>
      </c>
      <c r="I54" s="25">
        <f>FIND(" ",D54,1)</f>
        <v>6</v>
      </c>
      <c r="J54" s="25">
        <f>FIND(" ",D54,1+I54)</f>
        <v>15</v>
      </c>
      <c r="K54" s="25" t="str">
        <f>MID(D54,I54+1,1)&amp;LOWER(TRIM(MID(D54,I54+2,J54-I54-1)))</f>
        <v>Holloway</v>
      </c>
      <c r="L54" s="10" t="str">
        <f>H54&amp;" "&amp;K54&amp;" "&amp;G54</f>
        <v>Dylan Holloway STL</v>
      </c>
      <c r="M54" s="11" t="str">
        <f>VLOOKUP(L54,$S$5:$S$345,1,FALSE)</f>
        <v>Dylan Holloway STL</v>
      </c>
      <c r="P54" s="7" t="s">
        <v>522</v>
      </c>
      <c r="Q54" s="8" t="s">
        <v>202</v>
      </c>
      <c r="R54" s="9" t="s">
        <v>513</v>
      </c>
      <c r="S54" s="10" t="str">
        <f>P54&amp;" "&amp;Q54</f>
        <v>Dylan Holloway STL</v>
      </c>
      <c r="T54" s="11" t="str">
        <f>VLOOKUP(S54,$L$5:$L$167,1,FALSE)</f>
        <v>Dylan Holloway STL</v>
      </c>
    </row>
    <row r="55" spans="4:20" x14ac:dyDescent="0.25">
      <c r="D55" s="27" t="s">
        <v>110</v>
      </c>
      <c r="E55" s="2" t="s">
        <v>513</v>
      </c>
      <c r="F55" s="25" t="str">
        <f>RIGHT(D55,3)</f>
        <v>WSH</v>
      </c>
      <c r="G55" s="25" t="str">
        <f>IF(F55="VGK","VEG",F55)</f>
        <v>WSH</v>
      </c>
      <c r="H55" s="25" t="str">
        <f>LEFT(D55,1)&amp;LOWER(MID(D55,2,I55-2))</f>
        <v>Dylan</v>
      </c>
      <c r="I55" s="25">
        <f>FIND(" ",D55,1)</f>
        <v>6</v>
      </c>
      <c r="J55" s="25">
        <f>FIND(" ",D55,1+I55)</f>
        <v>13</v>
      </c>
      <c r="K55" s="25" t="str">
        <f>MID(D55,I55+1,1)&amp;LOWER(TRIM(MID(D55,I55+2,J55-I55-1)))</f>
        <v>Strome</v>
      </c>
      <c r="L55" s="10" t="str">
        <f>H55&amp;" "&amp;K55&amp;" "&amp;G55</f>
        <v>Dylan Strome WSH</v>
      </c>
      <c r="M55" s="11" t="str">
        <f>VLOOKUP(L55,$S$5:$S$345,1,FALSE)</f>
        <v>Dylan Strome WSH</v>
      </c>
      <c r="P55" s="12" t="s">
        <v>451</v>
      </c>
      <c r="Q55" s="8" t="s">
        <v>167</v>
      </c>
      <c r="R55" s="9" t="s">
        <v>513</v>
      </c>
      <c r="S55" s="10" t="str">
        <f>P55&amp;" "&amp;Q55</f>
        <v>Dylan Strome WSH</v>
      </c>
      <c r="T55" s="11" t="str">
        <f>VLOOKUP(S55,$L$5:$L$167,1,FALSE)</f>
        <v>Dylan Strome WSH</v>
      </c>
    </row>
    <row r="56" spans="4:20" x14ac:dyDescent="0.25">
      <c r="D56" s="27" t="s">
        <v>153</v>
      </c>
      <c r="E56" s="2" t="s">
        <v>513</v>
      </c>
      <c r="F56" s="25" t="str">
        <f>RIGHT(D56,3)</f>
        <v>DAL</v>
      </c>
      <c r="G56" s="25" t="str">
        <f>IF(F56="VGK","VEG",F56)</f>
        <v>DAL</v>
      </c>
      <c r="H56" s="25" t="str">
        <f>LEFT(D56,1)&amp;LOWER(MID(D56,2,I56-2))</f>
        <v>Esa</v>
      </c>
      <c r="I56" s="25">
        <f>FIND(" ",D56,1)</f>
        <v>4</v>
      </c>
      <c r="J56" s="25">
        <f>FIND(" ",D56,1+I56)</f>
        <v>12</v>
      </c>
      <c r="K56" s="25" t="str">
        <f>MID(D56,I56+1,1)&amp;LOWER(TRIM(MID(D56,I56+2,J56-I56-1)))</f>
        <v>Lindell</v>
      </c>
      <c r="L56" s="10" t="str">
        <f>H56&amp;" "&amp;K56&amp;" "&amp;G56</f>
        <v>Esa Lindell DAL</v>
      </c>
      <c r="M56" s="11" t="str">
        <f>VLOOKUP(L56,$S$5:$S$345,1,FALSE)</f>
        <v>Esa Lindell DAL</v>
      </c>
      <c r="P56" s="12" t="s">
        <v>347</v>
      </c>
      <c r="Q56" s="8" t="s">
        <v>181</v>
      </c>
      <c r="R56" s="9" t="s">
        <v>513</v>
      </c>
      <c r="S56" s="10" t="str">
        <f>P56&amp;" "&amp;Q56</f>
        <v>Esa Lindell DAL</v>
      </c>
      <c r="T56" s="11" t="str">
        <f>VLOOKUP(S56,$L$5:$L$167,1,FALSE)</f>
        <v>Esa Lindell DAL</v>
      </c>
    </row>
    <row r="57" spans="4:20" x14ac:dyDescent="0.25">
      <c r="D57" s="27" t="s">
        <v>18</v>
      </c>
      <c r="E57" s="2" t="s">
        <v>513</v>
      </c>
      <c r="F57" s="25" t="str">
        <f>RIGHT(D57,3)</f>
        <v>EDM</v>
      </c>
      <c r="G57" s="25" t="str">
        <f>IF(F57="VGK","VEG",F57)</f>
        <v>EDM</v>
      </c>
      <c r="H57" s="25" t="str">
        <f>LEFT(D57,1)&amp;LOWER(MID(D57,2,I57-2))</f>
        <v>Evan</v>
      </c>
      <c r="I57" s="25">
        <f>FIND(" ",D57,1)</f>
        <v>5</v>
      </c>
      <c r="J57" s="25">
        <f>FIND(" ",D57,1+I57)</f>
        <v>14</v>
      </c>
      <c r="K57" s="25" t="str">
        <f>MID(D57,I57+1,1)&amp;LOWER(TRIM(MID(D57,I57+2,J57-I57-1)))</f>
        <v>Bouchard</v>
      </c>
      <c r="L57" s="10" t="str">
        <f>H57&amp;" "&amp;K57&amp;" "&amp;G57</f>
        <v>Evan Bouchard EDM</v>
      </c>
      <c r="M57" s="11" t="str">
        <f>VLOOKUP(L57,$S$5:$S$345,1,FALSE)</f>
        <v>Evan Bouchard EDM</v>
      </c>
      <c r="P57" s="12" t="s">
        <v>205</v>
      </c>
      <c r="Q57" s="8" t="s">
        <v>179</v>
      </c>
      <c r="R57" s="9" t="s">
        <v>513</v>
      </c>
      <c r="S57" s="10" t="str">
        <f>P57&amp;" "&amp;Q57</f>
        <v>Evan Bouchard EDM</v>
      </c>
      <c r="T57" s="11" t="str">
        <f>VLOOKUP(S57,$L$5:$L$167,1,FALSE)</f>
        <v>Evan Bouchard EDM</v>
      </c>
    </row>
    <row r="58" spans="4:20" x14ac:dyDescent="0.25">
      <c r="D58" s="27" t="s">
        <v>68</v>
      </c>
      <c r="E58" s="2" t="s">
        <v>507</v>
      </c>
      <c r="F58" s="25" t="str">
        <f>RIGHT(D58,3)</f>
        <v>MIN</v>
      </c>
      <c r="G58" s="25" t="str">
        <f>IF(F58="VGK","VEG",F58)</f>
        <v>MIN</v>
      </c>
      <c r="H58" s="25" t="str">
        <f>LEFT(D58,1)&amp;LOWER(MID(D58,2,I58-2))</f>
        <v>Fleury</v>
      </c>
      <c r="I58" s="25">
        <f>FIND(" ",D58,1)</f>
        <v>7</v>
      </c>
      <c r="J58" s="25" t="s">
        <v>516</v>
      </c>
      <c r="K58" s="25" t="s">
        <v>516</v>
      </c>
      <c r="L58" s="10" t="str">
        <f>H58&amp;" "&amp;G58</f>
        <v>Fleury MIN</v>
      </c>
      <c r="M58" s="11" t="str">
        <f>VLOOKUP(L58,$S$5:$S$345,1,FALSE)</f>
        <v>Fleury MIN</v>
      </c>
      <c r="P58" s="7" t="s">
        <v>538</v>
      </c>
      <c r="Q58" s="8" t="s">
        <v>200</v>
      </c>
      <c r="R58" s="9" t="s">
        <v>507</v>
      </c>
      <c r="S58" s="10" t="str">
        <f>P58&amp;" "&amp;Q58</f>
        <v>Fleury MIN</v>
      </c>
      <c r="T58" s="11" t="str">
        <f>VLOOKUP(S58,$L$5:$L$167,1,FALSE)</f>
        <v>Fleury MIN</v>
      </c>
    </row>
    <row r="59" spans="4:20" x14ac:dyDescent="0.25">
      <c r="D59" s="27" t="s">
        <v>91</v>
      </c>
      <c r="E59" s="2" t="s">
        <v>513</v>
      </c>
      <c r="F59" s="25" t="str">
        <f>RIGHT(D59,3)</f>
        <v>WPG</v>
      </c>
      <c r="G59" s="25" t="str">
        <f>IF(F59="VGK","VEG",F59)</f>
        <v>WPG</v>
      </c>
      <c r="H59" s="25" t="str">
        <f>LEFT(D59,1)&amp;LOWER(MID(D59,2,I59-2))</f>
        <v>Gabriel</v>
      </c>
      <c r="I59" s="25">
        <f>FIND(" ",D59,1)</f>
        <v>8</v>
      </c>
      <c r="J59" s="25">
        <f>FIND(" ",D59,1+I59)</f>
        <v>16</v>
      </c>
      <c r="K59" s="25" t="str">
        <f>MID(D59,I59+1,1)&amp;LOWER(TRIM(MID(D59,I59+2,J59-I59-1)))</f>
        <v>Vilardi</v>
      </c>
      <c r="L59" s="10" t="str">
        <f>H59&amp;" "&amp;K59&amp;" "&amp;G59</f>
        <v>Gabriel Vilardi WPG</v>
      </c>
      <c r="M59" s="11" t="str">
        <f>VLOOKUP(L59,$S$5:$S$345,1,FALSE)</f>
        <v>Gabriel Vilardi WPG</v>
      </c>
      <c r="P59" s="7" t="s">
        <v>523</v>
      </c>
      <c r="Q59" s="8" t="s">
        <v>175</v>
      </c>
      <c r="R59" s="10" t="s">
        <v>513</v>
      </c>
      <c r="S59" s="10" t="str">
        <f>P59&amp;" "&amp;Q59</f>
        <v>Gabriel Vilardi WPG</v>
      </c>
      <c r="T59" s="11" t="str">
        <f>VLOOKUP(S59,$L$5:$L$167,1,FALSE)</f>
        <v>Gabriel Vilardi WPG</v>
      </c>
    </row>
    <row r="60" spans="4:20" x14ac:dyDescent="0.25">
      <c r="D60" s="27" t="s">
        <v>46</v>
      </c>
      <c r="E60" s="2" t="s">
        <v>513</v>
      </c>
      <c r="F60" s="25" t="str">
        <f>RIGHT(D60,3)</f>
        <v>FLA</v>
      </c>
      <c r="G60" s="25" t="str">
        <f>IF(F60="VGK","VEG",F60)</f>
        <v>FLA</v>
      </c>
      <c r="H60" s="25" t="str">
        <f>LEFT(D60,1)&amp;LOWER(MID(D60,2,I60-2))</f>
        <v>Gustav</v>
      </c>
      <c r="I60" s="25">
        <f>FIND(" ",D60,1)</f>
        <v>7</v>
      </c>
      <c r="J60" s="25">
        <f>FIND(" ",D60,1+I60)</f>
        <v>16</v>
      </c>
      <c r="K60" s="25" t="str">
        <f>MID(D60,I60+1,1)&amp;LOWER(TRIM(MID(D60,I60+2,J60-I60-1)))</f>
        <v>Forsling</v>
      </c>
      <c r="L60" s="10" t="str">
        <f>H60&amp;" "&amp;K60&amp;" "&amp;G60</f>
        <v>Gustav Forsling FLA</v>
      </c>
      <c r="M60" s="11" t="str">
        <f>VLOOKUP(L60,$S$5:$S$345,1,FALSE)</f>
        <v>Gustav Forsling FLA</v>
      </c>
      <c r="P60" s="12" t="s">
        <v>270</v>
      </c>
      <c r="Q60" s="8" t="s">
        <v>183</v>
      </c>
      <c r="R60" s="9" t="s">
        <v>513</v>
      </c>
      <c r="S60" s="10" t="str">
        <f>P60&amp;" "&amp;Q60</f>
        <v>Gustav Forsling FLA</v>
      </c>
      <c r="T60" s="11" t="str">
        <f>VLOOKUP(S60,$L$5:$L$167,1,FALSE)</f>
        <v>Gustav Forsling FLA</v>
      </c>
    </row>
    <row r="61" spans="4:20" x14ac:dyDescent="0.25">
      <c r="D61" s="27" t="s">
        <v>67</v>
      </c>
      <c r="E61" s="2" t="s">
        <v>507</v>
      </c>
      <c r="F61" s="25" t="str">
        <f>RIGHT(D61,3)</f>
        <v>MIN</v>
      </c>
      <c r="G61" s="25" t="str">
        <f>IF(F61="VGK","VEG",F61)</f>
        <v>MIN</v>
      </c>
      <c r="H61" s="25" t="s">
        <v>535</v>
      </c>
      <c r="I61" s="25">
        <f>FIND(" ",D61,1)</f>
        <v>11</v>
      </c>
      <c r="J61" s="25" t="s">
        <v>516</v>
      </c>
      <c r="K61" s="25" t="s">
        <v>516</v>
      </c>
      <c r="L61" s="10" t="str">
        <f>H61&amp;" "&amp;G61</f>
        <v>Gustavsson MIN</v>
      </c>
      <c r="M61" s="11" t="str">
        <f>VLOOKUP(L61,$S$5:$S$345,1,FALSE)</f>
        <v>Gustavsson MIN</v>
      </c>
      <c r="P61" s="7" t="s">
        <v>493</v>
      </c>
      <c r="Q61" s="9" t="s">
        <v>200</v>
      </c>
      <c r="R61" s="9" t="s">
        <v>507</v>
      </c>
      <c r="S61" s="10" t="str">
        <f>TRIM(MID(P61,FIND(" ",P61,1)+1,99))&amp;" "&amp;Q61</f>
        <v>Gustavsson MIN</v>
      </c>
      <c r="T61" s="11" t="str">
        <f>VLOOKUP(S61,$L$5:$L$167,1,FALSE)</f>
        <v>Gustavsson MIN</v>
      </c>
    </row>
    <row r="62" spans="4:20" x14ac:dyDescent="0.25">
      <c r="D62" s="27" t="s">
        <v>99</v>
      </c>
      <c r="E62" s="2" t="s">
        <v>507</v>
      </c>
      <c r="F62" s="25" t="str">
        <f>RIGHT(D62,3)</f>
        <v>WPG</v>
      </c>
      <c r="G62" s="25" t="str">
        <f>IF(F62="VGK","VEG",F62)</f>
        <v>WPG</v>
      </c>
      <c r="H62" s="25" t="str">
        <f>LEFT(D62,1)&amp;LOWER(MID(D62,2,I62-2))</f>
        <v>Hellebuyck</v>
      </c>
      <c r="I62" s="25">
        <f>FIND(" ",D62,1)</f>
        <v>11</v>
      </c>
      <c r="J62" s="25" t="s">
        <v>516</v>
      </c>
      <c r="K62" s="25" t="s">
        <v>516</v>
      </c>
      <c r="L62" s="10" t="str">
        <f>H62&amp;" "&amp;G62</f>
        <v>Hellebuyck WPG</v>
      </c>
      <c r="M62" s="11" t="str">
        <f>VLOOKUP(L62,$S$5:$S$345,1,FALSE)</f>
        <v>Hellebuyck WPG</v>
      </c>
      <c r="P62" s="13" t="s">
        <v>494</v>
      </c>
      <c r="Q62" s="9" t="s">
        <v>175</v>
      </c>
      <c r="R62" s="9" t="s">
        <v>507</v>
      </c>
      <c r="S62" s="10" t="str">
        <f>TRIM(MID(P62,FIND(" ",P62,1)+1,99))&amp;" "&amp;Q62</f>
        <v>Hellebuyck WPG</v>
      </c>
      <c r="T62" s="11" t="str">
        <f>VLOOKUP(S62,$L$5:$L$167,1,FALSE)</f>
        <v>Hellebuyck WPG</v>
      </c>
    </row>
    <row r="63" spans="4:20" x14ac:dyDescent="0.25">
      <c r="D63" s="27" t="s">
        <v>84</v>
      </c>
      <c r="E63" s="2" t="s">
        <v>507</v>
      </c>
      <c r="F63" s="25" t="str">
        <f>RIGHT(D63,3)</f>
        <v>VGK</v>
      </c>
      <c r="G63" s="25" t="str">
        <f>IF(F63="VGK","VEG",F63)</f>
        <v>VEG</v>
      </c>
      <c r="H63" s="25" t="str">
        <f>LEFT(D63,1)&amp;LOWER(MID(D63,2,I63-2))</f>
        <v>Hill</v>
      </c>
      <c r="I63" s="25">
        <f>FIND(" ",D63,1)</f>
        <v>5</v>
      </c>
      <c r="J63" s="25" t="s">
        <v>516</v>
      </c>
      <c r="K63" s="25" t="s">
        <v>516</v>
      </c>
      <c r="L63" s="10" t="str">
        <f>H63&amp;" "&amp;G63</f>
        <v>Hill VEG</v>
      </c>
      <c r="M63" s="11" t="str">
        <f>VLOOKUP(L63,$S$5:$S$345,1,FALSE)</f>
        <v>Hill VEG</v>
      </c>
      <c r="P63" s="13" t="s">
        <v>495</v>
      </c>
      <c r="Q63" s="9" t="s">
        <v>185</v>
      </c>
      <c r="R63" s="9" t="s">
        <v>507</v>
      </c>
      <c r="S63" s="10" t="str">
        <f>TRIM(MID(P63,FIND(" ",P63,1)+1,99))&amp;" "&amp;Q63</f>
        <v>Hill VEG</v>
      </c>
      <c r="T63" s="11" t="str">
        <f>VLOOKUP(S63,$L$5:$L$167,1,FALSE)</f>
        <v>Hill VEG</v>
      </c>
    </row>
    <row r="64" spans="4:20" x14ac:dyDescent="0.25">
      <c r="D64" s="27" t="s">
        <v>111</v>
      </c>
      <c r="E64" s="2" t="s">
        <v>513</v>
      </c>
      <c r="F64" s="25" t="str">
        <f>RIGHT(D64,3)</f>
        <v>VGK</v>
      </c>
      <c r="G64" s="25" t="str">
        <f>IF(F64="VGK","VEG",F64)</f>
        <v>VEG</v>
      </c>
      <c r="H64" s="25" t="str">
        <f>LEFT(D64,1)&amp;LOWER(MID(D64,2,I64-2))</f>
        <v>Ivan</v>
      </c>
      <c r="I64" s="25">
        <f>FIND(" ",D64,1)</f>
        <v>5</v>
      </c>
      <c r="J64" s="25">
        <f>FIND(" ",D64,1+I64)</f>
        <v>15</v>
      </c>
      <c r="K64" s="25" t="str">
        <f>MID(D64,I64+1,1)&amp;LOWER(TRIM(MID(D64,I64+2,J64-I64-1)))</f>
        <v>Barbashev</v>
      </c>
      <c r="L64" s="10" t="str">
        <f>H64&amp;" "&amp;K64&amp;" "&amp;G64</f>
        <v>Ivan Barbashev VEG</v>
      </c>
      <c r="M64" s="11" t="str">
        <f>VLOOKUP(L64,$S$5:$S$345,1,FALSE)</f>
        <v>Ivan Barbashev VEG</v>
      </c>
      <c r="P64" s="12" t="s">
        <v>184</v>
      </c>
      <c r="Q64" s="8" t="s">
        <v>185</v>
      </c>
      <c r="R64" s="9" t="s">
        <v>513</v>
      </c>
      <c r="S64" s="10" t="str">
        <f>P64&amp;" "&amp;Q64</f>
        <v>Ivan Barbashev VEG</v>
      </c>
      <c r="T64" s="11" t="str">
        <f>VLOOKUP(S64,$L$5:$L$167,1,FALSE)</f>
        <v>Ivan Barbashev VEG</v>
      </c>
    </row>
    <row r="65" spans="4:20" x14ac:dyDescent="0.25">
      <c r="D65" s="27" t="s">
        <v>92</v>
      </c>
      <c r="E65" s="2" t="s">
        <v>513</v>
      </c>
      <c r="F65" s="25" t="str">
        <f>RIGHT(D65,3)</f>
        <v>MTL</v>
      </c>
      <c r="G65" s="25" t="str">
        <f>IF(F65="VGK","VEG",F65)</f>
        <v>MTL</v>
      </c>
      <c r="H65" s="25" t="str">
        <f>LEFT(D65,1)&amp;LOWER(MID(D65,2,I65-2))</f>
        <v>Ivan</v>
      </c>
      <c r="I65" s="25">
        <f>FIND(" ",D65,1)</f>
        <v>5</v>
      </c>
      <c r="J65" s="25">
        <f>FIND(" ",D65,1+I65)</f>
        <v>13</v>
      </c>
      <c r="K65" s="25" t="str">
        <f>MID(D65,I65+1,1)&amp;LOWER(TRIM(MID(D65,I65+2,J65-I65-1)))</f>
        <v>Demidov</v>
      </c>
      <c r="L65" s="10" t="str">
        <f>H65&amp;" "&amp;K65&amp;" "&amp;G65</f>
        <v>Ivan Demidov MTL</v>
      </c>
      <c r="M65" s="11" t="str">
        <f>VLOOKUP(L65,$S$5:$S$345,1,FALSE)</f>
        <v>Ivan Demidov MTL</v>
      </c>
      <c r="P65" s="12" t="s">
        <v>242</v>
      </c>
      <c r="Q65" s="8" t="s">
        <v>171</v>
      </c>
      <c r="R65" s="9" t="s">
        <v>513</v>
      </c>
      <c r="S65" s="10" t="str">
        <f>P65&amp;" "&amp;Q65</f>
        <v>Ivan Demidov MTL</v>
      </c>
      <c r="T65" s="11" t="str">
        <f>VLOOKUP(S65,$L$5:$L$167,1,FALSE)</f>
        <v>Ivan Demidov MTL</v>
      </c>
    </row>
    <row r="66" spans="4:20" x14ac:dyDescent="0.25">
      <c r="D66" s="27" t="s">
        <v>113</v>
      </c>
      <c r="E66" s="2" t="s">
        <v>513</v>
      </c>
      <c r="F66" s="25" t="str">
        <f>RIGHT(D66,3)</f>
        <v>VGK</v>
      </c>
      <c r="G66" s="25" t="str">
        <f>IF(F66="VGK","VEG",F66)</f>
        <v>VEG</v>
      </c>
      <c r="H66" s="25" t="str">
        <f>LEFT(D66,1)&amp;LOWER(MID(D66,2,I66-2))</f>
        <v>Jack</v>
      </c>
      <c r="I66" s="25">
        <f>FIND(" ",D66,1)</f>
        <v>5</v>
      </c>
      <c r="J66" s="25">
        <f>FIND(" ",D66,1+I66)</f>
        <v>12</v>
      </c>
      <c r="K66" s="25" t="str">
        <f>MID(D66,I66+1,1)&amp;LOWER(TRIM(MID(D66,I66+2,J66-I66-1)))</f>
        <v>Eichel</v>
      </c>
      <c r="L66" s="10" t="str">
        <f>H66&amp;" "&amp;K66&amp;" "&amp;G66</f>
        <v>Jack Eichel VEG</v>
      </c>
      <c r="M66" s="11" t="str">
        <f>VLOOKUP(L66,$S$5:$S$345,1,FALSE)</f>
        <v>Jack Eichel VEG</v>
      </c>
      <c r="P66" s="12" t="s">
        <v>258</v>
      </c>
      <c r="Q66" s="8" t="s">
        <v>185</v>
      </c>
      <c r="R66" s="9" t="s">
        <v>513</v>
      </c>
      <c r="S66" s="10" t="str">
        <f>P66&amp;" "&amp;Q66</f>
        <v>Jack Eichel VEG</v>
      </c>
      <c r="T66" s="11" t="str">
        <f>VLOOKUP(S66,$L$5:$L$167,1,FALSE)</f>
        <v>Jack Eichel VEG</v>
      </c>
    </row>
    <row r="67" spans="4:20" x14ac:dyDescent="0.25">
      <c r="D67" s="27" t="s">
        <v>133</v>
      </c>
      <c r="E67" s="2" t="s">
        <v>513</v>
      </c>
      <c r="F67" s="25" t="str">
        <f>RIGHT(D67,3)</f>
        <v>NJD</v>
      </c>
      <c r="G67" s="25" t="str">
        <f>IF(F67="VGK","VEG",F67)</f>
        <v>NJD</v>
      </c>
      <c r="H67" s="25" t="str">
        <f>LEFT(D67,1)&amp;LOWER(MID(D67,2,I67-2))</f>
        <v>Jack</v>
      </c>
      <c r="I67" s="25">
        <f>FIND(" ",D67,1)</f>
        <v>5</v>
      </c>
      <c r="J67" s="25">
        <f>FIND(" ",D67,1+I67)</f>
        <v>12</v>
      </c>
      <c r="K67" s="25" t="str">
        <f>MID(D67,I67+1,1)&amp;LOWER(TRIM(MID(D67,I67+2,J67-I67-1)))</f>
        <v>Hughes</v>
      </c>
      <c r="L67" s="10" t="str">
        <f>H67&amp;" "&amp;K67&amp;" "&amp;G67</f>
        <v>Jack Hughes NJD</v>
      </c>
      <c r="M67" s="11" t="str">
        <f>VLOOKUP(L67,$S$5:$S$345,1,FALSE)</f>
        <v>Jack Hughes NJD</v>
      </c>
      <c r="P67" s="7" t="s">
        <v>524</v>
      </c>
      <c r="Q67" s="8" t="s">
        <v>189</v>
      </c>
      <c r="R67" s="9" t="s">
        <v>513</v>
      </c>
      <c r="S67" s="10" t="str">
        <f>P67&amp;" "&amp;Q67</f>
        <v>Jack Hughes NJD</v>
      </c>
      <c r="T67" s="11" t="str">
        <f>VLOOKUP(S67,$L$5:$L$167,1,FALSE)</f>
        <v>Jack Hughes NJD</v>
      </c>
    </row>
    <row r="68" spans="4:20" x14ac:dyDescent="0.25">
      <c r="D68" s="27" t="s">
        <v>127</v>
      </c>
      <c r="E68" s="2" t="s">
        <v>513</v>
      </c>
      <c r="F68" s="25" t="str">
        <f>RIGHT(D68,3)</f>
        <v>CAR</v>
      </c>
      <c r="G68" s="25" t="str">
        <f>IF(F68="VGK","VEG",F68)</f>
        <v>CAR</v>
      </c>
      <c r="H68" s="25" t="str">
        <f>LEFT(D68,1)&amp;LOWER(MID(D68,2,I68-2))</f>
        <v>Jack</v>
      </c>
      <c r="I68" s="25">
        <f>FIND(" ",D68,1)</f>
        <v>5</v>
      </c>
      <c r="J68" s="25">
        <f>FIND(" ",D68,1+I68)</f>
        <v>14</v>
      </c>
      <c r="K68" s="25" t="str">
        <f>MID(D68,I68+1,1)&amp;LOWER(TRIM(MID(D68,I68+2,J68-I68-1)))</f>
        <v>Roslovic</v>
      </c>
      <c r="L68" s="10" t="str">
        <f>H68&amp;" "&amp;K68&amp;" "&amp;G68</f>
        <v>Jack Roslovic CAR</v>
      </c>
      <c r="M68" s="11" t="str">
        <f>VLOOKUP(L68,$S$5:$S$345,1,FALSE)</f>
        <v>Jack Roslovic CAR</v>
      </c>
      <c r="P68" s="12" t="s">
        <v>423</v>
      </c>
      <c r="Q68" s="8" t="s">
        <v>165</v>
      </c>
      <c r="R68" s="9" t="s">
        <v>513</v>
      </c>
      <c r="S68" s="10" t="str">
        <f>P68&amp;" "&amp;Q68</f>
        <v>Jack Roslovic CAR</v>
      </c>
      <c r="T68" s="11" t="str">
        <f>VLOOKUP(S68,$L$5:$L$167,1,FALSE)</f>
        <v>Jack Roslovic CAR</v>
      </c>
    </row>
    <row r="69" spans="4:20" x14ac:dyDescent="0.25">
      <c r="D69" s="27" t="s">
        <v>117</v>
      </c>
      <c r="E69" s="2" t="s">
        <v>513</v>
      </c>
      <c r="F69" s="25" t="str">
        <f>RIGHT(D69,3)</f>
        <v>MTL</v>
      </c>
      <c r="G69" s="25" t="str">
        <f>IF(F69="VGK","VEG",F69)</f>
        <v>MTL</v>
      </c>
      <c r="H69" s="25" t="str">
        <f>LEFT(D69,1)&amp;LOWER(MID(D69,2,I69-2))</f>
        <v>Jake</v>
      </c>
      <c r="I69" s="25">
        <f>FIND(" ",D69,1)</f>
        <v>5</v>
      </c>
      <c r="J69" s="25">
        <f>FIND(" ",D69,1+I69)</f>
        <v>11</v>
      </c>
      <c r="K69" s="25" t="str">
        <f>MID(D69,I69+1,1)&amp;LOWER(TRIM(MID(D69,I69+2,J69-I69-1)))</f>
        <v>Evans</v>
      </c>
      <c r="L69" s="10" t="str">
        <f>H69&amp;" "&amp;K69&amp;" "&amp;G69</f>
        <v>Jake Evans MTL</v>
      </c>
      <c r="M69" s="11" t="str">
        <f>VLOOKUP(L69,$S$5:$S$345,1,FALSE)</f>
        <v>Jake Evans MTL</v>
      </c>
      <c r="P69" s="12" t="s">
        <v>263</v>
      </c>
      <c r="Q69" s="8" t="s">
        <v>171</v>
      </c>
      <c r="R69" s="9" t="s">
        <v>513</v>
      </c>
      <c r="S69" s="10" t="str">
        <f>P69&amp;" "&amp;Q69</f>
        <v>Jake Evans MTL</v>
      </c>
      <c r="T69" s="11" t="str">
        <f>VLOOKUP(S69,$L$5:$L$167,1,FALSE)</f>
        <v>Jake Evans MTL</v>
      </c>
    </row>
    <row r="70" spans="4:20" x14ac:dyDescent="0.25">
      <c r="D70" s="27" t="s">
        <v>9</v>
      </c>
      <c r="E70" s="2" t="s">
        <v>513</v>
      </c>
      <c r="F70" s="25" t="str">
        <f>RIGHT(D70,3)</f>
        <v>TBL</v>
      </c>
      <c r="G70" s="25" t="str">
        <f>IF(F70="VGK","VEG",F70)</f>
        <v>TBL</v>
      </c>
      <c r="H70" s="25" t="str">
        <f>LEFT(D70,1)&amp;LOWER(MID(D70,2,I70-2))</f>
        <v>Jake</v>
      </c>
      <c r="I70" s="25">
        <f>FIND(" ",D70,1)</f>
        <v>5</v>
      </c>
      <c r="J70" s="25">
        <f>FIND(" ",D70,1+I70)</f>
        <v>14</v>
      </c>
      <c r="K70" s="25" t="str">
        <f>MID(D70,I70+1,1)&amp;LOWER(TRIM(MID(D70,I70+2,J70-I70-1)))</f>
        <v>Guentzel</v>
      </c>
      <c r="L70" s="10" t="str">
        <f>H70&amp;" "&amp;K70&amp;" "&amp;G70</f>
        <v>Jake Guentzel TBL</v>
      </c>
      <c r="M70" s="11" t="str">
        <f>VLOOKUP(L70,$S$5:$S$345,1,FALSE)</f>
        <v>Jake Guentzel TBL</v>
      </c>
      <c r="P70" s="12" t="s">
        <v>288</v>
      </c>
      <c r="Q70" s="8" t="s">
        <v>224</v>
      </c>
      <c r="R70" s="9" t="s">
        <v>513</v>
      </c>
      <c r="S70" s="10" t="str">
        <f>P70&amp;" "&amp;Q70</f>
        <v>Jake Guentzel TBL</v>
      </c>
      <c r="T70" s="11" t="str">
        <f>VLOOKUP(S70,$L$5:$L$167,1,FALSE)</f>
        <v>Jake Guentzel TBL</v>
      </c>
    </row>
    <row r="71" spans="4:20" x14ac:dyDescent="0.25">
      <c r="D71" s="27" t="s">
        <v>79</v>
      </c>
      <c r="E71" s="2" t="s">
        <v>513</v>
      </c>
      <c r="F71" s="25" t="str">
        <f>RIGHT(D71,3)</f>
        <v>STL</v>
      </c>
      <c r="G71" s="25" t="str">
        <f>IF(F71="VGK","VEG",F71)</f>
        <v>STL</v>
      </c>
      <c r="H71" s="25" t="str">
        <f>LEFT(D71,1)&amp;LOWER(MID(D71,2,I71-2))</f>
        <v>Jake</v>
      </c>
      <c r="I71" s="25">
        <f>FIND(" ",D71,1)</f>
        <v>5</v>
      </c>
      <c r="J71" s="25">
        <f>FIND(" ",D71,1+I71)</f>
        <v>16</v>
      </c>
      <c r="K71" s="25" t="str">
        <f>MID(D71,I71+1,1)&amp;LOWER(TRIM(MID(D71,I71+2,J71-I71-1)))</f>
        <v>Neighbours</v>
      </c>
      <c r="L71" s="10" t="str">
        <f>H71&amp;" "&amp;K71&amp;" "&amp;G71</f>
        <v>Jake Neighbours STL</v>
      </c>
      <c r="M71" s="11" t="str">
        <f>VLOOKUP(L71,$S$5:$S$345,1,FALSE)</f>
        <v>Jake Neighbours STL</v>
      </c>
      <c r="P71" s="12" t="s">
        <v>385</v>
      </c>
      <c r="Q71" s="8" t="s">
        <v>202</v>
      </c>
      <c r="R71" s="9" t="s">
        <v>513</v>
      </c>
      <c r="S71" s="10" t="str">
        <f>P71&amp;" "&amp;Q71</f>
        <v>Jake Neighbours STL</v>
      </c>
      <c r="T71" s="11" t="str">
        <f>VLOOKUP(S71,$L$5:$L$167,1,FALSE)</f>
        <v>Jake Neighbours STL</v>
      </c>
    </row>
    <row r="72" spans="4:20" x14ac:dyDescent="0.25">
      <c r="D72" s="27" t="s">
        <v>43</v>
      </c>
      <c r="E72" s="2" t="s">
        <v>513</v>
      </c>
      <c r="F72" s="25" t="str">
        <f>RIGHT(D72,3)</f>
        <v>OTT</v>
      </c>
      <c r="G72" s="25" t="str">
        <f>IF(F72="VGK","VEG",F72)</f>
        <v>OTT</v>
      </c>
      <c r="H72" s="25" t="str">
        <f>LEFT(D72,1)&amp;LOWER(MID(D72,2,I72-2))</f>
        <v>Jake</v>
      </c>
      <c r="I72" s="25">
        <f>FIND(" ",D72,1)</f>
        <v>5</v>
      </c>
      <c r="J72" s="25">
        <f>FIND(" ",D72,1+I72)</f>
        <v>15</v>
      </c>
      <c r="K72" s="25" t="str">
        <f>MID(D72,I72+1,1)&amp;LOWER(TRIM(MID(D72,I72+2,J72-I72-1)))</f>
        <v>Sanderson</v>
      </c>
      <c r="L72" s="10" t="str">
        <f>H72&amp;" "&amp;K72&amp;" "&amp;G72</f>
        <v>Jake Sanderson OTT</v>
      </c>
      <c r="M72" s="11" t="str">
        <f>VLOOKUP(L72,$S$5:$S$345,1,FALSE)</f>
        <v>Jake Sanderson OTT</v>
      </c>
      <c r="P72" s="12" t="s">
        <v>430</v>
      </c>
      <c r="Q72" s="8" t="s">
        <v>169</v>
      </c>
      <c r="R72" s="9" t="s">
        <v>513</v>
      </c>
      <c r="S72" s="10" t="str">
        <f>P72&amp;" "&amp;Q72</f>
        <v>Jake Sanderson OTT</v>
      </c>
      <c r="T72" s="11" t="str">
        <f>VLOOKUP(S72,$L$5:$L$167,1,FALSE)</f>
        <v>Jake Sanderson OTT</v>
      </c>
    </row>
    <row r="73" spans="4:20" x14ac:dyDescent="0.25">
      <c r="D73" s="27" t="s">
        <v>108</v>
      </c>
      <c r="E73" s="2" t="s">
        <v>513</v>
      </c>
      <c r="F73" s="25" t="str">
        <f>RIGHT(D73,3)</f>
        <v>EDM</v>
      </c>
      <c r="G73" s="25" t="str">
        <f>IF(F73="VGK","VEG",F73)</f>
        <v>EDM</v>
      </c>
      <c r="H73" s="25" t="str">
        <f>LEFT(D73,1)&amp;LOWER(MID(D73,2,I73-2))</f>
        <v>Jake</v>
      </c>
      <c r="I73" s="25">
        <f>FIND(" ",D73,1)</f>
        <v>5</v>
      </c>
      <c r="J73" s="25">
        <f>FIND(" ",D73,1+I73)</f>
        <v>12</v>
      </c>
      <c r="K73" s="25" t="str">
        <f>MID(D73,I73+1,1)&amp;LOWER(TRIM(MID(D73,I73+2,J73-I73-1)))</f>
        <v>Walman</v>
      </c>
      <c r="L73" s="10" t="str">
        <f>H73&amp;" "&amp;K73&amp;" "&amp;G73</f>
        <v>Jake Walman EDM</v>
      </c>
      <c r="M73" s="11" t="str">
        <f>VLOOKUP(L73,$S$5:$S$345,1,FALSE)</f>
        <v>Jake Walman EDM</v>
      </c>
      <c r="P73" s="12" t="s">
        <v>477</v>
      </c>
      <c r="Q73" s="8" t="s">
        <v>179</v>
      </c>
      <c r="R73" s="9" t="s">
        <v>513</v>
      </c>
      <c r="S73" s="10" t="str">
        <f>P73&amp;" "&amp;Q73</f>
        <v>Jake Walman EDM</v>
      </c>
      <c r="T73" s="11" t="str">
        <f>VLOOKUP(S73,$L$5:$L$167,1,FALSE)</f>
        <v>Jake Walman EDM</v>
      </c>
    </row>
    <row r="74" spans="4:20" x14ac:dyDescent="0.25">
      <c r="D74" s="27" t="s">
        <v>142</v>
      </c>
      <c r="E74" s="2" t="s">
        <v>513</v>
      </c>
      <c r="F74" s="25" t="str">
        <f>RIGHT(D74,3)</f>
        <v>WSH</v>
      </c>
      <c r="G74" s="25" t="str">
        <f>IF(F74="VGK","VEG",F74)</f>
        <v>WSH</v>
      </c>
      <c r="H74" s="25" t="str">
        <f>LEFT(D74,1)&amp;LOWER(MID(D74,2,I74-2))</f>
        <v>Jakob</v>
      </c>
      <c r="I74" s="25">
        <f>FIND(" ",D74,1)</f>
        <v>6</v>
      </c>
      <c r="J74" s="25">
        <f>FIND(" ",D74,1+I74)</f>
        <v>15</v>
      </c>
      <c r="K74" s="25" t="str">
        <f>MID(D74,I74+1,1)&amp;LOWER(TRIM(MID(D74,I74+2,J74-I74-1)))</f>
        <v>Chychrun</v>
      </c>
      <c r="L74" s="10" t="str">
        <f>H74&amp;" "&amp;K74&amp;" "&amp;G74</f>
        <v>Jakob Chychrun WSH</v>
      </c>
      <c r="M74" s="11" t="str">
        <f>VLOOKUP(L74,$S$5:$S$345,1,FALSE)</f>
        <v>Jakob Chychrun WSH</v>
      </c>
      <c r="P74" s="12" t="s">
        <v>229</v>
      </c>
      <c r="Q74" s="8" t="s">
        <v>167</v>
      </c>
      <c r="R74" s="9" t="s">
        <v>513</v>
      </c>
      <c r="S74" s="10" t="str">
        <f>P74&amp;" "&amp;Q74</f>
        <v>Jakob Chychrun WSH</v>
      </c>
      <c r="T74" s="11" t="str">
        <f>VLOOKUP(S74,$L$5:$L$167,1,FALSE)</f>
        <v>Jakob Chychrun WSH</v>
      </c>
    </row>
    <row r="75" spans="4:20" x14ac:dyDescent="0.25">
      <c r="D75" s="27" t="s">
        <v>121</v>
      </c>
      <c r="E75" s="2" t="s">
        <v>513</v>
      </c>
      <c r="F75" s="25" t="str">
        <f>RIGHT(D75,3)</f>
        <v>DAL</v>
      </c>
      <c r="G75" s="25" t="str">
        <f>IF(F75="VGK","VEG",F75)</f>
        <v>DAL</v>
      </c>
      <c r="H75" s="25" t="str">
        <f>LEFT(D75,1)&amp;LOWER(MID(D75,2,I75-2))</f>
        <v>Jamie</v>
      </c>
      <c r="I75" s="25">
        <f>FIND(" ",D75,1)</f>
        <v>6</v>
      </c>
      <c r="J75" s="25">
        <f>FIND(" ",D75,1+I75)</f>
        <v>11</v>
      </c>
      <c r="K75" s="25" t="str">
        <f>MID(D75,I75+1,1)&amp;LOWER(TRIM(MID(D75,I75+2,J75-I75-1)))</f>
        <v>Benn</v>
      </c>
      <c r="L75" s="10" t="str">
        <f>H75&amp;" "&amp;K75&amp;" "&amp;G75</f>
        <v>Jamie Benn DAL</v>
      </c>
      <c r="M75" s="11" t="str">
        <f>VLOOKUP(L75,$S$5:$S$345,1,FALSE)</f>
        <v>Jamie Benn DAL</v>
      </c>
      <c r="P75" s="12" t="s">
        <v>192</v>
      </c>
      <c r="Q75" s="8" t="s">
        <v>181</v>
      </c>
      <c r="R75" s="9" t="s">
        <v>513</v>
      </c>
      <c r="S75" s="10" t="str">
        <f>P75&amp;" "&amp;Q75</f>
        <v>Jamie Benn DAL</v>
      </c>
      <c r="T75" s="11" t="str">
        <f>VLOOKUP(S75,$L$5:$L$167,1,FALSE)</f>
        <v>Jamie Benn DAL</v>
      </c>
    </row>
    <row r="76" spans="4:20" x14ac:dyDescent="0.25">
      <c r="D76" s="27" t="s">
        <v>44</v>
      </c>
      <c r="E76" s="2" t="s">
        <v>513</v>
      </c>
      <c r="F76" s="25" t="str">
        <f>RIGHT(D76,3)</f>
        <v>MIN</v>
      </c>
      <c r="G76" s="25" t="str">
        <f>IF(F76="VGK","VEG",F76)</f>
        <v>MIN</v>
      </c>
      <c r="H76" s="25" t="str">
        <f>LEFT(D76,1)&amp;LOWER(MID(D76,2,I76-2))</f>
        <v>Jared</v>
      </c>
      <c r="I76" s="25">
        <f>FIND(" ",D76,1)</f>
        <v>6</v>
      </c>
      <c r="J76" s="25">
        <f>FIND(" ",D76,1+I76)</f>
        <v>15</v>
      </c>
      <c r="K76" s="25" t="str">
        <f>MID(D76,I76+1,1)&amp;LOWER(TRIM(MID(D76,I76+2,J76-I76-1)))</f>
        <v>Spurgeon</v>
      </c>
      <c r="L76" s="10" t="str">
        <f>H76&amp;" "&amp;K76&amp;" "&amp;G76</f>
        <v>Jared Spurgeon MIN</v>
      </c>
      <c r="M76" s="11" t="str">
        <f>VLOOKUP(L76,$S$5:$S$345,1,FALSE)</f>
        <v>Jared Spurgeon MIN</v>
      </c>
      <c r="P76" s="12" t="s">
        <v>445</v>
      </c>
      <c r="Q76" s="8" t="s">
        <v>200</v>
      </c>
      <c r="R76" s="9" t="s">
        <v>513</v>
      </c>
      <c r="S76" s="10" t="str">
        <f>P76&amp;" "&amp;Q76</f>
        <v>Jared Spurgeon MIN</v>
      </c>
      <c r="T76" s="11" t="str">
        <f>VLOOKUP(S76,$L$5:$L$167,1,FALSE)</f>
        <v>Jared Spurgeon MIN</v>
      </c>
    </row>
    <row r="77" spans="4:20" x14ac:dyDescent="0.25">
      <c r="D77" s="27" t="s">
        <v>8</v>
      </c>
      <c r="E77" s="2" t="s">
        <v>513</v>
      </c>
      <c r="F77" s="25" t="str">
        <f>RIGHT(D77,3)</f>
        <v>DAL</v>
      </c>
      <c r="G77" s="25" t="str">
        <f>IF(F77="VGK","VEG",F77)</f>
        <v>DAL</v>
      </c>
      <c r="H77" s="25" t="str">
        <f>LEFT(D77,1)&amp;LOWER(MID(D77,2,I77-2))</f>
        <v>Jason</v>
      </c>
      <c r="I77" s="25">
        <f>FIND(" ",D77,1)</f>
        <v>6</v>
      </c>
      <c r="J77" s="25">
        <f>FIND(" ",D77,1+I77)</f>
        <v>16</v>
      </c>
      <c r="K77" s="25" t="str">
        <f>MID(D77,I77+1,1)&amp;LOWER(TRIM(MID(D77,I77+2,J77-I77-1)))</f>
        <v>Robertson</v>
      </c>
      <c r="L77" s="10" t="str">
        <f>H77&amp;" "&amp;K77&amp;" "&amp;G77</f>
        <v>Jason Robertson DAL</v>
      </c>
      <c r="M77" s="11" t="str">
        <f>VLOOKUP(L77,$S$5:$S$345,1,FALSE)</f>
        <v>Jason Robertson DAL</v>
      </c>
      <c r="P77" s="7" t="s">
        <v>525</v>
      </c>
      <c r="Q77" s="8" t="s">
        <v>181</v>
      </c>
      <c r="R77" s="9" t="s">
        <v>513</v>
      </c>
      <c r="S77" s="10" t="str">
        <f>P77&amp;" "&amp;Q77</f>
        <v>Jason Robertson DAL</v>
      </c>
      <c r="T77" s="11" t="str">
        <f>VLOOKUP(S77,$L$5:$L$167,1,FALSE)</f>
        <v>Jason Robertson DAL</v>
      </c>
    </row>
    <row r="78" spans="4:20" x14ac:dyDescent="0.25">
      <c r="D78" s="27" t="s">
        <v>147</v>
      </c>
      <c r="E78" s="2" t="s">
        <v>513</v>
      </c>
      <c r="F78" s="25" t="str">
        <f>RIGHT(D78,3)</f>
        <v>NJD</v>
      </c>
      <c r="G78" s="25" t="str">
        <f>IF(F78="VGK","VEG",F78)</f>
        <v>NJD</v>
      </c>
      <c r="H78" s="25" t="str">
        <f>LEFT(D78,1)&amp;LOWER(MID(D78,2,I78-2))</f>
        <v>Jesper</v>
      </c>
      <c r="I78" s="25">
        <f>FIND(" ",D78,1)</f>
        <v>7</v>
      </c>
      <c r="J78" s="25">
        <f>FIND(" ",D78,1+I78)</f>
        <v>13</v>
      </c>
      <c r="K78" s="25" t="str">
        <f>MID(D78,I78+1,1)&amp;LOWER(TRIM(MID(D78,I78+2,J78-I78-1)))</f>
        <v>Bratt</v>
      </c>
      <c r="L78" s="10" t="str">
        <f>H78&amp;" "&amp;K78&amp;" "&amp;G78</f>
        <v>Jesper Bratt NJD</v>
      </c>
      <c r="M78" s="11" t="str">
        <f>VLOOKUP(L78,$S$5:$S$345,1,FALSE)</f>
        <v>Jesper Bratt NJD</v>
      </c>
      <c r="P78" s="12" t="s">
        <v>207</v>
      </c>
      <c r="Q78" s="8" t="s">
        <v>189</v>
      </c>
      <c r="R78" s="9" t="s">
        <v>513</v>
      </c>
      <c r="S78" s="10" t="str">
        <f>P78&amp;" "&amp;Q78</f>
        <v>Jesper Bratt NJD</v>
      </c>
      <c r="T78" s="11" t="str">
        <f>VLOOKUP(S78,$L$5:$L$167,1,FALSE)</f>
        <v>Jesper Bratt NJD</v>
      </c>
    </row>
    <row r="79" spans="4:20" x14ac:dyDescent="0.25">
      <c r="D79" s="27" t="s">
        <v>5</v>
      </c>
      <c r="E79" s="2" t="s">
        <v>513</v>
      </c>
      <c r="F79" s="25" t="str">
        <f>RIGHT(D79,3)</f>
        <v>MIN</v>
      </c>
      <c r="G79" s="25" t="str">
        <f>IF(F79="VGK","VEG",F79)</f>
        <v>MIN</v>
      </c>
      <c r="H79" s="25" t="str">
        <f>LEFT(D79,1)&amp;LOWER(MID(D79,2,I79-2))</f>
        <v>Joel</v>
      </c>
      <c r="I79" s="25">
        <f>FIND(" ",D79,1)</f>
        <v>5</v>
      </c>
      <c r="J79" s="25">
        <f>FIND(" ",D79,1+I79)</f>
        <v>14</v>
      </c>
      <c r="K79" s="26" t="s">
        <v>526</v>
      </c>
      <c r="L79" s="10" t="str">
        <f>H79&amp;" "&amp;K79&amp;" "&amp;G79</f>
        <v>Joel Eriksson Ek MIN</v>
      </c>
      <c r="M79" s="11" t="str">
        <f>VLOOKUP(L79,$S$5:$S$345,1,FALSE)</f>
        <v>Joel Eriksson Ek MIN</v>
      </c>
      <c r="P79" s="12" t="s">
        <v>262</v>
      </c>
      <c r="Q79" s="8" t="s">
        <v>200</v>
      </c>
      <c r="R79" s="9" t="s">
        <v>513</v>
      </c>
      <c r="S79" s="10" t="str">
        <f>P79&amp;" "&amp;Q79</f>
        <v>Joel Eriksson Ek MIN</v>
      </c>
      <c r="T79" s="11" t="str">
        <f>VLOOKUP(S79,$L$5:$L$167,1,FALSE)</f>
        <v>Joel Eriksson Ek MIN</v>
      </c>
    </row>
    <row r="80" spans="4:20" x14ac:dyDescent="0.25">
      <c r="D80" s="27" t="s">
        <v>63</v>
      </c>
      <c r="E80" s="2" t="s">
        <v>513</v>
      </c>
      <c r="F80" s="25" t="str">
        <f>RIGHT(D80,3)</f>
        <v>WSH</v>
      </c>
      <c r="G80" s="25" t="str">
        <f>IF(F80="VGK","VEG",F80)</f>
        <v>WSH</v>
      </c>
      <c r="H80" s="25" t="str">
        <f>LEFT(D80,1)&amp;LOWER(MID(D80,2,I80-2))</f>
        <v>John</v>
      </c>
      <c r="I80" s="25">
        <f>FIND(" ",D80,1)</f>
        <v>5</v>
      </c>
      <c r="J80" s="25">
        <f>FIND(" ",D80,1+I80)</f>
        <v>13</v>
      </c>
      <c r="K80" s="25" t="str">
        <f>MID(D80,I80+1,1)&amp;LOWER(TRIM(MID(D80,I80+2,J80-I80-1)))</f>
        <v>Carlson</v>
      </c>
      <c r="L80" s="10" t="str">
        <f>H80&amp;" "&amp;K80&amp;" "&amp;G80</f>
        <v>John Carlson WSH</v>
      </c>
      <c r="M80" s="11" t="str">
        <f>VLOOKUP(L80,$S$5:$S$345,1,FALSE)</f>
        <v>John Carlson WSH</v>
      </c>
      <c r="P80" s="12" t="s">
        <v>218</v>
      </c>
      <c r="Q80" s="8" t="s">
        <v>167</v>
      </c>
      <c r="R80" s="9" t="s">
        <v>513</v>
      </c>
      <c r="S80" s="10" t="str">
        <f>P80&amp;" "&amp;Q80</f>
        <v>John Carlson WSH</v>
      </c>
      <c r="T80" s="11" t="str">
        <f>VLOOKUP(S80,$L$5:$L$167,1,FALSE)</f>
        <v>John Carlson WSH</v>
      </c>
    </row>
    <row r="81" spans="4:20" x14ac:dyDescent="0.25">
      <c r="D81" s="27" t="s">
        <v>50</v>
      </c>
      <c r="E81" s="2" t="s">
        <v>513</v>
      </c>
      <c r="F81" s="25" t="str">
        <f>RIGHT(D81,3)</f>
        <v>TOR</v>
      </c>
      <c r="G81" s="25" t="str">
        <f>IF(F81="VGK","VEG",F81)</f>
        <v>TOR</v>
      </c>
      <c r="H81" s="25" t="str">
        <f>LEFT(D81,1)&amp;LOWER(MID(D81,2,I81-2))</f>
        <v>John</v>
      </c>
      <c r="I81" s="25">
        <f>FIND(" ",D81,1)</f>
        <v>5</v>
      </c>
      <c r="J81" s="25">
        <f>FIND(" ",D81,1+I81)</f>
        <v>13</v>
      </c>
      <c r="K81" s="25" t="str">
        <f>MID(D81,I81+1,1)&amp;LOWER(TRIM(MID(D81,I81+2,J81-I81-1)))</f>
        <v>Tavares</v>
      </c>
      <c r="L81" s="10" t="str">
        <f>H81&amp;" "&amp;K81&amp;" "&amp;G81</f>
        <v>John Tavares TOR</v>
      </c>
      <c r="M81" s="11" t="str">
        <f>VLOOKUP(L81,$S$5:$S$345,1,FALSE)</f>
        <v>John Tavares TOR</v>
      </c>
      <c r="P81" s="12" t="s">
        <v>462</v>
      </c>
      <c r="Q81" s="8" t="s">
        <v>195</v>
      </c>
      <c r="R81" s="9" t="s">
        <v>513</v>
      </c>
      <c r="S81" s="10" t="str">
        <f>P81&amp;" "&amp;Q81</f>
        <v>John Tavares TOR</v>
      </c>
      <c r="T81" s="11" t="str">
        <f>VLOOKUP(S81,$L$5:$L$167,1,FALSE)</f>
        <v>John Tavares TOR</v>
      </c>
    </row>
    <row r="82" spans="4:20" x14ac:dyDescent="0.25">
      <c r="D82" s="27" t="s">
        <v>35</v>
      </c>
      <c r="E82" s="2" t="s">
        <v>513</v>
      </c>
      <c r="F82" s="25" t="str">
        <f>RIGHT(D82,3)</f>
        <v>COL</v>
      </c>
      <c r="G82" s="25" t="str">
        <f>IF(F82="VGK","VEG",F82)</f>
        <v>COL</v>
      </c>
      <c r="H82" s="25" t="str">
        <f>LEFT(D82,1)&amp;LOWER(MID(D82,2,I82-2))</f>
        <v>Jonathan</v>
      </c>
      <c r="I82" s="25">
        <f>FIND(" ",D82,1)</f>
        <v>9</v>
      </c>
      <c r="J82" s="25">
        <f>FIND(" ",D82,1+I82)</f>
        <v>16</v>
      </c>
      <c r="K82" s="25" t="str">
        <f>MID(D82,I82+1,1)&amp;LOWER(TRIM(MID(D82,I82+2,J82-I82-1)))</f>
        <v>Drouin</v>
      </c>
      <c r="L82" s="10" t="str">
        <f>H82&amp;" "&amp;K82&amp;" "&amp;G82</f>
        <v>Jonathan Drouin COL</v>
      </c>
      <c r="M82" s="11" t="str">
        <f>VLOOKUP(L82,$S$5:$S$345,1,FALSE)</f>
        <v>Jonathan Drouin COL</v>
      </c>
      <c r="P82" s="12" t="s">
        <v>250</v>
      </c>
      <c r="Q82" s="8" t="s">
        <v>233</v>
      </c>
      <c r="R82" s="9" t="s">
        <v>513</v>
      </c>
      <c r="S82" s="10" t="str">
        <f>P82&amp;" "&amp;Q82</f>
        <v>Jonathan Drouin COL</v>
      </c>
      <c r="T82" s="11" t="str">
        <f>VLOOKUP(S82,$L$5:$L$167,1,FALSE)</f>
        <v>Jonathan Drouin COL</v>
      </c>
    </row>
    <row r="83" spans="4:20" x14ac:dyDescent="0.25">
      <c r="D83" s="27" t="s">
        <v>74</v>
      </c>
      <c r="E83" s="2" t="s">
        <v>513</v>
      </c>
      <c r="F83" s="25" t="str">
        <f>RIGHT(D83,3)</f>
        <v>STL</v>
      </c>
      <c r="G83" s="25" t="str">
        <f>IF(F83="VGK","VEG",F83)</f>
        <v>STL</v>
      </c>
      <c r="H83" s="25" t="str">
        <f>LEFT(D83,1)&amp;LOWER(MID(D83,2,I83-2))</f>
        <v>Jordan</v>
      </c>
      <c r="I83" s="25">
        <f>FIND(" ",D83,1)</f>
        <v>7</v>
      </c>
      <c r="J83" s="25">
        <f>FIND(" ",D83,1+I83)</f>
        <v>13</v>
      </c>
      <c r="K83" s="25" t="str">
        <f>MID(D83,I83+1,1)&amp;LOWER(TRIM(MID(D83,I83+2,J83-I83-1)))</f>
        <v>Kyrou</v>
      </c>
      <c r="L83" s="10" t="str">
        <f>H83&amp;" "&amp;K83&amp;" "&amp;G83</f>
        <v>Jordan Kyrou STL</v>
      </c>
      <c r="M83" s="11" t="str">
        <f>VLOOKUP(L83,$S$5:$S$345,1,FALSE)</f>
        <v>Jordan Kyrou STL</v>
      </c>
      <c r="P83" s="12" t="s">
        <v>339</v>
      </c>
      <c r="Q83" s="8" t="s">
        <v>202</v>
      </c>
      <c r="R83" s="9" t="s">
        <v>513</v>
      </c>
      <c r="S83" s="10" t="str">
        <f>P83&amp;" "&amp;Q83</f>
        <v>Jordan Kyrou STL</v>
      </c>
      <c r="T83" s="11" t="str">
        <f>VLOOKUP(S83,$L$5:$L$167,1,FALSE)</f>
        <v>Jordan Kyrou STL</v>
      </c>
    </row>
    <row r="84" spans="4:20" x14ac:dyDescent="0.25">
      <c r="D84" s="27" t="s">
        <v>94</v>
      </c>
      <c r="E84" s="2" t="s">
        <v>513</v>
      </c>
      <c r="F84" s="25" t="str">
        <f>RIGHT(D84,3)</f>
        <v>WPG</v>
      </c>
      <c r="G84" s="25" t="str">
        <f>IF(F84="VGK","VEG",F84)</f>
        <v>WPG</v>
      </c>
      <c r="H84" s="25" t="str">
        <f>LEFT(D84,1)&amp;LOWER(MID(D84,2,I84-2))</f>
        <v>Josh</v>
      </c>
      <c r="I84" s="25">
        <f>FIND(" ",D84,1)</f>
        <v>5</v>
      </c>
      <c r="J84" s="25">
        <f>FIND(" ",D84,1+I84)</f>
        <v>15</v>
      </c>
      <c r="K84" s="25" t="str">
        <f>MID(D84,I84+1,1)&amp;LOWER(TRIM(MID(D84,I84+2,J84-I84-1)))</f>
        <v>Morrissey</v>
      </c>
      <c r="L84" s="10" t="str">
        <f>H84&amp;" "&amp;K84&amp;" "&amp;G84</f>
        <v>Josh Morrissey WPG</v>
      </c>
      <c r="M84" s="11" t="str">
        <f>VLOOKUP(L84,$S$5:$S$345,1,FALSE)</f>
        <v>Josh Morrissey WPG</v>
      </c>
      <c r="P84" s="12" t="s">
        <v>380</v>
      </c>
      <c r="Q84" s="8" t="s">
        <v>175</v>
      </c>
      <c r="R84" s="9" t="s">
        <v>513</v>
      </c>
      <c r="S84" s="10" t="str">
        <f>P84&amp;" "&amp;Q84</f>
        <v>Josh Morrissey WPG</v>
      </c>
      <c r="T84" s="11" t="str">
        <f>VLOOKUP(S84,$L$5:$L$167,1,FALSE)</f>
        <v>Josh Morrissey WPG</v>
      </c>
    </row>
    <row r="85" spans="4:20" x14ac:dyDescent="0.25">
      <c r="D85" s="27" t="s">
        <v>39</v>
      </c>
      <c r="E85" s="2" t="s">
        <v>513</v>
      </c>
      <c r="F85" s="25" t="str">
        <f>RIGHT(D85,3)</f>
        <v>MTL</v>
      </c>
      <c r="G85" s="25" t="str">
        <f>IF(F85="VGK","VEG",F85)</f>
        <v>MTL</v>
      </c>
      <c r="H85" s="25" t="str">
        <f>LEFT(D85,1)&amp;LOWER(MID(D85,2,I85-2))</f>
        <v>Juraj</v>
      </c>
      <c r="I85" s="25">
        <f>FIND(" ",D85,1)</f>
        <v>6</v>
      </c>
      <c r="J85" s="25">
        <f>FIND(" ",D85,1+I85)</f>
        <v>17</v>
      </c>
      <c r="K85" s="25" t="str">
        <f>MID(D85,I85+1,1)&amp;LOWER(TRIM(MID(D85,I85+2,J85-I85-1)))</f>
        <v>Slafkovsky</v>
      </c>
      <c r="L85" s="10" t="str">
        <f>H85&amp;" "&amp;K85&amp;" "&amp;G85</f>
        <v>Juraj Slafkovsky MTL</v>
      </c>
      <c r="M85" s="11" t="str">
        <f>VLOOKUP(L85,$S$5:$S$345,1,FALSE)</f>
        <v>Juraj Slafkovsky MTL</v>
      </c>
      <c r="P85" s="12" t="s">
        <v>439</v>
      </c>
      <c r="Q85" s="8" t="s">
        <v>171</v>
      </c>
      <c r="R85" s="9" t="s">
        <v>513</v>
      </c>
      <c r="S85" s="10" t="str">
        <f>P85&amp;" "&amp;Q85</f>
        <v>Juraj Slafkovsky MTL</v>
      </c>
      <c r="T85" s="11" t="str">
        <f>VLOOKUP(S85,$L$5:$L$167,1,FALSE)</f>
        <v>Juraj Slafkovsky MTL</v>
      </c>
    </row>
    <row r="86" spans="4:20" x14ac:dyDescent="0.25">
      <c r="D86" s="27" t="s">
        <v>155</v>
      </c>
      <c r="E86" s="2" t="s">
        <v>513</v>
      </c>
      <c r="F86" s="25" t="str">
        <f>RIGHT(D86,3)</f>
        <v>STL</v>
      </c>
      <c r="G86" s="25" t="str">
        <f>IF(F86="VGK","VEG",F86)</f>
        <v>STL</v>
      </c>
      <c r="H86" s="25" t="str">
        <f>LEFT(D86,1)&amp;LOWER(MID(D86,2,I86-2))</f>
        <v>Justin</v>
      </c>
      <c r="I86" s="25">
        <f>FIND(" ",D86,1)</f>
        <v>7</v>
      </c>
      <c r="J86" s="25">
        <f>FIND(" ",D86,1+I86)</f>
        <v>13</v>
      </c>
      <c r="K86" s="25" t="str">
        <f>MID(D86,I86+1,1)&amp;LOWER(TRIM(MID(D86,I86+2,J86-I86-1)))</f>
        <v>Faulk</v>
      </c>
      <c r="L86" s="10" t="str">
        <f>H86&amp;" "&amp;K86&amp;" "&amp;G86</f>
        <v>Justin Faulk STL</v>
      </c>
      <c r="M86" s="11" t="str">
        <f>VLOOKUP(L86,$S$5:$S$345,1,FALSE)</f>
        <v>Justin Faulk STL</v>
      </c>
      <c r="P86" s="12" t="s">
        <v>266</v>
      </c>
      <c r="Q86" s="8" t="s">
        <v>202</v>
      </c>
      <c r="R86" s="9" t="s">
        <v>513</v>
      </c>
      <c r="S86" s="10" t="str">
        <f>P86&amp;" "&amp;Q86</f>
        <v>Justin Faulk STL</v>
      </c>
      <c r="T86" s="11" t="str">
        <f>VLOOKUP(S86,$L$5:$L$167,1,FALSE)</f>
        <v>Justin Faulk STL</v>
      </c>
    </row>
    <row r="87" spans="4:20" x14ac:dyDescent="0.25">
      <c r="D87" s="27" t="s">
        <v>16</v>
      </c>
      <c r="E87" s="2" t="s">
        <v>513</v>
      </c>
      <c r="F87" s="25" t="str">
        <f>RIGHT(D87,3)</f>
        <v>LAK</v>
      </c>
      <c r="G87" s="25" t="str">
        <f>IF(F87="VGK","VEG",F87)</f>
        <v>LAK</v>
      </c>
      <c r="H87" s="25" t="str">
        <f>LEFT(D87,1)&amp;LOWER(MID(D87,2,I87-2))</f>
        <v>Kevin</v>
      </c>
      <c r="I87" s="25">
        <f>FIND(" ",D87,1)</f>
        <v>6</v>
      </c>
      <c r="J87" s="25">
        <f>FIND(" ",D87,1+I87)</f>
        <v>12</v>
      </c>
      <c r="K87" s="25" t="str">
        <f>MID(D87,I87+1,1)&amp;LOWER(TRIM(MID(D87,I87+2,J87-I87-1)))</f>
        <v>Fiala</v>
      </c>
      <c r="L87" s="10" t="str">
        <f>H87&amp;" "&amp;K87&amp;" "&amp;G87</f>
        <v>Kevin Fiala LAK</v>
      </c>
      <c r="M87" s="11" t="str">
        <f>VLOOKUP(L87,$S$5:$S$345,1,FALSE)</f>
        <v>Kevin Fiala LAK</v>
      </c>
      <c r="P87" s="12" t="s">
        <v>267</v>
      </c>
      <c r="Q87" s="8" t="s">
        <v>173</v>
      </c>
      <c r="R87" s="9" t="s">
        <v>513</v>
      </c>
      <c r="S87" s="10" t="str">
        <f>P87&amp;" "&amp;Q87</f>
        <v>Kevin Fiala LAK</v>
      </c>
      <c r="T87" s="11" t="str">
        <f>VLOOKUP(S87,$L$5:$L$167,1,FALSE)</f>
        <v>Kevin Fiala LAK</v>
      </c>
    </row>
    <row r="88" spans="4:20" x14ac:dyDescent="0.25">
      <c r="D88" s="27" t="s">
        <v>134</v>
      </c>
      <c r="E88" s="2" t="s">
        <v>513</v>
      </c>
      <c r="F88" s="25" t="str">
        <f>RIGHT(D88,3)</f>
        <v>MIN</v>
      </c>
      <c r="G88" s="25" t="str">
        <f>IF(F88="VGK","VEG",F88)</f>
        <v>MIN</v>
      </c>
      <c r="H88" s="25" t="str">
        <f>LEFT(D88,1)&amp;LOWER(MID(D88,2,I88-2))</f>
        <v>Kirill</v>
      </c>
      <c r="I88" s="25">
        <f>FIND(" ",D88,1)</f>
        <v>7</v>
      </c>
      <c r="J88" s="25">
        <f>FIND(" ",D88,1+I88)</f>
        <v>16</v>
      </c>
      <c r="K88" s="25" t="str">
        <f>MID(D88,I88+1,1)&amp;LOWER(TRIM(MID(D88,I88+2,J88-I88-1)))</f>
        <v>Kaprizov</v>
      </c>
      <c r="L88" s="10" t="str">
        <f>H88&amp;" "&amp;K88&amp;" "&amp;G88</f>
        <v>Kirill Kaprizov MIN</v>
      </c>
      <c r="M88" s="11" t="str">
        <f>VLOOKUP(L88,$S$5:$S$345,1,FALSE)</f>
        <v>Kirill Kaprizov MIN</v>
      </c>
      <c r="P88" s="12" t="s">
        <v>323</v>
      </c>
      <c r="Q88" s="8" t="s">
        <v>200</v>
      </c>
      <c r="R88" s="9" t="s">
        <v>513</v>
      </c>
      <c r="S88" s="10" t="str">
        <f>P88&amp;" "&amp;Q88</f>
        <v>Kirill Kaprizov MIN</v>
      </c>
      <c r="T88" s="11" t="str">
        <f>VLOOKUP(S88,$L$5:$L$167,1,FALSE)</f>
        <v>Kirill Kaprizov MIN</v>
      </c>
    </row>
    <row r="89" spans="4:20" x14ac:dyDescent="0.25">
      <c r="D89" s="27" t="s">
        <v>143</v>
      </c>
      <c r="E89" s="2" t="s">
        <v>507</v>
      </c>
      <c r="F89" s="25" t="str">
        <f>RIGHT(D89,3)</f>
        <v>CAR</v>
      </c>
      <c r="G89" s="25" t="str">
        <f>IF(F89="VGK","VEG",F89)</f>
        <v>CAR</v>
      </c>
      <c r="H89" s="25" t="str">
        <f>LEFT(D89,1)&amp;LOWER(MID(D89,2,I89-2))</f>
        <v>Kotchetkov</v>
      </c>
      <c r="I89" s="25">
        <f>FIND(" ",D89,1)</f>
        <v>11</v>
      </c>
      <c r="J89" s="25" t="s">
        <v>516</v>
      </c>
      <c r="K89" s="25" t="s">
        <v>516</v>
      </c>
      <c r="L89" s="10" t="str">
        <f>H89&amp;" "&amp;G89</f>
        <v>Kotchetkov CAR</v>
      </c>
      <c r="M89" s="11" t="str">
        <f>VLOOKUP(L89,$S$5:$S$345,1,FALSE)</f>
        <v>Kotchetkov CAR</v>
      </c>
      <c r="P89" s="7" t="s">
        <v>539</v>
      </c>
      <c r="Q89" s="8" t="s">
        <v>165</v>
      </c>
      <c r="R89" s="9" t="s">
        <v>507</v>
      </c>
      <c r="S89" s="10" t="str">
        <f>P89&amp;" "&amp;Q89</f>
        <v>Kotchetkov CAR</v>
      </c>
      <c r="T89" s="11" t="str">
        <f>VLOOKUP(S89,$L$5:$L$167,1,FALSE)</f>
        <v>Kotchetkov CAR</v>
      </c>
    </row>
    <row r="90" spans="4:20" x14ac:dyDescent="0.25">
      <c r="D90" s="27" t="s">
        <v>125</v>
      </c>
      <c r="E90" s="2" t="s">
        <v>507</v>
      </c>
      <c r="F90" s="25" t="str">
        <f>RIGHT(D90,3)</f>
        <v>LAK</v>
      </c>
      <c r="G90" s="25" t="str">
        <f>IF(F90="VGK","VEG",F90)</f>
        <v>LAK</v>
      </c>
      <c r="H90" s="25" t="str">
        <f>LEFT(D90,1)&amp;LOWER(MID(D90,2,I90-2))</f>
        <v>Kuemper</v>
      </c>
      <c r="I90" s="25">
        <f>FIND(" ",D90,1)</f>
        <v>8</v>
      </c>
      <c r="J90" s="25" t="s">
        <v>516</v>
      </c>
      <c r="K90" s="25" t="s">
        <v>516</v>
      </c>
      <c r="L90" s="10" t="str">
        <f>H90&amp;" "&amp;G90</f>
        <v>Kuemper LAK</v>
      </c>
      <c r="M90" s="11" t="str">
        <f>VLOOKUP(L90,$S$5:$S$345,1,FALSE)</f>
        <v>Kuemper LAK</v>
      </c>
      <c r="P90" s="13" t="s">
        <v>496</v>
      </c>
      <c r="Q90" s="9" t="s">
        <v>173</v>
      </c>
      <c r="R90" s="9" t="s">
        <v>507</v>
      </c>
      <c r="S90" s="10" t="str">
        <f>TRIM(MID(P90,FIND(" ",P90,1)+1,99))&amp;" "&amp;Q90</f>
        <v>Kuemper LAK</v>
      </c>
      <c r="T90" s="11" t="str">
        <f>VLOOKUP(S90,$L$5:$L$167,1,FALSE)</f>
        <v>Kuemper LAK</v>
      </c>
    </row>
    <row r="91" spans="4:20" x14ac:dyDescent="0.25">
      <c r="D91" s="27" t="s">
        <v>90</v>
      </c>
      <c r="E91" s="2" t="s">
        <v>513</v>
      </c>
      <c r="F91" s="25" t="str">
        <f>RIGHT(D91,3)</f>
        <v>WPG</v>
      </c>
      <c r="G91" s="25" t="str">
        <f>IF(F91="VGK","VEG",F91)</f>
        <v>WPG</v>
      </c>
      <c r="H91" s="25" t="str">
        <f>LEFT(D91,1)&amp;LOWER(MID(D91,2,I91-2))</f>
        <v>Kyle</v>
      </c>
      <c r="I91" s="25">
        <f>FIND(" ",D91,1)</f>
        <v>5</v>
      </c>
      <c r="J91" s="25">
        <f>FIND(" ",D91,1+I91)</f>
        <v>12</v>
      </c>
      <c r="K91" s="25" t="str">
        <f>MID(D91,I91+1,1)&amp;LOWER(TRIM(MID(D91,I91+2,J91-I91-1)))</f>
        <v>Connor</v>
      </c>
      <c r="L91" s="10" t="str">
        <f>H91&amp;" "&amp;K91&amp;" "&amp;G91</f>
        <v>Kyle Connor WPG</v>
      </c>
      <c r="M91" s="11" t="str">
        <f>VLOOKUP(L91,$S$5:$S$345,1,FALSE)</f>
        <v>Kyle Connor WPG</v>
      </c>
      <c r="P91" s="12" t="s">
        <v>234</v>
      </c>
      <c r="Q91" s="8" t="s">
        <v>175</v>
      </c>
      <c r="R91" s="9" t="s">
        <v>513</v>
      </c>
      <c r="S91" s="10" t="str">
        <f>P91&amp;" "&amp;Q91</f>
        <v>Kyle Connor WPG</v>
      </c>
      <c r="T91" s="11" t="str">
        <f>VLOOKUP(S91,$L$5:$L$167,1,FALSE)</f>
        <v>Kyle Connor WPG</v>
      </c>
    </row>
    <row r="92" spans="4:20" x14ac:dyDescent="0.25">
      <c r="D92" s="27" t="s">
        <v>95</v>
      </c>
      <c r="E92" s="2" t="s">
        <v>513</v>
      </c>
      <c r="F92" s="25" t="str">
        <f>RIGHT(D92,3)</f>
        <v>MTL</v>
      </c>
      <c r="G92" s="25" t="str">
        <f>IF(F92="VGK","VEG",F92)</f>
        <v>MTL</v>
      </c>
      <c r="H92" s="25" t="str">
        <f>LEFT(D92,1)&amp;LOWER(MID(D92,2,I92-2))</f>
        <v>Lane</v>
      </c>
      <c r="I92" s="25">
        <f>FIND(" ",D92,1)</f>
        <v>5</v>
      </c>
      <c r="J92" s="25">
        <f>FIND(" ",D92,1+I92)</f>
        <v>12</v>
      </c>
      <c r="K92" s="25" t="str">
        <f>MID(D92,I92+1,1)&amp;LOWER(TRIM(MID(D92,I92+2,J92-I92-1)))</f>
        <v>Hutson</v>
      </c>
      <c r="L92" s="10" t="str">
        <f>H92&amp;" "&amp;K92&amp;" "&amp;G92</f>
        <v>Lane Hutson MTL</v>
      </c>
      <c r="M92" s="11" t="str">
        <f>VLOOKUP(L92,$S$5:$S$345,1,FALSE)</f>
        <v>Lane Hutson MTL</v>
      </c>
      <c r="P92" s="12" t="s">
        <v>310</v>
      </c>
      <c r="Q92" s="8" t="s">
        <v>171</v>
      </c>
      <c r="R92" s="9" t="s">
        <v>513</v>
      </c>
      <c r="S92" s="10" t="str">
        <f>P92&amp;" "&amp;Q92</f>
        <v>Lane Hutson MTL</v>
      </c>
      <c r="T92" s="11" t="str">
        <f>VLOOKUP(S92,$L$5:$L$167,1,FALSE)</f>
        <v>Lane Hutson MTL</v>
      </c>
    </row>
    <row r="93" spans="4:20" x14ac:dyDescent="0.25">
      <c r="D93" s="27" t="s">
        <v>131</v>
      </c>
      <c r="E93" s="2" t="s">
        <v>513</v>
      </c>
      <c r="F93" s="25" t="str">
        <f>RIGHT(D93,3)</f>
        <v>EDM</v>
      </c>
      <c r="G93" s="25" t="str">
        <f>IF(F93="VGK","VEG",F93)</f>
        <v>EDM</v>
      </c>
      <c r="H93" s="25" t="str">
        <f>LEFT(D93,1)&amp;LOWER(MID(D93,2,I93-2))</f>
        <v>Leon</v>
      </c>
      <c r="I93" s="25">
        <f>FIND(" ",D93,1)</f>
        <v>5</v>
      </c>
      <c r="J93" s="25">
        <f>FIND(" ",D93,1+I93)</f>
        <v>15</v>
      </c>
      <c r="K93" s="25" t="str">
        <f>MID(D93,I93+1,1)&amp;LOWER(TRIM(MID(D93,I93+2,J93-I93-1)))</f>
        <v>Draisaitl</v>
      </c>
      <c r="L93" s="10" t="str">
        <f>H93&amp;" "&amp;K93&amp;" "&amp;G93</f>
        <v>Leon Draisaitl EDM</v>
      </c>
      <c r="M93" s="11" t="str">
        <f>VLOOKUP(L93,$S$5:$S$345,1,FALSE)</f>
        <v>Leon Draisaitl EDM</v>
      </c>
      <c r="P93" s="12" t="s">
        <v>249</v>
      </c>
      <c r="Q93" s="8" t="s">
        <v>179</v>
      </c>
      <c r="R93" s="9" t="s">
        <v>513</v>
      </c>
      <c r="S93" s="10" t="str">
        <f>P93&amp;" "&amp;Q93</f>
        <v>Leon Draisaitl EDM</v>
      </c>
      <c r="T93" s="11" t="str">
        <f>VLOOKUP(S93,$L$5:$L$167,1,FALSE)</f>
        <v>Leon Draisaitl EDM</v>
      </c>
    </row>
    <row r="94" spans="4:20" x14ac:dyDescent="0.25">
      <c r="D94" s="27" t="s">
        <v>160</v>
      </c>
      <c r="E94" s="2" t="s">
        <v>507</v>
      </c>
      <c r="F94" s="25" t="str">
        <f>RIGHT(D94,3)</f>
        <v>WSH</v>
      </c>
      <c r="G94" s="25" t="str">
        <f>IF(F94="VGK","VEG",F94)</f>
        <v>WSH</v>
      </c>
      <c r="H94" s="25" t="str">
        <f>LEFT(D94,1)&amp;LOWER(MID(D94,2,I94-2))</f>
        <v>Lindgren</v>
      </c>
      <c r="I94" s="25">
        <f>FIND(" ",D94,1)</f>
        <v>9</v>
      </c>
      <c r="J94" s="25" t="s">
        <v>516</v>
      </c>
      <c r="K94" s="25" t="s">
        <v>516</v>
      </c>
      <c r="L94" s="10" t="str">
        <f>H94&amp;" "&amp;G94</f>
        <v>Lindgren WSH</v>
      </c>
      <c r="M94" s="11" t="str">
        <f>VLOOKUP(L94,$S$5:$S$345,1,FALSE)</f>
        <v>Lindgren WSH</v>
      </c>
      <c r="P94" s="7" t="s">
        <v>540</v>
      </c>
      <c r="Q94" s="8" t="s">
        <v>167</v>
      </c>
      <c r="R94" s="9" t="s">
        <v>507</v>
      </c>
      <c r="S94" s="10" t="str">
        <f>P94&amp;" "&amp;Q94</f>
        <v>Lindgren WSH</v>
      </c>
      <c r="T94" s="11" t="str">
        <f>VLOOKUP(S94,$L$5:$L$167,1,FALSE)</f>
        <v>Lindgren WSH</v>
      </c>
    </row>
    <row r="95" spans="4:20" x14ac:dyDescent="0.25">
      <c r="D95" s="27" t="s">
        <v>157</v>
      </c>
      <c r="E95" s="2" t="s">
        <v>513</v>
      </c>
      <c r="F95" s="25" t="str">
        <f>RIGHT(D95,3)</f>
        <v>CAR</v>
      </c>
      <c r="G95" s="25" t="str">
        <f>IF(F95="VGK","VEG",F95)</f>
        <v>CAR</v>
      </c>
      <c r="H95" s="25" t="str">
        <f>LEFT(D95,1)&amp;LOWER(MID(D95,2,I95-2))</f>
        <v>Logan</v>
      </c>
      <c r="I95" s="25">
        <f>FIND(" ",D95,1)</f>
        <v>6</v>
      </c>
      <c r="J95" s="25">
        <f>FIND(" ",D95,1+I95)</f>
        <v>16</v>
      </c>
      <c r="K95" s="25" t="str">
        <f>MID(D95,I95+1,1)&amp;LOWER(TRIM(MID(D95,I95+2,J95-I95-1)))</f>
        <v>Stankoven</v>
      </c>
      <c r="L95" s="10" t="str">
        <f>H95&amp;" "&amp;K95&amp;" "&amp;G95</f>
        <v>Logan Stankoven CAR</v>
      </c>
      <c r="M95" s="11" t="str">
        <f>VLOOKUP(L95,$S$5:$S$345,1,FALSE)</f>
        <v>Logan Stankoven CAR</v>
      </c>
      <c r="P95" s="12" t="s">
        <v>447</v>
      </c>
      <c r="Q95" s="8" t="s">
        <v>165</v>
      </c>
      <c r="R95" s="9" t="s">
        <v>513</v>
      </c>
      <c r="S95" s="10" t="str">
        <f>P95&amp;" "&amp;Q95</f>
        <v>Logan Stankoven CAR</v>
      </c>
      <c r="T95" s="11" t="str">
        <f>VLOOKUP(S95,$L$5:$L$167,1,FALSE)</f>
        <v>Logan Stankoven CAR</v>
      </c>
    </row>
    <row r="96" spans="4:20" x14ac:dyDescent="0.25">
      <c r="D96" s="27" t="s">
        <v>20</v>
      </c>
      <c r="E96" s="2" t="s">
        <v>513</v>
      </c>
      <c r="F96" s="25" t="str">
        <f>RIGHT(D96,3)</f>
        <v>NJD</v>
      </c>
      <c r="G96" s="25" t="str">
        <f>IF(F96="VGK","VEG",F96)</f>
        <v>NJD</v>
      </c>
      <c r="H96" s="25" t="str">
        <f>LEFT(D96,1)&amp;LOWER(MID(D96,2,I96-2))</f>
        <v>Luke</v>
      </c>
      <c r="I96" s="25">
        <f>FIND(" ",D96,1)</f>
        <v>5</v>
      </c>
      <c r="J96" s="25">
        <f>FIND(" ",D96,1+I96)</f>
        <v>12</v>
      </c>
      <c r="K96" s="25" t="str">
        <f>MID(D96,I96+1,1)&amp;LOWER(TRIM(MID(D96,I96+2,J96-I96-1)))</f>
        <v>Hughes</v>
      </c>
      <c r="L96" s="10" t="str">
        <f>H96&amp;" "&amp;K96&amp;" "&amp;G96</f>
        <v>Luke Hughes NJD</v>
      </c>
      <c r="M96" s="11" t="str">
        <f>VLOOKUP(L96,$S$5:$S$345,1,FALSE)</f>
        <v>Luke Hughes NJD</v>
      </c>
      <c r="P96" s="12" t="s">
        <v>309</v>
      </c>
      <c r="Q96" s="8" t="s">
        <v>189</v>
      </c>
      <c r="R96" s="9" t="s">
        <v>513</v>
      </c>
      <c r="S96" s="10" t="str">
        <f>P96&amp;" "&amp;Q96</f>
        <v>Luke Hughes NJD</v>
      </c>
      <c r="T96" s="11" t="str">
        <f>VLOOKUP(S96,$L$5:$L$167,1,FALSE)</f>
        <v>Luke Hughes NJD</v>
      </c>
    </row>
    <row r="97" spans="4:20" x14ac:dyDescent="0.25">
      <c r="D97" s="27" t="s">
        <v>85</v>
      </c>
      <c r="E97" s="2" t="s">
        <v>513</v>
      </c>
      <c r="F97" s="25" t="str">
        <f>RIGHT(D97,3)</f>
        <v>MIN</v>
      </c>
      <c r="G97" s="25" t="str">
        <f>IF(F97="VGK","VEG",F97)</f>
        <v>MIN</v>
      </c>
      <c r="H97" s="25" t="str">
        <f>LEFT(D97,1)&amp;LOWER(MID(D97,2,I97-2))</f>
        <v>Marco</v>
      </c>
      <c r="I97" s="25">
        <f>FIND(" ",D97,1)</f>
        <v>6</v>
      </c>
      <c r="J97" s="25">
        <f>FIND(" ",D97,1+I97)</f>
        <v>12</v>
      </c>
      <c r="K97" s="25" t="str">
        <f>MID(D97,I97+1,1)&amp;LOWER(TRIM(MID(D97,I97+2,J97-I97-1)))</f>
        <v>Rossi</v>
      </c>
      <c r="L97" s="10" t="str">
        <f>H97&amp;" "&amp;K97&amp;" "&amp;G97</f>
        <v>Marco Rossi MIN</v>
      </c>
      <c r="M97" s="11" t="str">
        <f>VLOOKUP(L97,$S$5:$S$345,1,FALSE)</f>
        <v>Marco Rossi MIN</v>
      </c>
      <c r="P97" s="12" t="s">
        <v>424</v>
      </c>
      <c r="Q97" s="8" t="s">
        <v>200</v>
      </c>
      <c r="R97" s="9" t="s">
        <v>513</v>
      </c>
      <c r="S97" s="10" t="str">
        <f>P97&amp;" "&amp;Q97</f>
        <v>Marco Rossi MIN</v>
      </c>
      <c r="T97" s="11" t="str">
        <f>VLOOKUP(S97,$L$5:$L$167,1,FALSE)</f>
        <v>Marco Rossi MIN</v>
      </c>
    </row>
    <row r="98" spans="4:20" x14ac:dyDescent="0.25">
      <c r="D98" s="27" t="s">
        <v>101</v>
      </c>
      <c r="E98" s="2" t="s">
        <v>513</v>
      </c>
      <c r="F98" s="25" t="str">
        <f>RIGHT(D98,3)</f>
        <v>WPG</v>
      </c>
      <c r="G98" s="25" t="str">
        <f>IF(F98="VGK","VEG",F98)</f>
        <v>WPG</v>
      </c>
      <c r="H98" s="25" t="str">
        <f>LEFT(D98,1)&amp;LOWER(MID(D98,2,I98-2))</f>
        <v>Mark</v>
      </c>
      <c r="I98" s="25">
        <f>FIND(" ",D98,1)</f>
        <v>5</v>
      </c>
      <c r="J98" s="25">
        <f>FIND(" ",D98,1+I98)</f>
        <v>15</v>
      </c>
      <c r="K98" s="25" t="str">
        <f>MID(D98,I98+1,1)&amp;LOWER(TRIM(MID(D98,I98+2,J98-I98-1)))</f>
        <v>Scheifele</v>
      </c>
      <c r="L98" s="10" t="str">
        <f>H98&amp;" "&amp;K98&amp;" "&amp;G98</f>
        <v>Mark Scheifele WPG</v>
      </c>
      <c r="M98" s="11" t="str">
        <f>VLOOKUP(L98,$S$5:$S$345,1,FALSE)</f>
        <v>Mark Scheifele WPG</v>
      </c>
      <c r="P98" s="12" t="s">
        <v>433</v>
      </c>
      <c r="Q98" s="8" t="s">
        <v>175</v>
      </c>
      <c r="R98" s="9" t="s">
        <v>513</v>
      </c>
      <c r="S98" s="10" t="str">
        <f>P98&amp;" "&amp;Q98</f>
        <v>Mark Scheifele WPG</v>
      </c>
      <c r="T98" s="11" t="str">
        <f>VLOOKUP(S98,$L$5:$L$167,1,FALSE)</f>
        <v>Mark Scheifele WPG</v>
      </c>
    </row>
    <row r="99" spans="4:20" x14ac:dyDescent="0.25">
      <c r="D99" s="27" t="s">
        <v>141</v>
      </c>
      <c r="E99" s="2" t="s">
        <v>513</v>
      </c>
      <c r="F99" s="25" t="str">
        <f>RIGHT(D99,3)</f>
        <v>VGK</v>
      </c>
      <c r="G99" s="25" t="str">
        <f>IF(F99="VGK","VEG",F99)</f>
        <v>VEG</v>
      </c>
      <c r="H99" s="25" t="str">
        <f>LEFT(D99,1)&amp;LOWER(MID(D99,2,I99-2))</f>
        <v>Mark</v>
      </c>
      <c r="I99" s="25">
        <f>FIND(" ",D99,1)</f>
        <v>5</v>
      </c>
      <c r="J99" s="25">
        <f>FIND(" ",D99,1+I99)</f>
        <v>11</v>
      </c>
      <c r="K99" s="25" t="str">
        <f>MID(D99,I99+1,1)&amp;LOWER(TRIM(MID(D99,I99+2,J99-I99-1)))</f>
        <v>Stone</v>
      </c>
      <c r="L99" s="10" t="str">
        <f>H99&amp;" "&amp;K99&amp;" "&amp;G99</f>
        <v>Mark Stone VEG</v>
      </c>
      <c r="M99" s="11" t="str">
        <f>VLOOKUP(L99,$S$5:$S$345,1,FALSE)</f>
        <v>Mark Stone VEG</v>
      </c>
      <c r="P99" s="12" t="s">
        <v>450</v>
      </c>
      <c r="Q99" s="8" t="s">
        <v>185</v>
      </c>
      <c r="R99" s="9" t="s">
        <v>513</v>
      </c>
      <c r="S99" s="10" t="str">
        <f>P99&amp;" "&amp;Q99</f>
        <v>Mark Stone VEG</v>
      </c>
      <c r="T99" s="11" t="str">
        <f>VLOOKUP(S99,$L$5:$L$167,1,FALSE)</f>
        <v>Mark Stone VEG</v>
      </c>
    </row>
    <row r="100" spans="4:20" x14ac:dyDescent="0.25">
      <c r="D100" s="27" t="s">
        <v>151</v>
      </c>
      <c r="E100" s="2" t="s">
        <v>507</v>
      </c>
      <c r="F100" s="25" t="str">
        <f>RIGHT(D100,3)</f>
        <v>NJD</v>
      </c>
      <c r="G100" s="25" t="str">
        <f>IF(F100="VGK","VEG",F100)</f>
        <v>NJD</v>
      </c>
      <c r="H100" s="25" t="s">
        <v>536</v>
      </c>
      <c r="I100" s="25">
        <f>FIND(" ",D100,1)</f>
        <v>10</v>
      </c>
      <c r="J100" s="25" t="s">
        <v>516</v>
      </c>
      <c r="K100" s="25" t="s">
        <v>516</v>
      </c>
      <c r="L100" s="10" t="str">
        <f>H100&amp;" "&amp;G100</f>
        <v>MarkstrÃ¶m NJD</v>
      </c>
      <c r="M100" s="11" t="str">
        <f>VLOOKUP(L100,$S$5:$S$345,1,FALSE)</f>
        <v>MarkstrÃ¶m NJD</v>
      </c>
      <c r="P100" s="7" t="s">
        <v>497</v>
      </c>
      <c r="Q100" s="9" t="s">
        <v>189</v>
      </c>
      <c r="R100" s="9" t="s">
        <v>507</v>
      </c>
      <c r="S100" s="10" t="str">
        <f>TRIM(MID(P100,FIND(" ",P100,1)+1,99))&amp;" "&amp;Q100</f>
        <v>MarkstrÃ¶m NJD</v>
      </c>
      <c r="T100" s="11" t="str">
        <f>VLOOKUP(S100,$L$5:$L$167,1,FALSE)</f>
        <v>MarkstrÃ¶m NJD</v>
      </c>
    </row>
    <row r="101" spans="4:20" x14ac:dyDescent="0.25">
      <c r="D101" s="27" t="s">
        <v>88</v>
      </c>
      <c r="E101" s="2" t="s">
        <v>513</v>
      </c>
      <c r="F101" s="25" t="str">
        <f>RIGHT(D101,3)</f>
        <v>COL</v>
      </c>
      <c r="G101" s="25" t="str">
        <f>IF(F101="VGK","VEG",F101)</f>
        <v>COL</v>
      </c>
      <c r="H101" s="25" t="str">
        <f>LEFT(D101,1)&amp;LOWER(MID(D101,2,I101-2))</f>
        <v>Martin</v>
      </c>
      <c r="I101" s="25">
        <f>FIND(" ",D101,1)</f>
        <v>7</v>
      </c>
      <c r="J101" s="25">
        <f>FIND(" ",D101,1+I101)</f>
        <v>13</v>
      </c>
      <c r="K101" s="25" t="str">
        <f>MID(D101,I101+1,1)&amp;LOWER(TRIM(MID(D101,I101+2,J101-I101-1)))</f>
        <v>Necas</v>
      </c>
      <c r="L101" s="10" t="str">
        <f>H101&amp;" "&amp;K101&amp;" "&amp;G101</f>
        <v>Martin Necas COL</v>
      </c>
      <c r="M101" s="11" t="str">
        <f>VLOOKUP(L101,$S$5:$S$345,1,FALSE)</f>
        <v>Martin Necas COL</v>
      </c>
      <c r="P101" s="7" t="s">
        <v>527</v>
      </c>
      <c r="Q101" s="8" t="s">
        <v>233</v>
      </c>
      <c r="R101" s="9" t="s">
        <v>513</v>
      </c>
      <c r="S101" s="10" t="str">
        <f>P101&amp;" "&amp;Q101</f>
        <v>Martin Necas COL</v>
      </c>
      <c r="T101" s="11" t="str">
        <f>VLOOKUP(S101,$L$5:$L$167,1,FALSE)</f>
        <v>Martin Necas COL</v>
      </c>
    </row>
    <row r="102" spans="4:20" x14ac:dyDescent="0.25">
      <c r="D102" s="27" t="s">
        <v>38</v>
      </c>
      <c r="E102" s="2" t="s">
        <v>513</v>
      </c>
      <c r="F102" s="25" t="str">
        <f>RIGHT(D102,3)</f>
        <v>DAL</v>
      </c>
      <c r="G102" s="25" t="str">
        <f>IF(F102="VGK","VEG",F102)</f>
        <v>DAL</v>
      </c>
      <c r="H102" s="25" t="str">
        <f>LEFT(D102,1)&amp;LOWER(MID(D102,2,I102-2))</f>
        <v>Mason</v>
      </c>
      <c r="I102" s="25">
        <f>FIND(" ",D102,1)</f>
        <v>6</v>
      </c>
      <c r="J102" s="25">
        <f>FIND(" ",D102,1+I102)</f>
        <v>16</v>
      </c>
      <c r="K102" s="25" t="str">
        <f>MID(D102,I102+1,1)&amp;LOWER(TRIM(MID(D102,I102+2,J102-I102-1)))</f>
        <v>Marchment</v>
      </c>
      <c r="L102" s="10" t="str">
        <f>H102&amp;" "&amp;K102&amp;" "&amp;G102</f>
        <v>Mason Marchment DAL</v>
      </c>
      <c r="M102" s="11" t="str">
        <f>VLOOKUP(L102,$S$5:$S$345,1,FALSE)</f>
        <v>Mason Marchment DAL</v>
      </c>
      <c r="P102" s="12" t="s">
        <v>361</v>
      </c>
      <c r="Q102" s="8" t="s">
        <v>181</v>
      </c>
      <c r="R102" s="9" t="s">
        <v>513</v>
      </c>
      <c r="S102" s="10" t="str">
        <f>P102&amp;" "&amp;Q102</f>
        <v>Mason Marchment DAL</v>
      </c>
      <c r="T102" s="11" t="str">
        <f>VLOOKUP(S102,$L$5:$L$167,1,FALSE)</f>
        <v>Mason Marchment DAL</v>
      </c>
    </row>
    <row r="103" spans="4:20" x14ac:dyDescent="0.25">
      <c r="D103" s="27" t="s">
        <v>36</v>
      </c>
      <c r="E103" s="2" t="s">
        <v>513</v>
      </c>
      <c r="F103" s="25" t="str">
        <f>RIGHT(D103,3)</f>
        <v>MIN</v>
      </c>
      <c r="G103" s="25" t="str">
        <f>IF(F103="VGK","VEG",F103)</f>
        <v>MIN</v>
      </c>
      <c r="H103" s="25" t="str">
        <f>LEFT(D103,1)&amp;LOWER(MID(D103,2,I103-2))</f>
        <v>Mats</v>
      </c>
      <c r="I103" s="25">
        <f>FIND(" ",D103,1)</f>
        <v>5</v>
      </c>
      <c r="J103" s="25">
        <f>FIND(" ",D103,1+I103)</f>
        <v>16</v>
      </c>
      <c r="K103" s="25" t="str">
        <f>MID(D103,I103+1,1)&amp;LOWER(TRIM(MID(D103,I103+2,J103-I103-1)))</f>
        <v>Zuccarello</v>
      </c>
      <c r="L103" s="10" t="str">
        <f>H103&amp;" "&amp;K103&amp;" "&amp;G103</f>
        <v>Mats Zuccarello MIN</v>
      </c>
      <c r="M103" s="11" t="str">
        <f>VLOOKUP(L103,$S$5:$S$345,1,FALSE)</f>
        <v>Mats Zuccarello MIN</v>
      </c>
      <c r="P103" s="12" t="s">
        <v>483</v>
      </c>
      <c r="Q103" s="8" t="s">
        <v>200</v>
      </c>
      <c r="R103" s="9" t="s">
        <v>513</v>
      </c>
      <c r="S103" s="10" t="str">
        <f>P103&amp;" "&amp;Q103</f>
        <v>Mats Zuccarello MIN</v>
      </c>
      <c r="T103" s="11" t="str">
        <f>VLOOKUP(S103,$L$5:$L$167,1,FALSE)</f>
        <v>Mats Zuccarello MIN</v>
      </c>
    </row>
    <row r="104" spans="4:20" x14ac:dyDescent="0.25">
      <c r="D104" s="27" t="s">
        <v>120</v>
      </c>
      <c r="E104" s="2" t="s">
        <v>513</v>
      </c>
      <c r="F104" s="25" t="str">
        <f>RIGHT(D104,3)</f>
        <v>MIN</v>
      </c>
      <c r="G104" s="25" t="str">
        <f>IF(F104="VGK","VEG",F104)</f>
        <v>MIN</v>
      </c>
      <c r="H104" s="25" t="str">
        <f>LEFT(D104,1)&amp;LOWER(MID(D104,2,I104-2))</f>
        <v>Matt</v>
      </c>
      <c r="I104" s="25">
        <f>FIND(" ",D104,1)</f>
        <v>5</v>
      </c>
      <c r="J104" s="25">
        <f>FIND(" ",D104,1+I104)</f>
        <v>11</v>
      </c>
      <c r="K104" s="25" t="str">
        <f>MID(D104,I104+1,1)&amp;LOWER(TRIM(MID(D104,I104+2,J104-I104-1)))</f>
        <v>Boldy</v>
      </c>
      <c r="L104" s="10" t="str">
        <f>H104&amp;" "&amp;K104&amp;" "&amp;G104</f>
        <v>Matt Boldy MIN</v>
      </c>
      <c r="M104" s="11" t="str">
        <f>VLOOKUP(L104,$S$5:$S$345,1,FALSE)</f>
        <v>Matt Boldy MIN</v>
      </c>
      <c r="P104" s="12" t="s">
        <v>203</v>
      </c>
      <c r="Q104" s="8" t="s">
        <v>200</v>
      </c>
      <c r="R104" s="9" t="s">
        <v>513</v>
      </c>
      <c r="S104" s="10" t="str">
        <f>P104&amp;" "&amp;Q104</f>
        <v>Matt Boldy MIN</v>
      </c>
      <c r="T104" s="11" t="str">
        <f>VLOOKUP(S104,$L$5:$L$167,1,FALSE)</f>
        <v>Matt Boldy MIN</v>
      </c>
    </row>
    <row r="105" spans="4:20" x14ac:dyDescent="0.25">
      <c r="D105" s="27" t="s">
        <v>115</v>
      </c>
      <c r="E105" s="2" t="s">
        <v>513</v>
      </c>
      <c r="F105" s="25" t="str">
        <f>RIGHT(D105,3)</f>
        <v>DAL</v>
      </c>
      <c r="G105" s="25" t="str">
        <f>IF(F105="VGK","VEG",F105)</f>
        <v>DAL</v>
      </c>
      <c r="H105" s="25" t="str">
        <f>LEFT(D105,1)&amp;LOWER(MID(D105,2,I105-2))</f>
        <v>Matt</v>
      </c>
      <c r="I105" s="25">
        <f>FIND(" ",D105,1)</f>
        <v>5</v>
      </c>
      <c r="J105" s="25">
        <f>FIND(" ",D105,1+I105)</f>
        <v>13</v>
      </c>
      <c r="K105" s="25" t="str">
        <f>MID(D105,I105+1,1)&amp;LOWER(TRIM(MID(D105,I105+2,J105-I105-1)))</f>
        <v>Duchene</v>
      </c>
      <c r="L105" s="10" t="str">
        <f>H105&amp;" "&amp;K105&amp;" "&amp;G105</f>
        <v>Matt Duchene DAL</v>
      </c>
      <c r="M105" s="11" t="str">
        <f>VLOOKUP(L105,$S$5:$S$345,1,FALSE)</f>
        <v>Matt Duchene DAL</v>
      </c>
      <c r="P105" s="12" t="s">
        <v>253</v>
      </c>
      <c r="Q105" s="8" t="s">
        <v>181</v>
      </c>
      <c r="R105" s="9" t="s">
        <v>513</v>
      </c>
      <c r="S105" s="10" t="str">
        <f>P105&amp;" "&amp;Q105</f>
        <v>Matt Duchene DAL</v>
      </c>
      <c r="T105" s="11" t="str">
        <f>VLOOKUP(S105,$L$5:$L$167,1,FALSE)</f>
        <v>Matt Duchene DAL</v>
      </c>
    </row>
    <row r="106" spans="4:20" x14ac:dyDescent="0.25">
      <c r="D106" s="27" t="s">
        <v>59</v>
      </c>
      <c r="E106" s="2" t="s">
        <v>513</v>
      </c>
      <c r="F106" s="25" t="str">
        <f>RIGHT(D106,3)</f>
        <v>TOR</v>
      </c>
      <c r="G106" s="25" t="str">
        <f>IF(F106="VGK","VEG",F106)</f>
        <v>TOR</v>
      </c>
      <c r="H106" s="25" t="str">
        <f>LEFT(D106,1)&amp;LOWER(MID(D106,2,I106-2))</f>
        <v>Matthew</v>
      </c>
      <c r="I106" s="25">
        <f>FIND(" ",D106,1)</f>
        <v>8</v>
      </c>
      <c r="J106" s="25">
        <f>FIND(" ",D106,1+I106)</f>
        <v>14</v>
      </c>
      <c r="K106" s="25" t="str">
        <f>MID(D106,I106+1,1)&amp;LOWER(TRIM(MID(D106,I106+2,J106-I106-1)))</f>
        <v>Knies</v>
      </c>
      <c r="L106" s="10" t="str">
        <f>H106&amp;" "&amp;K106&amp;" "&amp;G106</f>
        <v>Matthew Knies TOR</v>
      </c>
      <c r="M106" s="11" t="str">
        <f>VLOOKUP(L106,$S$5:$S$345,1,FALSE)</f>
        <v>Matthew Knies TOR</v>
      </c>
      <c r="P106" s="12" t="s">
        <v>330</v>
      </c>
      <c r="Q106" s="8" t="s">
        <v>195</v>
      </c>
      <c r="R106" s="9" t="s">
        <v>513</v>
      </c>
      <c r="S106" s="10" t="str">
        <f>P106&amp;" "&amp;Q106</f>
        <v>Matthew Knies TOR</v>
      </c>
      <c r="T106" s="11" t="str">
        <f>VLOOKUP(S106,$L$5:$L$167,1,FALSE)</f>
        <v>Matthew Knies TOR</v>
      </c>
    </row>
    <row r="107" spans="4:20" x14ac:dyDescent="0.25">
      <c r="D107" s="27" t="s">
        <v>33</v>
      </c>
      <c r="E107" s="2" t="s">
        <v>513</v>
      </c>
      <c r="F107" s="25" t="str">
        <f>RIGHT(D107,3)</f>
        <v>FLA</v>
      </c>
      <c r="G107" s="25" t="str">
        <f>IF(F107="VGK","VEG",F107)</f>
        <v>FLA</v>
      </c>
      <c r="H107" s="25" t="str">
        <f>LEFT(D107,1)&amp;LOWER(MID(D107,2,I107-2))</f>
        <v>Matthew</v>
      </c>
      <c r="I107" s="25">
        <f>FIND(" ",D107,1)</f>
        <v>8</v>
      </c>
      <c r="J107" s="25">
        <f>FIND(" ",D107,1+I107)</f>
        <v>16</v>
      </c>
      <c r="K107" s="25" t="str">
        <f>MID(D107,I107+1,1)&amp;LOWER(TRIM(MID(D107,I107+2,J107-I107-1)))</f>
        <v>Tkachuk</v>
      </c>
      <c r="L107" s="10" t="str">
        <f>H107&amp;" "&amp;K107&amp;" "&amp;G107</f>
        <v>Matthew Tkachuk FLA</v>
      </c>
      <c r="M107" s="11" t="str">
        <f>VLOOKUP(L107,$S$5:$S$345,1,FALSE)</f>
        <v>Matthew Tkachuk FLA</v>
      </c>
      <c r="P107" s="12" t="s">
        <v>467</v>
      </c>
      <c r="Q107" s="8" t="s">
        <v>183</v>
      </c>
      <c r="R107" s="9" t="s">
        <v>513</v>
      </c>
      <c r="S107" s="10" t="str">
        <f>P107&amp;" "&amp;Q107</f>
        <v>Matthew Tkachuk FLA</v>
      </c>
      <c r="T107" s="11" t="str">
        <f>VLOOKUP(S107,$L$5:$L$167,1,FALSE)</f>
        <v>Matthew Tkachuk FLA</v>
      </c>
    </row>
    <row r="108" spans="4:20" x14ac:dyDescent="0.25">
      <c r="D108" s="27" t="s">
        <v>83</v>
      </c>
      <c r="E108" s="2" t="s">
        <v>513</v>
      </c>
      <c r="F108" s="25" t="str">
        <f>RIGHT(D108,3)</f>
        <v>EDM</v>
      </c>
      <c r="G108" s="25" t="str">
        <f>IF(F108="VGK","VEG",F108)</f>
        <v>EDM</v>
      </c>
      <c r="H108" s="25" t="str">
        <f>LEFT(D108,1)&amp;LOWER(MID(D108,2,I108-2))</f>
        <v>Mattias</v>
      </c>
      <c r="I108" s="25">
        <f>FIND(" ",D108,1)</f>
        <v>8</v>
      </c>
      <c r="J108" s="25">
        <f>FIND(" ",D108,1+I108)</f>
        <v>15</v>
      </c>
      <c r="K108" s="25" t="str">
        <f>MID(D108,I108+1,1)&amp;LOWER(TRIM(MID(D108,I108+2,J108-I108-1)))</f>
        <v>Ekholm</v>
      </c>
      <c r="L108" s="10" t="str">
        <f>H108&amp;" "&amp;K108&amp;" "&amp;G108</f>
        <v>Mattias Ekholm EDM</v>
      </c>
      <c r="M108" s="11" t="str">
        <f>VLOOKUP(L108,$S$5:$S$345,1,FALSE)</f>
        <v>Mattias Ekholm EDM</v>
      </c>
      <c r="P108" s="7" t="s">
        <v>528</v>
      </c>
      <c r="Q108" s="8" t="s">
        <v>179</v>
      </c>
      <c r="R108" s="9" t="s">
        <v>513</v>
      </c>
      <c r="S108" s="10" t="str">
        <f>P108&amp;" "&amp;Q108</f>
        <v>Mattias Ekholm EDM</v>
      </c>
      <c r="T108" s="11" t="str">
        <f>VLOOKUP(S108,$L$5:$L$167,1,FALSE)</f>
        <v>Mattias Ekholm EDM</v>
      </c>
    </row>
    <row r="109" spans="4:20" x14ac:dyDescent="0.25">
      <c r="D109" s="27" t="s">
        <v>87</v>
      </c>
      <c r="E109" s="2" t="s">
        <v>513</v>
      </c>
      <c r="F109" s="25" t="str">
        <f>RIGHT(D109,3)</f>
        <v>TOR</v>
      </c>
      <c r="G109" s="25" t="str">
        <f>IF(F109="VGK","VEG",F109)</f>
        <v>TOR</v>
      </c>
      <c r="H109" s="25" t="str">
        <f>LEFT(D109,1)&amp;LOWER(MID(D109,2,I109-2))</f>
        <v>Max</v>
      </c>
      <c r="I109" s="25">
        <f>FIND(" ",D109,1)</f>
        <v>4</v>
      </c>
      <c r="J109" s="25">
        <f>FIND(" ",D109,1+I109)</f>
        <v>9</v>
      </c>
      <c r="K109" s="25" t="str">
        <f>MID(D109,I109+1,1)&amp;LOWER(TRIM(MID(D109,I109+2,J109-I109-1)))</f>
        <v>Domi</v>
      </c>
      <c r="L109" s="10" t="str">
        <f>H109&amp;" "&amp;K109&amp;" "&amp;G109</f>
        <v>Max Domi TOR</v>
      </c>
      <c r="M109" s="11" t="str">
        <f>VLOOKUP(L109,$S$5:$S$345,1,FALSE)</f>
        <v>Max Domi TOR</v>
      </c>
      <c r="P109" s="12" t="s">
        <v>244</v>
      </c>
      <c r="Q109" s="8" t="s">
        <v>195</v>
      </c>
      <c r="R109" s="9" t="s">
        <v>513</v>
      </c>
      <c r="S109" s="10" t="str">
        <f>P109&amp;" "&amp;Q109</f>
        <v>Max Domi TOR</v>
      </c>
      <c r="T109" s="11" t="str">
        <f>VLOOKUP(S109,$L$5:$L$167,1,FALSE)</f>
        <v>Max Domi TOR</v>
      </c>
    </row>
    <row r="110" spans="4:20" x14ac:dyDescent="0.25">
      <c r="D110" s="27" t="s">
        <v>10</v>
      </c>
      <c r="E110" s="2" t="s">
        <v>513</v>
      </c>
      <c r="F110" s="25" t="str">
        <f>RIGHT(D110,3)</f>
        <v>DAL</v>
      </c>
      <c r="G110" s="25" t="str">
        <f>IF(F110="VGK","VEG",F110)</f>
        <v>DAL</v>
      </c>
      <c r="H110" s="25" t="str">
        <f>LEFT(D110,1)&amp;LOWER(MID(D110,2,I110-2))</f>
        <v>Mikael</v>
      </c>
      <c r="I110" s="25">
        <f>FIND(" ",D110,1)</f>
        <v>7</v>
      </c>
      <c r="J110" s="25">
        <f>FIND(" ",D110,1+I110)</f>
        <v>16</v>
      </c>
      <c r="K110" s="25" t="str">
        <f>MID(D110,I110+1,1)&amp;LOWER(TRIM(MID(D110,I110+2,J110-I110-1)))</f>
        <v>Granlund</v>
      </c>
      <c r="L110" s="10" t="str">
        <f>H110&amp;" "&amp;K110&amp;" "&amp;G110</f>
        <v>Mikael Granlund DAL</v>
      </c>
      <c r="M110" s="11" t="str">
        <f>VLOOKUP(L110,$S$5:$S$345,1,FALSE)</f>
        <v>Mikael Granlund DAL</v>
      </c>
      <c r="P110" s="12" t="s">
        <v>286</v>
      </c>
      <c r="Q110" s="8" t="s">
        <v>181</v>
      </c>
      <c r="R110" s="9" t="s">
        <v>513</v>
      </c>
      <c r="S110" s="10" t="str">
        <f>P110&amp;" "&amp;Q110</f>
        <v>Mikael Granlund DAL</v>
      </c>
      <c r="T110" s="11" t="str">
        <f>VLOOKUP(S110,$L$5:$L$167,1,FALSE)</f>
        <v>Mikael Granlund DAL</v>
      </c>
    </row>
    <row r="111" spans="4:20" x14ac:dyDescent="0.25">
      <c r="D111" s="27" t="s">
        <v>97</v>
      </c>
      <c r="E111" s="2" t="s">
        <v>513</v>
      </c>
      <c r="F111" s="25" t="str">
        <f>RIGHT(D111,3)</f>
        <v>MTL</v>
      </c>
      <c r="G111" s="25" t="str">
        <f>IF(F111="VGK","VEG",F111)</f>
        <v>MTL</v>
      </c>
      <c r="H111" s="25" t="str">
        <f>LEFT(D111,1)&amp;LOWER(MID(D111,2,I111-2))</f>
        <v>Mike</v>
      </c>
      <c r="I111" s="25">
        <f>FIND(" ",D111,1)</f>
        <v>5</v>
      </c>
      <c r="J111" s="25">
        <f>FIND(" ",D111,1+I111)</f>
        <v>14</v>
      </c>
      <c r="K111" s="25" t="str">
        <f>MID(D111,I111+1,1)&amp;LOWER(TRIM(MID(D111,I111+2,J111-I111-1)))</f>
        <v>Matheson</v>
      </c>
      <c r="L111" s="10" t="str">
        <f>H111&amp;" "&amp;K111&amp;" "&amp;G111</f>
        <v>Mike Matheson MTL</v>
      </c>
      <c r="M111" s="11" t="str">
        <f>VLOOKUP(L111,$S$5:$S$345,1,FALSE)</f>
        <v>Mike Matheson MTL</v>
      </c>
      <c r="P111" s="12" t="s">
        <v>365</v>
      </c>
      <c r="Q111" s="8" t="s">
        <v>171</v>
      </c>
      <c r="R111" s="9" t="s">
        <v>513</v>
      </c>
      <c r="S111" s="10" t="str">
        <f>P111&amp;" "&amp;Q111</f>
        <v>Mike Matheson MTL</v>
      </c>
      <c r="T111" s="11" t="str">
        <f>VLOOKUP(S111,$L$5:$L$167,1,FALSE)</f>
        <v>Mike Matheson MTL</v>
      </c>
    </row>
    <row r="112" spans="4:20" x14ac:dyDescent="0.25">
      <c r="D112" s="27" t="s">
        <v>72</v>
      </c>
      <c r="E112" s="2" t="s">
        <v>513</v>
      </c>
      <c r="F112" s="25" t="str">
        <f>RIGHT(D112,3)</f>
        <v>DAL</v>
      </c>
      <c r="G112" s="25" t="str">
        <f>IF(F112="VGK","VEG",F112)</f>
        <v>DAL</v>
      </c>
      <c r="H112" s="25" t="str">
        <f>LEFT(D112,1)&amp;LOWER(MID(D112,2,I112-2))</f>
        <v>Mikko</v>
      </c>
      <c r="I112" s="25">
        <f>FIND(" ",D112,1)</f>
        <v>6</v>
      </c>
      <c r="J112" s="25">
        <f>FIND(" ",D112,1+I112)</f>
        <v>15</v>
      </c>
      <c r="K112" s="25" t="str">
        <f>MID(D112,I112+1,1)&amp;LOWER(TRIM(MID(D112,I112+2,J112-I112-1)))</f>
        <v>Rantanen</v>
      </c>
      <c r="L112" s="10" t="str">
        <f>H112&amp;" "&amp;K112&amp;" "&amp;G112</f>
        <v>Mikko Rantanen DAL</v>
      </c>
      <c r="M112" s="11" t="str">
        <f>VLOOKUP(L112,$S$5:$S$345,1,FALSE)</f>
        <v>Mikko Rantanen DAL</v>
      </c>
      <c r="P112" s="12" t="s">
        <v>417</v>
      </c>
      <c r="Q112" s="8" t="s">
        <v>181</v>
      </c>
      <c r="R112" s="9" t="s">
        <v>513</v>
      </c>
      <c r="S112" s="10" t="str">
        <f>P112&amp;" "&amp;Q112</f>
        <v>Mikko Rantanen DAL</v>
      </c>
      <c r="T112" s="11" t="str">
        <f>VLOOKUP(S112,$L$5:$L$167,1,FALSE)</f>
        <v>Mikko Rantanen DAL</v>
      </c>
    </row>
    <row r="113" spans="4:20" x14ac:dyDescent="0.25">
      <c r="D113" s="27" t="s">
        <v>54</v>
      </c>
      <c r="E113" s="2" t="s">
        <v>513</v>
      </c>
      <c r="F113" s="25" t="str">
        <f>RIGHT(D113,3)</f>
        <v>TOR</v>
      </c>
      <c r="G113" s="25" t="str">
        <f>IF(F113="VGK","VEG",F113)</f>
        <v>TOR</v>
      </c>
      <c r="H113" s="25" t="str">
        <f>LEFT(D113,1)&amp;LOWER(MID(D113,2,I113-2))</f>
        <v>Mitch</v>
      </c>
      <c r="I113" s="25">
        <f>FIND(" ",D113,1)</f>
        <v>6</v>
      </c>
      <c r="J113" s="25">
        <f>FIND(" ",D113,1+I113)</f>
        <v>13</v>
      </c>
      <c r="K113" s="25" t="str">
        <f>MID(D113,I113+1,1)&amp;LOWER(TRIM(MID(D113,I113+2,J113-I113-1)))</f>
        <v>Marner</v>
      </c>
      <c r="L113" s="10" t="str">
        <f>H113&amp;" "&amp;K113&amp;" "&amp;G113</f>
        <v>Mitch Marner TOR</v>
      </c>
      <c r="M113" s="11" t="str">
        <f>VLOOKUP(L113,$S$5:$S$345,1,FALSE)</f>
        <v>Mitch Marner TOR</v>
      </c>
      <c r="P113" s="12" t="s">
        <v>362</v>
      </c>
      <c r="Q113" s="8" t="s">
        <v>195</v>
      </c>
      <c r="R113" s="9" t="s">
        <v>513</v>
      </c>
      <c r="S113" s="10" t="str">
        <f>P113&amp;" "&amp;Q113</f>
        <v>Mitch Marner TOR</v>
      </c>
      <c r="T113" s="11" t="str">
        <f>VLOOKUP(S113,$L$5:$L$167,1,FALSE)</f>
        <v>Mitch Marner TOR</v>
      </c>
    </row>
    <row r="114" spans="4:20" x14ac:dyDescent="0.25">
      <c r="D114" s="27" t="s">
        <v>25</v>
      </c>
      <c r="E114" s="2" t="s">
        <v>507</v>
      </c>
      <c r="F114" s="25" t="str">
        <f>RIGHT(D114,3)</f>
        <v>MTL</v>
      </c>
      <c r="G114" s="25" t="str">
        <f>IF(F114="VGK","VEG",F114)</f>
        <v>MTL</v>
      </c>
      <c r="H114" s="25" t="str">
        <f>LEFT(D114,1)&amp;LOWER(MID(D114,2,I114-2))</f>
        <v>Montembeault</v>
      </c>
      <c r="I114" s="25">
        <f>FIND(" ",D114,1)</f>
        <v>13</v>
      </c>
      <c r="J114" s="25" t="s">
        <v>516</v>
      </c>
      <c r="K114" s="25" t="s">
        <v>516</v>
      </c>
      <c r="L114" s="10" t="str">
        <f>H114&amp;" "&amp;G114</f>
        <v>Montembeault MTL</v>
      </c>
      <c r="M114" s="11" t="str">
        <f>VLOOKUP(L114,$S$5:$S$345,1,FALSE)</f>
        <v>Montembeault MTL</v>
      </c>
      <c r="P114" s="13" t="s">
        <v>498</v>
      </c>
      <c r="Q114" s="9" t="s">
        <v>171</v>
      </c>
      <c r="R114" s="9" t="s">
        <v>507</v>
      </c>
      <c r="S114" s="10" t="str">
        <f>TRIM(MID(P114,FIND(" ",P114,1)+1,99))&amp;" "&amp;Q114</f>
        <v>Montembeault MTL</v>
      </c>
      <c r="T114" s="11" t="str">
        <f>VLOOKUP(S114,$L$5:$L$167,1,FALSE)</f>
        <v>Montembeault MTL</v>
      </c>
    </row>
    <row r="115" spans="4:20" x14ac:dyDescent="0.25">
      <c r="D115" s="27" t="s">
        <v>64</v>
      </c>
      <c r="E115" s="2" t="s">
        <v>513</v>
      </c>
      <c r="F115" s="25" t="str">
        <f>RIGHT(D115,3)</f>
        <v>TOR</v>
      </c>
      <c r="G115" s="25" t="str">
        <f>IF(F115="VGK","VEG",F115)</f>
        <v>TOR</v>
      </c>
      <c r="H115" s="25" t="str">
        <f>LEFT(D115,1)&amp;LOWER(MID(D115,2,I115-2))</f>
        <v>Morgan</v>
      </c>
      <c r="I115" s="25">
        <f>FIND(" ",D115,1)</f>
        <v>7</v>
      </c>
      <c r="J115" s="25">
        <f>FIND(" ",D115,1+I115)</f>
        <v>14</v>
      </c>
      <c r="K115" s="25" t="str">
        <f>MID(D115,I115+1,1)&amp;LOWER(TRIM(MID(D115,I115+2,J115-I115-1)))</f>
        <v>Rielly</v>
      </c>
      <c r="L115" s="10" t="str">
        <f>H115&amp;" "&amp;K115&amp;" "&amp;G115</f>
        <v>Morgan Rielly TOR</v>
      </c>
      <c r="M115" s="11" t="str">
        <f>VLOOKUP(L115,$S$5:$S$345,1,FALSE)</f>
        <v>Morgan Rielly TOR</v>
      </c>
      <c r="P115" s="12" t="s">
        <v>419</v>
      </c>
      <c r="Q115" s="8" t="s">
        <v>195</v>
      </c>
      <c r="R115" s="9" t="s">
        <v>513</v>
      </c>
      <c r="S115" s="10" t="str">
        <f>P115&amp;" "&amp;Q115</f>
        <v>Morgan Rielly TOR</v>
      </c>
      <c r="T115" s="11" t="str">
        <f>VLOOKUP(S115,$L$5:$L$167,1,FALSE)</f>
        <v>Morgan Rielly TOR</v>
      </c>
    </row>
    <row r="116" spans="4:20" x14ac:dyDescent="0.25">
      <c r="D116" s="27" t="s">
        <v>27</v>
      </c>
      <c r="E116" s="2" t="s">
        <v>513</v>
      </c>
      <c r="F116" s="25" t="str">
        <f>RIGHT(D116,3)</f>
        <v>COL</v>
      </c>
      <c r="G116" s="25" t="str">
        <f>IF(F116="VGK","VEG",F116)</f>
        <v>COL</v>
      </c>
      <c r="H116" s="25" t="str">
        <f>LEFT(D116,1)&amp;LOWER(MID(D116,2,I116-2))</f>
        <v>Nathan</v>
      </c>
      <c r="I116" s="25">
        <f>FIND(" ",D116,1)</f>
        <v>7</v>
      </c>
      <c r="J116" s="25">
        <f>FIND(" ",D116,1+I116)</f>
        <v>17</v>
      </c>
      <c r="K116" s="25" t="str">
        <f>MID(D116,I116+1,1)&amp;LOWER(TRIM(MID(D116,I116+2,J116-I116-1)))</f>
        <v>Mackinnon</v>
      </c>
      <c r="L116" s="10" t="str">
        <f>H116&amp;" "&amp;K116&amp;" "&amp;G116</f>
        <v>Nathan Mackinnon COL</v>
      </c>
      <c r="M116" s="11" t="str">
        <f>VLOOKUP(L116,$S$5:$S$345,1,FALSE)</f>
        <v>Nathan MacKinnon COL</v>
      </c>
      <c r="P116" s="12" t="s">
        <v>354</v>
      </c>
      <c r="Q116" s="8" t="s">
        <v>233</v>
      </c>
      <c r="R116" s="9" t="s">
        <v>513</v>
      </c>
      <c r="S116" s="10" t="str">
        <f>P116&amp;" "&amp;Q116</f>
        <v>Nathan MacKinnon COL</v>
      </c>
      <c r="T116" s="11" t="str">
        <f>VLOOKUP(S116,$L$5:$L$167,1,FALSE)</f>
        <v>Nathan Mackinnon COL</v>
      </c>
    </row>
    <row r="117" spans="4:20" x14ac:dyDescent="0.25">
      <c r="D117" s="27" t="s">
        <v>98</v>
      </c>
      <c r="E117" s="2" t="s">
        <v>513</v>
      </c>
      <c r="F117" s="25" t="str">
        <f>RIGHT(D117,3)</f>
        <v>WPG</v>
      </c>
      <c r="G117" s="25" t="str">
        <f>IF(F117="VGK","VEG",F117)</f>
        <v>WPG</v>
      </c>
      <c r="H117" s="25" t="str">
        <f>LEFT(D117,1)&amp;LOWER(MID(D117,2,I117-2))</f>
        <v>Neal</v>
      </c>
      <c r="I117" s="25">
        <f>FIND(" ",D117,1)</f>
        <v>5</v>
      </c>
      <c r="J117" s="25">
        <f>FIND(" ",D117,1+I117)</f>
        <v>11</v>
      </c>
      <c r="K117" s="25" t="str">
        <f>MID(D117,I117+1,1)&amp;LOWER(TRIM(MID(D117,I117+2,J117-I117-1)))</f>
        <v>Pionk</v>
      </c>
      <c r="L117" s="10" t="str">
        <f>H117&amp;" "&amp;K117&amp;" "&amp;G117</f>
        <v>Neal Pionk WPG</v>
      </c>
      <c r="M117" s="11" t="str">
        <f>VLOOKUP(L117,$S$5:$S$345,1,FALSE)</f>
        <v>Neal Pionk WPG</v>
      </c>
      <c r="P117" s="12" t="s">
        <v>412</v>
      </c>
      <c r="Q117" s="8" t="s">
        <v>175</v>
      </c>
      <c r="R117" s="9" t="s">
        <v>513</v>
      </c>
      <c r="S117" s="10" t="str">
        <f>P117&amp;" "&amp;Q117</f>
        <v>Neal Pionk WPG</v>
      </c>
      <c r="T117" s="11" t="str">
        <f>VLOOKUP(S117,$L$5:$L$167,1,FALSE)</f>
        <v>Neal Pionk WPG</v>
      </c>
    </row>
    <row r="118" spans="4:20" x14ac:dyDescent="0.25">
      <c r="D118" s="27" t="s">
        <v>6</v>
      </c>
      <c r="E118" s="2" t="s">
        <v>513</v>
      </c>
      <c r="F118" s="25" t="str">
        <f>RIGHT(D118,3)</f>
        <v>TBL</v>
      </c>
      <c r="G118" s="25" t="str">
        <f>IF(F118="VGK","VEG",F118)</f>
        <v>TBL</v>
      </c>
      <c r="H118" s="25" t="str">
        <f>LEFT(D118,1)&amp;LOWER(MID(D118,2,I118-2))</f>
        <v>Nick</v>
      </c>
      <c r="I118" s="25">
        <f>FIND(" ",D118,1)</f>
        <v>5</v>
      </c>
      <c r="J118" s="25">
        <f>FIND(" ",D118,1+I118)</f>
        <v>10</v>
      </c>
      <c r="K118" s="25" t="str">
        <f>MID(D118,I118+1,1)&amp;LOWER(TRIM(MID(D118,I118+2,J118-I118-1)))</f>
        <v>Paul</v>
      </c>
      <c r="L118" s="10" t="str">
        <f>H118&amp;" "&amp;K118&amp;" "&amp;G118</f>
        <v>Nick Paul TBL</v>
      </c>
      <c r="M118" s="11" t="str">
        <f>VLOOKUP(L118,$S$5:$S$345,1,FALSE)</f>
        <v>Nick Paul TBL</v>
      </c>
      <c r="P118" s="12" t="s">
        <v>403</v>
      </c>
      <c r="Q118" s="8" t="s">
        <v>224</v>
      </c>
      <c r="R118" s="9" t="s">
        <v>513</v>
      </c>
      <c r="S118" s="10" t="str">
        <f>P118&amp;" "&amp;Q118</f>
        <v>Nick Paul TBL</v>
      </c>
      <c r="T118" s="11" t="str">
        <f>VLOOKUP(S118,$L$5:$L$167,1,FALSE)</f>
        <v>Nick Paul TBL</v>
      </c>
    </row>
    <row r="119" spans="4:20" x14ac:dyDescent="0.25">
      <c r="D119" s="27" t="s">
        <v>2</v>
      </c>
      <c r="E119" s="2" t="s">
        <v>513</v>
      </c>
      <c r="F119" s="25" t="str">
        <f>RIGHT(D119,3)</f>
        <v>MTL</v>
      </c>
      <c r="G119" s="25" t="str">
        <f>IF(F119="VGK","VEG",F119)</f>
        <v>MTL</v>
      </c>
      <c r="H119" s="25" t="str">
        <f>LEFT(D119,1)&amp;LOWER(MID(D119,2,I119-2))</f>
        <v>Nick</v>
      </c>
      <c r="I119" s="25">
        <f>FIND(" ",D119,1)</f>
        <v>5</v>
      </c>
      <c r="J119" s="25">
        <f>FIND(" ",D119,1+I119)</f>
        <v>12</v>
      </c>
      <c r="K119" s="25" t="str">
        <f>MID(D119,I119+1,1)&amp;LOWER(TRIM(MID(D119,I119+2,J119-I119-1)))</f>
        <v>Suzuki</v>
      </c>
      <c r="L119" s="10" t="str">
        <f>H119&amp;" "&amp;K119&amp;" "&amp;G119</f>
        <v>Nick Suzuki MTL</v>
      </c>
      <c r="M119" s="11" t="str">
        <f>VLOOKUP(L119,$S$5:$S$345,1,FALSE)</f>
        <v>Nick Suzuki MTL</v>
      </c>
      <c r="P119" s="12" t="s">
        <v>457</v>
      </c>
      <c r="Q119" s="8" t="s">
        <v>171</v>
      </c>
      <c r="R119" s="9" t="s">
        <v>513</v>
      </c>
      <c r="S119" s="10" t="str">
        <f>P119&amp;" "&amp;Q119</f>
        <v>Nick Suzuki MTL</v>
      </c>
      <c r="T119" s="11" t="str">
        <f>VLOOKUP(S119,$L$5:$L$167,1,FALSE)</f>
        <v>Nick Suzuki MTL</v>
      </c>
    </row>
    <row r="120" spans="4:20" x14ac:dyDescent="0.25">
      <c r="D120" s="27" t="s">
        <v>1</v>
      </c>
      <c r="E120" s="2" t="s">
        <v>513</v>
      </c>
      <c r="F120" s="25" t="str">
        <f>RIGHT(D120,3)</f>
        <v>NJD</v>
      </c>
      <c r="G120" s="25" t="str">
        <f>IF(F120="VGK","VEG",F120)</f>
        <v>NJD</v>
      </c>
      <c r="H120" s="25" t="str">
        <f>LEFT(D120,1)&amp;LOWER(MID(D120,2,I120-2))</f>
        <v>Nico</v>
      </c>
      <c r="I120" s="25">
        <f>FIND(" ",D120,1)</f>
        <v>5</v>
      </c>
      <c r="J120" s="25">
        <f>FIND(" ",D120,1+I120)</f>
        <v>14</v>
      </c>
      <c r="K120" s="25" t="str">
        <f>MID(D120,I120+1,1)&amp;LOWER(TRIM(MID(D120,I120+2,J120-I120-1)))</f>
        <v>Hischier</v>
      </c>
      <c r="L120" s="10" t="str">
        <f>H120&amp;" "&amp;K120&amp;" "&amp;G120</f>
        <v>Nico Hischier NJD</v>
      </c>
      <c r="M120" s="11" t="str">
        <f>VLOOKUP(L120,$S$5:$S$345,1,FALSE)</f>
        <v>Nico Hischier NJD</v>
      </c>
      <c r="P120" s="12" t="s">
        <v>306</v>
      </c>
      <c r="Q120" s="8" t="s">
        <v>189</v>
      </c>
      <c r="R120" s="9" t="s">
        <v>513</v>
      </c>
      <c r="S120" s="10" t="str">
        <f>P120&amp;" "&amp;Q120</f>
        <v>Nico Hischier NJD</v>
      </c>
      <c r="T120" s="11" t="str">
        <f>VLOOKUP(S120,$L$5:$L$167,1,FALSE)</f>
        <v>Nico Hischier NJD</v>
      </c>
    </row>
    <row r="121" spans="4:20" x14ac:dyDescent="0.25">
      <c r="D121" s="27" t="s">
        <v>126</v>
      </c>
      <c r="E121" s="2" t="s">
        <v>513</v>
      </c>
      <c r="F121" s="25" t="str">
        <f>RIGHT(D121,3)</f>
        <v>VGK</v>
      </c>
      <c r="G121" s="25" t="str">
        <f>IF(F121="VGK","VEG",F121)</f>
        <v>VEG</v>
      </c>
      <c r="H121" s="25" t="str">
        <f>LEFT(D121,1)&amp;LOWER(MID(D121,2,I121-2))</f>
        <v>Nicolas</v>
      </c>
      <c r="I121" s="25">
        <f>FIND(" ",D121,1)</f>
        <v>8</v>
      </c>
      <c r="J121" s="25">
        <f>FIND(" ",D121,1+I121)</f>
        <v>12</v>
      </c>
      <c r="K121" s="25" t="str">
        <f>MID(D121,I121+1,1)&amp;LOWER(TRIM(MID(D121,I121+2,J121-I121-1)))</f>
        <v>Roy</v>
      </c>
      <c r="L121" s="10" t="str">
        <f>H121&amp;" "&amp;K121&amp;" "&amp;G121</f>
        <v>Nicolas Roy VEG</v>
      </c>
      <c r="M121" s="11" t="str">
        <f>VLOOKUP(L121,$S$5:$S$345,1,FALSE)</f>
        <v>Nicolas Roy VEG</v>
      </c>
      <c r="P121" s="12" t="s">
        <v>426</v>
      </c>
      <c r="Q121" s="8" t="s">
        <v>185</v>
      </c>
      <c r="R121" s="9" t="s">
        <v>513</v>
      </c>
      <c r="S121" s="10" t="str">
        <f>P121&amp;" "&amp;Q121</f>
        <v>Nicolas Roy VEG</v>
      </c>
      <c r="T121" s="11" t="str">
        <f>VLOOKUP(S121,$L$5:$L$167,1,FALSE)</f>
        <v>Nicolas Roy VEG</v>
      </c>
    </row>
    <row r="122" spans="4:20" x14ac:dyDescent="0.25">
      <c r="D122" s="27" t="s">
        <v>53</v>
      </c>
      <c r="E122" s="2" t="s">
        <v>513</v>
      </c>
      <c r="F122" s="25" t="str">
        <f>RIGHT(D122,3)</f>
        <v>TBL</v>
      </c>
      <c r="G122" s="25" t="str">
        <f>IF(F122="VGK","VEG",F122)</f>
        <v>TBL</v>
      </c>
      <c r="H122" s="25" t="str">
        <f>LEFT(D122,1)&amp;LOWER(MID(D122,2,I122-2))</f>
        <v>Nikita</v>
      </c>
      <c r="I122" s="25">
        <f>FIND(" ",D122,1)</f>
        <v>7</v>
      </c>
      <c r="J122" s="25">
        <f>FIND(" ",D122,1+I122)</f>
        <v>16</v>
      </c>
      <c r="K122" s="25" t="str">
        <f>MID(D122,I122+1,1)&amp;LOWER(TRIM(MID(D122,I122+2,J122-I122-1)))</f>
        <v>Kucherov</v>
      </c>
      <c r="L122" s="10" t="str">
        <f>H122&amp;" "&amp;K122&amp;" "&amp;G122</f>
        <v>Nikita Kucherov TBL</v>
      </c>
      <c r="M122" s="11" t="str">
        <f>VLOOKUP(L122,$S$5:$S$345,1,FALSE)</f>
        <v>Nikita Kucherov TBL</v>
      </c>
      <c r="P122" s="12" t="s">
        <v>335</v>
      </c>
      <c r="Q122" s="8" t="s">
        <v>224</v>
      </c>
      <c r="R122" s="9" t="s">
        <v>513</v>
      </c>
      <c r="S122" s="10" t="str">
        <f>P122&amp;" "&amp;Q122</f>
        <v>Nikita Kucherov TBL</v>
      </c>
      <c r="T122" s="11" t="str">
        <f>VLOOKUP(S122,$L$5:$L$167,1,FALSE)</f>
        <v>Nikita Kucherov TBL</v>
      </c>
    </row>
    <row r="123" spans="4:20" x14ac:dyDescent="0.25">
      <c r="D123" s="27" t="s">
        <v>57</v>
      </c>
      <c r="E123" s="2" t="s">
        <v>513</v>
      </c>
      <c r="F123" s="25" t="str">
        <f>RIGHT(D123,3)</f>
        <v>WPG</v>
      </c>
      <c r="G123" s="25" t="str">
        <f>IF(F123="VGK","VEG",F123)</f>
        <v>WPG</v>
      </c>
      <c r="H123" s="25" t="str">
        <f>LEFT(D123,1)&amp;LOWER(MID(D123,2,I123-2))</f>
        <v>Nikolaj</v>
      </c>
      <c r="I123" s="25">
        <f>FIND(" ",D123,1)</f>
        <v>8</v>
      </c>
      <c r="J123" s="25">
        <f>FIND(" ",D123,1+I123)</f>
        <v>15</v>
      </c>
      <c r="K123" s="25" t="str">
        <f>MID(D123,I123+1,1)&amp;LOWER(TRIM(MID(D123,I123+2,J123-I123-1)))</f>
        <v>Ehlers</v>
      </c>
      <c r="L123" s="10" t="str">
        <f>H123&amp;" "&amp;K123&amp;" "&amp;G123</f>
        <v>Nikolaj Ehlers WPG</v>
      </c>
      <c r="M123" s="11" t="str">
        <f>VLOOKUP(L123,$S$5:$S$345,1,FALSE)</f>
        <v>Nikolaj Ehlers WPG</v>
      </c>
      <c r="P123" s="7" t="s">
        <v>529</v>
      </c>
      <c r="Q123" s="8" t="s">
        <v>175</v>
      </c>
      <c r="R123" s="9" t="s">
        <v>513</v>
      </c>
      <c r="S123" s="10" t="str">
        <f>P123&amp;" "&amp;Q123</f>
        <v>Nikolaj Ehlers WPG</v>
      </c>
      <c r="T123" s="11" t="str">
        <f>VLOOKUP(S123,$L$5:$L$167,1,FALSE)</f>
        <v>Nikolaj Ehlers WPG</v>
      </c>
    </row>
    <row r="124" spans="4:20" x14ac:dyDescent="0.25">
      <c r="D124" s="27" t="s">
        <v>150</v>
      </c>
      <c r="E124" s="2" t="s">
        <v>513</v>
      </c>
      <c r="F124" s="25" t="str">
        <f>RIGHT(D124,3)</f>
        <v>VGK</v>
      </c>
      <c r="G124" s="25" t="str">
        <f>IF(F124="VGK","VEG",F124)</f>
        <v>VEG</v>
      </c>
      <c r="H124" s="25" t="str">
        <f>LEFT(D124,1)&amp;LOWER(MID(D124,2,I124-2))</f>
        <v>Noah</v>
      </c>
      <c r="I124" s="25">
        <f>FIND(" ",D124,1)</f>
        <v>5</v>
      </c>
      <c r="J124" s="25">
        <f>FIND(" ",D124,1+I124)</f>
        <v>13</v>
      </c>
      <c r="K124" s="25" t="str">
        <f>MID(D124,I124+1,1)&amp;LOWER(TRIM(MID(D124,I124+2,J124-I124-1)))</f>
        <v>Hanifin</v>
      </c>
      <c r="L124" s="10" t="str">
        <f>H124&amp;" "&amp;K124&amp;" "&amp;G124</f>
        <v>Noah Hanifin VEG</v>
      </c>
      <c r="M124" s="11" t="str">
        <f>VLOOKUP(L124,$S$5:$S$345,1,FALSE)</f>
        <v>Noah Hanifin VEG</v>
      </c>
      <c r="P124" s="12" t="s">
        <v>295</v>
      </c>
      <c r="Q124" s="8" t="s">
        <v>185</v>
      </c>
      <c r="R124" s="9" t="s">
        <v>513</v>
      </c>
      <c r="S124" s="10" t="str">
        <f>P124&amp;" "&amp;Q124</f>
        <v>Noah Hanifin VEG</v>
      </c>
      <c r="T124" s="11" t="str">
        <f>VLOOKUP(S124,$L$5:$L$167,1,FALSE)</f>
        <v>Noah Hanifin VEG</v>
      </c>
    </row>
    <row r="125" spans="4:20" x14ac:dyDescent="0.25">
      <c r="D125" s="28" t="s">
        <v>514</v>
      </c>
      <c r="E125" s="2" t="s">
        <v>507</v>
      </c>
      <c r="F125" s="25" t="str">
        <f>RIGHT(D125,3)</f>
        <v>DAL</v>
      </c>
      <c r="G125" s="25" t="str">
        <f>IF(F125="VGK","VEG",F125)</f>
        <v>DAL</v>
      </c>
      <c r="H125" s="25" t="str">
        <f>LEFT(D125,1)&amp;LOWER(MID(D125,2,I125-2))</f>
        <v>Oettinger</v>
      </c>
      <c r="I125" s="25">
        <f>FIND(" ",D125,1)</f>
        <v>10</v>
      </c>
      <c r="J125" s="25" t="s">
        <v>516</v>
      </c>
      <c r="K125" s="25" t="s">
        <v>516</v>
      </c>
      <c r="L125" s="10" t="str">
        <f>H125&amp;" "&amp;G125</f>
        <v>Oettinger DAL</v>
      </c>
      <c r="M125" s="11" t="str">
        <f>VLOOKUP(L125,$S$5:$S$345,1,FALSE)</f>
        <v>Oettinger DAL</v>
      </c>
      <c r="P125" s="13" t="s">
        <v>499</v>
      </c>
      <c r="Q125" s="9" t="s">
        <v>181</v>
      </c>
      <c r="R125" s="9" t="s">
        <v>507</v>
      </c>
      <c r="S125" s="10" t="str">
        <f>TRIM(MID(P125,FIND(" ",P125,1)+1,99))&amp;" "&amp;Q125</f>
        <v>Oettinger DAL</v>
      </c>
      <c r="T125" s="11" t="str">
        <f>VLOOKUP(S125,$L$5:$L$167,1,FALSE)</f>
        <v>Oettinger DAL</v>
      </c>
    </row>
    <row r="126" spans="4:20" x14ac:dyDescent="0.25">
      <c r="D126" s="27" t="s">
        <v>122</v>
      </c>
      <c r="E126" s="2" t="s">
        <v>513</v>
      </c>
      <c r="F126" s="25" t="str">
        <f>RIGHT(D126,3)</f>
        <v>TBL</v>
      </c>
      <c r="G126" s="25" t="str">
        <f>IF(F126="VGK","VEG",F126)</f>
        <v>TBL</v>
      </c>
      <c r="H126" s="25" t="str">
        <f>LEFT(D126,1)&amp;LOWER(MID(D126,2,I126-2))</f>
        <v>Oliver</v>
      </c>
      <c r="I126" s="25">
        <f>FIND(" ",D126,1)</f>
        <v>7</v>
      </c>
      <c r="J126" s="25">
        <f>FIND(" ",D126,1+I126)</f>
        <v>19</v>
      </c>
      <c r="K126" s="25" t="str">
        <f>MID(D126,I126+1,1)&amp;LOWER(TRIM(MID(D126,I126+2,J126-I126-1)))</f>
        <v>Bjorkstrand</v>
      </c>
      <c r="L126" s="10" t="str">
        <f>H126&amp;" "&amp;K126&amp;" "&amp;G126</f>
        <v>Oliver Bjorkstrand TBL</v>
      </c>
      <c r="M126" s="11" t="str">
        <f>VLOOKUP(L126,$S$5:$S$345,1,FALSE)</f>
        <v>Oliver Bjorkstrand TBL</v>
      </c>
      <c r="P126" s="7" t="s">
        <v>530</v>
      </c>
      <c r="Q126" s="8" t="s">
        <v>224</v>
      </c>
      <c r="R126" s="9" t="s">
        <v>513</v>
      </c>
      <c r="S126" s="10" t="str">
        <f>P126&amp;" "&amp;Q126</f>
        <v>Oliver Bjorkstrand TBL</v>
      </c>
      <c r="T126" s="11" t="str">
        <f>VLOOKUP(S126,$L$5:$L$167,1,FALSE)</f>
        <v>Oliver Bjorkstrand TBL</v>
      </c>
    </row>
    <row r="127" spans="4:20" x14ac:dyDescent="0.25">
      <c r="D127" s="27" t="s">
        <v>135</v>
      </c>
      <c r="E127" s="2" t="s">
        <v>513</v>
      </c>
      <c r="F127" s="25" t="str">
        <f>RIGHT(D127,3)</f>
        <v>MTL</v>
      </c>
      <c r="G127" s="25" t="str">
        <f>IF(F127="VGK","VEG",F127)</f>
        <v>MTL</v>
      </c>
      <c r="H127" s="25" t="str">
        <f>LEFT(D127,1)&amp;LOWER(MID(D127,2,I127-2))</f>
        <v>Patrik</v>
      </c>
      <c r="I127" s="25">
        <f>FIND(" ",D127,1)</f>
        <v>7</v>
      </c>
      <c r="J127" s="25">
        <f>FIND(" ",D127,1+I127)</f>
        <v>13</v>
      </c>
      <c r="K127" s="25" t="str">
        <f>MID(D127,I127+1,1)&amp;LOWER(TRIM(MID(D127,I127+2,J127-I127-1)))</f>
        <v>Laine</v>
      </c>
      <c r="L127" s="10" t="str">
        <f>H127&amp;" "&amp;K127&amp;" "&amp;G127</f>
        <v>Patrik Laine MTL</v>
      </c>
      <c r="M127" s="11" t="str">
        <f>VLOOKUP(L127,$S$5:$S$345,1,FALSE)</f>
        <v>Patrik Laine MTL</v>
      </c>
      <c r="P127" s="12" t="s">
        <v>341</v>
      </c>
      <c r="Q127" s="8" t="s">
        <v>171</v>
      </c>
      <c r="R127" s="9" t="s">
        <v>513</v>
      </c>
      <c r="S127" s="10" t="str">
        <f>P127&amp;" "&amp;Q127</f>
        <v>Patrik Laine MTL</v>
      </c>
      <c r="T127" s="11" t="str">
        <f>VLOOKUP(S127,$L$5:$L$167,1,FALSE)</f>
        <v>Patrik Laine MTL</v>
      </c>
    </row>
    <row r="128" spans="4:20" x14ac:dyDescent="0.25">
      <c r="D128" s="27" t="s">
        <v>13</v>
      </c>
      <c r="E128" s="2" t="s">
        <v>513</v>
      </c>
      <c r="F128" s="25" t="str">
        <f>RIGHT(D128,3)</f>
        <v>STL</v>
      </c>
      <c r="G128" s="25" t="str">
        <f>IF(F128="VGK","VEG",F128)</f>
        <v>STL</v>
      </c>
      <c r="H128" s="25" t="str">
        <f>LEFT(D128,1)&amp;LOWER(MID(D128,2,I128-2))</f>
        <v>Pavel</v>
      </c>
      <c r="I128" s="25">
        <f>FIND(" ",D128,1)</f>
        <v>6</v>
      </c>
      <c r="J128" s="25">
        <f>FIND(" ",D128,1+I128)</f>
        <v>17</v>
      </c>
      <c r="K128" s="25" t="str">
        <f>MID(D128,I128+1,1)&amp;LOWER(TRIM(MID(D128,I128+2,J128-I128-1)))</f>
        <v>Buchnevich</v>
      </c>
      <c r="L128" s="10" t="str">
        <f>H128&amp;" "&amp;K128&amp;" "&amp;G128</f>
        <v>Pavel Buchnevich STL</v>
      </c>
      <c r="M128" s="11" t="str">
        <f>VLOOKUP(L128,$S$5:$S$345,1,FALSE)</f>
        <v>Pavel Buchnevich STL</v>
      </c>
      <c r="P128" s="12" t="s">
        <v>213</v>
      </c>
      <c r="Q128" s="8" t="s">
        <v>202</v>
      </c>
      <c r="R128" s="9" t="s">
        <v>513</v>
      </c>
      <c r="S128" s="10" t="str">
        <f>P128&amp;" "&amp;Q128</f>
        <v>Pavel Buchnevich STL</v>
      </c>
      <c r="T128" s="11" t="str">
        <f>VLOOKUP(S128,$L$5:$L$167,1,FALSE)</f>
        <v>Pavel Buchnevich STL</v>
      </c>
    </row>
    <row r="129" spans="4:20" x14ac:dyDescent="0.25">
      <c r="D129" s="27" t="s">
        <v>60</v>
      </c>
      <c r="E129" s="2" t="s">
        <v>513</v>
      </c>
      <c r="F129" s="25" t="str">
        <f>RIGHT(D129,3)</f>
        <v>VGK</v>
      </c>
      <c r="G129" s="25" t="str">
        <f>IF(F129="VGK","VEG",F129)</f>
        <v>VEG</v>
      </c>
      <c r="H129" s="25" t="str">
        <f>LEFT(D129,1)&amp;LOWER(MID(D129,2,I129-2))</f>
        <v>Pavel</v>
      </c>
      <c r="I129" s="25">
        <f>FIND(" ",D129,1)</f>
        <v>6</v>
      </c>
      <c r="J129" s="25">
        <f>FIND(" ",D129,1+I129)</f>
        <v>16</v>
      </c>
      <c r="K129" s="25" t="str">
        <f>MID(D129,I129+1,1)&amp;LOWER(TRIM(MID(D129,I129+2,J129-I129-1)))</f>
        <v>Dorofeyev</v>
      </c>
      <c r="L129" s="10" t="str">
        <f>H129&amp;" "&amp;K129&amp;" "&amp;G129</f>
        <v>Pavel Dorofeyev VEG</v>
      </c>
      <c r="M129" s="11" t="str">
        <f>VLOOKUP(L129,$S$5:$S$345,1,FALSE)</f>
        <v>Pavel Dorofeyev VEG</v>
      </c>
      <c r="P129" s="12" t="s">
        <v>245</v>
      </c>
      <c r="Q129" s="8" t="s">
        <v>185</v>
      </c>
      <c r="R129" s="9" t="s">
        <v>513</v>
      </c>
      <c r="S129" s="10" t="str">
        <f>P129&amp;" "&amp;Q129</f>
        <v>Pavel Dorofeyev VEG</v>
      </c>
      <c r="T129" s="11" t="str">
        <f>VLOOKUP(S129,$L$5:$L$167,1,FALSE)</f>
        <v>Pavel Dorofeyev VEG</v>
      </c>
    </row>
    <row r="130" spans="4:20" x14ac:dyDescent="0.25">
      <c r="D130" s="27" t="s">
        <v>30</v>
      </c>
      <c r="E130" s="2" t="s">
        <v>513</v>
      </c>
      <c r="F130" s="25" t="str">
        <f>RIGHT(D130,3)</f>
        <v>LAK</v>
      </c>
      <c r="G130" s="25" t="str">
        <f>IF(F130="VGK","VEG",F130)</f>
        <v>LAK</v>
      </c>
      <c r="H130" s="25" t="str">
        <f>LEFT(D130,1)&amp;LOWER(MID(D130,2,I130-2))</f>
        <v>Phillip</v>
      </c>
      <c r="I130" s="25">
        <f>FIND(" ",D130,1)</f>
        <v>8</v>
      </c>
      <c r="J130" s="25">
        <f>FIND(" ",D130,1+I130)</f>
        <v>16</v>
      </c>
      <c r="K130" s="25" t="str">
        <f>MID(D130,I130+1,1)&amp;LOWER(TRIM(MID(D130,I130+2,J130-I130-1)))</f>
        <v>Danault</v>
      </c>
      <c r="L130" s="10" t="str">
        <f>H130&amp;" "&amp;K130&amp;" "&amp;G130</f>
        <v>Phillip Danault LAK</v>
      </c>
      <c r="M130" s="11" t="str">
        <f>VLOOKUP(L130,$S$5:$S$345,1,FALSE)</f>
        <v>Phillip Danault LAK</v>
      </c>
      <c r="P130" s="12" t="s">
        <v>240</v>
      </c>
      <c r="Q130" s="8" t="s">
        <v>173</v>
      </c>
      <c r="R130" s="9" t="s">
        <v>513</v>
      </c>
      <c r="S130" s="10" t="str">
        <f>P130&amp;" "&amp;Q130</f>
        <v>Phillip Danault LAK</v>
      </c>
      <c r="T130" s="11" t="str">
        <f>VLOOKUP(S130,$L$5:$L$167,1,FALSE)</f>
        <v>Phillip Danault LAK</v>
      </c>
    </row>
    <row r="131" spans="4:20" x14ac:dyDescent="0.25">
      <c r="D131" s="27" t="s">
        <v>100</v>
      </c>
      <c r="E131" s="2" t="s">
        <v>507</v>
      </c>
      <c r="F131" s="25" t="str">
        <f>RIGHT(D131,3)</f>
        <v>EDM</v>
      </c>
      <c r="G131" s="25" t="str">
        <f>IF(F131="VGK","VEG",F131)</f>
        <v>EDM</v>
      </c>
      <c r="H131" s="25" t="str">
        <f>LEFT(D131,1)&amp;LOWER(MID(D131,2,I131-2))</f>
        <v>Pickard</v>
      </c>
      <c r="I131" s="25">
        <f>FIND(" ",D131,1)</f>
        <v>8</v>
      </c>
      <c r="J131" s="25" t="s">
        <v>516</v>
      </c>
      <c r="K131" s="25" t="s">
        <v>516</v>
      </c>
      <c r="L131" s="10" t="str">
        <f>H131&amp;" "&amp;G131</f>
        <v>Pickard EDM</v>
      </c>
      <c r="M131" s="11" t="str">
        <f>VLOOKUP(L131,$S$5:$S$345,1,FALSE)</f>
        <v>Pickard EDM</v>
      </c>
      <c r="P131" s="13" t="s">
        <v>500</v>
      </c>
      <c r="Q131" s="9" t="s">
        <v>179</v>
      </c>
      <c r="R131" s="9" t="s">
        <v>507</v>
      </c>
      <c r="S131" s="10" t="str">
        <f>TRIM(MID(P131,FIND(" ",P131,1)+1,99))&amp;" "&amp;Q131</f>
        <v>Pickard EDM</v>
      </c>
      <c r="T131" s="11" t="str">
        <f>VLOOKUP(S131,$L$5:$L$167,1,FALSE)</f>
        <v>Pickard EDM</v>
      </c>
    </row>
    <row r="132" spans="4:20" x14ac:dyDescent="0.25">
      <c r="D132" s="27" t="s">
        <v>51</v>
      </c>
      <c r="E132" s="2" t="s">
        <v>513</v>
      </c>
      <c r="F132" s="25" t="str">
        <f>RIGHT(D132,3)</f>
        <v>WSH</v>
      </c>
      <c r="G132" s="25" t="str">
        <f>IF(F132="VGK","VEG",F132)</f>
        <v>WSH</v>
      </c>
      <c r="H132" s="25" t="str">
        <f>LEFT(D132,1)&amp;LOWER(MID(D132,2,I132-2))</f>
        <v>Pierre-luc</v>
      </c>
      <c r="I132" s="25">
        <f>FIND(" ",D132,1)</f>
        <v>11</v>
      </c>
      <c r="J132" s="25">
        <f>FIND(" ",D132,1+I132)</f>
        <v>18</v>
      </c>
      <c r="K132" s="25" t="str">
        <f>MID(D132,I132+1,1)&amp;LOWER(TRIM(MID(D132,I132+2,J132-I132-1)))</f>
        <v>Dubois</v>
      </c>
      <c r="L132" s="10" t="str">
        <f>H132&amp;" "&amp;K132&amp;" "&amp;G132</f>
        <v>Pierre-luc Dubois WSH</v>
      </c>
      <c r="M132" s="11" t="str">
        <f>VLOOKUP(L132,$S$5:$S$345,1,FALSE)</f>
        <v>Pierre-Luc Dubois WSH</v>
      </c>
      <c r="P132" s="12" t="s">
        <v>252</v>
      </c>
      <c r="Q132" s="8" t="s">
        <v>167</v>
      </c>
      <c r="R132" s="9" t="s">
        <v>513</v>
      </c>
      <c r="S132" s="10" t="str">
        <f>P132&amp;" "&amp;Q132</f>
        <v>Pierre-Luc Dubois WSH</v>
      </c>
      <c r="T132" s="11" t="str">
        <f>VLOOKUP(S132,$L$5:$L$167,1,FALSE)</f>
        <v>Pierre-luc Dubois WSH</v>
      </c>
    </row>
    <row r="133" spans="4:20" x14ac:dyDescent="0.25">
      <c r="D133" s="27" t="s">
        <v>70</v>
      </c>
      <c r="E133" s="2" t="s">
        <v>513</v>
      </c>
      <c r="F133" s="25" t="str">
        <f>RIGHT(D133,3)</f>
        <v>LAK</v>
      </c>
      <c r="G133" s="25" t="str">
        <f>IF(F133="VGK","VEG",F133)</f>
        <v>LAK</v>
      </c>
      <c r="H133" s="25" t="str">
        <f>LEFT(D133,1)&amp;LOWER(MID(D133,2,I133-2))</f>
        <v>Quinton</v>
      </c>
      <c r="I133" s="25">
        <f>FIND(" ",D133,1)</f>
        <v>8</v>
      </c>
      <c r="J133" s="25">
        <f>FIND(" ",D133,1+I133)</f>
        <v>16</v>
      </c>
      <c r="K133" s="25" t="str">
        <f>MID(D133,I133+1,1)&amp;LOWER(TRIM(MID(D133,I133+2,J133-I133-1)))</f>
        <v>Byfield</v>
      </c>
      <c r="L133" s="10" t="str">
        <f>H133&amp;" "&amp;K133&amp;" "&amp;G133</f>
        <v>Quinton Byfield LAK</v>
      </c>
      <c r="M133" s="11" t="str">
        <f>VLOOKUP(L133,$S$5:$S$345,1,FALSE)</f>
        <v>Quinton Byfield LAK</v>
      </c>
      <c r="P133" s="12" t="s">
        <v>216</v>
      </c>
      <c r="Q133" s="8" t="s">
        <v>173</v>
      </c>
      <c r="R133" s="9" t="s">
        <v>513</v>
      </c>
      <c r="S133" s="10" t="str">
        <f>P133&amp;" "&amp;Q133</f>
        <v>Quinton Byfield LAK</v>
      </c>
      <c r="T133" s="11" t="str">
        <f>VLOOKUP(S133,$L$5:$L$167,1,FALSE)</f>
        <v>Quinton Byfield LAK</v>
      </c>
    </row>
    <row r="134" spans="4:20" x14ac:dyDescent="0.25">
      <c r="D134" s="27" t="s">
        <v>26</v>
      </c>
      <c r="E134" s="2" t="s">
        <v>507</v>
      </c>
      <c r="F134" s="25" t="str">
        <f>RIGHT(D134,3)</f>
        <v>LAK</v>
      </c>
      <c r="G134" s="25" t="str">
        <f>IF(F134="VGK","VEG",F134)</f>
        <v>LAK</v>
      </c>
      <c r="H134" s="25" t="str">
        <f>LEFT(D134,1)&amp;LOWER(MID(D134,2,I134-2))</f>
        <v>Rittich</v>
      </c>
      <c r="I134" s="25">
        <f>FIND(" ",D134,1)</f>
        <v>8</v>
      </c>
      <c r="J134" s="25" t="s">
        <v>516</v>
      </c>
      <c r="K134" s="25" t="s">
        <v>516</v>
      </c>
      <c r="L134" s="10" t="str">
        <f>H134&amp;" "&amp;G134</f>
        <v>Rittich LAK</v>
      </c>
      <c r="M134" s="11" t="str">
        <f>VLOOKUP(L134,$S$5:$S$345,1,FALSE)</f>
        <v>Rittich LAK</v>
      </c>
      <c r="P134" s="7" t="s">
        <v>541</v>
      </c>
      <c r="Q134" s="8" t="s">
        <v>173</v>
      </c>
      <c r="R134" s="9" t="s">
        <v>507</v>
      </c>
      <c r="S134" s="10" t="str">
        <f>P134&amp;" "&amp;Q134</f>
        <v>Rittich LAK</v>
      </c>
      <c r="T134" s="11" t="str">
        <f>VLOOKUP(S134,$L$5:$L$167,1,FALSE)</f>
        <v>Rittich LAK</v>
      </c>
    </row>
    <row r="135" spans="4:20" x14ac:dyDescent="0.25">
      <c r="D135" s="27" t="s">
        <v>3</v>
      </c>
      <c r="E135" s="2" t="s">
        <v>513</v>
      </c>
      <c r="F135" s="25" t="str">
        <f>RIGHT(D135,3)</f>
        <v>EDM</v>
      </c>
      <c r="G135" s="25" t="str">
        <f>IF(F135="VGK","VEG",F135)</f>
        <v>EDM</v>
      </c>
      <c r="H135" s="25" t="str">
        <f>LEFT(D135,1)&amp;LOWER(MID(D135,2,I135-2))</f>
        <v>Ryan</v>
      </c>
      <c r="I135" s="25">
        <f>FIND(" ",D135,1)</f>
        <v>5</v>
      </c>
      <c r="J135" s="25">
        <f>FIND(" ",D135,1+I135)</f>
        <v>20</v>
      </c>
      <c r="K135" s="25" t="str">
        <f>MID(D135,I135+1,1)&amp;LOWER(TRIM(MID(D135,I135+2,J135-I135-1)))</f>
        <v>Nugent-hopkins</v>
      </c>
      <c r="L135" s="10" t="str">
        <f>H135&amp;" "&amp;K135&amp;" "&amp;G135</f>
        <v>Ryan Nugent-hopkins EDM</v>
      </c>
      <c r="M135" s="11" t="str">
        <f>VLOOKUP(L135,$S$5:$S$345,1,FALSE)</f>
        <v>Ryan Nugent-Hopkins EDM</v>
      </c>
      <c r="P135" s="12" t="s">
        <v>392</v>
      </c>
      <c r="Q135" s="8" t="s">
        <v>179</v>
      </c>
      <c r="R135" s="9" t="s">
        <v>513</v>
      </c>
      <c r="S135" s="10" t="str">
        <f>P135&amp;" "&amp;Q135</f>
        <v>Ryan Nugent-Hopkins EDM</v>
      </c>
      <c r="T135" s="11" t="str">
        <f>VLOOKUP(S135,$L$5:$L$167,1,FALSE)</f>
        <v>Ryan Nugent-hopkins EDM</v>
      </c>
    </row>
    <row r="136" spans="4:20" x14ac:dyDescent="0.25">
      <c r="D136" s="27" t="s">
        <v>132</v>
      </c>
      <c r="E136" s="2" t="s">
        <v>513</v>
      </c>
      <c r="F136" s="25" t="str">
        <f>RIGHT(D136,3)</f>
        <v>FLA</v>
      </c>
      <c r="G136" s="25" t="str">
        <f>IF(F136="VGK","VEG",F136)</f>
        <v>FLA</v>
      </c>
      <c r="H136" s="25" t="str">
        <f>LEFT(D136,1)&amp;LOWER(MID(D136,2,I136-2))</f>
        <v>Sam</v>
      </c>
      <c r="I136" s="25">
        <f>FIND(" ",D136,1)</f>
        <v>4</v>
      </c>
      <c r="J136" s="25">
        <f>FIND(" ",D136,1+I136)</f>
        <v>12</v>
      </c>
      <c r="K136" s="25" t="str">
        <f>MID(D136,I136+1,1)&amp;LOWER(TRIM(MID(D136,I136+2,J136-I136-1)))</f>
        <v>Bennett</v>
      </c>
      <c r="L136" s="10" t="str">
        <f>H136&amp;" "&amp;K136&amp;" "&amp;G136</f>
        <v>Sam Bennett FLA</v>
      </c>
      <c r="M136" s="11" t="str">
        <f>VLOOKUP(L136,$S$5:$S$345,1,FALSE)</f>
        <v>Sam Bennett FLA</v>
      </c>
      <c r="P136" s="12" t="s">
        <v>193</v>
      </c>
      <c r="Q136" s="8" t="s">
        <v>183</v>
      </c>
      <c r="R136" s="9" t="s">
        <v>513</v>
      </c>
      <c r="S136" s="10" t="str">
        <f>P136&amp;" "&amp;Q136</f>
        <v>Sam Bennett FLA</v>
      </c>
      <c r="T136" s="11" t="str">
        <f>VLOOKUP(S136,$L$5:$L$167,1,FALSE)</f>
        <v>Sam Bennett FLA</v>
      </c>
    </row>
    <row r="137" spans="4:20" x14ac:dyDescent="0.25">
      <c r="D137" s="27" t="s">
        <v>73</v>
      </c>
      <c r="E137" s="2" t="s">
        <v>513</v>
      </c>
      <c r="F137" s="25" t="str">
        <f>RIGHT(D137,3)</f>
        <v>FLA</v>
      </c>
      <c r="G137" s="25" t="str">
        <f>IF(F137="VGK","VEG",F137)</f>
        <v>FLA</v>
      </c>
      <c r="H137" s="25" t="str">
        <f>LEFT(D137,1)&amp;LOWER(MID(D137,2,I137-2))</f>
        <v>Sam</v>
      </c>
      <c r="I137" s="25">
        <f>FIND(" ",D137,1)</f>
        <v>4</v>
      </c>
      <c r="J137" s="25">
        <f>FIND(" ",D137,1+I137)</f>
        <v>13</v>
      </c>
      <c r="K137" s="25" t="str">
        <f>MID(D137,I137+1,1)&amp;LOWER(TRIM(MID(D137,I137+2,J137-I137-1)))</f>
        <v>Reinhart</v>
      </c>
      <c r="L137" s="10" t="str">
        <f>H137&amp;" "&amp;K137&amp;" "&amp;G137</f>
        <v>Sam Reinhart FLA</v>
      </c>
      <c r="M137" s="11" t="str">
        <f>VLOOKUP(L137,$S$5:$S$345,1,FALSE)</f>
        <v>Sam Reinhart FLA</v>
      </c>
      <c r="P137" s="12" t="s">
        <v>418</v>
      </c>
      <c r="Q137" s="8" t="s">
        <v>183</v>
      </c>
      <c r="R137" s="9" t="s">
        <v>513</v>
      </c>
      <c r="S137" s="10" t="str">
        <f>P137&amp;" "&amp;Q137</f>
        <v>Sam Reinhart FLA</v>
      </c>
      <c r="T137" s="11" t="str">
        <f>VLOOKUP(S137,$L$5:$L$167,1,FALSE)</f>
        <v>Sam Reinhart FLA</v>
      </c>
    </row>
    <row r="138" spans="4:20" x14ac:dyDescent="0.25">
      <c r="D138" s="27" t="s">
        <v>130</v>
      </c>
      <c r="E138" s="2" t="s">
        <v>507</v>
      </c>
      <c r="F138" s="25" t="str">
        <f>RIGHT(D138,3)</f>
        <v>VGK</v>
      </c>
      <c r="G138" s="25" t="str">
        <f>IF(F138="VGK","VEG",F138)</f>
        <v>VEG</v>
      </c>
      <c r="H138" s="25" t="str">
        <f>LEFT(D138,1)&amp;LOWER(MID(D138,2,I138-2))</f>
        <v>Samsonov</v>
      </c>
      <c r="I138" s="25">
        <f>FIND(" ",D138,1)</f>
        <v>9</v>
      </c>
      <c r="J138" s="25" t="s">
        <v>516</v>
      </c>
      <c r="K138" s="25" t="s">
        <v>516</v>
      </c>
      <c r="L138" s="10" t="str">
        <f>H138&amp;" "&amp;G138</f>
        <v>Samsonov VEG</v>
      </c>
      <c r="M138" s="11" t="str">
        <f>VLOOKUP(L138,$S$5:$S$345,1,FALSE)</f>
        <v>Samsonov VEG</v>
      </c>
      <c r="P138" s="7" t="s">
        <v>542</v>
      </c>
      <c r="Q138" s="8" t="s">
        <v>185</v>
      </c>
      <c r="R138" s="9" t="s">
        <v>507</v>
      </c>
      <c r="S138" s="10" t="str">
        <f>P138&amp;" "&amp;Q138</f>
        <v>Samsonov VEG</v>
      </c>
      <c r="T138" s="11" t="str">
        <f>VLOOKUP(S138,$L$5:$L$167,1,FALSE)</f>
        <v>Samsonov VEG</v>
      </c>
    </row>
    <row r="139" spans="4:20" x14ac:dyDescent="0.25">
      <c r="D139" s="27" t="s">
        <v>81</v>
      </c>
      <c r="E139" s="2" t="s">
        <v>513</v>
      </c>
      <c r="F139" s="25" t="str">
        <f>RIGHT(D139,3)</f>
        <v>CAR</v>
      </c>
      <c r="G139" s="25" t="str">
        <f>IF(F139="VGK","VEG",F139)</f>
        <v>CAR</v>
      </c>
      <c r="H139" s="25" t="str">
        <f>LEFT(D139,1)&amp;LOWER(MID(D139,2,I139-2))</f>
        <v>Scott</v>
      </c>
      <c r="I139" s="25">
        <f>FIND(" ",D139,1)</f>
        <v>6</v>
      </c>
      <c r="J139" s="25">
        <f>FIND(" ",D139,1+I139)</f>
        <v>13</v>
      </c>
      <c r="K139" s="25" t="str">
        <f>MID(D139,I139+1,1)&amp;LOWER(TRIM(MID(D139,I139+2,J139-I139-1)))</f>
        <v>Morrow</v>
      </c>
      <c r="L139" s="10" t="str">
        <f>H139&amp;" "&amp;K139&amp;" "&amp;G139</f>
        <v>Scott Morrow CAR</v>
      </c>
      <c r="M139" s="11" t="str">
        <f>VLOOKUP(L139,$S$5:$S$345,1,FALSE)</f>
        <v>Scott Morrow CAR</v>
      </c>
      <c r="P139" s="7" t="s">
        <v>531</v>
      </c>
      <c r="Q139" s="8" t="s">
        <v>165</v>
      </c>
      <c r="R139" s="10" t="s">
        <v>513</v>
      </c>
      <c r="S139" s="10" t="str">
        <f>P139&amp;" "&amp;Q139</f>
        <v>Scott Morrow CAR</v>
      </c>
      <c r="T139" s="11" t="str">
        <f>VLOOKUP(S139,$L$5:$L$167,1,FALSE)</f>
        <v>Scott Morrow CAR</v>
      </c>
    </row>
    <row r="140" spans="4:20" x14ac:dyDescent="0.25">
      <c r="D140" s="27" t="s">
        <v>114</v>
      </c>
      <c r="E140" s="2" t="s">
        <v>513</v>
      </c>
      <c r="F140" s="25" t="str">
        <f>RIGHT(D140,3)</f>
        <v>CAR</v>
      </c>
      <c r="G140" s="25" t="str">
        <f>IF(F140="VGK","VEG",F140)</f>
        <v>CAR</v>
      </c>
      <c r="H140" s="25" t="str">
        <f>LEFT(D140,1)&amp;LOWER(MID(D140,2,I140-2))</f>
        <v>Sebastian</v>
      </c>
      <c r="I140" s="25">
        <f>FIND(" ",D140,1)</f>
        <v>10</v>
      </c>
      <c r="J140" s="25">
        <f>FIND(" ",D140,1+I140)</f>
        <v>14</v>
      </c>
      <c r="K140" s="25" t="str">
        <f>MID(D140,I140+1,1)&amp;LOWER(TRIM(MID(D140,I140+2,J140-I140-1)))</f>
        <v>Aho</v>
      </c>
      <c r="L140" s="10" t="str">
        <f>H140&amp;" "&amp;K140&amp;" "&amp;G140</f>
        <v>Sebastian Aho CAR</v>
      </c>
      <c r="M140" s="11" t="str">
        <f>VLOOKUP(L140,$S$5:$S$345,1,FALSE)</f>
        <v>Sebastian Aho CAR</v>
      </c>
      <c r="P140" s="12" t="s">
        <v>164</v>
      </c>
      <c r="Q140" s="8" t="s">
        <v>165</v>
      </c>
      <c r="R140" s="9" t="s">
        <v>513</v>
      </c>
      <c r="S140" s="10" t="str">
        <f>P140&amp;" "&amp;Q140</f>
        <v>Sebastian Aho CAR</v>
      </c>
      <c r="T140" s="11" t="str">
        <f>VLOOKUP(S140,$L$5:$L$167,1,FALSE)</f>
        <v>Sebastian Aho CAR</v>
      </c>
    </row>
    <row r="141" spans="4:20" x14ac:dyDescent="0.25">
      <c r="D141" s="27" t="s">
        <v>118</v>
      </c>
      <c r="E141" s="2" t="s">
        <v>513</v>
      </c>
      <c r="F141" s="25" t="str">
        <f>RIGHT(D141,3)</f>
        <v>CAR</v>
      </c>
      <c r="G141" s="25" t="str">
        <f>IF(F141="VGK","VEG",F141)</f>
        <v>CAR</v>
      </c>
      <c r="H141" s="25" t="str">
        <f>LEFT(D141,1)&amp;LOWER(MID(D141,2,I141-2))</f>
        <v>Seth</v>
      </c>
      <c r="I141" s="25">
        <f>FIND(" ",D141,1)</f>
        <v>5</v>
      </c>
      <c r="J141" s="25">
        <f>FIND(" ",D141,1+I141)</f>
        <v>12</v>
      </c>
      <c r="K141" s="25" t="str">
        <f>MID(D141,I141+1,1)&amp;LOWER(TRIM(MID(D141,I141+2,J141-I141-1)))</f>
        <v>Jarvis</v>
      </c>
      <c r="L141" s="10" t="str">
        <f>H141&amp;" "&amp;K141&amp;" "&amp;G141</f>
        <v>Seth Jarvis CAR</v>
      </c>
      <c r="M141" s="11" t="str">
        <f>VLOOKUP(L141,$S$5:$S$345,1,FALSE)</f>
        <v>Seth Jarvis CAR</v>
      </c>
      <c r="P141" s="12" t="s">
        <v>315</v>
      </c>
      <c r="Q141" s="8" t="s">
        <v>165</v>
      </c>
      <c r="R141" s="9" t="s">
        <v>513</v>
      </c>
      <c r="S141" s="10" t="str">
        <f>P141&amp;" "&amp;Q141</f>
        <v>Seth Jarvis CAR</v>
      </c>
      <c r="T141" s="11" t="str">
        <f>VLOOKUP(S141,$L$5:$L$167,1,FALSE)</f>
        <v>Seth Jarvis CAR</v>
      </c>
    </row>
    <row r="142" spans="4:20" x14ac:dyDescent="0.25">
      <c r="D142" s="27" t="s">
        <v>123</v>
      </c>
      <c r="E142" s="2" t="s">
        <v>513</v>
      </c>
      <c r="F142" s="25" t="str">
        <f>RIGHT(D142,3)</f>
        <v>FLA</v>
      </c>
      <c r="G142" s="25" t="str">
        <f>IF(F142="VGK","VEG",F142)</f>
        <v>FLA</v>
      </c>
      <c r="H142" s="25" t="str">
        <f>LEFT(D142,1)&amp;LOWER(MID(D142,2,I142-2))</f>
        <v>Seth</v>
      </c>
      <c r="I142" s="25">
        <f>FIND(" ",D142,1)</f>
        <v>5</v>
      </c>
      <c r="J142" s="25">
        <f>FIND(" ",D142,1+I142)</f>
        <v>11</v>
      </c>
      <c r="K142" s="25" t="str">
        <f>MID(D142,I142+1,1)&amp;LOWER(TRIM(MID(D142,I142+2,J142-I142-1)))</f>
        <v>Jones</v>
      </c>
      <c r="L142" s="10" t="str">
        <f>H142&amp;" "&amp;K142&amp;" "&amp;G142</f>
        <v>Seth Jones FLA</v>
      </c>
      <c r="M142" s="11" t="str">
        <f>VLOOKUP(L142,$S$5:$S$345,1,FALSE)</f>
        <v>Seth Jones FLA</v>
      </c>
      <c r="P142" s="12" t="s">
        <v>320</v>
      </c>
      <c r="Q142" s="8" t="s">
        <v>183</v>
      </c>
      <c r="R142" s="9" t="s">
        <v>513</v>
      </c>
      <c r="S142" s="10" t="str">
        <f>P142&amp;" "&amp;Q142</f>
        <v>Seth Jones FLA</v>
      </c>
      <c r="T142" s="11" t="str">
        <f>VLOOKUP(S142,$L$5:$L$167,1,FALSE)</f>
        <v>Seth Jones FLA</v>
      </c>
    </row>
    <row r="143" spans="4:20" x14ac:dyDescent="0.25">
      <c r="D143" s="27" t="s">
        <v>103</v>
      </c>
      <c r="E143" s="2" t="s">
        <v>513</v>
      </c>
      <c r="F143" s="25" t="str">
        <f>RIGHT(D143,3)</f>
        <v>OTT</v>
      </c>
      <c r="G143" s="25" t="str">
        <f>IF(F143="VGK","VEG",F143)</f>
        <v>OTT</v>
      </c>
      <c r="H143" s="25" t="str">
        <f>LEFT(D143,1)&amp;LOWER(MID(D143,2,I143-2))</f>
        <v>Shane</v>
      </c>
      <c r="I143" s="25">
        <f>FIND(" ",D143,1)</f>
        <v>6</v>
      </c>
      <c r="J143" s="25">
        <f>FIND(" ",D143,1+I143)</f>
        <v>12</v>
      </c>
      <c r="K143" s="25" t="str">
        <f>MID(D143,I143+1,1)&amp;LOWER(TRIM(MID(D143,I143+2,J143-I143-1)))</f>
        <v>Pinto</v>
      </c>
      <c r="L143" s="10" t="str">
        <f>H143&amp;" "&amp;K143&amp;" "&amp;G143</f>
        <v>Shane Pinto OTT</v>
      </c>
      <c r="M143" s="11" t="str">
        <f>VLOOKUP(L143,$S$5:$S$345,1,FALSE)</f>
        <v>Shane Pinto OTT</v>
      </c>
      <c r="P143" s="12" t="s">
        <v>411</v>
      </c>
      <c r="Q143" s="8" t="s">
        <v>169</v>
      </c>
      <c r="R143" s="9" t="s">
        <v>513</v>
      </c>
      <c r="S143" s="10" t="str">
        <f>P143&amp;" "&amp;Q143</f>
        <v>Shane Pinto OTT</v>
      </c>
      <c r="T143" s="11" t="str">
        <f>VLOOKUP(S143,$L$5:$L$167,1,FALSE)</f>
        <v>Shane Pinto OTT</v>
      </c>
    </row>
    <row r="144" spans="4:20" x14ac:dyDescent="0.25">
      <c r="D144" s="27" t="s">
        <v>42</v>
      </c>
      <c r="E144" s="2" t="s">
        <v>513</v>
      </c>
      <c r="F144" s="25" t="str">
        <f>RIGHT(D144,3)</f>
        <v>CAR</v>
      </c>
      <c r="G144" s="25" t="str">
        <f>IF(F144="VGK","VEG",F144)</f>
        <v>CAR</v>
      </c>
      <c r="H144" s="25" t="str">
        <f>LEFT(D144,1)&amp;LOWER(MID(D144,2,I144-2))</f>
        <v>Shayne</v>
      </c>
      <c r="I144" s="25">
        <f>FIND(" ",D144,1)</f>
        <v>7</v>
      </c>
      <c r="J144" s="25">
        <f>FIND(" ",D144,1+I144)</f>
        <v>20</v>
      </c>
      <c r="K144" s="25" t="str">
        <f>MID(D144,I144+1,1)&amp;LOWER(TRIM(MID(D144,I144+2,J144-I144-1)))</f>
        <v>Gostisbehere</v>
      </c>
      <c r="L144" s="10" t="str">
        <f>H144&amp;" "&amp;K144&amp;" "&amp;G144</f>
        <v>Shayne Gostisbehere CAR</v>
      </c>
      <c r="M144" s="11" t="str">
        <f>VLOOKUP(L144,$S$5:$S$345,1,FALSE)</f>
        <v>Shayne Gostisbehere CAR</v>
      </c>
      <c r="P144" s="12" t="s">
        <v>284</v>
      </c>
      <c r="Q144" s="8" t="s">
        <v>165</v>
      </c>
      <c r="R144" s="9" t="s">
        <v>513</v>
      </c>
      <c r="S144" s="10" t="str">
        <f>P144&amp;" "&amp;Q144</f>
        <v>Shayne Gostisbehere CAR</v>
      </c>
      <c r="T144" s="11" t="str">
        <f>VLOOKUP(S144,$L$5:$L$167,1,FALSE)</f>
        <v>Shayne Gostisbehere CAR</v>
      </c>
    </row>
    <row r="145" spans="4:20" x14ac:dyDescent="0.25">
      <c r="D145" s="27" t="s">
        <v>156</v>
      </c>
      <c r="E145" s="2" t="s">
        <v>513</v>
      </c>
      <c r="F145" s="25" t="str">
        <f>RIGHT(D145,3)</f>
        <v>VGK</v>
      </c>
      <c r="G145" s="25" t="str">
        <f>IF(F145="VGK","VEG",F145)</f>
        <v>VEG</v>
      </c>
      <c r="H145" s="25" t="str">
        <f>LEFT(D145,1)&amp;LOWER(MID(D145,2,I145-2))</f>
        <v>Shea</v>
      </c>
      <c r="I145" s="25">
        <f>FIND(" ",D145,1)</f>
        <v>5</v>
      </c>
      <c r="J145" s="25">
        <f>FIND(" ",D145,1+I145)</f>
        <v>14</v>
      </c>
      <c r="K145" s="25" t="str">
        <f>MID(D145,I145+1,1)&amp;LOWER(TRIM(MID(D145,I145+2,J145-I145-1)))</f>
        <v>Theodore</v>
      </c>
      <c r="L145" s="10" t="str">
        <f>H145&amp;" "&amp;K145&amp;" "&amp;G145</f>
        <v>Shea Theodore VEG</v>
      </c>
      <c r="M145" s="11" t="str">
        <f>VLOOKUP(L145,$S$5:$S$345,1,FALSE)</f>
        <v>Shea Theodore VEG</v>
      </c>
      <c r="P145" s="12" t="s">
        <v>464</v>
      </c>
      <c r="Q145" s="8" t="s">
        <v>185</v>
      </c>
      <c r="R145" s="9" t="s">
        <v>513</v>
      </c>
      <c r="S145" s="10" t="str">
        <f>P145&amp;" "&amp;Q145</f>
        <v>Shea Theodore VEG</v>
      </c>
      <c r="T145" s="11" t="str">
        <f>VLOOKUP(S145,$L$5:$L$167,1,FALSE)</f>
        <v>Shea Theodore VEG</v>
      </c>
    </row>
    <row r="146" spans="4:20" x14ac:dyDescent="0.25">
      <c r="D146" s="27" t="s">
        <v>112</v>
      </c>
      <c r="E146" s="2" t="s">
        <v>507</v>
      </c>
      <c r="F146" s="25" t="str">
        <f>RIGHT(D146,3)</f>
        <v>EDM</v>
      </c>
      <c r="G146" s="25" t="str">
        <f>IF(F146="VGK","VEG",F146)</f>
        <v>EDM</v>
      </c>
      <c r="H146" s="25" t="str">
        <f>LEFT(D146,1)&amp;LOWER(MID(D146,2,I146-2))</f>
        <v>Skinner</v>
      </c>
      <c r="I146" s="25">
        <f>FIND(" ",D146,1)</f>
        <v>8</v>
      </c>
      <c r="J146" s="25" t="s">
        <v>516</v>
      </c>
      <c r="K146" s="25" t="s">
        <v>516</v>
      </c>
      <c r="L146" s="10" t="str">
        <f>H146&amp;" "&amp;G146</f>
        <v>Skinner EDM</v>
      </c>
      <c r="M146" s="11" t="str">
        <f>VLOOKUP(L146,$S$5:$S$345,1,FALSE)</f>
        <v>Skinner EDM</v>
      </c>
      <c r="P146" s="13" t="s">
        <v>502</v>
      </c>
      <c r="Q146" s="9" t="s">
        <v>179</v>
      </c>
      <c r="R146" s="9" t="s">
        <v>507</v>
      </c>
      <c r="S146" s="10" t="str">
        <f>TRIM(MID(P146,FIND(" ",P146,1)+1,99))&amp;" "&amp;Q146</f>
        <v>Skinner EDM</v>
      </c>
      <c r="T146" s="11" t="str">
        <f>VLOOKUP(S146,$L$5:$L$167,1,FALSE)</f>
        <v>Skinner EDM</v>
      </c>
    </row>
    <row r="147" spans="4:20" x14ac:dyDescent="0.25">
      <c r="D147" s="27" t="s">
        <v>66</v>
      </c>
      <c r="E147" s="2" t="s">
        <v>507</v>
      </c>
      <c r="F147" s="25" t="str">
        <f>RIGHT(D147,3)</f>
        <v>TOR</v>
      </c>
      <c r="G147" s="25" t="str">
        <f>IF(F147="VGK","VEG",F147)</f>
        <v>TOR</v>
      </c>
      <c r="H147" s="25" t="str">
        <f>LEFT(D147,1)&amp;LOWER(MID(D147,2,I147-2))</f>
        <v>Stolarz</v>
      </c>
      <c r="I147" s="25">
        <f>FIND(" ",D147,1)</f>
        <v>8</v>
      </c>
      <c r="J147" s="25" t="s">
        <v>516</v>
      </c>
      <c r="K147" s="25" t="s">
        <v>516</v>
      </c>
      <c r="L147" s="10" t="str">
        <f>H147&amp;" "&amp;G147</f>
        <v>Stolarz TOR</v>
      </c>
      <c r="M147" s="11" t="str">
        <f>VLOOKUP(L147,$S$5:$S$345,1,FALSE)</f>
        <v>Stolarz TOR</v>
      </c>
      <c r="P147" s="13" t="s">
        <v>503</v>
      </c>
      <c r="Q147" s="9" t="s">
        <v>195</v>
      </c>
      <c r="R147" s="9" t="s">
        <v>507</v>
      </c>
      <c r="S147" s="10" t="str">
        <f>TRIM(MID(P147,FIND(" ",P147,1)+1,99))&amp;" "&amp;Q147</f>
        <v>Stolarz TOR</v>
      </c>
      <c r="T147" s="11" t="str">
        <f>VLOOKUP(S147,$L$5:$L$167,1,FALSE)</f>
        <v>Stolarz TOR</v>
      </c>
    </row>
    <row r="148" spans="4:20" x14ac:dyDescent="0.25">
      <c r="D148" s="27" t="s">
        <v>78</v>
      </c>
      <c r="E148" s="2" t="s">
        <v>513</v>
      </c>
      <c r="F148" s="25" t="str">
        <f>RIGHT(D148,3)</f>
        <v>CAR</v>
      </c>
      <c r="G148" s="25" t="str">
        <f>IF(F148="VGK","VEG",F148)</f>
        <v>CAR</v>
      </c>
      <c r="H148" s="25" t="str">
        <f>LEFT(D148,1)&amp;LOWER(MID(D148,2,I148-2))</f>
        <v>Taylor</v>
      </c>
      <c r="I148" s="25">
        <f>FIND(" ",D148,1)</f>
        <v>7</v>
      </c>
      <c r="J148" s="25">
        <f>FIND(" ",D148,1+I148)</f>
        <v>12</v>
      </c>
      <c r="K148" s="25" t="str">
        <f>MID(D148,I148+1,1)&amp;LOWER(TRIM(MID(D148,I148+2,J148-I148-1)))</f>
        <v>Hall</v>
      </c>
      <c r="L148" s="10" t="str">
        <f>H148&amp;" "&amp;K148&amp;" "&amp;G148</f>
        <v>Taylor Hall CAR</v>
      </c>
      <c r="M148" s="11" t="str">
        <f>VLOOKUP(L148,$S$5:$S$345,1,FALSE)</f>
        <v>Taylor Hall CAR</v>
      </c>
      <c r="P148" s="12" t="s">
        <v>293</v>
      </c>
      <c r="Q148" s="8" t="s">
        <v>165</v>
      </c>
      <c r="R148" s="9" t="s">
        <v>513</v>
      </c>
      <c r="S148" s="10" t="str">
        <f>P148&amp;" "&amp;Q148</f>
        <v>Taylor Hall CAR</v>
      </c>
      <c r="T148" s="11" t="str">
        <f>VLOOKUP(S148,$L$5:$L$167,1,FALSE)</f>
        <v>Taylor Hall CAR</v>
      </c>
    </row>
    <row r="149" spans="4:20" x14ac:dyDescent="0.25">
      <c r="D149" s="27" t="s">
        <v>96</v>
      </c>
      <c r="E149" s="2" t="s">
        <v>513</v>
      </c>
      <c r="F149" s="25" t="str">
        <f>RIGHT(D149,3)</f>
        <v>OTT</v>
      </c>
      <c r="G149" s="25" t="str">
        <f>IF(F149="VGK","VEG",F149)</f>
        <v>OTT</v>
      </c>
      <c r="H149" s="25" t="str">
        <f>LEFT(D149,1)&amp;LOWER(MID(D149,2,I149-2))</f>
        <v>Thomas</v>
      </c>
      <c r="I149" s="25">
        <f>FIND(" ",D149,1)</f>
        <v>7</v>
      </c>
      <c r="J149" s="25">
        <f>FIND(" ",D149,1+I149)</f>
        <v>14</v>
      </c>
      <c r="K149" s="25" t="str">
        <f>MID(D149,I149+1,1)&amp;LOWER(TRIM(MID(D149,I149+2,J149-I149-1)))</f>
        <v>Chabot</v>
      </c>
      <c r="L149" s="10" t="str">
        <f>H149&amp;" "&amp;K149&amp;" "&amp;G149</f>
        <v>Thomas Chabot OTT</v>
      </c>
      <c r="M149" s="11" t="str">
        <f>VLOOKUP(L149,$S$5:$S$345,1,FALSE)</f>
        <v>Thomas Chabot OTT</v>
      </c>
      <c r="P149" s="12" t="s">
        <v>225</v>
      </c>
      <c r="Q149" s="8" t="s">
        <v>169</v>
      </c>
      <c r="R149" s="9" t="s">
        <v>513</v>
      </c>
      <c r="S149" s="10" t="str">
        <f>P149&amp;" "&amp;Q149</f>
        <v>Thomas Chabot OTT</v>
      </c>
      <c r="T149" s="11" t="str">
        <f>VLOOKUP(S149,$L$5:$L$167,1,FALSE)</f>
        <v>Thomas Chabot OTT</v>
      </c>
    </row>
    <row r="150" spans="4:20" x14ac:dyDescent="0.25">
      <c r="D150" s="27" t="s">
        <v>19</v>
      </c>
      <c r="E150" s="2" t="s">
        <v>513</v>
      </c>
      <c r="F150" s="25" t="str">
        <f>RIGHT(D150,3)</f>
        <v>DAL</v>
      </c>
      <c r="G150" s="25" t="str">
        <f>IF(F150="VGK","VEG",F150)</f>
        <v>DAL</v>
      </c>
      <c r="H150" s="25" t="str">
        <f>LEFT(D150,1)&amp;LOWER(MID(D150,2,I150-2))</f>
        <v>Thomas</v>
      </c>
      <c r="I150" s="25">
        <f>FIND(" ",D150,1)</f>
        <v>7</v>
      </c>
      <c r="J150" s="25">
        <f>FIND(" ",D150,1+I150)</f>
        <v>14</v>
      </c>
      <c r="K150" s="25" t="str">
        <f>MID(D150,I150+1,1)&amp;LOWER(TRIM(MID(D150,I150+2,J150-I150-1)))</f>
        <v>Harley</v>
      </c>
      <c r="L150" s="10" t="str">
        <f>H150&amp;" "&amp;K150&amp;" "&amp;G150</f>
        <v>Thomas Harley DAL</v>
      </c>
      <c r="M150" s="11" t="str">
        <f>VLOOKUP(L150,$S$5:$S$345,1,FALSE)</f>
        <v>Thomas Harley DAL</v>
      </c>
      <c r="P150" s="12" t="s">
        <v>296</v>
      </c>
      <c r="Q150" s="8" t="s">
        <v>181</v>
      </c>
      <c r="R150" s="9" t="s">
        <v>513</v>
      </c>
      <c r="S150" s="10" t="str">
        <f>P150&amp;" "&amp;Q150</f>
        <v>Thomas Harley DAL</v>
      </c>
      <c r="T150" s="11" t="str">
        <f>VLOOKUP(S150,$L$5:$L$167,1,FALSE)</f>
        <v>Thomas Harley DAL</v>
      </c>
    </row>
    <row r="151" spans="4:20" x14ac:dyDescent="0.25">
      <c r="D151" s="27" t="s">
        <v>24</v>
      </c>
      <c r="E151" s="2" t="s">
        <v>507</v>
      </c>
      <c r="F151" s="25" t="str">
        <f>RIGHT(D151,3)</f>
        <v>WSH</v>
      </c>
      <c r="G151" s="25" t="str">
        <f>IF(F151="VGK","VEG",F151)</f>
        <v>WSH</v>
      </c>
      <c r="H151" s="25" t="str">
        <f>LEFT(D151,1)&amp;LOWER(MID(D151,2,I151-2))</f>
        <v>Thompson</v>
      </c>
      <c r="I151" s="25">
        <f>FIND(" ",D151,1)</f>
        <v>9</v>
      </c>
      <c r="J151" s="25" t="s">
        <v>516</v>
      </c>
      <c r="K151" s="25" t="s">
        <v>516</v>
      </c>
      <c r="L151" s="10" t="str">
        <f>H151&amp;" "&amp;G151</f>
        <v>Thompson WSH</v>
      </c>
      <c r="M151" s="11" t="str">
        <f>VLOOKUP(L151,$S$5:$S$345,1,FALSE)</f>
        <v>Thompson WSH</v>
      </c>
      <c r="P151" s="13" t="s">
        <v>504</v>
      </c>
      <c r="Q151" s="9" t="s">
        <v>167</v>
      </c>
      <c r="R151" s="9" t="s">
        <v>507</v>
      </c>
      <c r="S151" s="10" t="str">
        <f>TRIM(MID(P151,FIND(" ",P151,1)+1,99))&amp;" "&amp;Q151</f>
        <v>Thompson WSH</v>
      </c>
      <c r="T151" s="11" t="str">
        <f>VLOOKUP(S151,$L$5:$L$167,1,FALSE)</f>
        <v>Thompson WSH</v>
      </c>
    </row>
    <row r="152" spans="4:20" x14ac:dyDescent="0.25">
      <c r="D152" s="27" t="s">
        <v>102</v>
      </c>
      <c r="E152" s="2" t="s">
        <v>513</v>
      </c>
      <c r="F152" s="25" t="str">
        <f>RIGHT(D152,3)</f>
        <v>OTT</v>
      </c>
      <c r="G152" s="25" t="str">
        <f>IF(F152="VGK","VEG",F152)</f>
        <v>OTT</v>
      </c>
      <c r="H152" s="25" t="str">
        <f>LEFT(D152,1)&amp;LOWER(MID(D152,2,I152-2))</f>
        <v>Tim</v>
      </c>
      <c r="I152" s="25">
        <f>FIND(" ",D152,1)</f>
        <v>4</v>
      </c>
      <c r="J152" s="25">
        <f>FIND(" ",D152,1+I152)</f>
        <v>12</v>
      </c>
      <c r="K152" s="25" t="s">
        <v>532</v>
      </c>
      <c r="L152" s="10" t="str">
        <f>H152&amp;" "&amp;K152&amp;" "&amp;G152</f>
        <v>Tim Stützle OTT</v>
      </c>
      <c r="M152" s="11" t="str">
        <f>VLOOKUP(L152,$S$5:$S$345,1,FALSE)</f>
        <v>Tim Stützle OTT</v>
      </c>
      <c r="P152" s="12" t="s">
        <v>454</v>
      </c>
      <c r="Q152" s="8" t="s">
        <v>169</v>
      </c>
      <c r="R152" s="9" t="s">
        <v>513</v>
      </c>
      <c r="S152" s="10" t="str">
        <f>P152&amp;" "&amp;Q152</f>
        <v>Tim Stützle OTT</v>
      </c>
      <c r="T152" s="11" t="str">
        <f>VLOOKUP(S152,$L$5:$L$167,1,FALSE)</f>
        <v>Tim Stützle OTT</v>
      </c>
    </row>
    <row r="153" spans="4:20" x14ac:dyDescent="0.25">
      <c r="D153" s="27" t="s">
        <v>75</v>
      </c>
      <c r="E153" s="2" t="s">
        <v>513</v>
      </c>
      <c r="F153" s="25" t="str">
        <f>RIGHT(D153,3)</f>
        <v>NJD</v>
      </c>
      <c r="G153" s="25" t="str">
        <f>IF(F153="VGK","VEG",F153)</f>
        <v>NJD</v>
      </c>
      <c r="H153" s="25" t="str">
        <f>LEFT(D153,1)&amp;LOWER(MID(D153,2,I153-2))</f>
        <v>Timo</v>
      </c>
      <c r="I153" s="25">
        <f>FIND(" ",D153,1)</f>
        <v>5</v>
      </c>
      <c r="J153" s="25">
        <f>FIND(" ",D153,1+I153)</f>
        <v>11</v>
      </c>
      <c r="K153" s="25" t="str">
        <f>MID(D153,I153+1,1)&amp;LOWER(TRIM(MID(D153,I153+2,J153-I153-1)))</f>
        <v>Meier</v>
      </c>
      <c r="L153" s="10" t="str">
        <f>H153&amp;" "&amp;K153&amp;" "&amp;G153</f>
        <v>Timo Meier NJD</v>
      </c>
      <c r="M153" s="11" t="str">
        <f>VLOOKUP(L153,$S$5:$S$345,1,FALSE)</f>
        <v>Timo Meier NJD</v>
      </c>
      <c r="P153" s="12" t="s">
        <v>374</v>
      </c>
      <c r="Q153" s="8" t="s">
        <v>189</v>
      </c>
      <c r="R153" s="9" t="s">
        <v>513</v>
      </c>
      <c r="S153" s="10" t="str">
        <f>P153&amp;" "&amp;Q153</f>
        <v>Timo Meier NJD</v>
      </c>
      <c r="T153" s="11" t="str">
        <f>VLOOKUP(S153,$L$5:$L$167,1,FALSE)</f>
        <v>Timo Meier NJD</v>
      </c>
    </row>
    <row r="154" spans="4:20" x14ac:dyDescent="0.25">
      <c r="D154" s="27" t="s">
        <v>56</v>
      </c>
      <c r="E154" s="2" t="s">
        <v>513</v>
      </c>
      <c r="F154" s="25" t="str">
        <f>RIGHT(D154,3)</f>
        <v>WSH</v>
      </c>
      <c r="G154" s="25" t="str">
        <f>IF(F154="VGK","VEG",F154)</f>
        <v>WSH</v>
      </c>
      <c r="H154" s="25" t="str">
        <f>LEFT(D154,1)&amp;LOWER(MID(D154,2,I154-2))</f>
        <v>Tom</v>
      </c>
      <c r="I154" s="25">
        <f>FIND(" ",D154,1)</f>
        <v>4</v>
      </c>
      <c r="J154" s="25">
        <f>FIND(" ",D154,1+I154)</f>
        <v>11</v>
      </c>
      <c r="K154" s="25" t="str">
        <f>MID(D154,I154+1,1)&amp;LOWER(TRIM(MID(D154,I154+2,J154-I154-1)))</f>
        <v>Wilson</v>
      </c>
      <c r="L154" s="10" t="str">
        <f>H154&amp;" "&amp;K154&amp;" "&amp;G154</f>
        <v>Tom Wilson WSH</v>
      </c>
      <c r="M154" s="11" t="str">
        <f>VLOOKUP(L154,$S$5:$S$345,1,FALSE)</f>
        <v>Tom Wilson WSH</v>
      </c>
      <c r="P154" s="12" t="s">
        <v>479</v>
      </c>
      <c r="Q154" s="8" t="s">
        <v>167</v>
      </c>
      <c r="R154" s="9" t="s">
        <v>513</v>
      </c>
      <c r="S154" s="10" t="str">
        <f>P154&amp;" "&amp;Q154</f>
        <v>Tom Wilson WSH</v>
      </c>
      <c r="T154" s="11" t="str">
        <f>VLOOKUP(S154,$L$5:$L$167,1,FALSE)</f>
        <v>Tom Wilson WSH</v>
      </c>
    </row>
    <row r="155" spans="4:20" x14ac:dyDescent="0.25">
      <c r="D155" s="27" t="s">
        <v>116</v>
      </c>
      <c r="E155" s="2" t="s">
        <v>513</v>
      </c>
      <c r="F155" s="25" t="str">
        <f>RIGHT(D155,3)</f>
        <v>VGK</v>
      </c>
      <c r="G155" s="25" t="str">
        <f>IF(F155="VGK","VEG",F155)</f>
        <v>VEG</v>
      </c>
      <c r="H155" s="25" t="s">
        <v>533</v>
      </c>
      <c r="I155" s="25">
        <f>FIND(" ",D155,1)</f>
        <v>6</v>
      </c>
      <c r="J155" s="25">
        <f>FIND(" ",D155,1+I155)</f>
        <v>12</v>
      </c>
      <c r="K155" s="25" t="str">
        <f>MID(D155,I155+1,1)&amp;LOWER(TRIM(MID(D155,I155+2,J155-I155-1)))</f>
        <v>Hertl</v>
      </c>
      <c r="L155" s="10" t="str">
        <f>H155&amp;" "&amp;K155&amp;" "&amp;G155</f>
        <v>Tomáš Hertl VEG</v>
      </c>
      <c r="M155" s="11" t="str">
        <f>VLOOKUP(L155,$S$5:$S$345,1,FALSE)</f>
        <v>Tomáš Hertl VEG</v>
      </c>
      <c r="P155" s="14" t="s">
        <v>303</v>
      </c>
      <c r="Q155" s="8" t="s">
        <v>185</v>
      </c>
      <c r="R155" s="9" t="s">
        <v>513</v>
      </c>
      <c r="S155" s="10" t="str">
        <f>P155&amp;" "&amp;Q155</f>
        <v>Tomáš Hertl VEG</v>
      </c>
      <c r="T155" s="11" t="str">
        <f>VLOOKUP(S155,$L$5:$L$167,1,FALSE)</f>
        <v>Tomáš Hertl VEG</v>
      </c>
    </row>
    <row r="156" spans="4:20" x14ac:dyDescent="0.25">
      <c r="D156" s="27" t="s">
        <v>145</v>
      </c>
      <c r="E156" s="2" t="s">
        <v>513</v>
      </c>
      <c r="F156" s="25" t="str">
        <f>RIGHT(D156,3)</f>
        <v>LAK</v>
      </c>
      <c r="G156" s="25" t="str">
        <f>IF(F156="VGK","VEG",F156)</f>
        <v>LAK</v>
      </c>
      <c r="H156" s="25" t="str">
        <f>LEFT(D156,1)&amp;LOWER(MID(D156,2,I156-2))</f>
        <v>Trevor</v>
      </c>
      <c r="I156" s="25">
        <f>FIND(" ",D156,1)</f>
        <v>7</v>
      </c>
      <c r="J156" s="25">
        <f>FIND(" ",D156,1+I156)</f>
        <v>13</v>
      </c>
      <c r="K156" s="25" t="str">
        <f>MID(D156,I156+1,1)&amp;LOWER(TRIM(MID(D156,I156+2,J156-I156-1)))</f>
        <v>Moore</v>
      </c>
      <c r="L156" s="10" t="str">
        <f>H156&amp;" "&amp;K156&amp;" "&amp;G156</f>
        <v>Trevor Moore LAK</v>
      </c>
      <c r="M156" s="11" t="str">
        <f>VLOOKUP(L156,$S$5:$S$345,1,FALSE)</f>
        <v>Trevor Moore LAK</v>
      </c>
      <c r="P156" s="12" t="s">
        <v>379</v>
      </c>
      <c r="Q156" s="8" t="s">
        <v>173</v>
      </c>
      <c r="R156" s="9" t="s">
        <v>513</v>
      </c>
      <c r="S156" s="10" t="str">
        <f>P156&amp;" "&amp;Q156</f>
        <v>Trevor Moore LAK</v>
      </c>
      <c r="T156" s="11" t="str">
        <f>VLOOKUP(S156,$L$5:$L$167,1,FALSE)</f>
        <v>Trevor Moore LAK</v>
      </c>
    </row>
    <row r="157" spans="4:20" x14ac:dyDescent="0.25">
      <c r="D157" s="27" t="s">
        <v>4</v>
      </c>
      <c r="E157" s="2" t="s">
        <v>513</v>
      </c>
      <c r="F157" s="25" t="str">
        <f>RIGHT(D157,3)</f>
        <v>DAL</v>
      </c>
      <c r="G157" s="25" t="str">
        <f>IF(F157="VGK","VEG",F157)</f>
        <v>DAL</v>
      </c>
      <c r="H157" s="25" t="str">
        <f>LEFT(D157,1)&amp;LOWER(MID(D157,2,I157-2))</f>
        <v>Tyler</v>
      </c>
      <c r="I157" s="25">
        <f>FIND(" ",D157,1)</f>
        <v>6</v>
      </c>
      <c r="J157" s="25">
        <f>FIND(" ",D157,1+I157)</f>
        <v>13</v>
      </c>
      <c r="K157" s="25" t="str">
        <f>MID(D157,I157+1,1)&amp;LOWER(TRIM(MID(D157,I157+2,J157-I157-1)))</f>
        <v>Seguin</v>
      </c>
      <c r="L157" s="10" t="str">
        <f>H157&amp;" "&amp;K157&amp;" "&amp;G157</f>
        <v>Tyler Seguin DAL</v>
      </c>
      <c r="M157" s="11" t="str">
        <f>VLOOKUP(L157,$S$5:$S$345,1,FALSE)</f>
        <v>Tyler Seguin DAL</v>
      </c>
      <c r="P157" s="12" t="s">
        <v>437</v>
      </c>
      <c r="Q157" s="8" t="s">
        <v>181</v>
      </c>
      <c r="R157" s="9" t="s">
        <v>513</v>
      </c>
      <c r="S157" s="10" t="str">
        <f>P157&amp;" "&amp;Q157</f>
        <v>Tyler Seguin DAL</v>
      </c>
      <c r="T157" s="11" t="str">
        <f>VLOOKUP(S157,$L$5:$L$167,1,FALSE)</f>
        <v>Tyler Seguin DAL</v>
      </c>
    </row>
    <row r="158" spans="4:20" x14ac:dyDescent="0.25">
      <c r="D158" s="27" t="s">
        <v>148</v>
      </c>
      <c r="E158" s="2" t="s">
        <v>507</v>
      </c>
      <c r="F158" s="25" t="str">
        <f>RIGHT(D158,3)</f>
        <v>OTT</v>
      </c>
      <c r="G158" s="25" t="str">
        <f>IF(F158="VGK","VEG",F158)</f>
        <v>OTT</v>
      </c>
      <c r="H158" s="25" t="str">
        <f>LEFT(D158,1)&amp;LOWER(MID(D158,2,I158-2))</f>
        <v>Ullmark</v>
      </c>
      <c r="I158" s="25">
        <f>FIND(" ",D158,1)</f>
        <v>8</v>
      </c>
      <c r="J158" s="25" t="s">
        <v>516</v>
      </c>
      <c r="K158" s="25" t="s">
        <v>516</v>
      </c>
      <c r="L158" s="10" t="str">
        <f>H158&amp;" "&amp;G158</f>
        <v>Ullmark OTT</v>
      </c>
      <c r="M158" s="11" t="str">
        <f>VLOOKUP(L158,$S$5:$S$345,1,FALSE)</f>
        <v>Ullmark OTT</v>
      </c>
      <c r="P158" s="13" t="s">
        <v>505</v>
      </c>
      <c r="Q158" s="9" t="s">
        <v>169</v>
      </c>
      <c r="R158" s="9" t="s">
        <v>507</v>
      </c>
      <c r="S158" s="10" t="str">
        <f>TRIM(MID(P158,FIND(" ",P158,1)+1,99))&amp;" "&amp;Q158</f>
        <v>Ullmark OTT</v>
      </c>
      <c r="T158" s="11" t="str">
        <f>VLOOKUP(S158,$L$5:$L$167,1,FALSE)</f>
        <v>Ullmark OTT</v>
      </c>
    </row>
    <row r="159" spans="4:20" x14ac:dyDescent="0.25">
      <c r="D159" s="27" t="s">
        <v>34</v>
      </c>
      <c r="E159" s="2" t="s">
        <v>513</v>
      </c>
      <c r="F159" s="25" t="str">
        <f>RIGHT(D159,3)</f>
        <v>COL</v>
      </c>
      <c r="G159" s="25" t="str">
        <f>IF(F159="VGK","VEG",F159)</f>
        <v>COL</v>
      </c>
      <c r="H159" s="25" t="str">
        <f>LEFT(D159,1)&amp;LOWER(MID(D159,2,I159-2))</f>
        <v>Valeri</v>
      </c>
      <c r="I159" s="25">
        <f>FIND(" ",D159,1)</f>
        <v>7</v>
      </c>
      <c r="J159" s="25">
        <f>FIND(" ",D159,1+I159)</f>
        <v>18</v>
      </c>
      <c r="K159" s="25" t="str">
        <f>MID(D159,I159+1,1)&amp;LOWER(TRIM(MID(D159,I159+2,J159-I159-1)))</f>
        <v>Nichushkin</v>
      </c>
      <c r="L159" s="10" t="str">
        <f>H159&amp;" "&amp;K159&amp;" "&amp;G159</f>
        <v>Valeri Nichushkin COL</v>
      </c>
      <c r="M159" s="11" t="str">
        <f>VLOOKUP(L159,$S$5:$S$345,1,FALSE)</f>
        <v>Valeri Nichushkin COL</v>
      </c>
      <c r="P159" s="12" t="s">
        <v>389</v>
      </c>
      <c r="Q159" s="8" t="s">
        <v>233</v>
      </c>
      <c r="R159" s="9" t="s">
        <v>513</v>
      </c>
      <c r="S159" s="10" t="str">
        <f>P159&amp;" "&amp;Q159</f>
        <v>Valeri Nichushkin COL</v>
      </c>
      <c r="T159" s="11" t="str">
        <f>VLOOKUP(S159,$L$5:$L$167,1,FALSE)</f>
        <v>Valeri Nichushkin COL</v>
      </c>
    </row>
    <row r="160" spans="4:20" x14ac:dyDescent="0.25">
      <c r="D160" s="27" t="s">
        <v>140</v>
      </c>
      <c r="E160" s="2" t="s">
        <v>507</v>
      </c>
      <c r="F160" s="25" t="str">
        <f>RIGHT(D160,3)</f>
        <v>TBL</v>
      </c>
      <c r="G160" s="25" t="str">
        <f>IF(F160="VGK","VEG",F160)</f>
        <v>TBL</v>
      </c>
      <c r="H160" s="25" t="str">
        <f>LEFT(D160,1)&amp;LOWER(MID(D160,2,I160-2))</f>
        <v>Vasilevskiy</v>
      </c>
      <c r="I160" s="25">
        <f>FIND(" ",D160,1)</f>
        <v>12</v>
      </c>
      <c r="J160" s="25" t="s">
        <v>516</v>
      </c>
      <c r="K160" s="25" t="s">
        <v>516</v>
      </c>
      <c r="L160" s="10" t="str">
        <f>H160&amp;" "&amp;G160</f>
        <v>Vasilevskiy TBL</v>
      </c>
      <c r="M160" s="11" t="str">
        <f>VLOOKUP(L160,$S$5:$S$345,1,FALSE)</f>
        <v>Vasilevskiy TBL</v>
      </c>
      <c r="P160" s="13" t="s">
        <v>506</v>
      </c>
      <c r="Q160" s="9" t="s">
        <v>224</v>
      </c>
      <c r="R160" s="9" t="s">
        <v>507</v>
      </c>
      <c r="S160" s="10" t="str">
        <f>TRIM(MID(P160,FIND(" ",P160,1)+1,99))&amp;" "&amp;Q160</f>
        <v>Vasilevskiy TBL</v>
      </c>
      <c r="T160" s="11" t="str">
        <f>VLOOKUP(S160,$L$5:$L$167,1,FALSE)</f>
        <v>Vasilevskiy TBL</v>
      </c>
    </row>
    <row r="161" spans="4:20" x14ac:dyDescent="0.25">
      <c r="D161" s="27" t="s">
        <v>80</v>
      </c>
      <c r="E161" s="2" t="s">
        <v>513</v>
      </c>
      <c r="F161" s="25" t="str">
        <f>RIGHT(D161,3)</f>
        <v>TBL</v>
      </c>
      <c r="G161" s="25" t="str">
        <f>IF(F161="VGK","VEG",F161)</f>
        <v>TBL</v>
      </c>
      <c r="H161" s="25" t="str">
        <f>LEFT(D161,1)&amp;LOWER(MID(D161,2,I161-2))</f>
        <v>Victor</v>
      </c>
      <c r="I161" s="25">
        <f>FIND(" ",D161,1)</f>
        <v>7</v>
      </c>
      <c r="J161" s="25">
        <f>FIND(" ",D161,1+I161)</f>
        <v>14</v>
      </c>
      <c r="K161" s="25" t="str">
        <f>MID(D161,I161+1,1)&amp;LOWER(TRIM(MID(D161,I161+2,J161-I161-1)))</f>
        <v>Hedman</v>
      </c>
      <c r="L161" s="10" t="str">
        <f>H161&amp;" "&amp;K161&amp;" "&amp;G161</f>
        <v>Victor Hedman TBL</v>
      </c>
      <c r="M161" s="11" t="str">
        <f>VLOOKUP(L161,$S$5:$S$345,1,FALSE)</f>
        <v>Victor Hedman TBL</v>
      </c>
      <c r="P161" s="12" t="s">
        <v>299</v>
      </c>
      <c r="Q161" s="8" t="s">
        <v>224</v>
      </c>
      <c r="R161" s="9" t="s">
        <v>513</v>
      </c>
      <c r="S161" s="10" t="str">
        <f>P161&amp;" "&amp;Q161</f>
        <v>Victor Hedman TBL</v>
      </c>
      <c r="T161" s="11" t="str">
        <f>VLOOKUP(S161,$L$5:$L$167,1,FALSE)</f>
        <v>Victor Hedman TBL</v>
      </c>
    </row>
    <row r="162" spans="4:20" x14ac:dyDescent="0.25">
      <c r="D162" s="27" t="s">
        <v>31</v>
      </c>
      <c r="E162" s="2" t="s">
        <v>513</v>
      </c>
      <c r="F162" s="25" t="str">
        <f>RIGHT(D162,3)</f>
        <v>VGK</v>
      </c>
      <c r="G162" s="25" t="str">
        <f>IF(F162="VGK","VEG",F162)</f>
        <v>VEG</v>
      </c>
      <c r="H162" s="25" t="str">
        <f>LEFT(D162,1)&amp;LOWER(MID(D162,2,I162-2))</f>
        <v>William</v>
      </c>
      <c r="I162" s="25">
        <f>FIND(" ",D162,1)</f>
        <v>8</v>
      </c>
      <c r="J162" s="25">
        <f>FIND(" ",D162,1+I162)</f>
        <v>17</v>
      </c>
      <c r="K162" s="25" t="str">
        <f>MID(D162,I162+1,1)&amp;LOWER(TRIM(MID(D162,I162+2,J162-I162-1)))</f>
        <v>Karlsson</v>
      </c>
      <c r="L162" s="10" t="str">
        <f>H162&amp;" "&amp;K162&amp;" "&amp;G162</f>
        <v>William Karlsson VEG</v>
      </c>
      <c r="M162" s="11" t="str">
        <f>VLOOKUP(L162,$S$5:$S$345,1,FALSE)</f>
        <v>William Karlsson VEG</v>
      </c>
      <c r="P162" s="12" t="s">
        <v>324</v>
      </c>
      <c r="Q162" s="8" t="s">
        <v>185</v>
      </c>
      <c r="R162" s="9" t="s">
        <v>513</v>
      </c>
      <c r="S162" s="10" t="str">
        <f>P162&amp;" "&amp;Q162</f>
        <v>William Karlsson VEG</v>
      </c>
      <c r="T162" s="11" t="str">
        <f>VLOOKUP(S162,$L$5:$L$167,1,FALSE)</f>
        <v>William Karlsson VEG</v>
      </c>
    </row>
    <row r="163" spans="4:20" x14ac:dyDescent="0.25">
      <c r="D163" s="27" t="s">
        <v>55</v>
      </c>
      <c r="E163" s="2" t="s">
        <v>513</v>
      </c>
      <c r="F163" s="25" t="str">
        <f>RIGHT(D163,3)</f>
        <v>TOR</v>
      </c>
      <c r="G163" s="25" t="str">
        <f>IF(F163="VGK","VEG",F163)</f>
        <v>TOR</v>
      </c>
      <c r="H163" s="25" t="str">
        <f>LEFT(D163,1)&amp;LOWER(MID(D163,2,I163-2))</f>
        <v>William</v>
      </c>
      <c r="I163" s="25">
        <f>FIND(" ",D163,1)</f>
        <v>8</v>
      </c>
      <c r="J163" s="25">
        <f>FIND(" ",D163,1+I163)</f>
        <v>17</v>
      </c>
      <c r="K163" s="25" t="str">
        <f>MID(D163,I163+1,1)&amp;LOWER(TRIM(MID(D163,I163+2,J163-I163-1)))</f>
        <v>Nylander</v>
      </c>
      <c r="L163" s="10" t="str">
        <f>H163&amp;" "&amp;K163&amp;" "&amp;G163</f>
        <v>William Nylander TOR</v>
      </c>
      <c r="M163" s="11" t="str">
        <f>VLOOKUP(L163,$S$5:$S$345,1,FALSE)</f>
        <v>William Nylander TOR</v>
      </c>
      <c r="P163" s="12" t="s">
        <v>394</v>
      </c>
      <c r="Q163" s="8" t="s">
        <v>195</v>
      </c>
      <c r="R163" s="9" t="s">
        <v>513</v>
      </c>
      <c r="S163" s="10" t="str">
        <f>P163&amp;" "&amp;Q163</f>
        <v>William Nylander TOR</v>
      </c>
      <c r="T163" s="11" t="str">
        <f>VLOOKUP(S163,$L$5:$L$167,1,FALSE)</f>
        <v>William Nylander TOR</v>
      </c>
    </row>
    <row r="164" spans="4:20" x14ac:dyDescent="0.25">
      <c r="D164" s="27" t="s">
        <v>158</v>
      </c>
      <c r="E164" s="2" t="s">
        <v>507</v>
      </c>
      <c r="F164" s="25" t="str">
        <f>RIGHT(D164,3)</f>
        <v>TOR</v>
      </c>
      <c r="G164" s="25" t="str">
        <f>IF(F164="VGK","VEG",F164)</f>
        <v>TOR</v>
      </c>
      <c r="H164" s="25" t="str">
        <f>LEFT(D164,1)&amp;LOWER(MID(D164,2,I164-2))</f>
        <v>Woll</v>
      </c>
      <c r="I164" s="25">
        <f>FIND(" ",D164,1)</f>
        <v>5</v>
      </c>
      <c r="J164" s="25" t="s">
        <v>516</v>
      </c>
      <c r="K164" s="25" t="s">
        <v>516</v>
      </c>
      <c r="L164" s="10" t="str">
        <f>H164&amp;" "&amp;G164</f>
        <v>Woll TOR</v>
      </c>
      <c r="M164" s="11" t="str">
        <f>VLOOKUP(L164,$S$5:$S$345,1,FALSE)</f>
        <v>Woll TOR</v>
      </c>
      <c r="P164" s="7" t="s">
        <v>543</v>
      </c>
      <c r="Q164" s="8" t="s">
        <v>195</v>
      </c>
      <c r="R164" s="9" t="s">
        <v>507</v>
      </c>
      <c r="S164" s="10" t="str">
        <f>P164&amp;" "&amp;Q164</f>
        <v>Woll TOR</v>
      </c>
      <c r="T164" s="11" t="str">
        <f>VLOOKUP(S164,$L$5:$L$167,1,FALSE)</f>
        <v>Woll TOR</v>
      </c>
    </row>
    <row r="165" spans="4:20" x14ac:dyDescent="0.25">
      <c r="D165" s="27" t="s">
        <v>29</v>
      </c>
      <c r="E165" s="2" t="s">
        <v>513</v>
      </c>
      <c r="F165" s="25" t="str">
        <f>RIGHT(D165,3)</f>
        <v>DAL</v>
      </c>
      <c r="G165" s="25" t="str">
        <f>IF(F165="VGK","VEG",F165)</f>
        <v>DAL</v>
      </c>
      <c r="H165" s="25" t="str">
        <f>LEFT(D165,1)&amp;LOWER(MID(D165,2,I165-2))</f>
        <v>Wyatt</v>
      </c>
      <c r="I165" s="25">
        <f>FIND(" ",D165,1)</f>
        <v>6</v>
      </c>
      <c r="J165" s="25">
        <f>FIND(" ",D165,1+I165)</f>
        <v>15</v>
      </c>
      <c r="K165" s="25" t="str">
        <f>MID(D165,I165+1,1)&amp;LOWER(TRIM(MID(D165,I165+2,J165-I165-1)))</f>
        <v>Johnston</v>
      </c>
      <c r="L165" s="10" t="str">
        <f>H165&amp;" "&amp;K165&amp;" "&amp;G165</f>
        <v>Wyatt Johnston DAL</v>
      </c>
      <c r="M165" s="11" t="str">
        <f>VLOOKUP(L165,$S$5:$S$345,1,FALSE)</f>
        <v>Wyatt Johnston DAL</v>
      </c>
      <c r="P165" s="12" t="s">
        <v>319</v>
      </c>
      <c r="Q165" s="8" t="s">
        <v>181</v>
      </c>
      <c r="R165" s="9" t="s">
        <v>513</v>
      </c>
      <c r="S165" s="10" t="str">
        <f>P165&amp;" "&amp;Q165</f>
        <v>Wyatt Johnston DAL</v>
      </c>
      <c r="T165" s="11" t="str">
        <f>VLOOKUP(S165,$L$5:$L$167,1,FALSE)</f>
        <v>Wyatt Johnston DAL</v>
      </c>
    </row>
    <row r="166" spans="4:20" x14ac:dyDescent="0.25">
      <c r="D166" s="27" t="s">
        <v>76</v>
      </c>
      <c r="E166" s="2" t="s">
        <v>513</v>
      </c>
      <c r="F166" s="25" t="str">
        <f>RIGHT(D166,3)</f>
        <v>EDM</v>
      </c>
      <c r="G166" s="25" t="str">
        <f>IF(F166="VGK","VEG",F166)</f>
        <v>EDM</v>
      </c>
      <c r="H166" s="25" t="str">
        <f>LEFT(D166,1)&amp;LOWER(MID(D166,2,I166-2))</f>
        <v>Zach</v>
      </c>
      <c r="I166" s="25">
        <f>FIND(" ",D166,1)</f>
        <v>5</v>
      </c>
      <c r="J166" s="25">
        <f>FIND(" ",D166,1+I166)</f>
        <v>11</v>
      </c>
      <c r="K166" s="25" t="str">
        <f>MID(D166,I166+1,1)&amp;LOWER(TRIM(MID(D166,I166+2,J166-I166-1)))</f>
        <v>Hyman</v>
      </c>
      <c r="L166" s="10" t="str">
        <f>H166&amp;" "&amp;K166&amp;" "&amp;G166</f>
        <v>Zach Hyman EDM</v>
      </c>
      <c r="M166" s="11" t="str">
        <f>VLOOKUP(L166,$S$5:$S$345,1,FALSE)</f>
        <v>Zach Hyman EDM</v>
      </c>
      <c r="P166" s="12" t="s">
        <v>311</v>
      </c>
      <c r="Q166" s="8" t="s">
        <v>179</v>
      </c>
      <c r="R166" s="9" t="s">
        <v>513</v>
      </c>
      <c r="S166" s="10" t="str">
        <f>P166&amp;" "&amp;Q166</f>
        <v>Zach Hyman EDM</v>
      </c>
      <c r="T166" s="11" t="str">
        <f>VLOOKUP(S166,$L$5:$L$167,1,FALSE)</f>
        <v>Zach Hyman EDM</v>
      </c>
    </row>
    <row r="167" spans="4:20" x14ac:dyDescent="0.25">
      <c r="D167" s="29" t="s">
        <v>77</v>
      </c>
      <c r="E167" s="30" t="s">
        <v>513</v>
      </c>
      <c r="F167" s="31" t="str">
        <f>RIGHT(D167,3)</f>
        <v>STL</v>
      </c>
      <c r="G167" s="31" t="str">
        <f>IF(F167="VGK","VEG",F167)</f>
        <v>STL</v>
      </c>
      <c r="H167" s="31" t="s">
        <v>534</v>
      </c>
      <c r="I167" s="31">
        <f>FIND(" ",D167,1)</f>
        <v>5</v>
      </c>
      <c r="J167" s="31">
        <f>FIND(" ",D167,1+I167)</f>
        <v>12</v>
      </c>
      <c r="K167" s="31" t="str">
        <f>MID(D167,I167+1,1)&amp;LOWER(TRIM(MID(D167,I167+2,J167-I167-1)))</f>
        <v>Bolduc</v>
      </c>
      <c r="L167" s="18" t="str">
        <f>H167&amp;" "&amp;K167&amp;" "&amp;G167</f>
        <v>Zachary Bolduc STL</v>
      </c>
      <c r="M167" s="19" t="str">
        <f>VLOOKUP(L167,$S$5:$S$345,1,FALSE)</f>
        <v>Zachary Bolduc STL</v>
      </c>
      <c r="P167" s="12" t="s">
        <v>201</v>
      </c>
      <c r="Q167" s="8" t="s">
        <v>202</v>
      </c>
      <c r="R167" s="9" t="s">
        <v>513</v>
      </c>
      <c r="S167" s="10" t="str">
        <f>P167&amp;" "&amp;Q167</f>
        <v>Zachary Bolduc STL</v>
      </c>
      <c r="T167" s="11" t="str">
        <f>VLOOKUP(S167,$L$5:$L$167,1,FALSE)</f>
        <v>Zachary Bolduc STL</v>
      </c>
    </row>
    <row r="168" spans="4:20" x14ac:dyDescent="0.25">
      <c r="P168" s="12" t="s">
        <v>274</v>
      </c>
      <c r="Q168" s="8" t="s">
        <v>169</v>
      </c>
      <c r="R168" s="9" t="s">
        <v>513</v>
      </c>
      <c r="S168" s="10" t="str">
        <f>P168&amp;" "&amp;Q168</f>
        <v>Adam Gaudette OTT</v>
      </c>
      <c r="T168" s="11" t="e">
        <f>VLOOKUP(S168,$L$5:$L$167,1,FALSE)</f>
        <v>#N/A</v>
      </c>
    </row>
    <row r="169" spans="4:20" x14ac:dyDescent="0.25">
      <c r="P169" s="13" t="s">
        <v>501</v>
      </c>
      <c r="Q169" s="9" t="s">
        <v>185</v>
      </c>
      <c r="R169" s="9" t="s">
        <v>507</v>
      </c>
      <c r="S169" s="10" t="str">
        <f>TRIM(MID(P169,FIND(" ",P169,1)+1,99))&amp;" "&amp;Q169</f>
        <v>Schmid VEG</v>
      </c>
      <c r="T169" s="11" t="e">
        <f>VLOOKUP(S169,$L$5:$L$167,1,FALSE)</f>
        <v>#N/A</v>
      </c>
    </row>
    <row r="170" spans="4:20" x14ac:dyDescent="0.25">
      <c r="P170" s="12" t="s">
        <v>312</v>
      </c>
      <c r="Q170" s="8" t="s">
        <v>175</v>
      </c>
      <c r="R170" s="9" t="s">
        <v>513</v>
      </c>
      <c r="S170" s="10" t="str">
        <f>P170&amp;" "&amp;Q170</f>
        <v>Alex Iafallo WPG</v>
      </c>
      <c r="T170" s="11" t="e">
        <f>VLOOKUP(S170,$L$5:$L$167,1,FALSE)</f>
        <v>#N/A</v>
      </c>
    </row>
    <row r="171" spans="4:20" x14ac:dyDescent="0.25">
      <c r="P171" s="12" t="s">
        <v>340</v>
      </c>
      <c r="Q171" s="8" t="s">
        <v>173</v>
      </c>
      <c r="R171" s="9" t="s">
        <v>513</v>
      </c>
      <c r="S171" s="10" t="str">
        <f>P171&amp;" "&amp;Q171</f>
        <v>Alex Laferriere LAK</v>
      </c>
      <c r="T171" s="11" t="e">
        <f>VLOOKUP(S171,$L$5:$L$167,1,FALSE)</f>
        <v>#N/A</v>
      </c>
    </row>
    <row r="172" spans="4:20" x14ac:dyDescent="0.25">
      <c r="P172" s="12" t="s">
        <v>388</v>
      </c>
      <c r="Q172" s="8" t="s">
        <v>171</v>
      </c>
      <c r="R172" s="9" t="s">
        <v>513</v>
      </c>
      <c r="S172" s="10" t="str">
        <f>P172&amp;" "&amp;Q172</f>
        <v>Alex Newhook MTL</v>
      </c>
      <c r="T172" s="11" t="e">
        <f>VLOOKUP(S172,$L$5:$L$167,1,FALSE)</f>
        <v>#N/A</v>
      </c>
    </row>
    <row r="173" spans="4:20" x14ac:dyDescent="0.25">
      <c r="P173" s="12" t="s">
        <v>472</v>
      </c>
      <c r="Q173" s="8" t="s">
        <v>173</v>
      </c>
      <c r="R173" s="9" t="s">
        <v>513</v>
      </c>
      <c r="S173" s="10" t="str">
        <f>P173&amp;" "&amp;Q173</f>
        <v>Alex Turcotte LAK</v>
      </c>
      <c r="T173" s="11" t="e">
        <f>VLOOKUP(S173,$L$5:$L$167,1,FALSE)</f>
        <v>#N/A</v>
      </c>
    </row>
    <row r="174" spans="4:20" x14ac:dyDescent="0.25">
      <c r="P174" s="12" t="s">
        <v>166</v>
      </c>
      <c r="Q174" s="8" t="s">
        <v>167</v>
      </c>
      <c r="R174" s="9" t="s">
        <v>513</v>
      </c>
      <c r="S174" s="10" t="str">
        <f>P174&amp;" "&amp;Q174</f>
        <v>Alexander Alexeyev WSH</v>
      </c>
      <c r="T174" s="11" t="e">
        <f>VLOOKUP(S174,$L$5:$L$167,1,FALSE)</f>
        <v>#N/A</v>
      </c>
    </row>
    <row r="175" spans="4:20" x14ac:dyDescent="0.25">
      <c r="P175" s="12" t="s">
        <v>409</v>
      </c>
      <c r="Q175" s="8" t="s">
        <v>181</v>
      </c>
      <c r="R175" s="9" t="s">
        <v>513</v>
      </c>
      <c r="S175" s="10" t="str">
        <f>P175&amp;" "&amp;Q175</f>
        <v>Alexander Petrovic DAL</v>
      </c>
      <c r="T175" s="11" t="e">
        <f>VLOOKUP(S175,$L$5:$L$167,1,FALSE)</f>
        <v>#N/A</v>
      </c>
    </row>
    <row r="176" spans="4:20" x14ac:dyDescent="0.25">
      <c r="P176" s="12" t="s">
        <v>219</v>
      </c>
      <c r="Q176" s="8" t="s">
        <v>171</v>
      </c>
      <c r="R176" s="9" t="s">
        <v>513</v>
      </c>
      <c r="S176" s="10" t="str">
        <f>P176&amp;" "&amp;Q176</f>
        <v>Alexandre Carrier MTL</v>
      </c>
      <c r="T176" s="11" t="e">
        <f>VLOOKUP(S176,$L$5:$L$167,1,FALSE)</f>
        <v>#N/A</v>
      </c>
    </row>
    <row r="177" spans="16:20" x14ac:dyDescent="0.25">
      <c r="P177" s="12" t="s">
        <v>463</v>
      </c>
      <c r="Q177" s="8" t="s">
        <v>202</v>
      </c>
      <c r="R177" s="9" t="s">
        <v>513</v>
      </c>
      <c r="S177" s="10" t="str">
        <f>P177&amp;" "&amp;Q177</f>
        <v>Alexandre Texier STL</v>
      </c>
      <c r="T177" s="11" t="e">
        <f>VLOOKUP(S177,$L$5:$L$167,1,FALSE)</f>
        <v>#N/A</v>
      </c>
    </row>
    <row r="178" spans="16:20" x14ac:dyDescent="0.25">
      <c r="P178" s="12" t="s">
        <v>469</v>
      </c>
      <c r="Q178" s="8" t="s">
        <v>202</v>
      </c>
      <c r="R178" s="9" t="s">
        <v>513</v>
      </c>
      <c r="S178" s="10" t="str">
        <f>P178&amp;" "&amp;Q178</f>
        <v>Alexey Toropchenko STL</v>
      </c>
      <c r="T178" s="11" t="e">
        <f>VLOOKUP(S178,$L$5:$L$167,1,FALSE)</f>
        <v>#N/A</v>
      </c>
    </row>
    <row r="179" spans="16:20" x14ac:dyDescent="0.25">
      <c r="P179" s="12" t="s">
        <v>358</v>
      </c>
      <c r="Q179" s="8" t="s">
        <v>167</v>
      </c>
      <c r="R179" s="9" t="s">
        <v>513</v>
      </c>
      <c r="S179" s="10" t="str">
        <f>P179&amp;" "&amp;Q179</f>
        <v>Andrew Mangiapane WSH</v>
      </c>
      <c r="T179" s="11" t="e">
        <f>VLOOKUP(S179,$L$5:$L$167,1,FALSE)</f>
        <v>#N/A</v>
      </c>
    </row>
    <row r="180" spans="16:20" x14ac:dyDescent="0.25">
      <c r="P180" s="12" t="s">
        <v>191</v>
      </c>
      <c r="Q180" s="8" t="s">
        <v>167</v>
      </c>
      <c r="R180" s="9" t="s">
        <v>513</v>
      </c>
      <c r="S180" s="10" t="str">
        <f>P180&amp;" "&amp;Q180</f>
        <v>Anthony Beauvillier WSH</v>
      </c>
      <c r="T180" s="11" t="e">
        <f>VLOOKUP(S180,$L$5:$L$167,1,FALSE)</f>
        <v>#N/A</v>
      </c>
    </row>
    <row r="181" spans="16:20" x14ac:dyDescent="0.25">
      <c r="P181" s="12" t="s">
        <v>482</v>
      </c>
      <c r="Q181" s="8" t="s">
        <v>169</v>
      </c>
      <c r="R181" s="9" t="s">
        <v>513</v>
      </c>
      <c r="S181" s="10" t="str">
        <f>P181&amp;" "&amp;Q181</f>
        <v>Artem Zub OTT</v>
      </c>
      <c r="T181" s="11" t="e">
        <f>VLOOKUP(S181,$L$5:$L$167,1,FALSE)</f>
        <v>#N/A</v>
      </c>
    </row>
    <row r="182" spans="16:20" x14ac:dyDescent="0.25">
      <c r="P182" s="12" t="s">
        <v>217</v>
      </c>
      <c r="Q182" s="8" t="s">
        <v>195</v>
      </c>
      <c r="R182" s="9" t="s">
        <v>513</v>
      </c>
      <c r="S182" s="10" t="str">
        <f>P182&amp;" "&amp;Q182</f>
        <v>Brandon Carlo TOR</v>
      </c>
      <c r="T182" s="11" t="e">
        <f>VLOOKUP(S182,$L$5:$L$167,1,FALSE)</f>
        <v>#N/A</v>
      </c>
    </row>
    <row r="183" spans="16:20" x14ac:dyDescent="0.25">
      <c r="P183" s="12" t="s">
        <v>254</v>
      </c>
      <c r="Q183" s="8" t="s">
        <v>167</v>
      </c>
      <c r="R183" s="9" t="s">
        <v>513</v>
      </c>
      <c r="S183" s="10" t="str">
        <f>P183&amp;" "&amp;Q183</f>
        <v>Brandon Duhaime WSH</v>
      </c>
      <c r="T183" s="11" t="e">
        <f>VLOOKUP(S183,$L$5:$L$167,1,FALSE)</f>
        <v>#N/A</v>
      </c>
    </row>
    <row r="184" spans="16:20" x14ac:dyDescent="0.25">
      <c r="P184" s="12" t="s">
        <v>427</v>
      </c>
      <c r="Q184" s="8" t="s">
        <v>185</v>
      </c>
      <c r="R184" s="9" t="s">
        <v>513</v>
      </c>
      <c r="S184" s="10" t="str">
        <f>P184&amp;" "&amp;Q184</f>
        <v>Brandon Saad VEG</v>
      </c>
      <c r="T184" s="11" t="e">
        <f>VLOOKUP(S184,$L$5:$L$167,1,FALSE)</f>
        <v>#N/A</v>
      </c>
    </row>
    <row r="185" spans="16:20" x14ac:dyDescent="0.25">
      <c r="P185" s="12" t="s">
        <v>459</v>
      </c>
      <c r="Q185" s="8" t="s">
        <v>175</v>
      </c>
      <c r="R185" s="9" t="s">
        <v>513</v>
      </c>
      <c r="S185" s="10" t="str">
        <f>P185&amp;" "&amp;Q185</f>
        <v>Brandon Tanev WPG</v>
      </c>
      <c r="T185" s="11" t="e">
        <f>VLOOKUP(S185,$L$5:$L$167,1,FALSE)</f>
        <v>#N/A</v>
      </c>
    </row>
    <row r="186" spans="16:20" x14ac:dyDescent="0.25">
      <c r="P186" s="12" t="s">
        <v>373</v>
      </c>
      <c r="Q186" s="8" t="s">
        <v>185</v>
      </c>
      <c r="R186" s="9" t="s">
        <v>513</v>
      </c>
      <c r="S186" s="10" t="str">
        <f>P186&amp;" "&amp;Q186</f>
        <v>Brayden McNabb VEG</v>
      </c>
      <c r="T186" s="11" t="e">
        <f>VLOOKUP(S186,$L$5:$L$167,1,FALSE)</f>
        <v>#N/A</v>
      </c>
    </row>
    <row r="187" spans="16:20" x14ac:dyDescent="0.25">
      <c r="P187" s="12" t="s">
        <v>273</v>
      </c>
      <c r="Q187" s="8" t="s">
        <v>171</v>
      </c>
      <c r="R187" s="9" t="s">
        <v>513</v>
      </c>
      <c r="S187" s="10" t="str">
        <f>P187&amp;" "&amp;Q187</f>
        <v>Brendan Gallagher MTL</v>
      </c>
      <c r="T187" s="11" t="e">
        <f>VLOOKUP(S187,$L$5:$L$167,1,FALSE)</f>
        <v>#N/A</v>
      </c>
    </row>
    <row r="188" spans="16:20" x14ac:dyDescent="0.25">
      <c r="P188" s="12" t="s">
        <v>243</v>
      </c>
      <c r="Q188" s="8" t="s">
        <v>189</v>
      </c>
      <c r="R188" s="9" t="s">
        <v>513</v>
      </c>
      <c r="S188" s="10" t="str">
        <f>P188&amp;" "&amp;Q188</f>
        <v>Brenden Dillon NJD</v>
      </c>
      <c r="T188" s="11" t="e">
        <f>VLOOKUP(S188,$L$5:$L$167,1,FALSE)</f>
        <v>#N/A</v>
      </c>
    </row>
    <row r="189" spans="16:20" x14ac:dyDescent="0.25">
      <c r="P189" s="12" t="s">
        <v>215</v>
      </c>
      <c r="Q189" s="8" t="s">
        <v>165</v>
      </c>
      <c r="R189" s="9" t="s">
        <v>513</v>
      </c>
      <c r="S189" s="10" t="str">
        <f>P189&amp;" "&amp;Q189</f>
        <v>Brent Burns CAR</v>
      </c>
      <c r="T189" s="11" t="e">
        <f>VLOOKUP(S189,$L$5:$L$167,1,FALSE)</f>
        <v>#N/A</v>
      </c>
    </row>
    <row r="190" spans="16:20" x14ac:dyDescent="0.25">
      <c r="P190" s="12" t="s">
        <v>336</v>
      </c>
      <c r="Q190" s="8" t="s">
        <v>179</v>
      </c>
      <c r="R190" s="9" t="s">
        <v>513</v>
      </c>
      <c r="S190" s="10" t="str">
        <f>P190&amp;" "&amp;Q190</f>
        <v>Brett Kulak EDM</v>
      </c>
      <c r="T190" s="11" t="e">
        <f>VLOOKUP(S190,$L$5:$L$167,1,FALSE)</f>
        <v>#N/A</v>
      </c>
    </row>
    <row r="191" spans="16:20" x14ac:dyDescent="0.25">
      <c r="P191" s="12" t="s">
        <v>408</v>
      </c>
      <c r="Q191" s="8" t="s">
        <v>189</v>
      </c>
      <c r="R191" s="9" t="s">
        <v>513</v>
      </c>
      <c r="S191" s="10" t="str">
        <f>P191&amp;" "&amp;Q191</f>
        <v>Brett Pesce NJD</v>
      </c>
      <c r="T191" s="11" t="e">
        <f>VLOOKUP(S191,$L$5:$L$167,1,FALSE)</f>
        <v>#N/A</v>
      </c>
    </row>
    <row r="192" spans="16:20" x14ac:dyDescent="0.25">
      <c r="P192" s="12" t="s">
        <v>255</v>
      </c>
      <c r="Q192" s="8" t="s">
        <v>189</v>
      </c>
      <c r="R192" s="9" t="s">
        <v>513</v>
      </c>
      <c r="S192" s="10" t="str">
        <f>P192&amp;" "&amp;Q192</f>
        <v>Brian Dumoulin NJD</v>
      </c>
      <c r="T192" s="11" t="e">
        <f>VLOOKUP(S192,$L$5:$L$167,1,FALSE)</f>
        <v>#N/A</v>
      </c>
    </row>
    <row r="193" spans="16:20" x14ac:dyDescent="0.25">
      <c r="P193" s="12" t="s">
        <v>314</v>
      </c>
      <c r="Q193" s="8" t="s">
        <v>195</v>
      </c>
      <c r="R193" s="9" t="s">
        <v>513</v>
      </c>
      <c r="S193" s="10" t="str">
        <f>P193&amp;" "&amp;Q193</f>
        <v>Calle Järnkrok TOR</v>
      </c>
      <c r="T193" s="11" t="e">
        <f>VLOOKUP(S193,$L$5:$L$167,1,FALSE)</f>
        <v>#N/A</v>
      </c>
    </row>
    <row r="194" spans="16:20" x14ac:dyDescent="0.25">
      <c r="P194" s="12" t="s">
        <v>460</v>
      </c>
      <c r="Q194" s="8" t="s">
        <v>195</v>
      </c>
      <c r="R194" s="9" t="s">
        <v>513</v>
      </c>
      <c r="S194" s="10" t="str">
        <f>P194&amp;" "&amp;Q194</f>
        <v>Chris Tanev TOR</v>
      </c>
      <c r="T194" s="11" t="e">
        <f>VLOOKUP(S194,$L$5:$L$167,1,FALSE)</f>
        <v>#N/A</v>
      </c>
    </row>
    <row r="195" spans="16:20" x14ac:dyDescent="0.25">
      <c r="P195" s="12" t="s">
        <v>256</v>
      </c>
      <c r="Q195" s="8" t="s">
        <v>171</v>
      </c>
      <c r="R195" s="9" t="s">
        <v>513</v>
      </c>
      <c r="S195" s="10" t="str">
        <f>P195&amp;" "&amp;Q195</f>
        <v>Christian Dvorak MTL</v>
      </c>
      <c r="T195" s="11" t="e">
        <f>VLOOKUP(S195,$L$5:$L$167,1,FALSE)</f>
        <v>#N/A</v>
      </c>
    </row>
    <row r="196" spans="16:20" x14ac:dyDescent="0.25">
      <c r="P196" s="12" t="s">
        <v>222</v>
      </c>
      <c r="Q196" s="8" t="s">
        <v>181</v>
      </c>
      <c r="R196" s="9" t="s">
        <v>513</v>
      </c>
      <c r="S196" s="10" t="str">
        <f>P196&amp;" "&amp;Q196</f>
        <v>Cody Ceci DAL</v>
      </c>
      <c r="T196" s="11" t="e">
        <f>VLOOKUP(S196,$L$5:$L$167,1,FALSE)</f>
        <v>#N/A</v>
      </c>
    </row>
    <row r="197" spans="16:20" x14ac:dyDescent="0.25">
      <c r="P197" s="12" t="s">
        <v>281</v>
      </c>
      <c r="Q197" s="8" t="s">
        <v>189</v>
      </c>
      <c r="R197" s="9" t="s">
        <v>513</v>
      </c>
      <c r="S197" s="10" t="str">
        <f>P197&amp;" "&amp;Q197</f>
        <v>Cody Glass NJD</v>
      </c>
      <c r="T197" s="11" t="e">
        <f>VLOOKUP(S197,$L$5:$L$167,1,FALSE)</f>
        <v>#N/A</v>
      </c>
    </row>
    <row r="198" spans="16:20" x14ac:dyDescent="0.25">
      <c r="P198" s="12" t="s">
        <v>197</v>
      </c>
      <c r="Q198" s="8" t="s">
        <v>181</v>
      </c>
      <c r="R198" s="9" t="s">
        <v>513</v>
      </c>
      <c r="S198" s="10" t="str">
        <f>P198&amp;" "&amp;Q198</f>
        <v>Colin Blackwell DAL</v>
      </c>
      <c r="T198" s="11" t="e">
        <f>VLOOKUP(S198,$L$5:$L$167,1,FALSE)</f>
        <v>#N/A</v>
      </c>
    </row>
    <row r="199" spans="16:20" x14ac:dyDescent="0.25">
      <c r="P199" s="12" t="s">
        <v>378</v>
      </c>
      <c r="Q199" s="8" t="s">
        <v>175</v>
      </c>
      <c r="R199" s="9" t="s">
        <v>513</v>
      </c>
      <c r="S199" s="10" t="str">
        <f>P199&amp;" "&amp;Q199</f>
        <v>Colin Miller WPG</v>
      </c>
      <c r="T199" s="11" t="e">
        <f>VLOOKUP(S199,$L$5:$L$167,1,FALSE)</f>
        <v>#N/A</v>
      </c>
    </row>
    <row r="200" spans="16:20" x14ac:dyDescent="0.25">
      <c r="P200" s="12" t="s">
        <v>211</v>
      </c>
      <c r="Q200" s="8" t="s">
        <v>179</v>
      </c>
      <c r="R200" s="9" t="s">
        <v>513</v>
      </c>
      <c r="S200" s="10" t="str">
        <f>P200&amp;" "&amp;Q200</f>
        <v>Connor Brown EDM</v>
      </c>
      <c r="T200" s="11" t="e">
        <f>VLOOKUP(S200,$L$5:$L$167,1,FALSE)</f>
        <v>#N/A</v>
      </c>
    </row>
    <row r="201" spans="16:20" x14ac:dyDescent="0.25">
      <c r="P201" s="12" t="s">
        <v>277</v>
      </c>
      <c r="Q201" s="8" t="s">
        <v>224</v>
      </c>
      <c r="R201" s="9" t="s">
        <v>513</v>
      </c>
      <c r="S201" s="10" t="str">
        <f>P201&amp;" "&amp;Q201</f>
        <v>Conor Geekie TBL</v>
      </c>
      <c r="T201" s="11" t="e">
        <f>VLOOKUP(S201,$L$5:$L$167,1,FALSE)</f>
        <v>#N/A</v>
      </c>
    </row>
    <row r="202" spans="16:20" x14ac:dyDescent="0.25">
      <c r="P202" s="12" t="s">
        <v>444</v>
      </c>
      <c r="Q202" s="8" t="s">
        <v>189</v>
      </c>
      <c r="R202" s="9" t="s">
        <v>513</v>
      </c>
      <c r="S202" s="10" t="str">
        <f>P202&amp;" "&amp;Q202</f>
        <v>Daniel Sprong NJD</v>
      </c>
      <c r="T202" s="11" t="e">
        <f>VLOOKUP(S202,$L$5:$L$167,1,FALSE)</f>
        <v>#N/A</v>
      </c>
    </row>
    <row r="203" spans="16:20" x14ac:dyDescent="0.25">
      <c r="P203" s="12" t="s">
        <v>415</v>
      </c>
      <c r="Q203" s="8" t="s">
        <v>224</v>
      </c>
      <c r="R203" s="9" t="s">
        <v>513</v>
      </c>
      <c r="S203" s="10" t="str">
        <f>P203&amp;" "&amp;Q203</f>
        <v>Darren Raddysh TBL</v>
      </c>
      <c r="T203" s="11" t="e">
        <f>VLOOKUP(S203,$L$5:$L$167,1,FALSE)</f>
        <v>#N/A</v>
      </c>
    </row>
    <row r="204" spans="16:20" x14ac:dyDescent="0.25">
      <c r="P204" s="12" t="s">
        <v>290</v>
      </c>
      <c r="Q204" s="8" t="s">
        <v>175</v>
      </c>
      <c r="R204" s="9" t="s">
        <v>513</v>
      </c>
      <c r="S204" s="10" t="str">
        <f>P204&amp;" "&amp;Q204</f>
        <v>David Gustafsson WPG</v>
      </c>
      <c r="T204" s="11" t="e">
        <f>VLOOKUP(S204,$L$5:$L$167,1,FALSE)</f>
        <v>#N/A</v>
      </c>
    </row>
    <row r="205" spans="16:20" x14ac:dyDescent="0.25">
      <c r="P205" s="12" t="s">
        <v>406</v>
      </c>
      <c r="Q205" s="8" t="s">
        <v>169</v>
      </c>
      <c r="R205" s="9" t="s">
        <v>513</v>
      </c>
      <c r="S205" s="10" t="str">
        <f>P205&amp;" "&amp;Q205</f>
        <v>David Perron OTT</v>
      </c>
      <c r="T205" s="11" t="e">
        <f>VLOOKUP(S205,$L$5:$L$167,1,FALSE)</f>
        <v>#N/A</v>
      </c>
    </row>
    <row r="206" spans="16:20" x14ac:dyDescent="0.25">
      <c r="P206" s="12" t="s">
        <v>432</v>
      </c>
      <c r="Q206" s="8" t="s">
        <v>171</v>
      </c>
      <c r="R206" s="9" t="s">
        <v>513</v>
      </c>
      <c r="S206" s="10" t="str">
        <f>P206&amp;" "&amp;Q206</f>
        <v>David Savard MTL</v>
      </c>
      <c r="T206" s="11" t="e">
        <f>VLOOKUP(S206,$L$5:$L$167,1,FALSE)</f>
        <v>#N/A</v>
      </c>
    </row>
    <row r="207" spans="16:20" x14ac:dyDescent="0.25">
      <c r="P207" s="12" t="s">
        <v>228</v>
      </c>
      <c r="Q207" s="8" t="s">
        <v>189</v>
      </c>
      <c r="R207" s="9" t="s">
        <v>513</v>
      </c>
      <c r="S207" s="10" t="str">
        <f>P207&amp;" "&amp;Q207</f>
        <v>Dennis Cholowski NJD</v>
      </c>
      <c r="T207" s="11" t="e">
        <f>VLOOKUP(S207,$L$5:$L$167,1,FALSE)</f>
        <v>#N/A</v>
      </c>
    </row>
    <row r="208" spans="16:20" x14ac:dyDescent="0.25">
      <c r="P208" s="12" t="s">
        <v>337</v>
      </c>
      <c r="Q208" s="8" t="s">
        <v>183</v>
      </c>
      <c r="R208" s="9" t="s">
        <v>513</v>
      </c>
      <c r="S208" s="10" t="str">
        <f>P208&amp;" "&amp;Q208</f>
        <v>Dmitry Kulikov FLA</v>
      </c>
      <c r="T208" s="11" t="e">
        <f>VLOOKUP(S208,$L$5:$L$167,1,FALSE)</f>
        <v>#N/A</v>
      </c>
    </row>
    <row r="209" spans="16:20" x14ac:dyDescent="0.25">
      <c r="P209" s="12" t="s">
        <v>241</v>
      </c>
      <c r="Q209" s="8" t="s">
        <v>175</v>
      </c>
      <c r="R209" s="9" t="s">
        <v>513</v>
      </c>
      <c r="S209" s="10" t="str">
        <f>P209&amp;" "&amp;Q209</f>
        <v>Dylan DeMelo WPG</v>
      </c>
      <c r="T209" s="11" t="e">
        <f>VLOOKUP(S209,$L$5:$L$167,1,FALSE)</f>
        <v>#N/A</v>
      </c>
    </row>
    <row r="210" spans="16:20" x14ac:dyDescent="0.25">
      <c r="P210" s="12" t="s">
        <v>428</v>
      </c>
      <c r="Q210" s="8" t="s">
        <v>175</v>
      </c>
      <c r="R210" s="9" t="s">
        <v>513</v>
      </c>
      <c r="S210" s="10" t="str">
        <f>P210&amp;" "&amp;Q210</f>
        <v>Dylan Samberg WPG</v>
      </c>
      <c r="T210" s="11" t="e">
        <f>VLOOKUP(S210,$L$5:$L$167,1,FALSE)</f>
        <v>#N/A</v>
      </c>
    </row>
    <row r="211" spans="16:20" x14ac:dyDescent="0.25">
      <c r="P211" s="12" t="s">
        <v>352</v>
      </c>
      <c r="Q211" s="8" t="s">
        <v>183</v>
      </c>
      <c r="R211" s="9" t="s">
        <v>513</v>
      </c>
      <c r="S211" s="10" t="str">
        <f>P211&amp;" "&amp;Q211</f>
        <v>Eetu Luostarinen FLA</v>
      </c>
      <c r="T211" s="11" t="e">
        <f>VLOOKUP(S211,$L$5:$L$167,1,FALSE)</f>
        <v>#N/A</v>
      </c>
    </row>
    <row r="212" spans="16:20" x14ac:dyDescent="0.25">
      <c r="P212" s="12" t="s">
        <v>300</v>
      </c>
      <c r="Q212" s="8" t="s">
        <v>171</v>
      </c>
      <c r="R212" s="9" t="s">
        <v>513</v>
      </c>
      <c r="S212" s="10" t="str">
        <f>P212&amp;" "&amp;Q212</f>
        <v>Emil Heineman MTL</v>
      </c>
      <c r="T212" s="11" t="e">
        <f>VLOOKUP(S212,$L$5:$L$167,1,FALSE)</f>
        <v>#N/A</v>
      </c>
    </row>
    <row r="213" spans="16:20" x14ac:dyDescent="0.25">
      <c r="P213" s="12" t="s">
        <v>364</v>
      </c>
      <c r="Q213" s="8" t="s">
        <v>224</v>
      </c>
      <c r="R213" s="9" t="s">
        <v>513</v>
      </c>
      <c r="S213" s="10" t="str">
        <f>P213&amp;" "&amp;Q213</f>
        <v>Emil Martinsen Lilleberg TBL</v>
      </c>
      <c r="T213" s="11" t="e">
        <f>VLOOKUP(S213,$L$5:$L$167,1,FALSE)</f>
        <v>#N/A</v>
      </c>
    </row>
    <row r="214" spans="16:20" x14ac:dyDescent="0.25">
      <c r="P214" s="13" t="s">
        <v>492</v>
      </c>
      <c r="Q214" s="9" t="s">
        <v>175</v>
      </c>
      <c r="R214" s="9" t="s">
        <v>507</v>
      </c>
      <c r="S214" s="10" t="str">
        <f>TRIM(MID(P214,FIND(" ",P214,1)+1,99))&amp;" "&amp;Q214</f>
        <v>Comrie WPG</v>
      </c>
      <c r="T214" s="11" t="e">
        <f>VLOOKUP(S214,$L$5:$L$167,1,FALSE)</f>
        <v>#N/A</v>
      </c>
    </row>
    <row r="215" spans="16:20" x14ac:dyDescent="0.25">
      <c r="P215" s="12" t="s">
        <v>421</v>
      </c>
      <c r="Q215" s="8" t="s">
        <v>165</v>
      </c>
      <c r="R215" s="9" t="s">
        <v>513</v>
      </c>
      <c r="S215" s="10" t="str">
        <f>P215&amp;" "&amp;Q215</f>
        <v>Eric Robinson CAR</v>
      </c>
      <c r="T215" s="11" t="e">
        <f>VLOOKUP(S215,$L$5:$L$167,1,FALSE)</f>
        <v>#N/A</v>
      </c>
    </row>
    <row r="216" spans="16:20" x14ac:dyDescent="0.25">
      <c r="P216" s="12" t="s">
        <v>223</v>
      </c>
      <c r="Q216" s="8" t="s">
        <v>224</v>
      </c>
      <c r="R216" s="9" t="s">
        <v>513</v>
      </c>
      <c r="S216" s="10" t="str">
        <f>P216&amp;" "&amp;Q216</f>
        <v>Erik Černák TBL</v>
      </c>
      <c r="T216" s="11" t="e">
        <f>VLOOKUP(S216,$L$5:$L$167,1,FALSE)</f>
        <v>#N/A</v>
      </c>
    </row>
    <row r="217" spans="16:20" x14ac:dyDescent="0.25">
      <c r="P217" s="12" t="s">
        <v>298</v>
      </c>
      <c r="Q217" s="8" t="s">
        <v>189</v>
      </c>
      <c r="R217" s="9" t="s">
        <v>513</v>
      </c>
      <c r="S217" s="10" t="str">
        <f>P217&amp;" "&amp;Q217</f>
        <v>Erik Haula NJD</v>
      </c>
      <c r="T217" s="11" t="e">
        <f>VLOOKUP(S217,$L$5:$L$167,1,FALSE)</f>
        <v>#N/A</v>
      </c>
    </row>
    <row r="218" spans="16:20" x14ac:dyDescent="0.25">
      <c r="P218" s="12" t="s">
        <v>318</v>
      </c>
      <c r="Q218" s="8" t="s">
        <v>233</v>
      </c>
      <c r="R218" s="9" t="s">
        <v>513</v>
      </c>
      <c r="S218" s="10" t="str">
        <f>P218&amp;" "&amp;Q218</f>
        <v>Erik Johnson COL</v>
      </c>
      <c r="T218" s="11" t="e">
        <f>VLOOKUP(S218,$L$5:$L$167,1,FALSE)</f>
        <v>#N/A</v>
      </c>
    </row>
    <row r="219" spans="16:20" x14ac:dyDescent="0.25">
      <c r="P219" s="12" t="s">
        <v>422</v>
      </c>
      <c r="Q219" s="8" t="s">
        <v>183</v>
      </c>
      <c r="R219" s="9" t="s">
        <v>513</v>
      </c>
      <c r="S219" s="10" t="str">
        <f>P219&amp;" "&amp;Q219</f>
        <v>Evan Rodrigues FLA</v>
      </c>
      <c r="T219" s="11" t="e">
        <f>VLOOKUP(S219,$L$5:$L$167,1,FALSE)</f>
        <v>#N/A</v>
      </c>
    </row>
    <row r="220" spans="16:20" x14ac:dyDescent="0.25">
      <c r="P220" s="12" t="s">
        <v>322</v>
      </c>
      <c r="Q220" s="8" t="s">
        <v>179</v>
      </c>
      <c r="R220" s="9" t="s">
        <v>513</v>
      </c>
      <c r="S220" s="10" t="str">
        <f>P220&amp;" "&amp;Q220</f>
        <v>Evander Kane EDM</v>
      </c>
      <c r="T220" s="11" t="e">
        <f>VLOOKUP(S220,$L$5:$L$167,1,FALSE)</f>
        <v>#N/A</v>
      </c>
    </row>
    <row r="221" spans="16:20" x14ac:dyDescent="0.25">
      <c r="P221" s="12" t="s">
        <v>239</v>
      </c>
      <c r="Q221" s="8" t="s">
        <v>181</v>
      </c>
      <c r="R221" s="9" t="s">
        <v>513</v>
      </c>
      <c r="S221" s="10" t="str">
        <f>P221&amp;" "&amp;Q221</f>
        <v>Evgenii Dadonov DAL</v>
      </c>
      <c r="T221" s="11" t="e">
        <f>VLOOKUP(S221,$L$5:$L$167,1,FALSE)</f>
        <v>#N/A</v>
      </c>
    </row>
    <row r="222" spans="16:20" x14ac:dyDescent="0.25">
      <c r="P222" s="12" t="s">
        <v>481</v>
      </c>
      <c r="Q222" s="8" t="s">
        <v>169</v>
      </c>
      <c r="R222" s="9" t="s">
        <v>513</v>
      </c>
      <c r="S222" s="10" t="str">
        <f>P222&amp;" "&amp;Q222</f>
        <v>Fabian Zetterlund OTT</v>
      </c>
      <c r="T222" s="11" t="e">
        <f>VLOOKUP(S222,$L$5:$L$167,1,FALSE)</f>
        <v>#N/A</v>
      </c>
    </row>
    <row r="223" spans="16:20" x14ac:dyDescent="0.25">
      <c r="P223" s="12" t="s">
        <v>275</v>
      </c>
      <c r="Q223" s="8" t="s">
        <v>200</v>
      </c>
      <c r="R223" s="9" t="s">
        <v>513</v>
      </c>
      <c r="S223" s="10" t="str">
        <f>P223&amp;" "&amp;Q223</f>
        <v>Frédérick Gaudreau MIN</v>
      </c>
      <c r="T223" s="11" t="e">
        <f>VLOOKUP(S223,$L$5:$L$167,1,FALSE)</f>
        <v>#N/A</v>
      </c>
    </row>
    <row r="224" spans="16:20" x14ac:dyDescent="0.25">
      <c r="P224" s="12" t="s">
        <v>342</v>
      </c>
      <c r="Q224" s="8" t="s">
        <v>233</v>
      </c>
      <c r="R224" s="9" t="s">
        <v>513</v>
      </c>
      <c r="S224" s="10" t="str">
        <f>P224&amp;" "&amp;Q224</f>
        <v>Gabriel Landeskog COL</v>
      </c>
      <c r="T224" s="11" t="e">
        <f>VLOOKUP(S224,$L$5:$L$167,1,FALSE)</f>
        <v>#N/A</v>
      </c>
    </row>
    <row r="225" spans="16:20" x14ac:dyDescent="0.25">
      <c r="P225" s="12" t="s">
        <v>283</v>
      </c>
      <c r="Q225" s="8" t="s">
        <v>224</v>
      </c>
      <c r="R225" s="9" t="s">
        <v>513</v>
      </c>
      <c r="S225" s="10" t="str">
        <f>P225&amp;" "&amp;Q225</f>
        <v>Gage Goncalves TBL</v>
      </c>
      <c r="T225" s="11" t="e">
        <f>VLOOKUP(S225,$L$5:$L$167,1,FALSE)</f>
        <v>#N/A</v>
      </c>
    </row>
    <row r="226" spans="16:20" x14ac:dyDescent="0.25">
      <c r="P226" s="12" t="s">
        <v>395</v>
      </c>
      <c r="Q226" s="8" t="s">
        <v>200</v>
      </c>
      <c r="R226" s="9" t="s">
        <v>513</v>
      </c>
      <c r="S226" s="10" t="str">
        <f>P226&amp;" "&amp;Q226</f>
        <v>Gustav Nyquist MIN</v>
      </c>
      <c r="T226" s="11" t="e">
        <f>VLOOKUP(S226,$L$5:$L$167,1,FALSE)</f>
        <v>#N/A</v>
      </c>
    </row>
    <row r="227" spans="16:20" x14ac:dyDescent="0.25">
      <c r="P227" s="12" t="s">
        <v>353</v>
      </c>
      <c r="Q227" s="8" t="s">
        <v>181</v>
      </c>
      <c r="R227" s="9" t="s">
        <v>513</v>
      </c>
      <c r="S227" s="10" t="str">
        <f>P227&amp;" "&amp;Q227</f>
        <v>Ilya Lyubushkin DAL</v>
      </c>
      <c r="T227" s="11" t="e">
        <f>VLOOKUP(S227,$L$5:$L$167,1,FALSE)</f>
        <v>#N/A</v>
      </c>
    </row>
    <row r="228" spans="16:20" x14ac:dyDescent="0.25">
      <c r="P228" s="12" t="s">
        <v>381</v>
      </c>
      <c r="Q228" s="8" t="s">
        <v>224</v>
      </c>
      <c r="R228" s="9" t="s">
        <v>513</v>
      </c>
      <c r="S228" s="10" t="str">
        <f>P228&amp;" "&amp;Q228</f>
        <v>J.J. Moser TBL</v>
      </c>
      <c r="T228" s="11" t="e">
        <f>VLOOKUP(S228,$L$5:$L$167,1,FALSE)</f>
        <v>#N/A</v>
      </c>
    </row>
    <row r="229" spans="16:20" x14ac:dyDescent="0.25">
      <c r="P229" s="12" t="s">
        <v>440</v>
      </c>
      <c r="Q229" s="8" t="s">
        <v>165</v>
      </c>
      <c r="R229" s="9" t="s">
        <v>513</v>
      </c>
      <c r="S229" s="10" t="str">
        <f>P229&amp;" "&amp;Q229</f>
        <v>Jaccob Slavin CAR</v>
      </c>
      <c r="T229" s="11" t="e">
        <f>VLOOKUP(S229,$L$5:$L$167,1,FALSE)</f>
        <v>#N/A</v>
      </c>
    </row>
    <row r="230" spans="16:20" x14ac:dyDescent="0.25">
      <c r="P230" s="12" t="s">
        <v>251</v>
      </c>
      <c r="Q230" s="8" t="s">
        <v>233</v>
      </c>
      <c r="R230" s="9" t="s">
        <v>513</v>
      </c>
      <c r="S230" s="10" t="str">
        <f>P230&amp;" "&amp;Q230</f>
        <v>Jack Drury COL</v>
      </c>
      <c r="T230" s="11" t="e">
        <f>VLOOKUP(S230,$L$5:$L$167,1,FALSE)</f>
        <v>#N/A</v>
      </c>
    </row>
    <row r="231" spans="16:20" x14ac:dyDescent="0.25">
      <c r="P231" s="12" t="s">
        <v>198</v>
      </c>
      <c r="Q231" s="8" t="s">
        <v>165</v>
      </c>
      <c r="R231" s="9" t="s">
        <v>513</v>
      </c>
      <c r="S231" s="10" t="str">
        <f>P231&amp;" "&amp;Q231</f>
        <v>Jackson Blake CAR</v>
      </c>
      <c r="T231" s="11" t="e">
        <f>VLOOKUP(S231,$L$5:$L$167,1,FALSE)</f>
        <v>#N/A</v>
      </c>
    </row>
    <row r="232" spans="16:20" x14ac:dyDescent="0.25">
      <c r="P232" s="12" t="s">
        <v>376</v>
      </c>
      <c r="Q232" s="8" t="s">
        <v>200</v>
      </c>
      <c r="R232" s="9" t="s">
        <v>513</v>
      </c>
      <c r="S232" s="10" t="str">
        <f>P232&amp;" "&amp;Q232</f>
        <v>Jacob Middleton MIN</v>
      </c>
      <c r="T232" s="11" t="e">
        <f>VLOOKUP(S232,$L$5:$L$167,1,FALSE)</f>
        <v>#N/A</v>
      </c>
    </row>
    <row r="233" spans="16:20" x14ac:dyDescent="0.25">
      <c r="P233" s="12" t="s">
        <v>382</v>
      </c>
      <c r="Q233" s="8" t="s">
        <v>173</v>
      </c>
      <c r="R233" s="9" t="s">
        <v>513</v>
      </c>
      <c r="S233" s="10" t="str">
        <f>P233&amp;" "&amp;Q233</f>
        <v>Jacob Moverare LAK</v>
      </c>
      <c r="T233" s="11" t="e">
        <f>VLOOKUP(S233,$L$5:$L$167,1,FALSE)</f>
        <v>#N/A</v>
      </c>
    </row>
    <row r="234" spans="16:20" x14ac:dyDescent="0.25">
      <c r="P234" s="12" t="s">
        <v>368</v>
      </c>
      <c r="Q234" s="8" t="s">
        <v>195</v>
      </c>
      <c r="R234" s="9" t="s">
        <v>513</v>
      </c>
      <c r="S234" s="10" t="str">
        <f>P234&amp;" "&amp;Q234</f>
        <v>Jake McCabe TOR</v>
      </c>
      <c r="T234" s="11" t="e">
        <f>VLOOKUP(S234,$L$5:$L$167,1,FALSE)</f>
        <v>#N/A</v>
      </c>
    </row>
    <row r="235" spans="16:20" x14ac:dyDescent="0.25">
      <c r="P235" s="12" t="s">
        <v>227</v>
      </c>
      <c r="Q235" s="8" t="s">
        <v>165</v>
      </c>
      <c r="R235" s="9" t="s">
        <v>513</v>
      </c>
      <c r="S235" s="10" t="str">
        <f>P235&amp;" "&amp;Q235</f>
        <v>Jalen Chatfield CAR</v>
      </c>
      <c r="T235" s="11" t="e">
        <f>VLOOKUP(S235,$L$5:$L$167,1,FALSE)</f>
        <v>#N/A</v>
      </c>
    </row>
    <row r="236" spans="16:20" x14ac:dyDescent="0.25">
      <c r="P236" s="12" t="s">
        <v>174</v>
      </c>
      <c r="Q236" s="8" t="s">
        <v>175</v>
      </c>
      <c r="R236" s="9" t="s">
        <v>513</v>
      </c>
      <c r="S236" s="10" t="str">
        <f>P236&amp;" "&amp;Q236</f>
        <v>Jaret Anderson-Dolan WPG</v>
      </c>
      <c r="T236" s="11" t="e">
        <f>VLOOKUP(S236,$L$5:$L$167,1,FALSE)</f>
        <v>#N/A</v>
      </c>
    </row>
    <row r="237" spans="16:20" x14ac:dyDescent="0.25">
      <c r="P237" s="12" t="s">
        <v>452</v>
      </c>
      <c r="Q237" s="8" t="s">
        <v>171</v>
      </c>
      <c r="R237" s="9" t="s">
        <v>513</v>
      </c>
      <c r="S237" s="10" t="str">
        <f>P237&amp;" "&amp;Q237</f>
        <v>Jayden Struble MTL</v>
      </c>
      <c r="T237" s="11" t="e">
        <f>VLOOKUP(S237,$L$5:$L$167,1,FALSE)</f>
        <v>#N/A</v>
      </c>
    </row>
    <row r="238" spans="16:20" x14ac:dyDescent="0.25">
      <c r="P238" s="12" t="s">
        <v>357</v>
      </c>
      <c r="Q238" s="8" t="s">
        <v>173</v>
      </c>
      <c r="R238" s="9" t="s">
        <v>513</v>
      </c>
      <c r="S238" s="10" t="str">
        <f>P238&amp;" "&amp;Q238</f>
        <v>Jeff Malott LAK</v>
      </c>
      <c r="T238" s="11" t="e">
        <f>VLOOKUP(S238,$L$5:$L$167,1,FALSE)</f>
        <v>#N/A</v>
      </c>
    </row>
    <row r="239" spans="16:20" x14ac:dyDescent="0.25">
      <c r="P239" s="12" t="s">
        <v>438</v>
      </c>
      <c r="Q239" s="8" t="s">
        <v>179</v>
      </c>
      <c r="R239" s="9" t="s">
        <v>513</v>
      </c>
      <c r="S239" s="10" t="str">
        <f>P239&amp;" "&amp;Q239</f>
        <v>Jeff Skinner EDM</v>
      </c>
      <c r="T239" s="11" t="e">
        <f>VLOOKUP(S239,$L$5:$L$167,1,FALSE)</f>
        <v>#N/A</v>
      </c>
    </row>
    <row r="240" spans="16:20" x14ac:dyDescent="0.25">
      <c r="P240" s="12" t="s">
        <v>204</v>
      </c>
      <c r="Q240" s="8" t="s">
        <v>183</v>
      </c>
      <c r="R240" s="9" t="s">
        <v>513</v>
      </c>
      <c r="S240" s="10" t="str">
        <f>P240&amp;" "&amp;Q240</f>
        <v>Jesper Boqvist FLA</v>
      </c>
      <c r="T240" s="11" t="e">
        <f>VLOOKUP(S240,$L$5:$L$167,1,FALSE)</f>
        <v>#N/A</v>
      </c>
    </row>
    <row r="241" spans="16:20" x14ac:dyDescent="0.25">
      <c r="P241" s="12" t="s">
        <v>333</v>
      </c>
      <c r="Q241" s="8" t="s">
        <v>165</v>
      </c>
      <c r="R241" s="9" t="s">
        <v>513</v>
      </c>
      <c r="S241" s="10" t="str">
        <f>P241&amp;" "&amp;Q241</f>
        <v>Jesperi Kotkaniemi CAR</v>
      </c>
      <c r="T241" s="11" t="e">
        <f>VLOOKUP(S241,$L$5:$L$167,1,FALSE)</f>
        <v>#N/A</v>
      </c>
    </row>
    <row r="242" spans="16:20" x14ac:dyDescent="0.25">
      <c r="P242" s="12" t="s">
        <v>442</v>
      </c>
      <c r="Q242" s="8" t="s">
        <v>202</v>
      </c>
      <c r="R242" s="9" t="s">
        <v>513</v>
      </c>
      <c r="S242" s="10" t="str">
        <f>P242&amp;" "&amp;Q242</f>
        <v>Jimmy Snuggerud STL</v>
      </c>
      <c r="T242" s="11" t="e">
        <f>VLOOKUP(S242,$L$5:$L$167,1,FALSE)</f>
        <v>#N/A</v>
      </c>
    </row>
    <row r="243" spans="16:20" x14ac:dyDescent="0.25">
      <c r="P243" s="12" t="s">
        <v>177</v>
      </c>
      <c r="Q243" s="8" t="s">
        <v>171</v>
      </c>
      <c r="R243" s="9" t="s">
        <v>513</v>
      </c>
      <c r="S243" s="10" t="str">
        <f>P243&amp;" "&amp;Q243</f>
        <v>Joel Armia MTL</v>
      </c>
      <c r="T243" s="11" t="e">
        <f>VLOOKUP(S243,$L$5:$L$167,1,FALSE)</f>
        <v>#N/A</v>
      </c>
    </row>
    <row r="244" spans="16:20" x14ac:dyDescent="0.25">
      <c r="P244" s="12" t="s">
        <v>257</v>
      </c>
      <c r="Q244" s="8" t="s">
        <v>173</v>
      </c>
      <c r="R244" s="9" t="s">
        <v>513</v>
      </c>
      <c r="S244" s="10" t="str">
        <f>P244&amp;" "&amp;Q244</f>
        <v>Joel Edmundson LAK</v>
      </c>
      <c r="T244" s="11" t="e">
        <f>VLOOKUP(S244,$L$5:$L$167,1,FALSE)</f>
        <v>#N/A</v>
      </c>
    </row>
    <row r="245" spans="16:20" x14ac:dyDescent="0.25">
      <c r="P245" s="12" t="s">
        <v>327</v>
      </c>
      <c r="Q245" s="8" t="s">
        <v>233</v>
      </c>
      <c r="R245" s="9" t="s">
        <v>513</v>
      </c>
      <c r="S245" s="10" t="str">
        <f>P245&amp;" "&amp;Q245</f>
        <v>Joel Kiviranta COL</v>
      </c>
      <c r="T245" s="11" t="e">
        <f>VLOOKUP(S245,$L$5:$L$167,1,FALSE)</f>
        <v>#N/A</v>
      </c>
    </row>
    <row r="246" spans="16:20" x14ac:dyDescent="0.25">
      <c r="P246" s="12" t="s">
        <v>329</v>
      </c>
      <c r="Q246" s="8" t="s">
        <v>179</v>
      </c>
      <c r="R246" s="9" t="s">
        <v>513</v>
      </c>
      <c r="S246" s="10" t="str">
        <f>P246&amp;" "&amp;Q246</f>
        <v>John Klingberg EDM</v>
      </c>
      <c r="T246" s="11" t="e">
        <f>VLOOKUP(S246,$L$5:$L$167,1,FALSE)</f>
        <v>#N/A</v>
      </c>
    </row>
    <row r="247" spans="16:20" x14ac:dyDescent="0.25">
      <c r="P247" s="12" t="s">
        <v>334</v>
      </c>
      <c r="Q247" s="8" t="s">
        <v>189</v>
      </c>
      <c r="R247" s="9" t="s">
        <v>513</v>
      </c>
      <c r="S247" s="10" t="str">
        <f>P247&amp;" "&amp;Q247</f>
        <v>Johnathan Kovacevic NJD</v>
      </c>
      <c r="T247" s="11" t="e">
        <f>VLOOKUP(S247,$L$5:$L$167,1,FALSE)</f>
        <v>#N/A</v>
      </c>
    </row>
    <row r="248" spans="16:20" x14ac:dyDescent="0.25">
      <c r="P248" s="12" t="s">
        <v>210</v>
      </c>
      <c r="Q248" s="8" t="s">
        <v>200</v>
      </c>
      <c r="R248" s="9" t="s">
        <v>513</v>
      </c>
      <c r="S248" s="10" t="str">
        <f>P248&amp;" "&amp;Q248</f>
        <v>Jonas Brodin MIN</v>
      </c>
      <c r="T248" s="11" t="e">
        <f>VLOOKUP(S248,$L$5:$L$167,1,FALSE)</f>
        <v>#N/A</v>
      </c>
    </row>
    <row r="249" spans="16:20" x14ac:dyDescent="0.25">
      <c r="P249" s="12" t="s">
        <v>363</v>
      </c>
      <c r="Q249" s="8" t="s">
        <v>165</v>
      </c>
      <c r="R249" s="9" t="s">
        <v>513</v>
      </c>
      <c r="S249" s="10" t="str">
        <f>P249&amp;" "&amp;Q249</f>
        <v>Jordan Martinook CAR</v>
      </c>
      <c r="T249" s="11" t="e">
        <f>VLOOKUP(S249,$L$5:$L$167,1,FALSE)</f>
        <v>#N/A</v>
      </c>
    </row>
    <row r="250" spans="16:20" x14ac:dyDescent="0.25">
      <c r="P250" s="12" t="s">
        <v>443</v>
      </c>
      <c r="Q250" s="8" t="s">
        <v>173</v>
      </c>
      <c r="R250" s="9" t="s">
        <v>513</v>
      </c>
      <c r="S250" s="10" t="str">
        <f>P250&amp;" "&amp;Q250</f>
        <v>Jordan Spence LAK</v>
      </c>
      <c r="T250" s="11" t="e">
        <f>VLOOKUP(S250,$L$5:$L$167,1,FALSE)</f>
        <v>#N/A</v>
      </c>
    </row>
    <row r="251" spans="16:20" x14ac:dyDescent="0.25">
      <c r="P251" s="12" t="s">
        <v>446</v>
      </c>
      <c r="Q251" s="8" t="s">
        <v>165</v>
      </c>
      <c r="R251" s="9" t="s">
        <v>513</v>
      </c>
      <c r="S251" s="10" t="str">
        <f>P251&amp;" "&amp;Q251</f>
        <v>Jordan Staal CAR</v>
      </c>
      <c r="T251" s="11" t="e">
        <f>VLOOKUP(S251,$L$5:$L$167,1,FALSE)</f>
        <v>#N/A</v>
      </c>
    </row>
    <row r="252" spans="16:20" x14ac:dyDescent="0.25">
      <c r="P252" s="12" t="s">
        <v>170</v>
      </c>
      <c r="Q252" s="8" t="s">
        <v>171</v>
      </c>
      <c r="R252" s="9" t="s">
        <v>513</v>
      </c>
      <c r="S252" s="10" t="str">
        <f>P252&amp;" "&amp;Q252</f>
        <v>Josh Anderson MTL</v>
      </c>
      <c r="T252" s="11" t="e">
        <f>VLOOKUP(S252,$L$5:$L$167,1,FALSE)</f>
        <v>#N/A</v>
      </c>
    </row>
    <row r="253" spans="16:20" x14ac:dyDescent="0.25">
      <c r="P253" s="12" t="s">
        <v>212</v>
      </c>
      <c r="Q253" s="8" t="s">
        <v>179</v>
      </c>
      <c r="R253" s="9" t="s">
        <v>513</v>
      </c>
      <c r="S253" s="10" t="str">
        <f>P253&amp;" "&amp;Q253</f>
        <v>Josh Brown EDM</v>
      </c>
      <c r="T253" s="11" t="e">
        <f>VLOOKUP(S253,$L$5:$L$167,1,FALSE)</f>
        <v>#N/A</v>
      </c>
    </row>
    <row r="254" spans="16:20" x14ac:dyDescent="0.25">
      <c r="P254" s="12" t="s">
        <v>359</v>
      </c>
      <c r="Q254" s="8" t="s">
        <v>233</v>
      </c>
      <c r="R254" s="9" t="s">
        <v>513</v>
      </c>
      <c r="S254" s="10" t="str">
        <f>P254&amp;" "&amp;Q254</f>
        <v>Josh Manson COL</v>
      </c>
      <c r="T254" s="11" t="e">
        <f>VLOOKUP(S254,$L$5:$L$167,1,FALSE)</f>
        <v>#N/A</v>
      </c>
    </row>
    <row r="255" spans="16:20" x14ac:dyDescent="0.25">
      <c r="P255" s="12" t="s">
        <v>208</v>
      </c>
      <c r="Q255" s="8" t="s">
        <v>200</v>
      </c>
      <c r="R255" s="9" t="s">
        <v>513</v>
      </c>
      <c r="S255" s="10" t="str">
        <f>P255&amp;" "&amp;Q255</f>
        <v>Justin Brazeau MIN</v>
      </c>
      <c r="T255" s="11" t="e">
        <f>VLOOKUP(S255,$L$5:$L$167,1,FALSE)</f>
        <v>#N/A</v>
      </c>
    </row>
    <row r="256" spans="16:20" x14ac:dyDescent="0.25">
      <c r="P256" s="12" t="s">
        <v>248</v>
      </c>
      <c r="Q256" s="8" t="s">
        <v>189</v>
      </c>
      <c r="R256" s="9" t="s">
        <v>513</v>
      </c>
      <c r="S256" s="10" t="str">
        <f>P256&amp;" "&amp;Q256</f>
        <v>Justin Dowling NJD</v>
      </c>
      <c r="T256" s="11" t="e">
        <f>VLOOKUP(S256,$L$5:$L$167,1,FALSE)</f>
        <v>#N/A</v>
      </c>
    </row>
    <row r="257" spans="16:20" x14ac:dyDescent="0.25">
      <c r="P257" s="12" t="s">
        <v>289</v>
      </c>
      <c r="Q257" s="8" t="s">
        <v>171</v>
      </c>
      <c r="R257" s="9" t="s">
        <v>513</v>
      </c>
      <c r="S257" s="10" t="str">
        <f>P257&amp;" "&amp;Q257</f>
        <v>Kaiden Guhle MTL</v>
      </c>
      <c r="T257" s="11" t="e">
        <f>VLOOKUP(S257,$L$5:$L$167,1,FALSE)</f>
        <v>#N/A</v>
      </c>
    </row>
    <row r="258" spans="16:20" x14ac:dyDescent="0.25">
      <c r="P258" s="12" t="s">
        <v>331</v>
      </c>
      <c r="Q258" s="8" t="s">
        <v>185</v>
      </c>
      <c r="R258" s="9" t="s">
        <v>513</v>
      </c>
      <c r="S258" s="10" t="str">
        <f>P258&amp;" "&amp;Q258</f>
        <v>Keegan Kolesar VEG</v>
      </c>
      <c r="T258" s="11" t="e">
        <f>VLOOKUP(S258,$L$5:$L$167,1,FALSE)</f>
        <v>#N/A</v>
      </c>
    </row>
    <row r="259" spans="16:20" x14ac:dyDescent="0.25">
      <c r="P259" s="12" t="s">
        <v>260</v>
      </c>
      <c r="Q259" s="8" t="s">
        <v>167</v>
      </c>
      <c r="R259" s="9" t="s">
        <v>513</v>
      </c>
      <c r="S259" s="10" t="str">
        <f>P259&amp;" "&amp;Q259</f>
        <v>Lars Eller WSH</v>
      </c>
      <c r="T259" s="11" t="e">
        <f>VLOOKUP(S259,$L$5:$L$167,1,FALSE)</f>
        <v>#N/A</v>
      </c>
    </row>
    <row r="260" spans="16:20" x14ac:dyDescent="0.25">
      <c r="P260" s="12" t="s">
        <v>196</v>
      </c>
      <c r="Q260" s="8" t="s">
        <v>181</v>
      </c>
      <c r="R260" s="9" t="s">
        <v>513</v>
      </c>
      <c r="S260" s="10" t="str">
        <f>P260&amp;" "&amp;Q260</f>
        <v>Lian Bichsel DAL</v>
      </c>
      <c r="T260" s="11" t="e">
        <f>VLOOKUP(S260,$L$5:$L$167,1,FALSE)</f>
        <v>#N/A</v>
      </c>
    </row>
    <row r="261" spans="16:20" x14ac:dyDescent="0.25">
      <c r="P261" s="12" t="s">
        <v>396</v>
      </c>
      <c r="Q261" s="8" t="s">
        <v>233</v>
      </c>
      <c r="R261" s="9" t="s">
        <v>513</v>
      </c>
      <c r="S261" s="10" t="str">
        <f>P261&amp;" "&amp;Q261</f>
        <v>Logan O'Connor COL</v>
      </c>
      <c r="T261" s="11" t="e">
        <f>VLOOKUP(S261,$L$5:$L$167,1,FALSE)</f>
        <v>#N/A</v>
      </c>
    </row>
    <row r="262" spans="16:20" x14ac:dyDescent="0.25">
      <c r="P262" s="12" t="s">
        <v>448</v>
      </c>
      <c r="Q262" s="8" t="s">
        <v>175</v>
      </c>
      <c r="R262" s="9" t="s">
        <v>513</v>
      </c>
      <c r="S262" s="10" t="str">
        <f>P262&amp;" "&amp;Q262</f>
        <v>Logan Stanley WPG</v>
      </c>
      <c r="T262" s="11" t="e">
        <f>VLOOKUP(S262,$L$5:$L$167,1,FALSE)</f>
        <v>#N/A</v>
      </c>
    </row>
    <row r="263" spans="16:20" x14ac:dyDescent="0.25">
      <c r="P263" s="12" t="s">
        <v>282</v>
      </c>
      <c r="Q263" s="8" t="s">
        <v>224</v>
      </c>
      <c r="R263" s="9" t="s">
        <v>513</v>
      </c>
      <c r="S263" s="10" t="str">
        <f>P263&amp;" "&amp;Q263</f>
        <v>Luke Glendening TBL</v>
      </c>
      <c r="T263" s="11" t="e">
        <f>VLOOKUP(S263,$L$5:$L$167,1,FALSE)</f>
        <v>#N/A</v>
      </c>
    </row>
    <row r="264" spans="16:20" x14ac:dyDescent="0.25">
      <c r="P264" s="12" t="s">
        <v>435</v>
      </c>
      <c r="Q264" s="8" t="s">
        <v>175</v>
      </c>
      <c r="R264" s="9" t="s">
        <v>513</v>
      </c>
      <c r="S264" s="10" t="str">
        <f>P264&amp;" "&amp;Q264</f>
        <v>Luke Schenn WPG</v>
      </c>
      <c r="T264" s="11" t="e">
        <f>VLOOKUP(S264,$L$5:$L$167,1,FALSE)</f>
        <v>#N/A</v>
      </c>
    </row>
    <row r="265" spans="16:20" x14ac:dyDescent="0.25">
      <c r="P265" s="12" t="s">
        <v>429</v>
      </c>
      <c r="Q265" s="8" t="s">
        <v>183</v>
      </c>
      <c r="R265" s="9" t="s">
        <v>513</v>
      </c>
      <c r="S265" s="10" t="str">
        <f>P265&amp;" "&amp;Q265</f>
        <v>Mackie Samoskevich FLA</v>
      </c>
      <c r="T265" s="11" t="e">
        <f>VLOOKUP(S265,$L$5:$L$167,1,FALSE)</f>
        <v>#N/A</v>
      </c>
    </row>
    <row r="266" spans="16:20" x14ac:dyDescent="0.25">
      <c r="P266" s="12" t="s">
        <v>269</v>
      </c>
      <c r="Q266" s="8" t="s">
        <v>200</v>
      </c>
      <c r="R266" s="9" t="s">
        <v>513</v>
      </c>
      <c r="S266" s="10" t="str">
        <f>P266&amp;" "&amp;Q266</f>
        <v>Marcus Foligno MIN</v>
      </c>
      <c r="T266" s="11" t="e">
        <f>VLOOKUP(S266,$L$5:$L$167,1,FALSE)</f>
        <v>#N/A</v>
      </c>
    </row>
    <row r="267" spans="16:20" x14ac:dyDescent="0.25">
      <c r="P267" s="12" t="s">
        <v>317</v>
      </c>
      <c r="Q267" s="8" t="s">
        <v>200</v>
      </c>
      <c r="R267" s="9" t="s">
        <v>513</v>
      </c>
      <c r="S267" s="10" t="str">
        <f>P267&amp;" "&amp;Q267</f>
        <v>Marcus Johansson MIN</v>
      </c>
      <c r="T267" s="11" t="e">
        <f>VLOOKUP(S267,$L$5:$L$167,1,FALSE)</f>
        <v>#N/A</v>
      </c>
    </row>
    <row r="268" spans="16:20" x14ac:dyDescent="0.25">
      <c r="P268" s="12" t="s">
        <v>384</v>
      </c>
      <c r="Q268" s="8" t="s">
        <v>233</v>
      </c>
      <c r="R268" s="9" t="s">
        <v>513</v>
      </c>
      <c r="S268" s="10" t="str">
        <f>P268&amp;" "&amp;Q268</f>
        <v>Martin Nečas COL</v>
      </c>
      <c r="T268" s="11" t="e">
        <f>VLOOKUP(S268,$L$5:$L$167,1,FALSE)</f>
        <v>#N/A</v>
      </c>
    </row>
    <row r="269" spans="16:20" x14ac:dyDescent="0.25">
      <c r="P269" s="12" t="s">
        <v>176</v>
      </c>
      <c r="Q269" s="8" t="s">
        <v>175</v>
      </c>
      <c r="R269" s="9" t="s">
        <v>513</v>
      </c>
      <c r="S269" s="10" t="str">
        <f>P269&amp;" "&amp;Q269</f>
        <v>Mason Appleton WPG</v>
      </c>
      <c r="T269" s="11" t="e">
        <f>VLOOKUP(S269,$L$5:$L$167,1,FALSE)</f>
        <v>#N/A</v>
      </c>
    </row>
    <row r="270" spans="16:20" x14ac:dyDescent="0.25">
      <c r="P270" s="12" t="s">
        <v>321</v>
      </c>
      <c r="Q270" s="8" t="s">
        <v>202</v>
      </c>
      <c r="R270" s="9" t="s">
        <v>513</v>
      </c>
      <c r="S270" s="10" t="str">
        <f>P270&amp;" "&amp;Q270</f>
        <v>Mathieu Joseph STL</v>
      </c>
      <c r="T270" s="11" t="e">
        <f>VLOOKUP(S270,$L$5:$L$167,1,FALSE)</f>
        <v>#N/A</v>
      </c>
    </row>
    <row r="271" spans="16:20" x14ac:dyDescent="0.25">
      <c r="P271" s="12" t="s">
        <v>425</v>
      </c>
      <c r="Q271" s="8" t="s">
        <v>167</v>
      </c>
      <c r="R271" s="9" t="s">
        <v>513</v>
      </c>
      <c r="S271" s="10" t="str">
        <f>P271&amp;" "&amp;Q271</f>
        <v>Matt Roy WSH</v>
      </c>
      <c r="T271" s="11" t="e">
        <f>VLOOKUP(S271,$L$5:$L$167,1,FALSE)</f>
        <v>#N/A</v>
      </c>
    </row>
    <row r="272" spans="16:20" x14ac:dyDescent="0.25">
      <c r="P272" s="12" t="s">
        <v>304</v>
      </c>
      <c r="Q272" s="8" t="s">
        <v>169</v>
      </c>
      <c r="R272" s="9" t="s">
        <v>513</v>
      </c>
      <c r="S272" s="10" t="str">
        <f>P272&amp;" "&amp;Q272</f>
        <v>Matthew Highmore OTT</v>
      </c>
      <c r="T272" s="11" t="e">
        <f>VLOOKUP(S272,$L$5:$L$167,1,FALSE)</f>
        <v>#N/A</v>
      </c>
    </row>
    <row r="273" spans="16:20" x14ac:dyDescent="0.25">
      <c r="P273" s="12" t="s">
        <v>313</v>
      </c>
      <c r="Q273" s="8" t="s">
        <v>179</v>
      </c>
      <c r="R273" s="9" t="s">
        <v>513</v>
      </c>
      <c r="S273" s="10" t="str">
        <f>P273&amp;" "&amp;Q273</f>
        <v>Mattias Janmark EDM</v>
      </c>
      <c r="T273" s="11" t="e">
        <f>VLOOKUP(S273,$L$5:$L$167,1,FALSE)</f>
        <v>#N/A</v>
      </c>
    </row>
    <row r="274" spans="16:20" x14ac:dyDescent="0.25">
      <c r="P274" s="12" t="s">
        <v>206</v>
      </c>
      <c r="Q274" s="8" t="s">
        <v>181</v>
      </c>
      <c r="R274" s="9" t="s">
        <v>513</v>
      </c>
      <c r="S274" s="10" t="str">
        <f>P274&amp;" "&amp;Q274</f>
        <v>Mavrik Bourque DAL</v>
      </c>
      <c r="T274" s="11" t="e">
        <f>VLOOKUP(S274,$L$5:$L$167,1,FALSE)</f>
        <v>#N/A</v>
      </c>
    </row>
    <row r="275" spans="16:20" x14ac:dyDescent="0.25">
      <c r="P275" s="12" t="s">
        <v>400</v>
      </c>
      <c r="Q275" s="8" t="s">
        <v>195</v>
      </c>
      <c r="R275" s="9" t="s">
        <v>513</v>
      </c>
      <c r="S275" s="10" t="str">
        <f>P275&amp;" "&amp;Q275</f>
        <v>Max Pacioretty TOR</v>
      </c>
      <c r="T275" s="11" t="e">
        <f>VLOOKUP(S275,$L$5:$L$167,1,FALSE)</f>
        <v>#N/A</v>
      </c>
    </row>
    <row r="276" spans="16:20" x14ac:dyDescent="0.25">
      <c r="P276" s="12" t="s">
        <v>168</v>
      </c>
      <c r="Q276" s="8" t="s">
        <v>169</v>
      </c>
      <c r="R276" s="9" t="s">
        <v>513</v>
      </c>
      <c r="S276" s="10" t="str">
        <f>P276&amp;" "&amp;Q276</f>
        <v>Michael Amadio OTT</v>
      </c>
      <c r="T276" s="11" t="e">
        <f>VLOOKUP(S276,$L$5:$L$167,1,FALSE)</f>
        <v>#N/A</v>
      </c>
    </row>
    <row r="277" spans="16:20" x14ac:dyDescent="0.25">
      <c r="P277" s="12" t="s">
        <v>172</v>
      </c>
      <c r="Q277" s="8" t="s">
        <v>173</v>
      </c>
      <c r="R277" s="9" t="s">
        <v>513</v>
      </c>
      <c r="S277" s="10" t="str">
        <f>P277&amp;" "&amp;Q277</f>
        <v>Michael Anderson LAK</v>
      </c>
      <c r="T277" s="11" t="e">
        <f>VLOOKUP(S277,$L$5:$L$167,1,FALSE)</f>
        <v>#N/A</v>
      </c>
    </row>
    <row r="278" spans="16:20" x14ac:dyDescent="0.25">
      <c r="P278" s="12" t="s">
        <v>480</v>
      </c>
      <c r="Q278" s="8" t="s">
        <v>233</v>
      </c>
      <c r="R278" s="9" t="s">
        <v>513</v>
      </c>
      <c r="S278" s="10" t="str">
        <f>P278&amp;" "&amp;Q278</f>
        <v>Miles Wood COL</v>
      </c>
      <c r="T278" s="11" t="e">
        <f>VLOOKUP(S278,$L$5:$L$167,1,FALSE)</f>
        <v>#N/A</v>
      </c>
    </row>
    <row r="279" spans="16:20" x14ac:dyDescent="0.25">
      <c r="P279" s="12" t="s">
        <v>226</v>
      </c>
      <c r="Q279" s="8" t="s">
        <v>224</v>
      </c>
      <c r="R279" s="9" t="s">
        <v>513</v>
      </c>
      <c r="S279" s="10" t="str">
        <f>P279&amp;" "&amp;Q279</f>
        <v>Mitchell Chaffee TBL</v>
      </c>
      <c r="T279" s="11" t="e">
        <f>VLOOKUP(S279,$L$5:$L$167,1,FALSE)</f>
        <v>#N/A</v>
      </c>
    </row>
    <row r="280" spans="16:20" x14ac:dyDescent="0.25">
      <c r="P280" s="12" t="s">
        <v>187</v>
      </c>
      <c r="Q280" s="8" t="s">
        <v>175</v>
      </c>
      <c r="R280" s="9" t="s">
        <v>513</v>
      </c>
      <c r="S280" s="10" t="str">
        <f>P280&amp;" "&amp;Q280</f>
        <v>Morgan Barron WPG</v>
      </c>
      <c r="T280" s="11" t="e">
        <f>VLOOKUP(S280,$L$5:$L$167,1,FALSE)</f>
        <v>#N/A</v>
      </c>
    </row>
    <row r="281" spans="16:20" x14ac:dyDescent="0.25">
      <c r="P281" s="12" t="s">
        <v>436</v>
      </c>
      <c r="Q281" s="8" t="s">
        <v>183</v>
      </c>
      <c r="R281" s="9" t="s">
        <v>513</v>
      </c>
      <c r="S281" s="10" t="str">
        <f>P281&amp;" "&amp;Q281</f>
        <v>Nate Schmidt FLA</v>
      </c>
      <c r="T281" s="11" t="e">
        <f>VLOOKUP(S281,$L$5:$L$167,1,FALSE)</f>
        <v>#N/A</v>
      </c>
    </row>
    <row r="282" spans="16:20" x14ac:dyDescent="0.25">
      <c r="P282" s="12" t="s">
        <v>188</v>
      </c>
      <c r="Q282" s="8" t="s">
        <v>189</v>
      </c>
      <c r="R282" s="9" t="s">
        <v>513</v>
      </c>
      <c r="S282" s="10" t="str">
        <f>P282&amp;" "&amp;Q282</f>
        <v>Nathan Bastian NJD</v>
      </c>
      <c r="T282" s="11" t="e">
        <f>VLOOKUP(S282,$L$5:$L$167,1,FALSE)</f>
        <v>#N/A</v>
      </c>
    </row>
    <row r="283" spans="16:20" x14ac:dyDescent="0.25">
      <c r="P283" s="12" t="s">
        <v>475</v>
      </c>
      <c r="Q283" s="8" t="s">
        <v>202</v>
      </c>
      <c r="R283" s="9" t="s">
        <v>513</v>
      </c>
      <c r="S283" s="10" t="str">
        <f>P283&amp;" "&amp;Q283</f>
        <v>Nathan Walker STL</v>
      </c>
      <c r="T283" s="11" t="e">
        <f>VLOOKUP(S283,$L$5:$L$167,1,FALSE)</f>
        <v>#N/A</v>
      </c>
    </row>
    <row r="284" spans="16:20" x14ac:dyDescent="0.25">
      <c r="P284" s="12" t="s">
        <v>247</v>
      </c>
      <c r="Q284" s="8" t="s">
        <v>167</v>
      </c>
      <c r="R284" s="9" t="s">
        <v>513</v>
      </c>
      <c r="S284" s="10" t="str">
        <f>P284&amp;" "&amp;Q284</f>
        <v>Nic Dowd WSH</v>
      </c>
      <c r="T284" s="11" t="e">
        <f>VLOOKUP(S284,$L$5:$L$167,1,FALSE)</f>
        <v>#N/A</v>
      </c>
    </row>
    <row r="285" spans="16:20" x14ac:dyDescent="0.25">
      <c r="P285" s="12" t="s">
        <v>420</v>
      </c>
      <c r="Q285" s="8" t="s">
        <v>195</v>
      </c>
      <c r="R285" s="9" t="s">
        <v>513</v>
      </c>
      <c r="S285" s="10" t="str">
        <f>P285&amp;" "&amp;Q285</f>
        <v>Nicholas Robertson TOR</v>
      </c>
      <c r="T285" s="11" t="e">
        <f>VLOOKUP(S285,$L$5:$L$167,1,FALSE)</f>
        <v>#N/A</v>
      </c>
    </row>
    <row r="286" spans="16:20" x14ac:dyDescent="0.25">
      <c r="P286" s="12" t="s">
        <v>236</v>
      </c>
      <c r="Q286" s="8" t="s">
        <v>169</v>
      </c>
      <c r="R286" s="9" t="s">
        <v>513</v>
      </c>
      <c r="S286" s="10" t="str">
        <f>P286&amp;" "&amp;Q286</f>
        <v>Nick Cousins OTT</v>
      </c>
      <c r="T286" s="11" t="e">
        <f>VLOOKUP(S286,$L$5:$L$167,1,FALSE)</f>
        <v>#N/A</v>
      </c>
    </row>
    <row r="287" spans="16:20" x14ac:dyDescent="0.25">
      <c r="P287" s="12" t="s">
        <v>316</v>
      </c>
      <c r="Q287" s="8" t="s">
        <v>169</v>
      </c>
      <c r="R287" s="9" t="s">
        <v>513</v>
      </c>
      <c r="S287" s="10" t="str">
        <f>P287&amp;" "&amp;Q287</f>
        <v>Nick Jensen OTT</v>
      </c>
      <c r="T287" s="11" t="e">
        <f>VLOOKUP(S287,$L$5:$L$167,1,FALSE)</f>
        <v>#N/A</v>
      </c>
    </row>
    <row r="288" spans="16:20" x14ac:dyDescent="0.25">
      <c r="P288" s="12" t="s">
        <v>344</v>
      </c>
      <c r="Q288" s="8" t="s">
        <v>202</v>
      </c>
      <c r="R288" s="9" t="s">
        <v>513</v>
      </c>
      <c r="S288" s="10" t="str">
        <f>P288&amp;" "&amp;Q288</f>
        <v>Nick Leddy STL</v>
      </c>
      <c r="T288" s="11" t="e">
        <f>VLOOKUP(S288,$L$5:$L$167,1,FALSE)</f>
        <v>#N/A</v>
      </c>
    </row>
    <row r="289" spans="16:20" x14ac:dyDescent="0.25">
      <c r="P289" s="12" t="s">
        <v>404</v>
      </c>
      <c r="Q289" s="8" t="s">
        <v>224</v>
      </c>
      <c r="R289" s="9" t="s">
        <v>513</v>
      </c>
      <c r="S289" s="10" t="str">
        <f>P289&amp;" "&amp;Q289</f>
        <v>Nicklaus Perbix TBL</v>
      </c>
      <c r="T289" s="11" t="e">
        <f>VLOOKUP(S289,$L$5:$L$167,1,FALSE)</f>
        <v>#N/A</v>
      </c>
    </row>
    <row r="290" spans="16:20" x14ac:dyDescent="0.25">
      <c r="P290" s="12" t="s">
        <v>453</v>
      </c>
      <c r="Q290" s="8" t="s">
        <v>183</v>
      </c>
      <c r="R290" s="9" t="s">
        <v>513</v>
      </c>
      <c r="S290" s="10" t="str">
        <f>P290&amp;" "&amp;Q290</f>
        <v>Nico Sturm FLA</v>
      </c>
      <c r="T290" s="11" t="e">
        <f>VLOOKUP(S290,$L$5:$L$167,1,FALSE)</f>
        <v>#N/A</v>
      </c>
    </row>
    <row r="291" spans="16:20" x14ac:dyDescent="0.25">
      <c r="P291" s="12" t="s">
        <v>292</v>
      </c>
      <c r="Q291" s="8" t="s">
        <v>185</v>
      </c>
      <c r="R291" s="9" t="s">
        <v>513</v>
      </c>
      <c r="S291" s="10" t="str">
        <f>P291&amp;" "&amp;Q291</f>
        <v>Nicolas Hague VEG</v>
      </c>
      <c r="T291" s="11" t="e">
        <f>VLOOKUP(S291,$L$5:$L$167,1,FALSE)</f>
        <v>#N/A</v>
      </c>
    </row>
    <row r="292" spans="16:20" x14ac:dyDescent="0.25">
      <c r="P292" s="12" t="s">
        <v>377</v>
      </c>
      <c r="Q292" s="8" t="s">
        <v>183</v>
      </c>
      <c r="R292" s="9" t="s">
        <v>513</v>
      </c>
      <c r="S292" s="10" t="str">
        <f>P292&amp;" "&amp;Q292</f>
        <v>Niko Mikkola FLA</v>
      </c>
      <c r="T292" s="11" t="e">
        <f>VLOOKUP(S292,$L$5:$L$167,1,FALSE)</f>
        <v>#N/A</v>
      </c>
    </row>
    <row r="293" spans="16:20" x14ac:dyDescent="0.25">
      <c r="P293" s="12" t="s">
        <v>366</v>
      </c>
      <c r="Q293" s="8" t="s">
        <v>169</v>
      </c>
      <c r="R293" s="9" t="s">
        <v>513</v>
      </c>
      <c r="S293" s="10" t="str">
        <f>P293&amp;" "&amp;Q293</f>
        <v>Nikolas Matinpalo OTT</v>
      </c>
      <c r="T293" s="11" t="e">
        <f>VLOOKUP(S293,$L$5:$L$167,1,FALSE)</f>
        <v>#N/A</v>
      </c>
    </row>
    <row r="294" spans="16:20" x14ac:dyDescent="0.25">
      <c r="P294" s="12" t="s">
        <v>390</v>
      </c>
      <c r="Q294" s="8" t="s">
        <v>175</v>
      </c>
      <c r="R294" s="9" t="s">
        <v>513</v>
      </c>
      <c r="S294" s="10" t="str">
        <f>P294&amp;" "&amp;Q294</f>
        <v>Nino Niederreiter WPG</v>
      </c>
      <c r="T294" s="11" t="e">
        <f>VLOOKUP(S294,$L$5:$L$167,1,FALSE)</f>
        <v>#N/A</v>
      </c>
    </row>
    <row r="295" spans="16:20" x14ac:dyDescent="0.25">
      <c r="P295" s="12" t="s">
        <v>259</v>
      </c>
      <c r="Q295" s="8" t="s">
        <v>195</v>
      </c>
      <c r="R295" s="9" t="s">
        <v>513</v>
      </c>
      <c r="S295" s="10" t="str">
        <f>P295&amp;" "&amp;Q295</f>
        <v>Oliver Ekman-Larsson TOR</v>
      </c>
      <c r="T295" s="11" t="e">
        <f>VLOOKUP(S295,$L$5:$L$167,1,FALSE)</f>
        <v>#N/A</v>
      </c>
    </row>
    <row r="296" spans="16:20" x14ac:dyDescent="0.25">
      <c r="P296" s="12" t="s">
        <v>401</v>
      </c>
      <c r="Q296" s="8" t="s">
        <v>189</v>
      </c>
      <c r="R296" s="9" t="s">
        <v>513</v>
      </c>
      <c r="S296" s="10" t="str">
        <f>P296&amp;" "&amp;Q296</f>
        <v>Ondřej Palát NJD</v>
      </c>
      <c r="T296" s="11" t="e">
        <f>VLOOKUP(S296,$L$5:$L$167,1,FALSE)</f>
        <v>#N/A</v>
      </c>
    </row>
    <row r="297" spans="16:20" x14ac:dyDescent="0.25">
      <c r="P297" s="12" t="s">
        <v>180</v>
      </c>
      <c r="Q297" s="8" t="s">
        <v>181</v>
      </c>
      <c r="R297" s="9" t="s">
        <v>513</v>
      </c>
      <c r="S297" s="10" t="str">
        <f>P297&amp;" "&amp;Q297</f>
        <v>Oskar Back DAL</v>
      </c>
      <c r="T297" s="11" t="e">
        <f>VLOOKUP(S297,$L$5:$L$167,1,FALSE)</f>
        <v>#N/A</v>
      </c>
    </row>
    <row r="298" spans="16:20" x14ac:dyDescent="0.25">
      <c r="P298" s="12" t="s">
        <v>455</v>
      </c>
      <c r="Q298" s="8" t="s">
        <v>202</v>
      </c>
      <c r="R298" s="9" t="s">
        <v>513</v>
      </c>
      <c r="S298" s="10" t="str">
        <f>P298&amp;" "&amp;Q298</f>
        <v>Oskar Sundqvist STL</v>
      </c>
      <c r="T298" s="11" t="e">
        <f>VLOOKUP(S298,$L$5:$L$167,1,FALSE)</f>
        <v>#N/A</v>
      </c>
    </row>
    <row r="299" spans="16:20" x14ac:dyDescent="0.25">
      <c r="P299" s="12" t="s">
        <v>325</v>
      </c>
      <c r="Q299" s="8" t="s">
        <v>233</v>
      </c>
      <c r="R299" s="9" t="s">
        <v>513</v>
      </c>
      <c r="S299" s="10" t="str">
        <f>P299&amp;" "&amp;Q299</f>
        <v>Parker Kelly COL</v>
      </c>
      <c r="T299" s="11" t="e">
        <f>VLOOKUP(S299,$L$5:$L$167,1,FALSE)</f>
        <v>#N/A</v>
      </c>
    </row>
    <row r="300" spans="16:20" x14ac:dyDescent="0.25">
      <c r="P300" s="12" t="s">
        <v>235</v>
      </c>
      <c r="Q300" s="8" t="s">
        <v>189</v>
      </c>
      <c r="R300" s="9" t="s">
        <v>513</v>
      </c>
      <c r="S300" s="10" t="str">
        <f>P300&amp;" "&amp;Q300</f>
        <v>Paul Cotter NJD</v>
      </c>
      <c r="T300" s="11" t="e">
        <f>VLOOKUP(S300,$L$5:$L$167,1,FALSE)</f>
        <v>#N/A</v>
      </c>
    </row>
    <row r="301" spans="16:20" x14ac:dyDescent="0.25">
      <c r="P301" s="12" t="s">
        <v>209</v>
      </c>
      <c r="Q301" s="8" t="s">
        <v>202</v>
      </c>
      <c r="R301" s="9" t="s">
        <v>513</v>
      </c>
      <c r="S301" s="10" t="str">
        <f>P301&amp;" "&amp;Q301</f>
        <v>Philip Broberg STL</v>
      </c>
      <c r="T301" s="11" t="e">
        <f>VLOOKUP(S301,$L$5:$L$167,1,FALSE)</f>
        <v>#N/A</v>
      </c>
    </row>
    <row r="302" spans="16:20" x14ac:dyDescent="0.25">
      <c r="P302" s="12" t="s">
        <v>307</v>
      </c>
      <c r="Q302" s="8" t="s">
        <v>195</v>
      </c>
      <c r="R302" s="9" t="s">
        <v>513</v>
      </c>
      <c r="S302" s="10" t="str">
        <f>P302&amp;" "&amp;Q302</f>
        <v>Pontus Holmberg TOR</v>
      </c>
      <c r="T302" s="11" t="e">
        <f>VLOOKUP(S302,$L$5:$L$167,1,FALSE)</f>
        <v>#N/A</v>
      </c>
    </row>
    <row r="303" spans="16:20" x14ac:dyDescent="0.25">
      <c r="P303" s="12" t="s">
        <v>265</v>
      </c>
      <c r="Q303" s="8" t="s">
        <v>202</v>
      </c>
      <c r="R303" s="9" t="s">
        <v>513</v>
      </c>
      <c r="S303" s="10" t="str">
        <f>P303&amp;" "&amp;Q303</f>
        <v>Radek Faksa STL</v>
      </c>
      <c r="T303" s="11" t="e">
        <f>VLOOKUP(S303,$L$5:$L$167,1,FALSE)</f>
        <v>#N/A</v>
      </c>
    </row>
    <row r="304" spans="16:20" x14ac:dyDescent="0.25">
      <c r="P304" s="12" t="s">
        <v>431</v>
      </c>
      <c r="Q304" s="8" t="s">
        <v>167</v>
      </c>
      <c r="R304" s="9" t="s">
        <v>513</v>
      </c>
      <c r="S304" s="10" t="str">
        <f>P304&amp;" "&amp;Q304</f>
        <v>Rasmus Sandin WSH</v>
      </c>
      <c r="T304" s="11" t="e">
        <f>VLOOKUP(S304,$L$5:$L$167,1,FALSE)</f>
        <v>#N/A</v>
      </c>
    </row>
    <row r="305" spans="16:20" x14ac:dyDescent="0.25">
      <c r="P305" s="12" t="s">
        <v>441</v>
      </c>
      <c r="Q305" s="8" t="s">
        <v>185</v>
      </c>
      <c r="R305" s="9" t="s">
        <v>513</v>
      </c>
      <c r="S305" s="10" t="str">
        <f>P305&amp;" "&amp;Q305</f>
        <v>Reilly Smith VEG</v>
      </c>
      <c r="T305" s="11" t="e">
        <f>VLOOKUP(S305,$L$5:$L$167,1,FALSE)</f>
        <v>#N/A</v>
      </c>
    </row>
    <row r="306" spans="16:20" x14ac:dyDescent="0.25">
      <c r="P306" s="12" t="s">
        <v>287</v>
      </c>
      <c r="Q306" s="8" t="s">
        <v>169</v>
      </c>
      <c r="R306" s="9" t="s">
        <v>513</v>
      </c>
      <c r="S306" s="10" t="str">
        <f>P306&amp;" "&amp;Q306</f>
        <v>Ridly Greig OTT</v>
      </c>
      <c r="T306" s="11" t="e">
        <f>VLOOKUP(S306,$L$5:$L$167,1,FALSE)</f>
        <v>#N/A</v>
      </c>
    </row>
    <row r="307" spans="16:20" x14ac:dyDescent="0.25">
      <c r="P307" s="12" t="s">
        <v>465</v>
      </c>
      <c r="Q307" s="8" t="s">
        <v>202</v>
      </c>
      <c r="R307" s="9" t="s">
        <v>513</v>
      </c>
      <c r="S307" s="10" t="str">
        <f>P307&amp;" "&amp;Q307</f>
        <v>Robert Thomas STL</v>
      </c>
      <c r="T307" s="11" t="e">
        <f>VLOOKUP(S307,$L$5:$L$167,1,FALSE)</f>
        <v>#N/A</v>
      </c>
    </row>
    <row r="308" spans="16:20" x14ac:dyDescent="0.25">
      <c r="P308" s="12" t="s">
        <v>305</v>
      </c>
      <c r="Q308" s="8" t="s">
        <v>181</v>
      </c>
      <c r="R308" s="9" t="s">
        <v>513</v>
      </c>
      <c r="S308" s="10" t="str">
        <f>P308&amp;" "&amp;Q308</f>
        <v>Roope Hintz DAL</v>
      </c>
      <c r="T308" s="11" t="e">
        <f>VLOOKUP(S308,$L$5:$L$167,1,FALSE)</f>
        <v>#N/A</v>
      </c>
    </row>
    <row r="309" spans="16:20" x14ac:dyDescent="0.25">
      <c r="P309" s="12" t="s">
        <v>232</v>
      </c>
      <c r="Q309" s="8" t="s">
        <v>233</v>
      </c>
      <c r="R309" s="9" t="s">
        <v>513</v>
      </c>
      <c r="S309" s="10" t="str">
        <f>P309&amp;" "&amp;Q309</f>
        <v>Ross Colton COL</v>
      </c>
      <c r="T309" s="11" t="e">
        <f>VLOOKUP(S309,$L$5:$L$167,1,FALSE)</f>
        <v>#N/A</v>
      </c>
    </row>
    <row r="310" spans="16:20" x14ac:dyDescent="0.25">
      <c r="P310" s="12" t="s">
        <v>297</v>
      </c>
      <c r="Q310" s="8" t="s">
        <v>200</v>
      </c>
      <c r="R310" s="9" t="s">
        <v>513</v>
      </c>
      <c r="S310" s="10" t="str">
        <f>P310&amp;" "&amp;Q310</f>
        <v>Ryan Hartman MIN</v>
      </c>
      <c r="T310" s="11" t="e">
        <f>VLOOKUP(S310,$L$5:$L$167,1,FALSE)</f>
        <v>#N/A</v>
      </c>
    </row>
    <row r="311" spans="16:20" x14ac:dyDescent="0.25">
      <c r="P311" s="12" t="s">
        <v>346</v>
      </c>
      <c r="Q311" s="8" t="s">
        <v>167</v>
      </c>
      <c r="R311" s="9" t="s">
        <v>513</v>
      </c>
      <c r="S311" s="10" t="str">
        <f>P311&amp;" "&amp;Q311</f>
        <v>Ryan Leonard WSH</v>
      </c>
      <c r="T311" s="11" t="e">
        <f>VLOOKUP(S311,$L$5:$L$167,1,FALSE)</f>
        <v>#N/A</v>
      </c>
    </row>
    <row r="312" spans="16:20" x14ac:dyDescent="0.25">
      <c r="P312" s="12" t="s">
        <v>348</v>
      </c>
      <c r="Q312" s="8" t="s">
        <v>233</v>
      </c>
      <c r="R312" s="9" t="s">
        <v>513</v>
      </c>
      <c r="S312" s="10" t="str">
        <f>P312&amp;" "&amp;Q312</f>
        <v>Ryan Lindgren COL</v>
      </c>
      <c r="T312" s="11" t="e">
        <f>VLOOKUP(S312,$L$5:$L$167,1,FALSE)</f>
        <v>#N/A</v>
      </c>
    </row>
    <row r="313" spans="16:20" x14ac:dyDescent="0.25">
      <c r="P313" s="12" t="s">
        <v>370</v>
      </c>
      <c r="Q313" s="8" t="s">
        <v>224</v>
      </c>
      <c r="R313" s="9" t="s">
        <v>513</v>
      </c>
      <c r="S313" s="10" t="str">
        <f>P313&amp;" "&amp;Q313</f>
        <v>Ryan McDonagh TBL</v>
      </c>
      <c r="T313" s="11" t="e">
        <f>VLOOKUP(S313,$L$5:$L$167,1,FALSE)</f>
        <v>#N/A</v>
      </c>
    </row>
    <row r="314" spans="16:20" x14ac:dyDescent="0.25">
      <c r="P314" s="12" t="s">
        <v>456</v>
      </c>
      <c r="Q314" s="8" t="s">
        <v>202</v>
      </c>
      <c r="R314" s="9" t="s">
        <v>513</v>
      </c>
      <c r="S314" s="10" t="str">
        <f>P314&amp;" "&amp;Q314</f>
        <v>Ryan Suter STL</v>
      </c>
      <c r="T314" s="11" t="e">
        <f>VLOOKUP(S314,$L$5:$L$167,1,FALSE)</f>
        <v>#N/A</v>
      </c>
    </row>
    <row r="315" spans="16:20" x14ac:dyDescent="0.25">
      <c r="P315" s="12" t="s">
        <v>356</v>
      </c>
      <c r="Q315" s="8" t="s">
        <v>233</v>
      </c>
      <c r="R315" s="9" t="s">
        <v>513</v>
      </c>
      <c r="S315" s="10" t="str">
        <f>P315&amp;" "&amp;Q315</f>
        <v>Sam Malinski COL</v>
      </c>
      <c r="T315" s="11" t="e">
        <f>VLOOKUP(S315,$L$5:$L$167,1,FALSE)</f>
        <v>#N/A</v>
      </c>
    </row>
    <row r="316" spans="16:20" x14ac:dyDescent="0.25">
      <c r="P316" s="12" t="s">
        <v>449</v>
      </c>
      <c r="Q316" s="8" t="s">
        <v>181</v>
      </c>
      <c r="R316" s="9" t="s">
        <v>513</v>
      </c>
      <c r="S316" s="10" t="str">
        <f>P316&amp;" "&amp;Q316</f>
        <v>Sam Steel DAL</v>
      </c>
      <c r="T316" s="11" t="e">
        <f>VLOOKUP(S316,$L$5:$L$167,1,FALSE)</f>
        <v>#N/A</v>
      </c>
    </row>
    <row r="317" spans="16:20" x14ac:dyDescent="0.25">
      <c r="P317" s="12" t="s">
        <v>278</v>
      </c>
      <c r="Q317" s="8" t="s">
        <v>233</v>
      </c>
      <c r="R317" s="9" t="s">
        <v>513</v>
      </c>
      <c r="S317" s="10" t="str">
        <f>P317&amp;" "&amp;Q317</f>
        <v>Samuel Girard COL</v>
      </c>
      <c r="T317" s="11" t="e">
        <f>VLOOKUP(S317,$L$5:$L$167,1,FALSE)</f>
        <v>#N/A</v>
      </c>
    </row>
    <row r="318" spans="16:20" x14ac:dyDescent="0.25">
      <c r="P318" s="12" t="s">
        <v>301</v>
      </c>
      <c r="Q318" s="8" t="s">
        <v>173</v>
      </c>
      <c r="R318" s="9" t="s">
        <v>513</v>
      </c>
      <c r="S318" s="10" t="str">
        <f>P318&amp;" "&amp;Q318</f>
        <v>Samuel Helenius LAK</v>
      </c>
      <c r="T318" s="11" t="e">
        <f>VLOOKUP(S318,$L$5:$L$167,1,FALSE)</f>
        <v>#N/A</v>
      </c>
    </row>
    <row r="319" spans="16:20" x14ac:dyDescent="0.25">
      <c r="P319" s="12" t="s">
        <v>343</v>
      </c>
      <c r="Q319" s="8" t="s">
        <v>195</v>
      </c>
      <c r="R319" s="9" t="s">
        <v>513</v>
      </c>
      <c r="S319" s="10" t="str">
        <f>P319&amp;" "&amp;Q319</f>
        <v>Scott Laughton TOR</v>
      </c>
      <c r="T319" s="11" t="e">
        <f>VLOOKUP(S319,$L$5:$L$167,1,FALSE)</f>
        <v>#N/A</v>
      </c>
    </row>
    <row r="320" spans="16:20" x14ac:dyDescent="0.25">
      <c r="P320" s="12" t="s">
        <v>476</v>
      </c>
      <c r="Q320" s="8" t="s">
        <v>165</v>
      </c>
      <c r="R320" s="9" t="s">
        <v>513</v>
      </c>
      <c r="S320" s="10" t="str">
        <f>P320&amp;" "&amp;Q320</f>
        <v>Sean Walker CAR</v>
      </c>
      <c r="T320" s="11" t="e">
        <f>VLOOKUP(S320,$L$5:$L$167,1,FALSE)</f>
        <v>#N/A</v>
      </c>
    </row>
    <row r="321" spans="16:20" x14ac:dyDescent="0.25">
      <c r="P321" s="12" t="s">
        <v>194</v>
      </c>
      <c r="Q321" s="8" t="s">
        <v>195</v>
      </c>
      <c r="R321" s="9" t="s">
        <v>513</v>
      </c>
      <c r="S321" s="10" t="str">
        <f>P321&amp;" "&amp;Q321</f>
        <v>Simon Benoit TOR</v>
      </c>
      <c r="T321" s="11" t="e">
        <f>VLOOKUP(S321,$L$5:$L$167,1,FALSE)</f>
        <v>#N/A</v>
      </c>
    </row>
    <row r="322" spans="16:20" x14ac:dyDescent="0.25">
      <c r="P322" s="12" t="s">
        <v>387</v>
      </c>
      <c r="Q322" s="8" t="s">
        <v>189</v>
      </c>
      <c r="R322" s="9" t="s">
        <v>513</v>
      </c>
      <c r="S322" s="10" t="str">
        <f>P322&amp;" "&amp;Q322</f>
        <v>Simon Nemec NJD</v>
      </c>
      <c r="T322" s="11" t="e">
        <f>VLOOKUP(S322,$L$5:$L$167,1,FALSE)</f>
        <v>#N/A</v>
      </c>
    </row>
    <row r="323" spans="16:20" x14ac:dyDescent="0.25">
      <c r="P323" s="12" t="s">
        <v>391</v>
      </c>
      <c r="Q323" s="8" t="s">
        <v>189</v>
      </c>
      <c r="R323" s="9" t="s">
        <v>513</v>
      </c>
      <c r="S323" s="10" t="str">
        <f>P323&amp;" "&amp;Q323</f>
        <v>Stefan Noesen NJD</v>
      </c>
      <c r="T323" s="11" t="e">
        <f>VLOOKUP(S323,$L$5:$L$167,1,FALSE)</f>
        <v>#N/A</v>
      </c>
    </row>
    <row r="324" spans="16:20" x14ac:dyDescent="0.25">
      <c r="P324" s="12" t="s">
        <v>349</v>
      </c>
      <c r="Q324" s="8" t="s">
        <v>195</v>
      </c>
      <c r="R324" s="9" t="s">
        <v>513</v>
      </c>
      <c r="S324" s="10" t="str">
        <f>P324&amp;" "&amp;Q324</f>
        <v>Steven Lorentz TOR</v>
      </c>
      <c r="T324" s="11" t="e">
        <f>VLOOKUP(S324,$L$5:$L$167,1,FALSE)</f>
        <v>#N/A</v>
      </c>
    </row>
    <row r="325" spans="16:20" x14ac:dyDescent="0.25">
      <c r="P325" s="12" t="s">
        <v>416</v>
      </c>
      <c r="Q325" s="8" t="s">
        <v>167</v>
      </c>
      <c r="R325" s="9" t="s">
        <v>513</v>
      </c>
      <c r="S325" s="10" t="str">
        <f>P325&amp;" "&amp;Q325</f>
        <v>Taylor Raddysh WSH</v>
      </c>
      <c r="T325" s="11" t="e">
        <f>VLOOKUP(S325,$L$5:$L$167,1,FALSE)</f>
        <v>#N/A</v>
      </c>
    </row>
    <row r="326" spans="16:20" x14ac:dyDescent="0.25">
      <c r="P326" s="12" t="s">
        <v>461</v>
      </c>
      <c r="Q326" s="8" t="s">
        <v>189</v>
      </c>
      <c r="R326" s="9" t="s">
        <v>513</v>
      </c>
      <c r="S326" s="10" t="str">
        <f>P326&amp;" "&amp;Q326</f>
        <v>Tomáš Tatar NJD</v>
      </c>
      <c r="T326" s="11" t="e">
        <f>VLOOKUP(S326,$L$5:$L$167,1,FALSE)</f>
        <v>#N/A</v>
      </c>
    </row>
    <row r="327" spans="16:20" x14ac:dyDescent="0.25">
      <c r="P327" s="12" t="s">
        <v>272</v>
      </c>
      <c r="Q327" s="8" t="s">
        <v>179</v>
      </c>
      <c r="R327" s="9" t="s">
        <v>513</v>
      </c>
      <c r="S327" s="10" t="str">
        <f>P327&amp;" "&amp;Q327</f>
        <v>Trent Frederic EDM</v>
      </c>
      <c r="T327" s="11" t="e">
        <f>VLOOKUP(S327,$L$5:$L$167,1,FALSE)</f>
        <v>#N/A</v>
      </c>
    </row>
    <row r="328" spans="16:20" x14ac:dyDescent="0.25">
      <c r="P328" s="12" t="s">
        <v>473</v>
      </c>
      <c r="Q328" s="8" t="s">
        <v>167</v>
      </c>
      <c r="R328" s="9" t="s">
        <v>513</v>
      </c>
      <c r="S328" s="10" t="str">
        <f>P328&amp;" "&amp;Q328</f>
        <v>Trevor van Riemsdyk WSH</v>
      </c>
      <c r="T328" s="11" t="e">
        <f>VLOOKUP(S328,$L$5:$L$167,1,FALSE)</f>
        <v>#N/A</v>
      </c>
    </row>
    <row r="329" spans="16:20" x14ac:dyDescent="0.25">
      <c r="P329" s="12" t="s">
        <v>261</v>
      </c>
      <c r="Q329" s="8" t="s">
        <v>179</v>
      </c>
      <c r="R329" s="9" t="s">
        <v>513</v>
      </c>
      <c r="S329" s="10" t="str">
        <f>P329&amp;" "&amp;Q329</f>
        <v>Ty Emberson EDM</v>
      </c>
      <c r="T329" s="11" t="e">
        <f>VLOOKUP(S329,$L$5:$L$167,1,FALSE)</f>
        <v>#N/A</v>
      </c>
    </row>
    <row r="330" spans="16:20" x14ac:dyDescent="0.25">
      <c r="P330" s="12" t="s">
        <v>328</v>
      </c>
      <c r="Q330" s="8" t="s">
        <v>169</v>
      </c>
      <c r="R330" s="9" t="s">
        <v>513</v>
      </c>
      <c r="S330" s="10" t="str">
        <f>P330&amp;" "&amp;Q330</f>
        <v>Tyler Kleven OTT</v>
      </c>
      <c r="T330" s="11" t="e">
        <f>VLOOKUP(S330,$L$5:$L$167,1,FALSE)</f>
        <v>#N/A</v>
      </c>
    </row>
    <row r="331" spans="16:20" x14ac:dyDescent="0.25">
      <c r="P331" s="12" t="s">
        <v>471</v>
      </c>
      <c r="Q331" s="8" t="s">
        <v>202</v>
      </c>
      <c r="R331" s="9" t="s">
        <v>513</v>
      </c>
      <c r="S331" s="10" t="str">
        <f>P331&amp;" "&amp;Q331</f>
        <v>Tyler Tucker STL</v>
      </c>
      <c r="T331" s="11" t="e">
        <f>VLOOKUP(S331,$L$5:$L$167,1,FALSE)</f>
        <v>#N/A</v>
      </c>
    </row>
    <row r="332" spans="16:20" x14ac:dyDescent="0.25">
      <c r="P332" s="12" t="s">
        <v>182</v>
      </c>
      <c r="Q332" s="8" t="s">
        <v>183</v>
      </c>
      <c r="R332" s="9" t="s">
        <v>513</v>
      </c>
      <c r="S332" s="10" t="str">
        <f>P332&amp;" "&amp;Q332</f>
        <v>Uvis Balinskis FLA</v>
      </c>
      <c r="T332" s="11" t="e">
        <f>VLOOKUP(S332,$L$5:$L$167,1,FALSE)</f>
        <v>#N/A</v>
      </c>
    </row>
    <row r="333" spans="16:20" x14ac:dyDescent="0.25">
      <c r="P333" s="12" t="s">
        <v>413</v>
      </c>
      <c r="Q333" s="8" t="s">
        <v>179</v>
      </c>
      <c r="R333" s="9" t="s">
        <v>513</v>
      </c>
      <c r="S333" s="10" t="str">
        <f>P333&amp;" "&amp;Q333</f>
        <v>Vasily Podkolzin EDM</v>
      </c>
      <c r="T333" s="11" t="e">
        <f>VLOOKUP(S333,$L$5:$L$167,1,FALSE)</f>
        <v>#N/A</v>
      </c>
    </row>
    <row r="334" spans="16:20" x14ac:dyDescent="0.25">
      <c r="P334" s="12" t="s">
        <v>397</v>
      </c>
      <c r="Q334" s="8" t="s">
        <v>185</v>
      </c>
      <c r="R334" s="9" t="s">
        <v>513</v>
      </c>
      <c r="S334" s="10" t="str">
        <f>P334&amp;" "&amp;Q334</f>
        <v>Victor Olofsson VEG</v>
      </c>
      <c r="T334" s="11" t="e">
        <f>VLOOKUP(S334,$L$5:$L$167,1,FALSE)</f>
        <v>#N/A</v>
      </c>
    </row>
    <row r="335" spans="16:20" x14ac:dyDescent="0.25">
      <c r="P335" s="12" t="s">
        <v>178</v>
      </c>
      <c r="Q335" s="8" t="s">
        <v>179</v>
      </c>
      <c r="R335" s="9" t="s">
        <v>513</v>
      </c>
      <c r="S335" s="10" t="str">
        <f>P335&amp;" "&amp;Q335</f>
        <v>Viktor Arvidsson EDM</v>
      </c>
      <c r="T335" s="11" t="e">
        <f>VLOOKUP(S335,$L$5:$L$167,1,FALSE)</f>
        <v>#N/A</v>
      </c>
    </row>
    <row r="336" spans="16:20" x14ac:dyDescent="0.25">
      <c r="P336" s="12" t="s">
        <v>276</v>
      </c>
      <c r="Q336" s="8" t="s">
        <v>173</v>
      </c>
      <c r="R336" s="9" t="s">
        <v>513</v>
      </c>
      <c r="S336" s="10" t="str">
        <f>P336&amp;" "&amp;Q336</f>
        <v>Vladislav Gavrikov LAK</v>
      </c>
      <c r="T336" s="11" t="e">
        <f>VLOOKUP(S336,$L$5:$L$167,1,FALSE)</f>
        <v>#N/A</v>
      </c>
    </row>
    <row r="337" spans="16:20" x14ac:dyDescent="0.25">
      <c r="P337" s="12" t="s">
        <v>383</v>
      </c>
      <c r="Q337" s="8" t="s">
        <v>175</v>
      </c>
      <c r="R337" s="9" t="s">
        <v>513</v>
      </c>
      <c r="S337" s="10" t="str">
        <f>P337&amp;" "&amp;Q337</f>
        <v>Vladislav Namestnikov WPG</v>
      </c>
      <c r="T337" s="11" t="e">
        <f>VLOOKUP(S337,$L$5:$L$167,1,FALSE)</f>
        <v>#N/A</v>
      </c>
    </row>
    <row r="338" spans="16:20" x14ac:dyDescent="0.25">
      <c r="P338" s="12" t="s">
        <v>268</v>
      </c>
      <c r="Q338" s="8" t="s">
        <v>173</v>
      </c>
      <c r="R338" s="9" t="s">
        <v>513</v>
      </c>
      <c r="S338" s="10" t="str">
        <f>P338&amp;" "&amp;Q338</f>
        <v>Warren Foegele LAK</v>
      </c>
      <c r="T338" s="11" t="e">
        <f>VLOOKUP(S338,$L$5:$L$167,1,FALSE)</f>
        <v>#N/A</v>
      </c>
    </row>
    <row r="339" spans="16:20" x14ac:dyDescent="0.25">
      <c r="P339" s="12" t="s">
        <v>220</v>
      </c>
      <c r="Q339" s="8" t="s">
        <v>165</v>
      </c>
      <c r="R339" s="9" t="s">
        <v>513</v>
      </c>
      <c r="S339" s="10" t="str">
        <f>P339&amp;" "&amp;Q339</f>
        <v>William Carrier CAR</v>
      </c>
      <c r="T339" s="11" t="e">
        <f>VLOOKUP(S339,$L$5:$L$167,1,FALSE)</f>
        <v>#N/A</v>
      </c>
    </row>
    <row r="340" spans="16:20" x14ac:dyDescent="0.25">
      <c r="P340" s="12" t="s">
        <v>470</v>
      </c>
      <c r="Q340" s="8" t="s">
        <v>200</v>
      </c>
      <c r="R340" s="9" t="s">
        <v>513</v>
      </c>
      <c r="S340" s="10" t="str">
        <f>P340&amp;" "&amp;Q340</f>
        <v>Yakov Trenin MIN</v>
      </c>
      <c r="T340" s="11" t="e">
        <f>VLOOKUP(S340,$L$5:$L$167,1,FALSE)</f>
        <v>#N/A</v>
      </c>
    </row>
    <row r="341" spans="16:20" x14ac:dyDescent="0.25">
      <c r="P341" s="12" t="s">
        <v>285</v>
      </c>
      <c r="Q341" s="8" t="s">
        <v>224</v>
      </c>
      <c r="R341" s="9" t="s">
        <v>513</v>
      </c>
      <c r="S341" s="10" t="str">
        <f>P341&amp;" "&amp;Q341</f>
        <v>Yanni Gourde TBL</v>
      </c>
      <c r="T341" s="11" t="e">
        <f>VLOOKUP(S341,$L$5:$L$167,1,FALSE)</f>
        <v>#N/A</v>
      </c>
    </row>
    <row r="342" spans="16:20" x14ac:dyDescent="0.25">
      <c r="P342" s="12" t="s">
        <v>199</v>
      </c>
      <c r="Q342" s="8" t="s">
        <v>200</v>
      </c>
      <c r="R342" s="9" t="s">
        <v>513</v>
      </c>
      <c r="S342" s="10" t="str">
        <f>P342&amp;" "&amp;Q342</f>
        <v>Zach Bogosian MIN</v>
      </c>
      <c r="T342" s="11" t="e">
        <f>VLOOKUP(S342,$L$5:$L$167,1,FALSE)</f>
        <v>#N/A</v>
      </c>
    </row>
    <row r="343" spans="16:20" x14ac:dyDescent="0.25">
      <c r="P343" s="12" t="s">
        <v>478</v>
      </c>
      <c r="Q343" s="8" t="s">
        <v>185</v>
      </c>
      <c r="R343" s="9" t="s">
        <v>513</v>
      </c>
      <c r="S343" s="10" t="str">
        <f>P343&amp;" "&amp;Q343</f>
        <v>Zach Whitecloud VEG</v>
      </c>
      <c r="T343" s="11" t="e">
        <f>VLOOKUP(S343,$L$5:$L$167,1,FALSE)</f>
        <v>#N/A</v>
      </c>
    </row>
    <row r="344" spans="16:20" x14ac:dyDescent="0.25">
      <c r="P344" s="12" t="s">
        <v>214</v>
      </c>
      <c r="Q344" s="8" t="s">
        <v>200</v>
      </c>
      <c r="R344" s="9" t="s">
        <v>513</v>
      </c>
      <c r="S344" s="10" t="str">
        <f>P344&amp;" "&amp;Q344</f>
        <v>Zeev Buium MIN</v>
      </c>
      <c r="T344" s="11" t="e">
        <f>VLOOKUP(S344,$L$5:$L$167,1,FALSE)</f>
        <v>#N/A</v>
      </c>
    </row>
    <row r="345" spans="16:20" x14ac:dyDescent="0.25">
      <c r="P345" s="15" t="s">
        <v>279</v>
      </c>
      <c r="Q345" s="16" t="s">
        <v>224</v>
      </c>
      <c r="R345" s="17" t="s">
        <v>513</v>
      </c>
      <c r="S345" s="18" t="str">
        <f>P345&amp;" "&amp;Q345</f>
        <v>Zemgus Girgensons TBL</v>
      </c>
      <c r="T345" s="19" t="e">
        <f>VLOOKUP(S345,$L$5:$L$167,1,FALSE)</f>
        <v>#N/A</v>
      </c>
    </row>
  </sheetData>
  <sortState xmlns:xlrd2="http://schemas.microsoft.com/office/spreadsheetml/2017/richdata2" ref="D5:M167">
    <sortCondition ref="M5:M167"/>
  </sortState>
  <pageMargins left="0.7" right="0.7" top="0.75" bottom="0.75" header="0.3" footer="0.3"/>
  <headerFooter>
    <oddHeader>&amp;R&amp;"Calibri"&amp;12&amp;K000000 Unclassified /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B35E-EA5A-4ADC-8E97-10EB421FC15E}">
  <dimension ref="C3:E166"/>
  <sheetViews>
    <sheetView tabSelected="1" topLeftCell="A151" workbookViewId="0">
      <selection activeCell="D9" sqref="D9"/>
    </sheetView>
  </sheetViews>
  <sheetFormatPr defaultRowHeight="15" x14ac:dyDescent="0.25"/>
  <cols>
    <col min="3" max="3" width="27.140625" bestFit="1" customWidth="1"/>
    <col min="4" max="4" width="20.7109375" bestFit="1" customWidth="1"/>
    <col min="5" max="5" width="62.140625" bestFit="1" customWidth="1"/>
  </cols>
  <sheetData>
    <row r="3" spans="3:5" x14ac:dyDescent="0.25">
      <c r="C3" s="20" t="s">
        <v>544</v>
      </c>
      <c r="D3" s="3" t="s">
        <v>545</v>
      </c>
      <c r="E3" s="33" t="s">
        <v>548</v>
      </c>
    </row>
    <row r="4" spans="3:5" x14ac:dyDescent="0.25">
      <c r="C4" s="27" t="s">
        <v>48</v>
      </c>
      <c r="D4" s="13" t="s">
        <v>488</v>
      </c>
      <c r="E4" s="32" t="s">
        <v>546</v>
      </c>
    </row>
    <row r="5" spans="3:5" x14ac:dyDescent="0.25">
      <c r="C5" s="27" t="s">
        <v>146</v>
      </c>
      <c r="D5" s="13" t="s">
        <v>489</v>
      </c>
      <c r="E5" s="32" t="s">
        <v>546</v>
      </c>
    </row>
    <row r="6" spans="3:5" x14ac:dyDescent="0.25">
      <c r="C6" s="27" t="s">
        <v>47</v>
      </c>
      <c r="D6" s="13" t="s">
        <v>490</v>
      </c>
      <c r="E6" s="32" t="s">
        <v>546</v>
      </c>
    </row>
    <row r="7" spans="3:5" x14ac:dyDescent="0.25">
      <c r="C7" s="27" t="s">
        <v>129</v>
      </c>
      <c r="D7" s="13" t="s">
        <v>491</v>
      </c>
      <c r="E7" s="32" t="s">
        <v>546</v>
      </c>
    </row>
    <row r="8" spans="3:5" x14ac:dyDescent="0.25">
      <c r="C8" s="28" t="s">
        <v>515</v>
      </c>
      <c r="D8" s="7" t="s">
        <v>537</v>
      </c>
      <c r="E8" s="32" t="s">
        <v>546</v>
      </c>
    </row>
    <row r="9" spans="3:5" x14ac:dyDescent="0.25">
      <c r="C9" s="27" t="s">
        <v>68</v>
      </c>
      <c r="D9" s="7" t="s">
        <v>538</v>
      </c>
      <c r="E9" s="32" t="s">
        <v>546</v>
      </c>
    </row>
    <row r="10" spans="3:5" x14ac:dyDescent="0.25">
      <c r="C10" s="27" t="s">
        <v>67</v>
      </c>
      <c r="D10" s="7" t="s">
        <v>493</v>
      </c>
      <c r="E10" s="32" t="s">
        <v>546</v>
      </c>
    </row>
    <row r="11" spans="3:5" x14ac:dyDescent="0.25">
      <c r="C11" s="27" t="s">
        <v>99</v>
      </c>
      <c r="D11" s="13" t="s">
        <v>494</v>
      </c>
      <c r="E11" s="32" t="s">
        <v>546</v>
      </c>
    </row>
    <row r="12" spans="3:5" x14ac:dyDescent="0.25">
      <c r="C12" s="27" t="s">
        <v>84</v>
      </c>
      <c r="D12" s="13" t="s">
        <v>495</v>
      </c>
      <c r="E12" s="32" t="s">
        <v>546</v>
      </c>
    </row>
    <row r="13" spans="3:5" x14ac:dyDescent="0.25">
      <c r="C13" s="27" t="s">
        <v>143</v>
      </c>
      <c r="D13" s="7" t="s">
        <v>539</v>
      </c>
      <c r="E13" s="32" t="s">
        <v>546</v>
      </c>
    </row>
    <row r="14" spans="3:5" x14ac:dyDescent="0.25">
      <c r="C14" s="27" t="s">
        <v>125</v>
      </c>
      <c r="D14" s="13" t="s">
        <v>496</v>
      </c>
      <c r="E14" s="32" t="s">
        <v>546</v>
      </c>
    </row>
    <row r="15" spans="3:5" x14ac:dyDescent="0.25">
      <c r="C15" s="27" t="s">
        <v>160</v>
      </c>
      <c r="D15" s="7" t="s">
        <v>540</v>
      </c>
      <c r="E15" s="32" t="s">
        <v>546</v>
      </c>
    </row>
    <row r="16" spans="3:5" x14ac:dyDescent="0.25">
      <c r="C16" s="27" t="s">
        <v>151</v>
      </c>
      <c r="D16" s="7" t="s">
        <v>497</v>
      </c>
      <c r="E16" s="32" t="s">
        <v>546</v>
      </c>
    </row>
    <row r="17" spans="3:5" x14ac:dyDescent="0.25">
      <c r="C17" s="27" t="s">
        <v>25</v>
      </c>
      <c r="D17" s="13" t="s">
        <v>498</v>
      </c>
      <c r="E17" s="32" t="s">
        <v>546</v>
      </c>
    </row>
    <row r="18" spans="3:5" x14ac:dyDescent="0.25">
      <c r="C18" s="28" t="s">
        <v>514</v>
      </c>
      <c r="D18" s="13" t="s">
        <v>499</v>
      </c>
      <c r="E18" s="32" t="s">
        <v>546</v>
      </c>
    </row>
    <row r="19" spans="3:5" x14ac:dyDescent="0.25">
      <c r="C19" s="27" t="s">
        <v>100</v>
      </c>
      <c r="D19" s="13" t="s">
        <v>500</v>
      </c>
      <c r="E19" s="32" t="s">
        <v>546</v>
      </c>
    </row>
    <row r="20" spans="3:5" x14ac:dyDescent="0.25">
      <c r="C20" s="27" t="s">
        <v>26</v>
      </c>
      <c r="D20" s="7" t="s">
        <v>541</v>
      </c>
      <c r="E20" s="32" t="s">
        <v>546</v>
      </c>
    </row>
    <row r="21" spans="3:5" x14ac:dyDescent="0.25">
      <c r="C21" s="27" t="s">
        <v>130</v>
      </c>
      <c r="D21" s="7" t="s">
        <v>542</v>
      </c>
      <c r="E21" s="32" t="s">
        <v>546</v>
      </c>
    </row>
    <row r="22" spans="3:5" x14ac:dyDescent="0.25">
      <c r="C22" s="27" t="s">
        <v>112</v>
      </c>
      <c r="D22" s="13" t="s">
        <v>502</v>
      </c>
      <c r="E22" s="32" t="s">
        <v>546</v>
      </c>
    </row>
    <row r="23" spans="3:5" x14ac:dyDescent="0.25">
      <c r="C23" s="27" t="s">
        <v>66</v>
      </c>
      <c r="D23" s="13" t="s">
        <v>503</v>
      </c>
      <c r="E23" s="32" t="s">
        <v>546</v>
      </c>
    </row>
    <row r="24" spans="3:5" x14ac:dyDescent="0.25">
      <c r="C24" s="27" t="s">
        <v>24</v>
      </c>
      <c r="D24" s="13" t="s">
        <v>504</v>
      </c>
      <c r="E24" s="32" t="s">
        <v>546</v>
      </c>
    </row>
    <row r="25" spans="3:5" x14ac:dyDescent="0.25">
      <c r="C25" s="27" t="s">
        <v>148</v>
      </c>
      <c r="D25" s="13" t="s">
        <v>505</v>
      </c>
      <c r="E25" s="32" t="s">
        <v>546</v>
      </c>
    </row>
    <row r="26" spans="3:5" x14ac:dyDescent="0.25">
      <c r="C26" s="27" t="s">
        <v>140</v>
      </c>
      <c r="D26" s="13" t="s">
        <v>506</v>
      </c>
      <c r="E26" s="32" t="s">
        <v>546</v>
      </c>
    </row>
    <row r="27" spans="3:5" x14ac:dyDescent="0.25">
      <c r="C27" s="27" t="s">
        <v>158</v>
      </c>
      <c r="D27" s="7" t="s">
        <v>543</v>
      </c>
      <c r="E27" s="32" t="s">
        <v>546</v>
      </c>
    </row>
    <row r="28" spans="3:5" x14ac:dyDescent="0.25">
      <c r="C28" s="27" t="s">
        <v>124</v>
      </c>
      <c r="D28" s="7" t="s">
        <v>519</v>
      </c>
      <c r="E28" s="32" t="s">
        <v>547</v>
      </c>
    </row>
    <row r="29" spans="3:5" x14ac:dyDescent="0.25">
      <c r="C29" s="27" t="s">
        <v>7</v>
      </c>
      <c r="D29" s="12" t="s">
        <v>302</v>
      </c>
      <c r="E29" s="32" t="s">
        <v>547</v>
      </c>
    </row>
    <row r="30" spans="3:5" x14ac:dyDescent="0.25">
      <c r="C30" s="27" t="s">
        <v>105</v>
      </c>
      <c r="D30" s="12" t="s">
        <v>350</v>
      </c>
      <c r="E30" s="32" t="s">
        <v>547</v>
      </c>
    </row>
    <row r="31" spans="3:5" x14ac:dyDescent="0.25">
      <c r="C31" s="27" t="s">
        <v>11</v>
      </c>
      <c r="D31" s="12" t="s">
        <v>326</v>
      </c>
      <c r="E31" s="32" t="s">
        <v>547</v>
      </c>
    </row>
    <row r="32" spans="3:5" x14ac:dyDescent="0.25">
      <c r="C32" s="27" t="s">
        <v>28</v>
      </c>
      <c r="D32" s="12" t="s">
        <v>186</v>
      </c>
      <c r="E32" s="32" t="s">
        <v>547</v>
      </c>
    </row>
    <row r="33" spans="3:5" x14ac:dyDescent="0.25">
      <c r="C33" s="27" t="s">
        <v>89</v>
      </c>
      <c r="D33" s="12" t="s">
        <v>399</v>
      </c>
      <c r="E33" s="32" t="s">
        <v>547</v>
      </c>
    </row>
    <row r="34" spans="3:5" x14ac:dyDescent="0.25">
      <c r="C34" s="27" t="s">
        <v>45</v>
      </c>
      <c r="D34" s="12" t="s">
        <v>410</v>
      </c>
      <c r="E34" s="32" t="s">
        <v>547</v>
      </c>
    </row>
    <row r="35" spans="3:5" x14ac:dyDescent="0.25">
      <c r="C35" s="27" t="s">
        <v>128</v>
      </c>
      <c r="D35" s="7" t="s">
        <v>520</v>
      </c>
      <c r="E35" s="32" t="s">
        <v>547</v>
      </c>
    </row>
    <row r="36" spans="3:5" x14ac:dyDescent="0.25">
      <c r="C36" s="27" t="s">
        <v>138</v>
      </c>
      <c r="D36" s="12" t="s">
        <v>338</v>
      </c>
      <c r="E36" s="32" t="s">
        <v>547</v>
      </c>
    </row>
    <row r="37" spans="3:5" x14ac:dyDescent="0.25">
      <c r="C37" s="27" t="s">
        <v>58</v>
      </c>
      <c r="D37" s="12" t="s">
        <v>458</v>
      </c>
      <c r="E37" s="32" t="s">
        <v>547</v>
      </c>
    </row>
    <row r="38" spans="3:5" x14ac:dyDescent="0.25">
      <c r="C38" s="27" t="s">
        <v>144</v>
      </c>
      <c r="D38" s="12" t="s">
        <v>230</v>
      </c>
      <c r="E38" s="32" t="s">
        <v>547</v>
      </c>
    </row>
    <row r="39" spans="3:5" x14ac:dyDescent="0.25">
      <c r="C39" s="27" t="s">
        <v>149</v>
      </c>
      <c r="D39" s="12" t="s">
        <v>351</v>
      </c>
      <c r="E39" s="32" t="s">
        <v>547</v>
      </c>
    </row>
    <row r="40" spans="3:5" x14ac:dyDescent="0.25">
      <c r="C40" s="27" t="s">
        <v>69</v>
      </c>
      <c r="D40" s="14" t="s">
        <v>332</v>
      </c>
      <c r="E40" s="32" t="s">
        <v>547</v>
      </c>
    </row>
    <row r="41" spans="3:5" x14ac:dyDescent="0.25">
      <c r="C41" s="27" t="s">
        <v>40</v>
      </c>
      <c r="D41" s="12" t="s">
        <v>345</v>
      </c>
      <c r="E41" s="32" t="s">
        <v>547</v>
      </c>
    </row>
    <row r="42" spans="3:5" x14ac:dyDescent="0.25">
      <c r="C42" s="27" t="s">
        <v>49</v>
      </c>
      <c r="D42" s="12" t="s">
        <v>367</v>
      </c>
      <c r="E42" s="32" t="s">
        <v>547</v>
      </c>
    </row>
    <row r="43" spans="3:5" x14ac:dyDescent="0.25">
      <c r="C43" s="27" t="s">
        <v>17</v>
      </c>
      <c r="D43" s="12" t="s">
        <v>371</v>
      </c>
      <c r="E43" s="32" t="s">
        <v>547</v>
      </c>
    </row>
    <row r="44" spans="3:5" x14ac:dyDescent="0.25">
      <c r="C44" s="27" t="s">
        <v>137</v>
      </c>
      <c r="D44" s="12" t="s">
        <v>360</v>
      </c>
      <c r="E44" s="32" t="s">
        <v>547</v>
      </c>
    </row>
    <row r="45" spans="3:5" x14ac:dyDescent="0.25">
      <c r="C45" s="27" t="s">
        <v>12</v>
      </c>
      <c r="D45" s="12" t="s">
        <v>466</v>
      </c>
      <c r="E45" s="32" t="s">
        <v>547</v>
      </c>
    </row>
    <row r="46" spans="3:5" x14ac:dyDescent="0.25">
      <c r="C46" s="27" t="s">
        <v>119</v>
      </c>
      <c r="D46" s="12" t="s">
        <v>291</v>
      </c>
      <c r="E46" s="32" t="s">
        <v>547</v>
      </c>
    </row>
    <row r="47" spans="3:5" x14ac:dyDescent="0.25">
      <c r="C47" s="27" t="s">
        <v>82</v>
      </c>
      <c r="D47" s="12" t="s">
        <v>231</v>
      </c>
      <c r="E47" s="32" t="s">
        <v>547</v>
      </c>
    </row>
    <row r="48" spans="3:5" x14ac:dyDescent="0.25">
      <c r="C48" s="27" t="s">
        <v>109</v>
      </c>
      <c r="D48" s="12" t="s">
        <v>414</v>
      </c>
      <c r="E48" s="32" t="s">
        <v>547</v>
      </c>
    </row>
    <row r="49" spans="3:5" x14ac:dyDescent="0.25">
      <c r="C49" s="27" t="s">
        <v>104</v>
      </c>
      <c r="D49" s="12" t="s">
        <v>434</v>
      </c>
      <c r="E49" s="32" t="s">
        <v>547</v>
      </c>
    </row>
    <row r="50" spans="3:5" x14ac:dyDescent="0.25">
      <c r="C50" s="27" t="s">
        <v>71</v>
      </c>
      <c r="D50" s="12" t="s">
        <v>308</v>
      </c>
      <c r="E50" s="32" t="s">
        <v>547</v>
      </c>
    </row>
    <row r="51" spans="3:5" x14ac:dyDescent="0.25">
      <c r="C51" s="27" t="s">
        <v>23</v>
      </c>
      <c r="D51" s="12" t="s">
        <v>264</v>
      </c>
      <c r="E51" s="32" t="s">
        <v>547</v>
      </c>
    </row>
    <row r="52" spans="3:5" x14ac:dyDescent="0.25">
      <c r="C52" s="27" t="s">
        <v>86</v>
      </c>
      <c r="D52" s="12" t="s">
        <v>386</v>
      </c>
      <c r="E52" s="32" t="s">
        <v>547</v>
      </c>
    </row>
    <row r="53" spans="3:5" x14ac:dyDescent="0.25">
      <c r="C53" s="27" t="s">
        <v>139</v>
      </c>
      <c r="D53" s="12" t="s">
        <v>355</v>
      </c>
      <c r="E53" s="32" t="s">
        <v>547</v>
      </c>
    </row>
    <row r="54" spans="3:5" x14ac:dyDescent="0.25">
      <c r="C54" s="27" t="s">
        <v>154</v>
      </c>
      <c r="D54" s="12" t="s">
        <v>271</v>
      </c>
      <c r="E54" s="32" t="s">
        <v>547</v>
      </c>
    </row>
    <row r="55" spans="3:5" x14ac:dyDescent="0.25">
      <c r="C55" s="27" t="s">
        <v>14</v>
      </c>
      <c r="D55" s="12" t="s">
        <v>474</v>
      </c>
      <c r="E55" s="32" t="s">
        <v>547</v>
      </c>
    </row>
    <row r="56" spans="3:5" x14ac:dyDescent="0.25">
      <c r="C56" s="27" t="s">
        <v>52</v>
      </c>
      <c r="D56" s="12" t="s">
        <v>237</v>
      </c>
      <c r="E56" s="32" t="s">
        <v>547</v>
      </c>
    </row>
    <row r="57" spans="3:5" x14ac:dyDescent="0.25">
      <c r="C57" s="27" t="s">
        <v>15</v>
      </c>
      <c r="D57" s="12" t="s">
        <v>280</v>
      </c>
      <c r="E57" s="32" t="s">
        <v>547</v>
      </c>
    </row>
    <row r="58" spans="3:5" x14ac:dyDescent="0.25">
      <c r="C58" s="27" t="s">
        <v>106</v>
      </c>
      <c r="D58" s="12" t="s">
        <v>221</v>
      </c>
      <c r="E58" s="32" t="s">
        <v>547</v>
      </c>
    </row>
    <row r="59" spans="3:5" x14ac:dyDescent="0.25">
      <c r="C59" s="27" t="s">
        <v>93</v>
      </c>
      <c r="D59" s="12" t="s">
        <v>405</v>
      </c>
      <c r="E59" s="32" t="s">
        <v>547</v>
      </c>
    </row>
    <row r="60" spans="3:5" x14ac:dyDescent="0.25">
      <c r="C60" s="27" t="s">
        <v>22</v>
      </c>
      <c r="D60" s="12" t="s">
        <v>402</v>
      </c>
      <c r="E60" s="32" t="s">
        <v>547</v>
      </c>
    </row>
    <row r="61" spans="3:5" x14ac:dyDescent="0.25">
      <c r="C61" s="27" t="s">
        <v>0</v>
      </c>
      <c r="D61" s="12" t="s">
        <v>369</v>
      </c>
      <c r="E61" s="32" t="s">
        <v>547</v>
      </c>
    </row>
    <row r="62" spans="3:5" x14ac:dyDescent="0.25">
      <c r="C62" s="27" t="s">
        <v>41</v>
      </c>
      <c r="D62" s="12" t="s">
        <v>372</v>
      </c>
      <c r="E62" s="32" t="s">
        <v>547</v>
      </c>
    </row>
    <row r="63" spans="3:5" x14ac:dyDescent="0.25">
      <c r="C63" s="27" t="s">
        <v>107</v>
      </c>
      <c r="D63" s="12" t="s">
        <v>407</v>
      </c>
      <c r="E63" s="32" t="s">
        <v>547</v>
      </c>
    </row>
    <row r="64" spans="3:5" x14ac:dyDescent="0.25">
      <c r="C64" s="27" t="s">
        <v>61</v>
      </c>
      <c r="D64" s="12" t="s">
        <v>393</v>
      </c>
      <c r="E64" s="32" t="s">
        <v>547</v>
      </c>
    </row>
    <row r="65" spans="3:5" x14ac:dyDescent="0.25">
      <c r="C65" s="27" t="s">
        <v>32</v>
      </c>
      <c r="D65" s="12" t="s">
        <v>375</v>
      </c>
      <c r="E65" s="32" t="s">
        <v>547</v>
      </c>
    </row>
    <row r="66" spans="3:5" x14ac:dyDescent="0.25">
      <c r="C66" s="27" t="s">
        <v>152</v>
      </c>
      <c r="D66" s="12" t="s">
        <v>468</v>
      </c>
      <c r="E66" s="32" t="s">
        <v>547</v>
      </c>
    </row>
    <row r="67" spans="3:5" x14ac:dyDescent="0.25">
      <c r="C67" s="27" t="s">
        <v>65</v>
      </c>
      <c r="D67" s="12" t="s">
        <v>398</v>
      </c>
      <c r="E67" s="32" t="s">
        <v>547</v>
      </c>
    </row>
    <row r="68" spans="3:5" x14ac:dyDescent="0.25">
      <c r="C68" s="27" t="s">
        <v>21</v>
      </c>
      <c r="D68" s="12" t="s">
        <v>294</v>
      </c>
      <c r="E68" s="32" t="s">
        <v>547</v>
      </c>
    </row>
    <row r="69" spans="3:5" x14ac:dyDescent="0.25">
      <c r="C69" s="27" t="s">
        <v>37</v>
      </c>
      <c r="D69" s="12" t="s">
        <v>190</v>
      </c>
      <c r="E69" s="32" t="s">
        <v>547</v>
      </c>
    </row>
    <row r="70" spans="3:5" x14ac:dyDescent="0.25">
      <c r="C70" s="27" t="s">
        <v>62</v>
      </c>
      <c r="D70" s="12" t="s">
        <v>246</v>
      </c>
      <c r="E70" s="32" t="s">
        <v>547</v>
      </c>
    </row>
    <row r="71" spans="3:5" x14ac:dyDescent="0.25">
      <c r="C71" s="27" t="s">
        <v>136</v>
      </c>
      <c r="D71" s="12" t="s">
        <v>238</v>
      </c>
      <c r="E71" s="32" t="s">
        <v>547</v>
      </c>
    </row>
    <row r="72" spans="3:5" x14ac:dyDescent="0.25">
      <c r="C72" s="27" t="s">
        <v>159</v>
      </c>
      <c r="D72" s="7" t="s">
        <v>522</v>
      </c>
      <c r="E72" s="32" t="s">
        <v>547</v>
      </c>
    </row>
    <row r="73" spans="3:5" x14ac:dyDescent="0.25">
      <c r="C73" s="27" t="s">
        <v>110</v>
      </c>
      <c r="D73" s="12" t="s">
        <v>451</v>
      </c>
      <c r="E73" s="32" t="s">
        <v>547</v>
      </c>
    </row>
    <row r="74" spans="3:5" x14ac:dyDescent="0.25">
      <c r="C74" s="27" t="s">
        <v>153</v>
      </c>
      <c r="D74" s="12" t="s">
        <v>347</v>
      </c>
      <c r="E74" s="32" t="s">
        <v>547</v>
      </c>
    </row>
    <row r="75" spans="3:5" x14ac:dyDescent="0.25">
      <c r="C75" s="27" t="s">
        <v>18</v>
      </c>
      <c r="D75" s="12" t="s">
        <v>205</v>
      </c>
      <c r="E75" s="32" t="s">
        <v>547</v>
      </c>
    </row>
    <row r="76" spans="3:5" x14ac:dyDescent="0.25">
      <c r="C76" s="27" t="s">
        <v>91</v>
      </c>
      <c r="D76" s="7" t="s">
        <v>523</v>
      </c>
      <c r="E76" s="32" t="s">
        <v>547</v>
      </c>
    </row>
    <row r="77" spans="3:5" x14ac:dyDescent="0.25">
      <c r="C77" s="27" t="s">
        <v>46</v>
      </c>
      <c r="D77" s="12" t="s">
        <v>270</v>
      </c>
      <c r="E77" s="32" t="s">
        <v>547</v>
      </c>
    </row>
    <row r="78" spans="3:5" x14ac:dyDescent="0.25">
      <c r="C78" s="27" t="s">
        <v>111</v>
      </c>
      <c r="D78" s="12" t="s">
        <v>184</v>
      </c>
      <c r="E78" s="32" t="s">
        <v>547</v>
      </c>
    </row>
    <row r="79" spans="3:5" x14ac:dyDescent="0.25">
      <c r="C79" s="27" t="s">
        <v>92</v>
      </c>
      <c r="D79" s="12" t="s">
        <v>242</v>
      </c>
      <c r="E79" s="32" t="s">
        <v>547</v>
      </c>
    </row>
    <row r="80" spans="3:5" x14ac:dyDescent="0.25">
      <c r="C80" s="27" t="s">
        <v>113</v>
      </c>
      <c r="D80" s="12" t="s">
        <v>258</v>
      </c>
      <c r="E80" s="32" t="s">
        <v>547</v>
      </c>
    </row>
    <row r="81" spans="3:5" x14ac:dyDescent="0.25">
      <c r="C81" s="27" t="s">
        <v>133</v>
      </c>
      <c r="D81" s="7" t="s">
        <v>524</v>
      </c>
      <c r="E81" s="32" t="s">
        <v>547</v>
      </c>
    </row>
    <row r="82" spans="3:5" x14ac:dyDescent="0.25">
      <c r="C82" s="27" t="s">
        <v>127</v>
      </c>
      <c r="D82" s="12" t="s">
        <v>423</v>
      </c>
      <c r="E82" s="32" t="s">
        <v>547</v>
      </c>
    </row>
    <row r="83" spans="3:5" x14ac:dyDescent="0.25">
      <c r="C83" s="27" t="s">
        <v>117</v>
      </c>
      <c r="D83" s="12" t="s">
        <v>263</v>
      </c>
      <c r="E83" s="32" t="s">
        <v>547</v>
      </c>
    </row>
    <row r="84" spans="3:5" x14ac:dyDescent="0.25">
      <c r="C84" s="27" t="s">
        <v>9</v>
      </c>
      <c r="D84" s="12" t="s">
        <v>288</v>
      </c>
      <c r="E84" s="32" t="s">
        <v>547</v>
      </c>
    </row>
    <row r="85" spans="3:5" x14ac:dyDescent="0.25">
      <c r="C85" s="27" t="s">
        <v>79</v>
      </c>
      <c r="D85" s="12" t="s">
        <v>385</v>
      </c>
      <c r="E85" s="32" t="s">
        <v>547</v>
      </c>
    </row>
    <row r="86" spans="3:5" x14ac:dyDescent="0.25">
      <c r="C86" s="27" t="s">
        <v>43</v>
      </c>
      <c r="D86" s="12" t="s">
        <v>430</v>
      </c>
      <c r="E86" s="32" t="s">
        <v>547</v>
      </c>
    </row>
    <row r="87" spans="3:5" x14ac:dyDescent="0.25">
      <c r="C87" s="27" t="s">
        <v>108</v>
      </c>
      <c r="D87" s="12" t="s">
        <v>477</v>
      </c>
      <c r="E87" s="32" t="s">
        <v>547</v>
      </c>
    </row>
    <row r="88" spans="3:5" x14ac:dyDescent="0.25">
      <c r="C88" s="27" t="s">
        <v>142</v>
      </c>
      <c r="D88" s="12" t="s">
        <v>229</v>
      </c>
      <c r="E88" s="32" t="s">
        <v>547</v>
      </c>
    </row>
    <row r="89" spans="3:5" x14ac:dyDescent="0.25">
      <c r="C89" s="27" t="s">
        <v>121</v>
      </c>
      <c r="D89" s="12" t="s">
        <v>192</v>
      </c>
      <c r="E89" s="32" t="s">
        <v>547</v>
      </c>
    </row>
    <row r="90" spans="3:5" x14ac:dyDescent="0.25">
      <c r="C90" s="27" t="s">
        <v>44</v>
      </c>
      <c r="D90" s="12" t="s">
        <v>445</v>
      </c>
      <c r="E90" s="32" t="s">
        <v>547</v>
      </c>
    </row>
    <row r="91" spans="3:5" x14ac:dyDescent="0.25">
      <c r="C91" s="27" t="s">
        <v>8</v>
      </c>
      <c r="D91" s="7" t="s">
        <v>525</v>
      </c>
      <c r="E91" s="32" t="s">
        <v>547</v>
      </c>
    </row>
    <row r="92" spans="3:5" x14ac:dyDescent="0.25">
      <c r="C92" s="27" t="s">
        <v>147</v>
      </c>
      <c r="D92" s="12" t="s">
        <v>207</v>
      </c>
      <c r="E92" s="32" t="s">
        <v>547</v>
      </c>
    </row>
    <row r="93" spans="3:5" x14ac:dyDescent="0.25">
      <c r="C93" s="27" t="s">
        <v>5</v>
      </c>
      <c r="D93" s="12" t="s">
        <v>262</v>
      </c>
      <c r="E93" s="32" t="s">
        <v>547</v>
      </c>
    </row>
    <row r="94" spans="3:5" x14ac:dyDescent="0.25">
      <c r="C94" s="27" t="s">
        <v>63</v>
      </c>
      <c r="D94" s="12" t="s">
        <v>218</v>
      </c>
      <c r="E94" s="32" t="s">
        <v>547</v>
      </c>
    </row>
    <row r="95" spans="3:5" x14ac:dyDescent="0.25">
      <c r="C95" s="27" t="s">
        <v>50</v>
      </c>
      <c r="D95" s="12" t="s">
        <v>462</v>
      </c>
      <c r="E95" s="32" t="s">
        <v>547</v>
      </c>
    </row>
    <row r="96" spans="3:5" x14ac:dyDescent="0.25">
      <c r="C96" s="27" t="s">
        <v>35</v>
      </c>
      <c r="D96" s="12" t="s">
        <v>250</v>
      </c>
      <c r="E96" s="32" t="s">
        <v>547</v>
      </c>
    </row>
    <row r="97" spans="3:5" x14ac:dyDescent="0.25">
      <c r="C97" s="27" t="s">
        <v>74</v>
      </c>
      <c r="D97" s="12" t="s">
        <v>339</v>
      </c>
      <c r="E97" s="32" t="s">
        <v>547</v>
      </c>
    </row>
    <row r="98" spans="3:5" x14ac:dyDescent="0.25">
      <c r="C98" s="27" t="s">
        <v>94</v>
      </c>
      <c r="D98" s="12" t="s">
        <v>380</v>
      </c>
      <c r="E98" s="32" t="s">
        <v>547</v>
      </c>
    </row>
    <row r="99" spans="3:5" x14ac:dyDescent="0.25">
      <c r="C99" s="27" t="s">
        <v>39</v>
      </c>
      <c r="D99" s="12" t="s">
        <v>439</v>
      </c>
      <c r="E99" s="32" t="s">
        <v>547</v>
      </c>
    </row>
    <row r="100" spans="3:5" x14ac:dyDescent="0.25">
      <c r="C100" s="27" t="s">
        <v>155</v>
      </c>
      <c r="D100" s="12" t="s">
        <v>266</v>
      </c>
      <c r="E100" s="32" t="s">
        <v>547</v>
      </c>
    </row>
    <row r="101" spans="3:5" x14ac:dyDescent="0.25">
      <c r="C101" s="27" t="s">
        <v>16</v>
      </c>
      <c r="D101" s="12" t="s">
        <v>267</v>
      </c>
      <c r="E101" s="32" t="s">
        <v>547</v>
      </c>
    </row>
    <row r="102" spans="3:5" x14ac:dyDescent="0.25">
      <c r="C102" s="27" t="s">
        <v>134</v>
      </c>
      <c r="D102" s="12" t="s">
        <v>323</v>
      </c>
      <c r="E102" s="32" t="s">
        <v>547</v>
      </c>
    </row>
    <row r="103" spans="3:5" x14ac:dyDescent="0.25">
      <c r="C103" s="27" t="s">
        <v>90</v>
      </c>
      <c r="D103" s="12" t="s">
        <v>234</v>
      </c>
      <c r="E103" s="32" t="s">
        <v>547</v>
      </c>
    </row>
    <row r="104" spans="3:5" x14ac:dyDescent="0.25">
      <c r="C104" s="27" t="s">
        <v>95</v>
      </c>
      <c r="D104" s="12" t="s">
        <v>310</v>
      </c>
      <c r="E104" s="32" t="s">
        <v>547</v>
      </c>
    </row>
    <row r="105" spans="3:5" x14ac:dyDescent="0.25">
      <c r="C105" s="27" t="s">
        <v>131</v>
      </c>
      <c r="D105" s="12" t="s">
        <v>249</v>
      </c>
      <c r="E105" s="32" t="s">
        <v>547</v>
      </c>
    </row>
    <row r="106" spans="3:5" x14ac:dyDescent="0.25">
      <c r="C106" s="27" t="s">
        <v>157</v>
      </c>
      <c r="D106" s="12" t="s">
        <v>447</v>
      </c>
      <c r="E106" s="32" t="s">
        <v>547</v>
      </c>
    </row>
    <row r="107" spans="3:5" x14ac:dyDescent="0.25">
      <c r="C107" s="27" t="s">
        <v>20</v>
      </c>
      <c r="D107" s="12" t="s">
        <v>309</v>
      </c>
      <c r="E107" s="32" t="s">
        <v>547</v>
      </c>
    </row>
    <row r="108" spans="3:5" x14ac:dyDescent="0.25">
      <c r="C108" s="27" t="s">
        <v>85</v>
      </c>
      <c r="D108" s="12" t="s">
        <v>424</v>
      </c>
      <c r="E108" s="32" t="s">
        <v>547</v>
      </c>
    </row>
    <row r="109" spans="3:5" x14ac:dyDescent="0.25">
      <c r="C109" s="27" t="s">
        <v>101</v>
      </c>
      <c r="D109" s="12" t="s">
        <v>433</v>
      </c>
      <c r="E109" s="32" t="s">
        <v>547</v>
      </c>
    </row>
    <row r="110" spans="3:5" x14ac:dyDescent="0.25">
      <c r="C110" s="27" t="s">
        <v>141</v>
      </c>
      <c r="D110" s="12" t="s">
        <v>450</v>
      </c>
      <c r="E110" s="32" t="s">
        <v>547</v>
      </c>
    </row>
    <row r="111" spans="3:5" x14ac:dyDescent="0.25">
      <c r="C111" s="27" t="s">
        <v>88</v>
      </c>
      <c r="D111" s="7" t="s">
        <v>527</v>
      </c>
      <c r="E111" s="32" t="s">
        <v>547</v>
      </c>
    </row>
    <row r="112" spans="3:5" x14ac:dyDescent="0.25">
      <c r="C112" s="27" t="s">
        <v>38</v>
      </c>
      <c r="D112" s="12" t="s">
        <v>361</v>
      </c>
      <c r="E112" s="32" t="s">
        <v>547</v>
      </c>
    </row>
    <row r="113" spans="3:5" x14ac:dyDescent="0.25">
      <c r="C113" s="27" t="s">
        <v>36</v>
      </c>
      <c r="D113" s="12" t="s">
        <v>483</v>
      </c>
      <c r="E113" s="32" t="s">
        <v>547</v>
      </c>
    </row>
    <row r="114" spans="3:5" x14ac:dyDescent="0.25">
      <c r="C114" s="27" t="s">
        <v>120</v>
      </c>
      <c r="D114" s="12" t="s">
        <v>203</v>
      </c>
      <c r="E114" s="32" t="s">
        <v>547</v>
      </c>
    </row>
    <row r="115" spans="3:5" x14ac:dyDescent="0.25">
      <c r="C115" s="27" t="s">
        <v>115</v>
      </c>
      <c r="D115" s="12" t="s">
        <v>253</v>
      </c>
      <c r="E115" s="32" t="s">
        <v>547</v>
      </c>
    </row>
    <row r="116" spans="3:5" x14ac:dyDescent="0.25">
      <c r="C116" s="27" t="s">
        <v>59</v>
      </c>
      <c r="D116" s="12" t="s">
        <v>330</v>
      </c>
      <c r="E116" s="32" t="s">
        <v>547</v>
      </c>
    </row>
    <row r="117" spans="3:5" x14ac:dyDescent="0.25">
      <c r="C117" s="27" t="s">
        <v>33</v>
      </c>
      <c r="D117" s="12" t="s">
        <v>467</v>
      </c>
      <c r="E117" s="32" t="s">
        <v>547</v>
      </c>
    </row>
    <row r="118" spans="3:5" x14ac:dyDescent="0.25">
      <c r="C118" s="27" t="s">
        <v>83</v>
      </c>
      <c r="D118" s="7" t="s">
        <v>528</v>
      </c>
      <c r="E118" s="32" t="s">
        <v>547</v>
      </c>
    </row>
    <row r="119" spans="3:5" x14ac:dyDescent="0.25">
      <c r="C119" s="27" t="s">
        <v>87</v>
      </c>
      <c r="D119" s="12" t="s">
        <v>244</v>
      </c>
      <c r="E119" s="32" t="s">
        <v>547</v>
      </c>
    </row>
    <row r="120" spans="3:5" x14ac:dyDescent="0.25">
      <c r="C120" s="27" t="s">
        <v>10</v>
      </c>
      <c r="D120" s="12" t="s">
        <v>286</v>
      </c>
      <c r="E120" s="32" t="s">
        <v>547</v>
      </c>
    </row>
    <row r="121" spans="3:5" x14ac:dyDescent="0.25">
      <c r="C121" s="27" t="s">
        <v>97</v>
      </c>
      <c r="D121" s="12" t="s">
        <v>365</v>
      </c>
      <c r="E121" s="32" t="s">
        <v>547</v>
      </c>
    </row>
    <row r="122" spans="3:5" x14ac:dyDescent="0.25">
      <c r="C122" s="27" t="s">
        <v>72</v>
      </c>
      <c r="D122" s="12" t="s">
        <v>417</v>
      </c>
      <c r="E122" s="32" t="s">
        <v>547</v>
      </c>
    </row>
    <row r="123" spans="3:5" x14ac:dyDescent="0.25">
      <c r="C123" s="27" t="s">
        <v>54</v>
      </c>
      <c r="D123" s="12" t="s">
        <v>362</v>
      </c>
      <c r="E123" s="32" t="s">
        <v>547</v>
      </c>
    </row>
    <row r="124" spans="3:5" x14ac:dyDescent="0.25">
      <c r="C124" s="27" t="s">
        <v>64</v>
      </c>
      <c r="D124" s="12" t="s">
        <v>419</v>
      </c>
      <c r="E124" s="32" t="s">
        <v>547</v>
      </c>
    </row>
    <row r="125" spans="3:5" x14ac:dyDescent="0.25">
      <c r="C125" s="27" t="s">
        <v>27</v>
      </c>
      <c r="D125" s="12" t="s">
        <v>354</v>
      </c>
      <c r="E125" s="32" t="s">
        <v>547</v>
      </c>
    </row>
    <row r="126" spans="3:5" x14ac:dyDescent="0.25">
      <c r="C126" s="27" t="s">
        <v>98</v>
      </c>
      <c r="D126" s="12" t="s">
        <v>412</v>
      </c>
      <c r="E126" s="32" t="s">
        <v>547</v>
      </c>
    </row>
    <row r="127" spans="3:5" x14ac:dyDescent="0.25">
      <c r="C127" s="27" t="s">
        <v>6</v>
      </c>
      <c r="D127" s="12" t="s">
        <v>403</v>
      </c>
      <c r="E127" s="32" t="s">
        <v>547</v>
      </c>
    </row>
    <row r="128" spans="3:5" x14ac:dyDescent="0.25">
      <c r="C128" s="27" t="s">
        <v>2</v>
      </c>
      <c r="D128" s="12" t="s">
        <v>457</v>
      </c>
      <c r="E128" s="32" t="s">
        <v>547</v>
      </c>
    </row>
    <row r="129" spans="3:5" x14ac:dyDescent="0.25">
      <c r="C129" s="27" t="s">
        <v>1</v>
      </c>
      <c r="D129" s="12" t="s">
        <v>306</v>
      </c>
      <c r="E129" s="32" t="s">
        <v>547</v>
      </c>
    </row>
    <row r="130" spans="3:5" x14ac:dyDescent="0.25">
      <c r="C130" s="27" t="s">
        <v>126</v>
      </c>
      <c r="D130" s="12" t="s">
        <v>426</v>
      </c>
      <c r="E130" s="32" t="s">
        <v>547</v>
      </c>
    </row>
    <row r="131" spans="3:5" x14ac:dyDescent="0.25">
      <c r="C131" s="27" t="s">
        <v>53</v>
      </c>
      <c r="D131" s="12" t="s">
        <v>335</v>
      </c>
      <c r="E131" s="32" t="s">
        <v>547</v>
      </c>
    </row>
    <row r="132" spans="3:5" x14ac:dyDescent="0.25">
      <c r="C132" s="27" t="s">
        <v>57</v>
      </c>
      <c r="D132" s="7" t="s">
        <v>529</v>
      </c>
      <c r="E132" s="32" t="s">
        <v>547</v>
      </c>
    </row>
    <row r="133" spans="3:5" x14ac:dyDescent="0.25">
      <c r="C133" s="27" t="s">
        <v>150</v>
      </c>
      <c r="D133" s="12" t="s">
        <v>295</v>
      </c>
      <c r="E133" s="32" t="s">
        <v>547</v>
      </c>
    </row>
    <row r="134" spans="3:5" x14ac:dyDescent="0.25">
      <c r="C134" s="27" t="s">
        <v>122</v>
      </c>
      <c r="D134" s="7" t="s">
        <v>530</v>
      </c>
      <c r="E134" s="32" t="s">
        <v>547</v>
      </c>
    </row>
    <row r="135" spans="3:5" x14ac:dyDescent="0.25">
      <c r="C135" s="27" t="s">
        <v>135</v>
      </c>
      <c r="D135" s="12" t="s">
        <v>341</v>
      </c>
      <c r="E135" s="32" t="s">
        <v>547</v>
      </c>
    </row>
    <row r="136" spans="3:5" x14ac:dyDescent="0.25">
      <c r="C136" s="27" t="s">
        <v>13</v>
      </c>
      <c r="D136" s="12" t="s">
        <v>213</v>
      </c>
      <c r="E136" s="32" t="s">
        <v>547</v>
      </c>
    </row>
    <row r="137" spans="3:5" x14ac:dyDescent="0.25">
      <c r="C137" s="27" t="s">
        <v>60</v>
      </c>
      <c r="D137" s="12" t="s">
        <v>245</v>
      </c>
      <c r="E137" s="32" t="s">
        <v>547</v>
      </c>
    </row>
    <row r="138" spans="3:5" x14ac:dyDescent="0.25">
      <c r="C138" s="27" t="s">
        <v>30</v>
      </c>
      <c r="D138" s="12" t="s">
        <v>240</v>
      </c>
      <c r="E138" s="32" t="s">
        <v>547</v>
      </c>
    </row>
    <row r="139" spans="3:5" x14ac:dyDescent="0.25">
      <c r="C139" s="27" t="s">
        <v>51</v>
      </c>
      <c r="D139" s="12" t="s">
        <v>252</v>
      </c>
      <c r="E139" s="32" t="s">
        <v>547</v>
      </c>
    </row>
    <row r="140" spans="3:5" x14ac:dyDescent="0.25">
      <c r="C140" s="27" t="s">
        <v>70</v>
      </c>
      <c r="D140" s="12" t="s">
        <v>216</v>
      </c>
      <c r="E140" s="32" t="s">
        <v>547</v>
      </c>
    </row>
    <row r="141" spans="3:5" x14ac:dyDescent="0.25">
      <c r="C141" s="27" t="s">
        <v>3</v>
      </c>
      <c r="D141" s="12" t="s">
        <v>392</v>
      </c>
      <c r="E141" s="32" t="s">
        <v>547</v>
      </c>
    </row>
    <row r="142" spans="3:5" x14ac:dyDescent="0.25">
      <c r="C142" s="27" t="s">
        <v>132</v>
      </c>
      <c r="D142" s="12" t="s">
        <v>193</v>
      </c>
      <c r="E142" s="32" t="s">
        <v>547</v>
      </c>
    </row>
    <row r="143" spans="3:5" x14ac:dyDescent="0.25">
      <c r="C143" s="27" t="s">
        <v>73</v>
      </c>
      <c r="D143" s="12" t="s">
        <v>418</v>
      </c>
      <c r="E143" s="32" t="s">
        <v>547</v>
      </c>
    </row>
    <row r="144" spans="3:5" x14ac:dyDescent="0.25">
      <c r="C144" s="27" t="s">
        <v>81</v>
      </c>
      <c r="D144" s="7" t="s">
        <v>531</v>
      </c>
      <c r="E144" s="32" t="s">
        <v>547</v>
      </c>
    </row>
    <row r="145" spans="3:5" x14ac:dyDescent="0.25">
      <c r="C145" s="27" t="s">
        <v>114</v>
      </c>
      <c r="D145" s="12" t="s">
        <v>164</v>
      </c>
      <c r="E145" s="32" t="s">
        <v>547</v>
      </c>
    </row>
    <row r="146" spans="3:5" x14ac:dyDescent="0.25">
      <c r="C146" s="27" t="s">
        <v>118</v>
      </c>
      <c r="D146" s="12" t="s">
        <v>315</v>
      </c>
      <c r="E146" s="32" t="s">
        <v>547</v>
      </c>
    </row>
    <row r="147" spans="3:5" x14ac:dyDescent="0.25">
      <c r="C147" s="27" t="s">
        <v>123</v>
      </c>
      <c r="D147" s="12" t="s">
        <v>320</v>
      </c>
      <c r="E147" s="32" t="s">
        <v>547</v>
      </c>
    </row>
    <row r="148" spans="3:5" x14ac:dyDescent="0.25">
      <c r="C148" s="27" t="s">
        <v>103</v>
      </c>
      <c r="D148" s="12" t="s">
        <v>411</v>
      </c>
      <c r="E148" s="32" t="s">
        <v>547</v>
      </c>
    </row>
    <row r="149" spans="3:5" x14ac:dyDescent="0.25">
      <c r="C149" s="27" t="s">
        <v>42</v>
      </c>
      <c r="D149" s="12" t="s">
        <v>284</v>
      </c>
      <c r="E149" s="32" t="s">
        <v>547</v>
      </c>
    </row>
    <row r="150" spans="3:5" x14ac:dyDescent="0.25">
      <c r="C150" s="27" t="s">
        <v>156</v>
      </c>
      <c r="D150" s="12" t="s">
        <v>464</v>
      </c>
      <c r="E150" s="32" t="s">
        <v>547</v>
      </c>
    </row>
    <row r="151" spans="3:5" x14ac:dyDescent="0.25">
      <c r="C151" s="27" t="s">
        <v>78</v>
      </c>
      <c r="D151" s="12" t="s">
        <v>293</v>
      </c>
      <c r="E151" s="32" t="s">
        <v>547</v>
      </c>
    </row>
    <row r="152" spans="3:5" x14ac:dyDescent="0.25">
      <c r="C152" s="27" t="s">
        <v>96</v>
      </c>
      <c r="D152" s="12" t="s">
        <v>225</v>
      </c>
      <c r="E152" s="32" t="s">
        <v>547</v>
      </c>
    </row>
    <row r="153" spans="3:5" x14ac:dyDescent="0.25">
      <c r="C153" s="27" t="s">
        <v>19</v>
      </c>
      <c r="D153" s="12" t="s">
        <v>296</v>
      </c>
      <c r="E153" s="32" t="s">
        <v>547</v>
      </c>
    </row>
    <row r="154" spans="3:5" x14ac:dyDescent="0.25">
      <c r="C154" s="27" t="s">
        <v>102</v>
      </c>
      <c r="D154" s="12" t="s">
        <v>454</v>
      </c>
      <c r="E154" s="32" t="s">
        <v>547</v>
      </c>
    </row>
    <row r="155" spans="3:5" x14ac:dyDescent="0.25">
      <c r="C155" s="27" t="s">
        <v>75</v>
      </c>
      <c r="D155" s="12" t="s">
        <v>374</v>
      </c>
      <c r="E155" s="32" t="s">
        <v>547</v>
      </c>
    </row>
    <row r="156" spans="3:5" x14ac:dyDescent="0.25">
      <c r="C156" s="27" t="s">
        <v>56</v>
      </c>
      <c r="D156" s="12" t="s">
        <v>479</v>
      </c>
      <c r="E156" s="32" t="s">
        <v>547</v>
      </c>
    </row>
    <row r="157" spans="3:5" x14ac:dyDescent="0.25">
      <c r="C157" s="27" t="s">
        <v>116</v>
      </c>
      <c r="D157" s="14" t="s">
        <v>303</v>
      </c>
      <c r="E157" s="32" t="s">
        <v>547</v>
      </c>
    </row>
    <row r="158" spans="3:5" x14ac:dyDescent="0.25">
      <c r="C158" s="27" t="s">
        <v>145</v>
      </c>
      <c r="D158" s="12" t="s">
        <v>379</v>
      </c>
      <c r="E158" s="32" t="s">
        <v>547</v>
      </c>
    </row>
    <row r="159" spans="3:5" x14ac:dyDescent="0.25">
      <c r="C159" s="27" t="s">
        <v>4</v>
      </c>
      <c r="D159" s="12" t="s">
        <v>437</v>
      </c>
      <c r="E159" s="32" t="s">
        <v>547</v>
      </c>
    </row>
    <row r="160" spans="3:5" x14ac:dyDescent="0.25">
      <c r="C160" s="27" t="s">
        <v>34</v>
      </c>
      <c r="D160" s="12" t="s">
        <v>389</v>
      </c>
      <c r="E160" s="32" t="s">
        <v>547</v>
      </c>
    </row>
    <row r="161" spans="3:5" x14ac:dyDescent="0.25">
      <c r="C161" s="27" t="s">
        <v>80</v>
      </c>
      <c r="D161" s="12" t="s">
        <v>299</v>
      </c>
      <c r="E161" s="32" t="s">
        <v>547</v>
      </c>
    </row>
    <row r="162" spans="3:5" x14ac:dyDescent="0.25">
      <c r="C162" s="27" t="s">
        <v>31</v>
      </c>
      <c r="D162" s="12" t="s">
        <v>324</v>
      </c>
      <c r="E162" s="32" t="s">
        <v>547</v>
      </c>
    </row>
    <row r="163" spans="3:5" x14ac:dyDescent="0.25">
      <c r="C163" s="27" t="s">
        <v>55</v>
      </c>
      <c r="D163" s="12" t="s">
        <v>394</v>
      </c>
      <c r="E163" s="32" t="s">
        <v>547</v>
      </c>
    </row>
    <row r="164" spans="3:5" x14ac:dyDescent="0.25">
      <c r="C164" s="27" t="s">
        <v>29</v>
      </c>
      <c r="D164" s="12" t="s">
        <v>319</v>
      </c>
      <c r="E164" s="32" t="s">
        <v>547</v>
      </c>
    </row>
    <row r="165" spans="3:5" x14ac:dyDescent="0.25">
      <c r="C165" s="27" t="s">
        <v>76</v>
      </c>
      <c r="D165" s="12" t="s">
        <v>311</v>
      </c>
      <c r="E165" s="32" t="s">
        <v>547</v>
      </c>
    </row>
    <row r="166" spans="3:5" x14ac:dyDescent="0.25">
      <c r="C166" s="29" t="s">
        <v>77</v>
      </c>
      <c r="D166" s="12" t="s">
        <v>201</v>
      </c>
      <c r="E166" s="32" t="s">
        <v>547</v>
      </c>
    </row>
  </sheetData>
  <sortState xmlns:xlrd2="http://schemas.microsoft.com/office/spreadsheetml/2017/richdata2" ref="C4:E166">
    <sortCondition ref="E4:E166"/>
  </sortState>
  <pageMargins left="0.7" right="0.7" top="0.75" bottom="0.75" header="0.3" footer="0.3"/>
  <headerFooter>
    <oddHeader>&amp;R&amp;"Calibri"&amp;12&amp;K000000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dontcopypasterows</vt:lpstr>
      <vt:lpstr>KEY</vt:lpstr>
    </vt:vector>
  </TitlesOfParts>
  <Company>HC-PHAC - SC-ASPC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Ryswyk, Keith (HC/SC)</dc:creator>
  <cp:lastModifiedBy>Van Ryswyk, Keith (HC/SC)</cp:lastModifiedBy>
  <dcterms:created xsi:type="dcterms:W3CDTF">2025-04-25T13:16:24Z</dcterms:created>
  <dcterms:modified xsi:type="dcterms:W3CDTF">2025-04-25T14:09:51Z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d8ed60-cd71-485b-a85b-277aaf32f506_Enabled">
    <vt:lpwstr>true</vt:lpwstr>
  </property>
  <property fmtid="{D5CDD505-2E9C-101B-9397-08002B2CF9AE}" pid="3" name="MSIP_Label_05d8ed60-cd71-485b-a85b-277aaf32f506_SetDate">
    <vt:lpwstr>2025-04-25T14:09:50Z</vt:lpwstr>
  </property>
  <property fmtid="{D5CDD505-2E9C-101B-9397-08002B2CF9AE}" pid="4" name="MSIP_Label_05d8ed60-cd71-485b-a85b-277aaf32f506_Method">
    <vt:lpwstr>Standard</vt:lpwstr>
  </property>
  <property fmtid="{D5CDD505-2E9C-101B-9397-08002B2CF9AE}" pid="5" name="MSIP_Label_05d8ed60-cd71-485b-a85b-277aaf32f506_Name">
    <vt:lpwstr>Unclassified</vt:lpwstr>
  </property>
  <property fmtid="{D5CDD505-2E9C-101B-9397-08002B2CF9AE}" pid="6" name="MSIP_Label_05d8ed60-cd71-485b-a85b-277aaf32f506_SiteId">
    <vt:lpwstr>42fd9015-de4d-4223-a368-baeacab48927</vt:lpwstr>
  </property>
  <property fmtid="{D5CDD505-2E9C-101B-9397-08002B2CF9AE}" pid="7" name="MSIP_Label_05d8ed60-cd71-485b-a85b-277aaf32f506_ActionId">
    <vt:lpwstr>5bb59681-eda2-40b1-9b32-86e3b79093c7</vt:lpwstr>
  </property>
  <property fmtid="{D5CDD505-2E9C-101B-9397-08002B2CF9AE}" pid="8" name="MSIP_Label_05d8ed60-cd71-485b-a85b-277aaf32f506_ContentBits">
    <vt:lpwstr>1</vt:lpwstr>
  </property>
  <property fmtid="{D5CDD505-2E9C-101B-9397-08002B2CF9AE}" pid="9" name="MSIP_Label_05d8ed60-cd71-485b-a85b-277aaf32f506_Tag">
    <vt:lpwstr>10, 3, 0, 1</vt:lpwstr>
  </property>
</Properties>
</file>