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ight Limits" sheetId="1" r:id="rId3"/>
  </sheets>
  <definedNames/>
  <calcPr/>
</workbook>
</file>

<file path=xl/sharedStrings.xml><?xml version="1.0" encoding="utf-8"?>
<sst xmlns="http://schemas.openxmlformats.org/spreadsheetml/2006/main" count="11" uniqueCount="11">
  <si>
    <t>Landing Aid Limits</t>
  </si>
  <si>
    <t>Pixel width</t>
  </si>
  <si>
    <t>Small target</t>
  </si>
  <si>
    <t>Elevation</t>
  </si>
  <si>
    <t>Ground Horizontal Visible Width</t>
  </si>
  <si>
    <t>Ground Pixel Size</t>
  </si>
  <si>
    <t>Minimum Target Size (for sufficient resolution)</t>
  </si>
  <si>
    <t>Large Target Minimum Elevation (best case)</t>
  </si>
  <si>
    <t>Small Target Minimum Elevation (best case)</t>
  </si>
  <si>
    <t>Lens Deg--&gt;</t>
  </si>
  <si>
    <t>Tamron mini block HFOV = 62 to 6.5 deg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</si>
</sst>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</font>
    <font>
      <b/>
      <sz val="10.0"/>
      <name val="Arial"/>
    </font>
    <font/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rgb="FFFFC000"/>
        <bgColor rgb="FFFFC0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9" xfId="0" applyAlignment="1" applyBorder="1" applyFont="1" applyNumberForma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1"/>
    </xf>
    <xf borderId="2" fillId="4" fontId="1" numFmtId="0" xfId="0" applyAlignment="1" applyBorder="1" applyFill="1" applyFont="1">
      <alignment horizontal="center" shrinkToFit="0" vertical="bottom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5" fontId="3" numFmtId="2" xfId="0" applyAlignment="1" applyBorder="1" applyFill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4" width="8.29"/>
    <col customWidth="1" min="5" max="5" width="3.29"/>
    <col customWidth="1" min="6" max="8" width="8.29"/>
    <col customWidth="1" min="9" max="9" width="3.29"/>
    <col customWidth="1" min="10" max="12" width="8.29"/>
    <col customWidth="1" min="13" max="13" width="3.43"/>
    <col customWidth="1" min="14" max="16" width="8.29"/>
    <col customWidth="1" min="17" max="17" width="3.43"/>
    <col customWidth="1" min="18" max="20" width="8.29"/>
    <col customWidth="1" min="21" max="26" width="8.0"/>
  </cols>
  <sheetData>
    <row r="1" ht="12.75" customHeight="1">
      <c r="A1" s="1" t="s">
        <v>0</v>
      </c>
      <c r="B1" s="1"/>
    </row>
    <row r="2" ht="12.75" customHeight="1"/>
    <row r="3" ht="12.75" customHeight="1">
      <c r="A3" s="1" t="s">
        <v>1</v>
      </c>
      <c r="B3" s="2">
        <v>1280.0</v>
      </c>
    </row>
    <row r="4" ht="12.75" customHeight="1">
      <c r="A4" s="1" t="s">
        <v>2</v>
      </c>
      <c r="B4" s="3">
        <v>0.05</v>
      </c>
    </row>
    <row r="5" ht="12.75" customHeight="1"/>
    <row r="6" ht="26.25" customHeight="1">
      <c r="A6" s="4" t="s">
        <v>3</v>
      </c>
      <c r="B6" s="5" t="s">
        <v>4</v>
      </c>
      <c r="C6" s="6"/>
      <c r="D6" s="7"/>
      <c r="E6" s="8"/>
      <c r="F6" s="5" t="s">
        <v>5</v>
      </c>
      <c r="G6" s="6"/>
      <c r="H6" s="7"/>
      <c r="I6" s="8"/>
      <c r="J6" s="5" t="s">
        <v>6</v>
      </c>
      <c r="K6" s="6"/>
      <c r="L6" s="7"/>
      <c r="M6" s="8"/>
      <c r="N6" s="5" t="s">
        <v>7</v>
      </c>
      <c r="O6" s="6"/>
      <c r="P6" s="7"/>
      <c r="Q6" s="8"/>
      <c r="R6" s="5" t="s">
        <v>8</v>
      </c>
      <c r="S6" s="6"/>
      <c r="T6" s="7"/>
      <c r="U6" s="8"/>
      <c r="V6" s="8"/>
      <c r="W6" s="8"/>
      <c r="X6" s="8"/>
      <c r="Y6" s="8"/>
      <c r="Z6" s="8"/>
    </row>
    <row r="7" ht="12.75" customHeight="1">
      <c r="A7" s="2" t="s">
        <v>9</v>
      </c>
      <c r="B7" s="9">
        <v>62.0</v>
      </c>
      <c r="C7" s="9">
        <v>35.0</v>
      </c>
      <c r="D7" s="9">
        <v>6.5</v>
      </c>
      <c r="E7" s="10"/>
      <c r="F7" s="10">
        <f t="shared" ref="F7:H7" si="1">B7</f>
        <v>62</v>
      </c>
      <c r="G7" s="10">
        <f t="shared" si="1"/>
        <v>35</v>
      </c>
      <c r="H7" s="10">
        <f t="shared" si="1"/>
        <v>6.5</v>
      </c>
      <c r="I7" s="10"/>
      <c r="J7" s="10">
        <f t="shared" ref="J7:L7" si="2">F7</f>
        <v>62</v>
      </c>
      <c r="K7" s="10">
        <f t="shared" si="2"/>
        <v>35</v>
      </c>
      <c r="L7" s="10">
        <f t="shared" si="2"/>
        <v>6.5</v>
      </c>
      <c r="M7" s="10"/>
      <c r="N7" s="10">
        <f t="shared" ref="N7:P7" si="3">J7</f>
        <v>62</v>
      </c>
      <c r="O7" s="10">
        <f t="shared" si="3"/>
        <v>35</v>
      </c>
      <c r="P7" s="10">
        <f t="shared" si="3"/>
        <v>6.5</v>
      </c>
      <c r="R7" s="10">
        <f t="shared" ref="R7:T7" si="4">N7</f>
        <v>62</v>
      </c>
      <c r="S7" s="10">
        <f t="shared" si="4"/>
        <v>35</v>
      </c>
      <c r="T7" s="10">
        <f t="shared" si="4"/>
        <v>6.5</v>
      </c>
    </row>
    <row r="8" ht="12.75" customHeight="1">
      <c r="A8" s="11">
        <v>5.0</v>
      </c>
      <c r="B8" s="12">
        <f t="shared" ref="B8:D8" si="5">TAN(RADIANS(B$7/2))*2*$A8</f>
        <v>6.00860619</v>
      </c>
      <c r="C8" s="12">
        <f t="shared" si="5"/>
        <v>3.152987889</v>
      </c>
      <c r="D8" s="12">
        <f t="shared" si="5"/>
        <v>0.5678411513</v>
      </c>
      <c r="F8" s="13">
        <f t="shared" ref="F8:H8" si="6">B8/$B$3</f>
        <v>0.004694223586</v>
      </c>
      <c r="G8" s="13">
        <f t="shared" si="6"/>
        <v>0.002463271788</v>
      </c>
      <c r="H8" s="13">
        <f t="shared" si="6"/>
        <v>0.0004436258994</v>
      </c>
      <c r="J8" s="14">
        <f t="shared" ref="J8:L8" si="7">F8*2*7</f>
        <v>0.06571913021</v>
      </c>
      <c r="K8" s="14">
        <f t="shared" si="7"/>
        <v>0.03448580503</v>
      </c>
      <c r="L8" s="14">
        <f t="shared" si="7"/>
        <v>0.006210762592</v>
      </c>
      <c r="M8" s="15"/>
      <c r="N8" s="14">
        <f t="shared" ref="N8:P8" si="8">J8/(2*TAN(RADIANS(B$7/2)))</f>
        <v>0.0546875</v>
      </c>
      <c r="O8" s="14">
        <f t="shared" si="8"/>
        <v>0.0546875</v>
      </c>
      <c r="P8" s="14">
        <f t="shared" si="8"/>
        <v>0.0546875</v>
      </c>
      <c r="R8" s="14">
        <f t="shared" ref="R8:T8" si="9">J8*$B$4/(2*TAN(RADIANS(F$7/2)))</f>
        <v>0.002734375</v>
      </c>
      <c r="S8" s="14">
        <f t="shared" si="9"/>
        <v>0.002734375</v>
      </c>
      <c r="T8" s="14">
        <f t="shared" si="9"/>
        <v>0.002734375</v>
      </c>
    </row>
    <row r="9" ht="12.75" customHeight="1">
      <c r="A9" s="11">
        <v>10.0</v>
      </c>
      <c r="B9" s="12">
        <f t="shared" ref="B9:D9" si="10">TAN(RADIANS(B$7/2))*2*$A9</f>
        <v>12.01721238</v>
      </c>
      <c r="C9" s="12">
        <f t="shared" si="10"/>
        <v>6.305975778</v>
      </c>
      <c r="D9" s="12">
        <f t="shared" si="10"/>
        <v>1.135682303</v>
      </c>
      <c r="F9" s="13">
        <f t="shared" ref="F9:H9" si="11">B9/$B$3</f>
        <v>0.009388447172</v>
      </c>
      <c r="G9" s="13">
        <f t="shared" si="11"/>
        <v>0.004926543576</v>
      </c>
      <c r="H9" s="13">
        <f t="shared" si="11"/>
        <v>0.0008872517989</v>
      </c>
      <c r="J9" s="14">
        <f t="shared" ref="J9:L9" si="12">F9*2*7</f>
        <v>0.1314382604</v>
      </c>
      <c r="K9" s="14">
        <f t="shared" si="12"/>
        <v>0.06897161007</v>
      </c>
      <c r="L9" s="14">
        <f t="shared" si="12"/>
        <v>0.01242152518</v>
      </c>
      <c r="M9" s="15"/>
      <c r="N9" s="14">
        <f t="shared" ref="N9:P9" si="13">J9/(2*TAN(RADIANS(B$7/2)))</f>
        <v>0.109375</v>
      </c>
      <c r="O9" s="14">
        <f t="shared" si="13"/>
        <v>0.109375</v>
      </c>
      <c r="P9" s="14">
        <f t="shared" si="13"/>
        <v>0.109375</v>
      </c>
      <c r="R9" s="14">
        <f t="shared" ref="R9:T9" si="14">J9*$B$4/(2*TAN(RADIANS(F$7/2)))</f>
        <v>0.00546875</v>
      </c>
      <c r="S9" s="14">
        <f t="shared" si="14"/>
        <v>0.00546875</v>
      </c>
      <c r="T9" s="14">
        <f t="shared" si="14"/>
        <v>0.00546875</v>
      </c>
    </row>
    <row r="10" ht="12.75" customHeight="1">
      <c r="A10" s="11">
        <v>50.0</v>
      </c>
      <c r="B10" s="12">
        <f t="shared" ref="B10:D10" si="15">TAN(RADIANS(B$7/2))*2*$A10</f>
        <v>60.0860619</v>
      </c>
      <c r="C10" s="12">
        <f t="shared" si="15"/>
        <v>31.52987889</v>
      </c>
      <c r="D10" s="12">
        <f t="shared" si="15"/>
        <v>5.678411513</v>
      </c>
      <c r="F10" s="13">
        <f t="shared" ref="F10:H10" si="16">B10/$B$3</f>
        <v>0.04694223586</v>
      </c>
      <c r="G10" s="13">
        <f t="shared" si="16"/>
        <v>0.02463271788</v>
      </c>
      <c r="H10" s="13">
        <f t="shared" si="16"/>
        <v>0.004436258994</v>
      </c>
      <c r="J10" s="14">
        <f t="shared" ref="J10:L10" si="17">F10*2*7</f>
        <v>0.6571913021</v>
      </c>
      <c r="K10" s="14">
        <f t="shared" si="17"/>
        <v>0.3448580503</v>
      </c>
      <c r="L10" s="14">
        <f t="shared" si="17"/>
        <v>0.06210762592</v>
      </c>
      <c r="M10" s="15"/>
      <c r="N10" s="14">
        <f t="shared" ref="N10:P10" si="18">J10/(2*TAN(RADIANS(B$7/2)))</f>
        <v>0.546875</v>
      </c>
      <c r="O10" s="14">
        <f t="shared" si="18"/>
        <v>0.546875</v>
      </c>
      <c r="P10" s="14">
        <f t="shared" si="18"/>
        <v>0.546875</v>
      </c>
      <c r="R10" s="14">
        <f t="shared" ref="R10:T10" si="19">J10*$B$4/(2*TAN(RADIANS(F$7/2)))</f>
        <v>0.02734375</v>
      </c>
      <c r="S10" s="14">
        <f t="shared" si="19"/>
        <v>0.02734375</v>
      </c>
      <c r="T10" s="14">
        <f t="shared" si="19"/>
        <v>0.02734375</v>
      </c>
    </row>
    <row r="11" ht="12.75" customHeight="1">
      <c r="A11" s="11">
        <v>100.0</v>
      </c>
      <c r="B11" s="12">
        <f t="shared" ref="B11:D11" si="20">TAN(RADIANS(B$7/2))*2*$A11</f>
        <v>120.1721238</v>
      </c>
      <c r="C11" s="12">
        <f t="shared" si="20"/>
        <v>63.05975778</v>
      </c>
      <c r="D11" s="12">
        <f t="shared" si="20"/>
        <v>11.35682303</v>
      </c>
      <c r="F11" s="13">
        <f t="shared" ref="F11:H11" si="21">B11/$B$3</f>
        <v>0.09388447172</v>
      </c>
      <c r="G11" s="13">
        <f t="shared" si="21"/>
        <v>0.04926543576</v>
      </c>
      <c r="H11" s="13">
        <f t="shared" si="21"/>
        <v>0.008872517989</v>
      </c>
      <c r="J11" s="14">
        <f t="shared" ref="J11:L11" si="22">F11*2*7</f>
        <v>1.314382604</v>
      </c>
      <c r="K11" s="14">
        <f t="shared" si="22"/>
        <v>0.6897161007</v>
      </c>
      <c r="L11" s="14">
        <f t="shared" si="22"/>
        <v>0.1242152518</v>
      </c>
      <c r="M11" s="15"/>
      <c r="N11" s="14">
        <f t="shared" ref="N11:P11" si="23">J11/(2*TAN(RADIANS(B$7/2)))</f>
        <v>1.09375</v>
      </c>
      <c r="O11" s="14">
        <f t="shared" si="23"/>
        <v>1.09375</v>
      </c>
      <c r="P11" s="14">
        <f t="shared" si="23"/>
        <v>1.09375</v>
      </c>
      <c r="R11" s="14">
        <f t="shared" ref="R11:T11" si="24">J11*$B$4/(2*TAN(RADIANS(F$7/2)))</f>
        <v>0.0546875</v>
      </c>
      <c r="S11" s="14">
        <f t="shared" si="24"/>
        <v>0.0546875</v>
      </c>
      <c r="T11" s="14">
        <f t="shared" si="24"/>
        <v>0.0546875</v>
      </c>
    </row>
    <row r="12" ht="12.75" customHeight="1">
      <c r="A12" s="11">
        <v>200.0</v>
      </c>
      <c r="B12" s="12">
        <f t="shared" ref="B12:D12" si="25">TAN(RADIANS(B$7/2))*2*$A12</f>
        <v>240.3442476</v>
      </c>
      <c r="C12" s="12">
        <f t="shared" si="25"/>
        <v>126.1195156</v>
      </c>
      <c r="D12" s="12">
        <f t="shared" si="25"/>
        <v>22.71364605</v>
      </c>
      <c r="F12" s="13">
        <f t="shared" ref="F12:H12" si="26">B12/$B$3</f>
        <v>0.1877689434</v>
      </c>
      <c r="G12" s="13">
        <f t="shared" si="26"/>
        <v>0.09853087152</v>
      </c>
      <c r="H12" s="13">
        <f t="shared" si="26"/>
        <v>0.01774503598</v>
      </c>
      <c r="J12" s="14">
        <f t="shared" ref="J12:L12" si="27">F12*2*7</f>
        <v>2.628765208</v>
      </c>
      <c r="K12" s="14">
        <f t="shared" si="27"/>
        <v>1.379432201</v>
      </c>
      <c r="L12" s="14">
        <f t="shared" si="27"/>
        <v>0.2484305037</v>
      </c>
      <c r="M12" s="15"/>
      <c r="N12" s="14">
        <f t="shared" ref="N12:P12" si="28">J12/(2*TAN(RADIANS(B$7/2)))</f>
        <v>2.1875</v>
      </c>
      <c r="O12" s="14">
        <f t="shared" si="28"/>
        <v>2.1875</v>
      </c>
      <c r="P12" s="14">
        <f t="shared" si="28"/>
        <v>2.1875</v>
      </c>
      <c r="R12" s="14">
        <f t="shared" ref="R12:T12" si="29">J12*$B$4/(2*TAN(RADIANS(F$7/2)))</f>
        <v>0.109375</v>
      </c>
      <c r="S12" s="14">
        <f t="shared" si="29"/>
        <v>0.109375</v>
      </c>
      <c r="T12" s="14">
        <f t="shared" si="29"/>
        <v>0.109375</v>
      </c>
    </row>
    <row r="13" ht="12.75" customHeight="1">
      <c r="A13" s="11">
        <v>400.0</v>
      </c>
      <c r="B13" s="12">
        <f t="shared" ref="B13:D13" si="30">TAN(RADIANS(B$7/2))*2*$A13</f>
        <v>480.6884952</v>
      </c>
      <c r="C13" s="12">
        <f t="shared" si="30"/>
        <v>252.2390311</v>
      </c>
      <c r="D13" s="12">
        <f t="shared" si="30"/>
        <v>45.4272921</v>
      </c>
      <c r="F13" s="13">
        <f t="shared" ref="F13:H13" si="31">B13/$B$3</f>
        <v>0.3755378869</v>
      </c>
      <c r="G13" s="13">
        <f t="shared" si="31"/>
        <v>0.197061743</v>
      </c>
      <c r="H13" s="13">
        <f t="shared" si="31"/>
        <v>0.03549007195</v>
      </c>
      <c r="J13" s="14">
        <f t="shared" ref="J13:L13" si="32">F13*2*7</f>
        <v>5.257530416</v>
      </c>
      <c r="K13" s="14">
        <f t="shared" si="32"/>
        <v>2.758864403</v>
      </c>
      <c r="L13" s="14">
        <f t="shared" si="32"/>
        <v>0.4968610074</v>
      </c>
      <c r="M13" s="15"/>
      <c r="N13" s="14">
        <f t="shared" ref="N13:P13" si="33">J13/(2*TAN(RADIANS(B$7/2)))</f>
        <v>4.375</v>
      </c>
      <c r="O13" s="14">
        <f t="shared" si="33"/>
        <v>4.375</v>
      </c>
      <c r="P13" s="14">
        <f t="shared" si="33"/>
        <v>4.375</v>
      </c>
      <c r="R13" s="14">
        <f t="shared" ref="R13:T13" si="34">J13*$B$4/(2*TAN(RADIANS(F$7/2)))</f>
        <v>0.21875</v>
      </c>
      <c r="S13" s="14">
        <f t="shared" si="34"/>
        <v>0.21875</v>
      </c>
      <c r="T13" s="14">
        <f t="shared" si="34"/>
        <v>0.21875</v>
      </c>
    </row>
    <row r="14" ht="12.75" customHeight="1">
      <c r="A14" s="11">
        <v>500.0</v>
      </c>
      <c r="B14" s="12">
        <f t="shared" ref="B14:D14" si="35">TAN(RADIANS(B$7/2))*2*$A14</f>
        <v>600.860619</v>
      </c>
      <c r="C14" s="12">
        <f t="shared" si="35"/>
        <v>315.2987889</v>
      </c>
      <c r="D14" s="12">
        <f t="shared" si="35"/>
        <v>56.78411513</v>
      </c>
      <c r="F14" s="13">
        <f t="shared" ref="F14:H14" si="36">B14/$B$3</f>
        <v>0.4694223586</v>
      </c>
      <c r="G14" s="13">
        <f t="shared" si="36"/>
        <v>0.2463271788</v>
      </c>
      <c r="H14" s="13">
        <f t="shared" si="36"/>
        <v>0.04436258994</v>
      </c>
      <c r="J14" s="14">
        <f t="shared" ref="J14:L14" si="37">F14*2*7</f>
        <v>6.571913021</v>
      </c>
      <c r="K14" s="14">
        <f t="shared" si="37"/>
        <v>3.448580503</v>
      </c>
      <c r="L14" s="14">
        <f t="shared" si="37"/>
        <v>0.6210762592</v>
      </c>
      <c r="M14" s="15"/>
      <c r="N14" s="14">
        <f t="shared" ref="N14:P14" si="38">J14/(2*TAN(RADIANS(B$7/2)))</f>
        <v>5.46875</v>
      </c>
      <c r="O14" s="14">
        <f t="shared" si="38"/>
        <v>5.46875</v>
      </c>
      <c r="P14" s="14">
        <f t="shared" si="38"/>
        <v>5.46875</v>
      </c>
      <c r="R14" s="14">
        <f t="shared" ref="R14:T14" si="39">J14*$B$4/(2*TAN(RADIANS(F$7/2)))</f>
        <v>0.2734375</v>
      </c>
      <c r="S14" s="14">
        <f t="shared" si="39"/>
        <v>0.2734375</v>
      </c>
      <c r="T14" s="14">
        <f t="shared" si="39"/>
        <v>0.2734375</v>
      </c>
    </row>
    <row r="15" ht="12.75" customHeight="1">
      <c r="A15" s="11">
        <v>1000.0</v>
      </c>
      <c r="B15" s="12">
        <f t="shared" ref="B15:D15" si="40">TAN(RADIANS(B$7/2))*2*$A15</f>
        <v>1201.721238</v>
      </c>
      <c r="C15" s="12">
        <f t="shared" si="40"/>
        <v>630.5975778</v>
      </c>
      <c r="D15" s="12">
        <f t="shared" si="40"/>
        <v>113.5682303</v>
      </c>
      <c r="F15" s="13">
        <f t="shared" ref="F15:H15" si="41">B15/$B$3</f>
        <v>0.9388447172</v>
      </c>
      <c r="G15" s="13">
        <f t="shared" si="41"/>
        <v>0.4926543576</v>
      </c>
      <c r="H15" s="13">
        <f t="shared" si="41"/>
        <v>0.08872517989</v>
      </c>
      <c r="J15" s="14">
        <f t="shared" ref="J15:L15" si="42">F15*2*7</f>
        <v>13.14382604</v>
      </c>
      <c r="K15" s="14">
        <f t="shared" si="42"/>
        <v>6.897161007</v>
      </c>
      <c r="L15" s="14">
        <f t="shared" si="42"/>
        <v>1.242152518</v>
      </c>
      <c r="M15" s="15"/>
      <c r="N15" s="14">
        <f t="shared" ref="N15:P15" si="43">J15/(2*TAN(RADIANS(B$7/2)))</f>
        <v>10.9375</v>
      </c>
      <c r="O15" s="14">
        <f t="shared" si="43"/>
        <v>10.9375</v>
      </c>
      <c r="P15" s="14">
        <f t="shared" si="43"/>
        <v>10.9375</v>
      </c>
      <c r="R15" s="14">
        <f t="shared" ref="R15:T15" si="44">J15*$B$4/(2*TAN(RADIANS(F$7/2)))</f>
        <v>0.546875</v>
      </c>
      <c r="S15" s="14">
        <f t="shared" si="44"/>
        <v>0.546875</v>
      </c>
      <c r="T15" s="14">
        <f t="shared" si="44"/>
        <v>0.546875</v>
      </c>
    </row>
    <row r="16" ht="12.75" customHeight="1">
      <c r="A16" s="11">
        <v>2000.0</v>
      </c>
      <c r="B16" s="12">
        <f t="shared" ref="B16:D16" si="45">TAN(RADIANS(B$7/2))*2*$A16</f>
        <v>2403.442476</v>
      </c>
      <c r="C16" s="12">
        <f t="shared" si="45"/>
        <v>1261.195156</v>
      </c>
      <c r="D16" s="12">
        <f t="shared" si="45"/>
        <v>227.1364605</v>
      </c>
      <c r="F16" s="13">
        <f t="shared" ref="F16:H16" si="46">B16/$B$3</f>
        <v>1.877689434</v>
      </c>
      <c r="G16" s="13">
        <f t="shared" si="46"/>
        <v>0.9853087152</v>
      </c>
      <c r="H16" s="13">
        <f t="shared" si="46"/>
        <v>0.1774503598</v>
      </c>
      <c r="J16" s="14">
        <f t="shared" ref="J16:L16" si="47">F16*2*7</f>
        <v>26.28765208</v>
      </c>
      <c r="K16" s="14">
        <f t="shared" si="47"/>
        <v>13.79432201</v>
      </c>
      <c r="L16" s="14">
        <f t="shared" si="47"/>
        <v>2.484305037</v>
      </c>
      <c r="M16" s="15"/>
      <c r="N16" s="14">
        <f t="shared" ref="N16:P16" si="48">J16/(2*TAN(RADIANS(B$7/2)))</f>
        <v>21.875</v>
      </c>
      <c r="O16" s="14">
        <f t="shared" si="48"/>
        <v>21.875</v>
      </c>
      <c r="P16" s="14">
        <f t="shared" si="48"/>
        <v>21.875</v>
      </c>
      <c r="R16" s="14">
        <f t="shared" ref="R16:T16" si="49">J16*$B$4/(2*TAN(RADIANS(F$7/2)))</f>
        <v>1.09375</v>
      </c>
      <c r="S16" s="14">
        <f t="shared" si="49"/>
        <v>1.09375</v>
      </c>
      <c r="T16" s="14">
        <f t="shared" si="49"/>
        <v>1.09375</v>
      </c>
    </row>
    <row r="17" ht="12.75" customHeight="1">
      <c r="A17" s="11">
        <v>3000.0</v>
      </c>
      <c r="B17" s="12">
        <f t="shared" ref="B17:D17" si="50">TAN(RADIANS(B$7/2))*2*$A17</f>
        <v>3605.163714</v>
      </c>
      <c r="C17" s="12">
        <f t="shared" si="50"/>
        <v>1891.792733</v>
      </c>
      <c r="D17" s="12">
        <f t="shared" si="50"/>
        <v>340.7046908</v>
      </c>
      <c r="F17" s="13">
        <f t="shared" ref="F17:H17" si="51">B17/$B$3</f>
        <v>2.816534152</v>
      </c>
      <c r="G17" s="13">
        <f t="shared" si="51"/>
        <v>1.477963073</v>
      </c>
      <c r="H17" s="13">
        <f t="shared" si="51"/>
        <v>0.2661755397</v>
      </c>
      <c r="J17" s="14">
        <f t="shared" ref="J17:L17" si="52">F17*2*7</f>
        <v>39.43147812</v>
      </c>
      <c r="K17" s="14">
        <f t="shared" si="52"/>
        <v>20.69148302</v>
      </c>
      <c r="L17" s="14">
        <f t="shared" si="52"/>
        <v>3.726457555</v>
      </c>
      <c r="M17" s="15"/>
      <c r="N17" s="14">
        <f t="shared" ref="N17:P17" si="53">J17/(2*TAN(RADIANS(B$7/2)))</f>
        <v>32.8125</v>
      </c>
      <c r="O17" s="14">
        <f t="shared" si="53"/>
        <v>32.8125</v>
      </c>
      <c r="P17" s="14">
        <f t="shared" si="53"/>
        <v>32.8125</v>
      </c>
      <c r="R17" s="14">
        <f t="shared" ref="R17:T17" si="54">J17*$B$4/(2*TAN(RADIANS(F$7/2)))</f>
        <v>1.640625</v>
      </c>
      <c r="S17" s="14">
        <f t="shared" si="54"/>
        <v>1.640625</v>
      </c>
      <c r="T17" s="14">
        <f t="shared" si="54"/>
        <v>1.640625</v>
      </c>
    </row>
    <row r="18" ht="12.75" customHeight="1">
      <c r="A18" s="15"/>
      <c r="B18" s="15"/>
    </row>
    <row r="19" ht="12.75" customHeight="1">
      <c r="A19" s="15"/>
      <c r="B19" s="15"/>
    </row>
    <row r="20" ht="12.75" customHeight="1">
      <c r="A20" s="16" t="s">
        <v>10</v>
      </c>
      <c r="B20" s="15"/>
      <c r="K20" s="17"/>
    </row>
    <row r="21" ht="12.75" customHeight="1">
      <c r="A21" s="16"/>
      <c r="B21" s="16"/>
    </row>
    <row r="22" ht="12.75" customHeight="1">
      <c r="A22" s="15"/>
      <c r="B22" s="15"/>
    </row>
    <row r="23" ht="12.75" customHeight="1">
      <c r="A23" s="15"/>
      <c r="B23" s="15"/>
    </row>
    <row r="24" ht="12.75" customHeight="1">
      <c r="A24" s="15"/>
      <c r="B24" s="15"/>
    </row>
    <row r="25" ht="12.75" customHeight="1">
      <c r="A25" s="15"/>
      <c r="B25" s="15"/>
    </row>
    <row r="26" ht="12.75" customHeight="1">
      <c r="A26" s="15"/>
      <c r="B26" s="15"/>
    </row>
    <row r="27" ht="12.75" customHeight="1">
      <c r="A27" s="15"/>
      <c r="B27" s="15"/>
    </row>
    <row r="28" ht="12.75" customHeight="1">
      <c r="A28" s="15"/>
      <c r="B28" s="15"/>
    </row>
    <row r="29" ht="12.75" customHeight="1">
      <c r="A29" s="15"/>
      <c r="B29" s="1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B6:D6"/>
    <mergeCell ref="F6:H6"/>
    <mergeCell ref="J6:L6"/>
    <mergeCell ref="N6:P6"/>
    <mergeCell ref="R6:T6"/>
  </mergeCells>
  <printOptions/>
  <pageMargins bottom="0.75" footer="0.0" header="0.0" left="0.7" right="0.7" top="0.75"/>
  <pageSetup orientation="landscape"/>
  <drawing r:id="rId1"/>
</worksheet>
</file>