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3"/>
  <workbookPr/>
  <mc:AlternateContent xmlns:mc="http://schemas.openxmlformats.org/markup-compatibility/2006">
    <mc:Choice Requires="x15">
      <x15ac:absPath xmlns:x15ac="http://schemas.microsoft.com/office/spreadsheetml/2010/11/ac" url="D:\New folder (5)\202111\cam-bien-va-xu-ly-tin-hieu\New folder-end\"/>
    </mc:Choice>
  </mc:AlternateContent>
  <xr:revisionPtr revIDLastSave="0" documentId="13_ncr:1_{DFF4C574-6162-4989-A015-179EAB06ED07}" xr6:coauthVersionLast="47" xr6:coauthVersionMax="47" xr10:uidLastSave="{00000000-0000-0000-0000-000000000000}"/>
  <bookViews>
    <workbookView xWindow="-120" yWindow="-120" windowWidth="20730" windowHeight="11160" xr2:uid="{00000000-000D-0000-FFFF-FFFF00000000}"/>
  </bookViews>
  <sheets>
    <sheet name="100m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Q27" i="1" l="1"/>
  <c r="BQ26" i="1"/>
  <c r="BQ25" i="1"/>
  <c r="BQ24" i="1"/>
  <c r="BQ23" i="1"/>
  <c r="BQ22" i="1"/>
  <c r="BQ21" i="1"/>
  <c r="BQ20" i="1"/>
  <c r="BQ19" i="1"/>
  <c r="BP19" i="1"/>
  <c r="BP28" i="1" s="1"/>
  <c r="BP31" i="1"/>
  <c r="BP25" i="1"/>
  <c r="BO28" i="1"/>
  <c r="BP27" i="1"/>
  <c r="BP26" i="1"/>
  <c r="BP23" i="1"/>
  <c r="BP24" i="1"/>
  <c r="BP22" i="1"/>
  <c r="BP21" i="1"/>
  <c r="BP20" i="1"/>
  <c r="AM17" i="1"/>
  <c r="BH15" i="1" a="1"/>
  <c r="BH15" i="1" s="1"/>
  <c r="BF15" i="1" a="1"/>
  <c r="BF15" i="1" s="1"/>
  <c r="BG61" i="1"/>
  <c r="BE61" i="1"/>
  <c r="AT16" i="1" a="1"/>
  <c r="AT16" i="1" s="1"/>
  <c r="AR16" i="1" a="1"/>
  <c r="AR16" i="1" s="1"/>
  <c r="AK30" i="1"/>
  <c r="AN24" i="1"/>
  <c r="AN23" i="1"/>
  <c r="AN22" i="1"/>
  <c r="AN21" i="1"/>
  <c r="AN20" i="1"/>
  <c r="AN19" i="1"/>
  <c r="AN18" i="1"/>
  <c r="AN17" i="1"/>
  <c r="AK29" i="1"/>
  <c r="AM24" i="1"/>
  <c r="AM23" i="1"/>
  <c r="AM22" i="1"/>
  <c r="AM21" i="1"/>
  <c r="AM20" i="1"/>
  <c r="AM19" i="1"/>
  <c r="AM18" i="1"/>
  <c r="AG15" i="1" a="1"/>
  <c r="AG15" i="1" s="1"/>
  <c r="AE15" i="1" a="1"/>
  <c r="AE15" i="1" s="1"/>
  <c r="C15" i="1" a="1"/>
  <c r="C15" i="1" s="1"/>
  <c r="M22" i="1" s="1"/>
  <c r="J27" i="1" s="1"/>
  <c r="E15" i="1" a="1"/>
  <c r="E15" i="1" s="1"/>
  <c r="P15" i="1" a="1"/>
  <c r="P15" i="1" s="1"/>
  <c r="Z22" i="1" s="1"/>
  <c r="W27" i="1" s="1"/>
  <c r="R15" i="1" a="1"/>
  <c r="R15" i="1" s="1"/>
  <c r="L21" i="1" l="1"/>
  <c r="L18" i="1"/>
  <c r="L19" i="1"/>
  <c r="L20" i="1"/>
  <c r="L22" i="1"/>
  <c r="J26" i="1" s="1"/>
  <c r="L17" i="1"/>
  <c r="M18" i="1"/>
  <c r="M17" i="1"/>
  <c r="M19" i="1"/>
  <c r="M20" i="1"/>
  <c r="M21" i="1"/>
  <c r="Z17" i="1"/>
  <c r="Z18" i="1"/>
  <c r="Z19" i="1"/>
  <c r="Z21" i="1"/>
  <c r="Z20" i="1"/>
  <c r="Y17" i="1" l="1"/>
  <c r="Y22" i="1"/>
  <c r="W26" i="1" s="1"/>
  <c r="Y21" i="1"/>
  <c r="Y20" i="1"/>
  <c r="Y18" i="1"/>
  <c r="Y1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<sst xmlns="http://schemas.openxmlformats.org/spreadsheetml/2006/main" count="73" uniqueCount="21">
  <si>
    <t>Lần 1</t>
  </si>
  <si>
    <t>Lần 2</t>
  </si>
  <si>
    <t>đo 150ml</t>
  </si>
  <si>
    <t>Do 200ml nghi 200ms</t>
  </si>
  <si>
    <t>đo 50ml</t>
  </si>
  <si>
    <t>k kalman</t>
  </si>
  <si>
    <t>có dùng kalman</t>
  </si>
  <si>
    <t>số xung</t>
  </si>
  <si>
    <t>lưu lượng</t>
  </si>
  <si>
    <t>kết quả so sánh</t>
  </si>
  <si>
    <t>mốc thời gian (s)</t>
  </si>
  <si>
    <t>v thực (ml)</t>
  </si>
  <si>
    <t>Q thực l/p</t>
  </si>
  <si>
    <t>Q kalman (l/p)</t>
  </si>
  <si>
    <t>Q k kalman (l/p)</t>
  </si>
  <si>
    <t>trung bình</t>
  </si>
  <si>
    <t>v thực ml</t>
  </si>
  <si>
    <t>v kalman ml</t>
  </si>
  <si>
    <t>v k kalman ml</t>
  </si>
  <si>
    <t>v thuc</t>
  </si>
  <si>
    <t>Tong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</si>
</sst>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164" fontId="0" fillId="0" borderId="0" xfId="0" applyNumberFormat="1"/>
    <xf numFmtId="0" fontId="0" fillId="0" borderId="0" xfId="0" applyAlignment="1">
      <alignment horizontal="center" vertical="center"/>
    </xf>
    <xf numFmtId="2" fontId="0" fillId="0" borderId="0" xfId="0" applyNumberFormat="1" applyAlignment="1">
      <alignment horizontal="center"/>
    </xf>
    <xf numFmtId="164" fontId="0" fillId="0" borderId="0" xfId="0" applyNumberFormat="1" applyAlignment="1">
      <alignment horizontal="center"/>
    </xf>
    <xf numFmtId="164" fontId="0" fillId="0" borderId="0" xfId="0" applyNumberFormat="1"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0" fillId="2" borderId="0" xfId="0" applyFill="1" applyAlignment="1">
      <alignment horizontal="center" vertical="center"/>
    </xf>
    <xf numFmtId="0" fontId="0" fillId="0" borderId="0" xfId="0" applyAlignment="1">
      <alignment horizontal="center"/>
    </xf>
    <xf numFmtId="0" fontId="0" fillId="4" borderId="0" xfId="0" applyFill="1" applyAlignment="1">
      <alignment horizontal="center" vertical="center"/>
    </xf>
    <xf numFmtId="2" fontId="0" fillId="4" borderId="0" xfId="0" applyNumberFormat="1" applyFill="1" applyAlignment="1">
      <alignment horizontal="center" vertical="center"/>
    </xf>
    <xf numFmtId="164" fontId="0" fillId="0" borderId="0" xfId="0" applyNumberFormat="1" applyAlignment="1">
      <alignment horizont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số</a:t>
            </a:r>
            <a:r>
              <a:rPr lang="en-US" baseline="0"/>
              <a:t> xung mỗi 100ms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 kalman</c:v>
          </c:tx>
          <c:spPr>
            <a:ln w="28575" cap="rnd">
              <a:solidFill>
                <a:schemeClr val="accent1"/>
              </a:solidFill>
              <a:round/>
            </a:ln>
            <a:effectLst/>
          </c:spPr>
          <c:marker>
            <c:symbol val="none"/>
          </c:marker>
          <c:val>
            <c:numRef>
              <c:f>'100ml'!$O$15:$O$62</c:f>
              <c:numCache>
                <c:formatCode>General</c:formatCode>
                <c:ptCount val="48"/>
                <c:pt idx="0">
                  <c:v>7</c:v>
                </c:pt>
                <c:pt idx="1">
                  <c:v>11</c:v>
                </c:pt>
                <c:pt idx="2">
                  <c:v>15</c:v>
                </c:pt>
                <c:pt idx="3">
                  <c:v>12</c:v>
                </c:pt>
                <c:pt idx="4">
                  <c:v>13</c:v>
                </c:pt>
                <c:pt idx="5">
                  <c:v>14</c:v>
                </c:pt>
                <c:pt idx="6">
                  <c:v>16</c:v>
                </c:pt>
                <c:pt idx="7">
                  <c:v>13</c:v>
                </c:pt>
                <c:pt idx="8">
                  <c:v>10</c:v>
                </c:pt>
                <c:pt idx="9">
                  <c:v>17</c:v>
                </c:pt>
                <c:pt idx="10">
                  <c:v>13</c:v>
                </c:pt>
                <c:pt idx="11">
                  <c:v>19</c:v>
                </c:pt>
                <c:pt idx="12">
                  <c:v>16</c:v>
                </c:pt>
                <c:pt idx="13">
                  <c:v>15</c:v>
                </c:pt>
                <c:pt idx="14">
                  <c:v>15</c:v>
                </c:pt>
                <c:pt idx="15">
                  <c:v>17</c:v>
                </c:pt>
                <c:pt idx="16">
                  <c:v>17</c:v>
                </c:pt>
                <c:pt idx="17">
                  <c:v>12</c:v>
                </c:pt>
                <c:pt idx="18">
                  <c:v>14</c:v>
                </c:pt>
                <c:pt idx="19">
                  <c:v>16</c:v>
                </c:pt>
                <c:pt idx="20">
                  <c:v>18</c:v>
                </c:pt>
                <c:pt idx="21">
                  <c:v>16</c:v>
                </c:pt>
                <c:pt idx="22">
                  <c:v>19</c:v>
                </c:pt>
                <c:pt idx="23">
                  <c:v>10</c:v>
                </c:pt>
                <c:pt idx="24">
                  <c:v>11</c:v>
                </c:pt>
                <c:pt idx="25">
                  <c:v>18</c:v>
                </c:pt>
                <c:pt idx="26">
                  <c:v>15</c:v>
                </c:pt>
                <c:pt idx="27">
                  <c:v>17</c:v>
                </c:pt>
                <c:pt idx="28">
                  <c:v>13</c:v>
                </c:pt>
                <c:pt idx="29">
                  <c:v>20</c:v>
                </c:pt>
                <c:pt idx="30">
                  <c:v>14</c:v>
                </c:pt>
                <c:pt idx="31">
                  <c:v>18</c:v>
                </c:pt>
                <c:pt idx="32">
                  <c:v>17</c:v>
                </c:pt>
                <c:pt idx="33">
                  <c:v>13</c:v>
                </c:pt>
                <c:pt idx="34">
                  <c:v>15</c:v>
                </c:pt>
                <c:pt idx="35">
                  <c:v>21</c:v>
                </c:pt>
                <c:pt idx="36">
                  <c:v>17</c:v>
                </c:pt>
                <c:pt idx="37">
                  <c:v>16</c:v>
                </c:pt>
                <c:pt idx="38">
                  <c:v>22</c:v>
                </c:pt>
                <c:pt idx="39">
                  <c:v>19</c:v>
                </c:pt>
                <c:pt idx="40">
                  <c:v>23</c:v>
                </c:pt>
                <c:pt idx="41">
                  <c:v>18</c:v>
                </c:pt>
                <c:pt idx="42">
                  <c:v>23</c:v>
                </c:pt>
                <c:pt idx="43">
                  <c:v>18</c:v>
                </c:pt>
                <c:pt idx="44">
                  <c:v>20</c:v>
                </c:pt>
                <c:pt idx="45">
                  <c:v>25</c:v>
                </c:pt>
                <c:pt idx="46">
                  <c:v>17</c:v>
                </c:pt>
                <c:pt idx="47">
                  <c:v>23</c:v>
                </c:pt>
              </c:numCache>
            </c:numRef>
          </c:val>
          <c:smooth val="0"/>
          <c:extLst>
            <c:ext xmlns:c16="http://schemas.microsoft.com/office/drawing/2014/chart" uri="{C3380CC4-5D6E-409C-BE32-E72D297353CC}">
              <c16:uniqueId val="{00000000-7A60-4D80-AC40-47C38186D1CC}"/>
            </c:ext>
          </c:extLst>
        </c:ser>
        <c:ser>
          <c:idx val="1"/>
          <c:order val="1"/>
          <c:tx>
            <c:v>có dùng kalman</c:v>
          </c:tx>
          <c:spPr>
            <a:ln w="28575" cap="rnd">
              <a:solidFill>
                <a:schemeClr val="accent2"/>
              </a:solidFill>
              <a:round/>
            </a:ln>
            <a:effectLst/>
          </c:spPr>
          <c:marker>
            <c:symbol val="none"/>
          </c:marker>
          <c:val>
            <c:numRef>
              <c:f>'100ml'!$Q$15:$Q$62</c:f>
              <c:numCache>
                <c:formatCode>General</c:formatCode>
                <c:ptCount val="48"/>
                <c:pt idx="0">
                  <c:v>3</c:v>
                </c:pt>
                <c:pt idx="1">
                  <c:v>6</c:v>
                </c:pt>
                <c:pt idx="2">
                  <c:v>8</c:v>
                </c:pt>
                <c:pt idx="3">
                  <c:v>9</c:v>
                </c:pt>
                <c:pt idx="4">
                  <c:v>9</c:v>
                </c:pt>
                <c:pt idx="5">
                  <c:v>10</c:v>
                </c:pt>
                <c:pt idx="6">
                  <c:v>11</c:v>
                </c:pt>
                <c:pt idx="7">
                  <c:v>11</c:v>
                </c:pt>
                <c:pt idx="8">
                  <c:v>11</c:v>
                </c:pt>
                <c:pt idx="9">
                  <c:v>11</c:v>
                </c:pt>
                <c:pt idx="10">
                  <c:v>11</c:v>
                </c:pt>
                <c:pt idx="11">
                  <c:v>12</c:v>
                </c:pt>
                <c:pt idx="12">
                  <c:v>12</c:v>
                </c:pt>
                <c:pt idx="13">
                  <c:v>12</c:v>
                </c:pt>
                <c:pt idx="14">
                  <c:v>12</c:v>
                </c:pt>
                <c:pt idx="15">
                  <c:v>13</c:v>
                </c:pt>
                <c:pt idx="16">
                  <c:v>13</c:v>
                </c:pt>
                <c:pt idx="17">
                  <c:v>13</c:v>
                </c:pt>
                <c:pt idx="18">
                  <c:v>13</c:v>
                </c:pt>
                <c:pt idx="19">
                  <c:v>13</c:v>
                </c:pt>
                <c:pt idx="20">
                  <c:v>13</c:v>
                </c:pt>
                <c:pt idx="21">
                  <c:v>13</c:v>
                </c:pt>
                <c:pt idx="22">
                  <c:v>13</c:v>
                </c:pt>
                <c:pt idx="23">
                  <c:v>13</c:v>
                </c:pt>
                <c:pt idx="24">
                  <c:v>13</c:v>
                </c:pt>
                <c:pt idx="25">
                  <c:v>13</c:v>
                </c:pt>
                <c:pt idx="26">
                  <c:v>13</c:v>
                </c:pt>
                <c:pt idx="27">
                  <c:v>14</c:v>
                </c:pt>
                <c:pt idx="28">
                  <c:v>13</c:v>
                </c:pt>
                <c:pt idx="29">
                  <c:v>14</c:v>
                </c:pt>
                <c:pt idx="30">
                  <c:v>14</c:v>
                </c:pt>
                <c:pt idx="31">
                  <c:v>14</c:v>
                </c:pt>
                <c:pt idx="32">
                  <c:v>14</c:v>
                </c:pt>
                <c:pt idx="33">
                  <c:v>14</c:v>
                </c:pt>
                <c:pt idx="34">
                  <c:v>14</c:v>
                </c:pt>
                <c:pt idx="35">
                  <c:v>14</c:v>
                </c:pt>
                <c:pt idx="36">
                  <c:v>14</c:v>
                </c:pt>
                <c:pt idx="37">
                  <c:v>14</c:v>
                </c:pt>
                <c:pt idx="38">
                  <c:v>14</c:v>
                </c:pt>
                <c:pt idx="39">
                  <c:v>14</c:v>
                </c:pt>
                <c:pt idx="40">
                  <c:v>15</c:v>
                </c:pt>
                <c:pt idx="41">
                  <c:v>15</c:v>
                </c:pt>
                <c:pt idx="42">
                  <c:v>15</c:v>
                </c:pt>
                <c:pt idx="43">
                  <c:v>15</c:v>
                </c:pt>
                <c:pt idx="44">
                  <c:v>15</c:v>
                </c:pt>
                <c:pt idx="45">
                  <c:v>15</c:v>
                </c:pt>
                <c:pt idx="46">
                  <c:v>15</c:v>
                </c:pt>
                <c:pt idx="47">
                  <c:v>15</c:v>
                </c:pt>
              </c:numCache>
            </c:numRef>
          </c:val>
          <c:smooth val="0"/>
          <c:extLst>
            <c:ext xmlns:c16="http://schemas.microsoft.com/office/drawing/2014/chart" uri="{C3380CC4-5D6E-409C-BE32-E72D297353CC}">
              <c16:uniqueId val="{00000001-7A60-4D80-AC40-47C38186D1CC}"/>
            </c:ext>
          </c:extLst>
        </c:ser>
        <c:dLbls>
          <c:showLegendKey val="0"/>
          <c:showVal val="0"/>
          <c:showCatName val="0"/>
          <c:showSerName val="0"/>
          <c:showPercent val="0"/>
          <c:showBubbleSize val="0"/>
        </c:dLbls>
        <c:smooth val="0"/>
        <c:axId val="495644296"/>
        <c:axId val="495640688"/>
      </c:lineChart>
      <c:catAx>
        <c:axId val="4956442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40688"/>
        <c:crosses val="autoZero"/>
        <c:auto val="1"/>
        <c:lblAlgn val="ctr"/>
        <c:lblOffset val="100"/>
        <c:noMultiLvlLbl val="0"/>
      </c:catAx>
      <c:valAx>
        <c:axId val="495640688"/>
        <c:scaling>
          <c:orientation val="minMax"/>
          <c:max val="3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Số</a:t>
                </a:r>
                <a:r>
                  <a:rPr lang="en-US" baseline="0"/>
                  <a:t> xung</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44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k kalman</c:v>
          </c:tx>
          <c:spPr>
            <a:ln w="28575" cap="rnd">
              <a:solidFill>
                <a:schemeClr val="accent1"/>
              </a:solidFill>
              <a:round/>
            </a:ln>
            <a:effectLst/>
          </c:spPr>
          <c:marker>
            <c:symbol val="none"/>
          </c:marker>
          <c:val>
            <c:numRef>
              <c:f>'100ml'!$B$15:$B$63</c:f>
              <c:numCache>
                <c:formatCode>General</c:formatCode>
                <c:ptCount val="49"/>
                <c:pt idx="0">
                  <c:v>11</c:v>
                </c:pt>
                <c:pt idx="1">
                  <c:v>11</c:v>
                </c:pt>
                <c:pt idx="2">
                  <c:v>13</c:v>
                </c:pt>
                <c:pt idx="3">
                  <c:v>16</c:v>
                </c:pt>
                <c:pt idx="4">
                  <c:v>13</c:v>
                </c:pt>
                <c:pt idx="5">
                  <c:v>15</c:v>
                </c:pt>
                <c:pt idx="6">
                  <c:v>14</c:v>
                </c:pt>
                <c:pt idx="7">
                  <c:v>11</c:v>
                </c:pt>
                <c:pt idx="8">
                  <c:v>12</c:v>
                </c:pt>
                <c:pt idx="9">
                  <c:v>12</c:v>
                </c:pt>
                <c:pt idx="10">
                  <c:v>16</c:v>
                </c:pt>
                <c:pt idx="11">
                  <c:v>18</c:v>
                </c:pt>
                <c:pt idx="12">
                  <c:v>16</c:v>
                </c:pt>
                <c:pt idx="13">
                  <c:v>17</c:v>
                </c:pt>
                <c:pt idx="14">
                  <c:v>14</c:v>
                </c:pt>
                <c:pt idx="15">
                  <c:v>13</c:v>
                </c:pt>
                <c:pt idx="16">
                  <c:v>14</c:v>
                </c:pt>
                <c:pt idx="17">
                  <c:v>15</c:v>
                </c:pt>
                <c:pt idx="18">
                  <c:v>15</c:v>
                </c:pt>
                <c:pt idx="19">
                  <c:v>18</c:v>
                </c:pt>
                <c:pt idx="20">
                  <c:v>11</c:v>
                </c:pt>
                <c:pt idx="21">
                  <c:v>13</c:v>
                </c:pt>
                <c:pt idx="22">
                  <c:v>11</c:v>
                </c:pt>
                <c:pt idx="23">
                  <c:v>12</c:v>
                </c:pt>
                <c:pt idx="24">
                  <c:v>13</c:v>
                </c:pt>
                <c:pt idx="25">
                  <c:v>14</c:v>
                </c:pt>
                <c:pt idx="26">
                  <c:v>14</c:v>
                </c:pt>
                <c:pt idx="27">
                  <c:v>24</c:v>
                </c:pt>
                <c:pt idx="28">
                  <c:v>16</c:v>
                </c:pt>
                <c:pt idx="29">
                  <c:v>19</c:v>
                </c:pt>
                <c:pt idx="30">
                  <c:v>16</c:v>
                </c:pt>
                <c:pt idx="31">
                  <c:v>13</c:v>
                </c:pt>
                <c:pt idx="32">
                  <c:v>13</c:v>
                </c:pt>
                <c:pt idx="33">
                  <c:v>11</c:v>
                </c:pt>
                <c:pt idx="34">
                  <c:v>13</c:v>
                </c:pt>
                <c:pt idx="35">
                  <c:v>16</c:v>
                </c:pt>
                <c:pt idx="36">
                  <c:v>15</c:v>
                </c:pt>
                <c:pt idx="37">
                  <c:v>16</c:v>
                </c:pt>
                <c:pt idx="38">
                  <c:v>17</c:v>
                </c:pt>
                <c:pt idx="39">
                  <c:v>13</c:v>
                </c:pt>
                <c:pt idx="40">
                  <c:v>13</c:v>
                </c:pt>
                <c:pt idx="41">
                  <c:v>14</c:v>
                </c:pt>
                <c:pt idx="42">
                  <c:v>13</c:v>
                </c:pt>
                <c:pt idx="43">
                  <c:v>12</c:v>
                </c:pt>
                <c:pt idx="44">
                  <c:v>12</c:v>
                </c:pt>
                <c:pt idx="45">
                  <c:v>15</c:v>
                </c:pt>
                <c:pt idx="46">
                  <c:v>13</c:v>
                </c:pt>
                <c:pt idx="47">
                  <c:v>17</c:v>
                </c:pt>
                <c:pt idx="48">
                  <c:v>15</c:v>
                </c:pt>
              </c:numCache>
            </c:numRef>
          </c:val>
          <c:smooth val="0"/>
          <c:extLst>
            <c:ext xmlns:c16="http://schemas.microsoft.com/office/drawing/2014/chart" uri="{C3380CC4-5D6E-409C-BE32-E72D297353CC}">
              <c16:uniqueId val="{00000000-E897-4091-8CE3-44ED0628C186}"/>
            </c:ext>
          </c:extLst>
        </c:ser>
        <c:ser>
          <c:idx val="1"/>
          <c:order val="1"/>
          <c:tx>
            <c:v>có dùng kalman</c:v>
          </c:tx>
          <c:spPr>
            <a:ln w="28575" cap="rnd">
              <a:solidFill>
                <a:schemeClr val="accent2"/>
              </a:solidFill>
              <a:round/>
            </a:ln>
            <a:effectLst/>
          </c:spPr>
          <c:marker>
            <c:symbol val="none"/>
          </c:marker>
          <c:val>
            <c:numRef>
              <c:f>'100ml'!$D$15:$D$63</c:f>
              <c:numCache>
                <c:formatCode>General</c:formatCode>
                <c:ptCount val="49"/>
                <c:pt idx="0">
                  <c:v>5</c:v>
                </c:pt>
                <c:pt idx="1">
                  <c:v>7</c:v>
                </c:pt>
                <c:pt idx="2">
                  <c:v>8</c:v>
                </c:pt>
                <c:pt idx="3">
                  <c:v>10</c:v>
                </c:pt>
                <c:pt idx="4">
                  <c:v>10</c:v>
                </c:pt>
                <c:pt idx="5">
                  <c:v>11</c:v>
                </c:pt>
                <c:pt idx="6">
                  <c:v>11</c:v>
                </c:pt>
                <c:pt idx="7">
                  <c:v>11</c:v>
                </c:pt>
                <c:pt idx="8">
                  <c:v>11</c:v>
                </c:pt>
                <c:pt idx="9">
                  <c:v>11</c:v>
                </c:pt>
                <c:pt idx="10">
                  <c:v>12</c:v>
                </c:pt>
                <c:pt idx="11">
                  <c:v>12</c:v>
                </c:pt>
                <c:pt idx="12">
                  <c:v>12</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14</c:v>
                </c:pt>
                <c:pt idx="39">
                  <c:v>14</c:v>
                </c:pt>
                <c:pt idx="40">
                  <c:v>13</c:v>
                </c:pt>
                <c:pt idx="41">
                  <c:v>13</c:v>
                </c:pt>
                <c:pt idx="42">
                  <c:v>13</c:v>
                </c:pt>
                <c:pt idx="43">
                  <c:v>13</c:v>
                </c:pt>
                <c:pt idx="44">
                  <c:v>13</c:v>
                </c:pt>
                <c:pt idx="45">
                  <c:v>13</c:v>
                </c:pt>
                <c:pt idx="46">
                  <c:v>13</c:v>
                </c:pt>
                <c:pt idx="47">
                  <c:v>13</c:v>
                </c:pt>
                <c:pt idx="48">
                  <c:v>13</c:v>
                </c:pt>
              </c:numCache>
            </c:numRef>
          </c:val>
          <c:smooth val="0"/>
          <c:extLst>
            <c:ext xmlns:c16="http://schemas.microsoft.com/office/drawing/2014/chart" uri="{C3380CC4-5D6E-409C-BE32-E72D297353CC}">
              <c16:uniqueId val="{00000001-E897-4091-8CE3-44ED0628C186}"/>
            </c:ext>
          </c:extLst>
        </c:ser>
        <c:dLbls>
          <c:showLegendKey val="0"/>
          <c:showVal val="0"/>
          <c:showCatName val="0"/>
          <c:showSerName val="0"/>
          <c:showPercent val="0"/>
          <c:showBubbleSize val="0"/>
        </c:dLbls>
        <c:smooth val="0"/>
        <c:axId val="571855576"/>
        <c:axId val="571850328"/>
      </c:lineChart>
      <c:catAx>
        <c:axId val="5718555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850328"/>
        <c:crosses val="autoZero"/>
        <c:auto val="1"/>
        <c:lblAlgn val="ctr"/>
        <c:lblOffset val="100"/>
        <c:noMultiLvlLbl val="0"/>
      </c:catAx>
      <c:valAx>
        <c:axId val="571850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855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 kalman</c:v>
          </c:tx>
          <c:spPr>
            <a:ln w="28575" cap="rnd">
              <a:solidFill>
                <a:schemeClr val="accent1"/>
              </a:solidFill>
              <a:round/>
            </a:ln>
            <a:effectLst/>
          </c:spPr>
          <c:marker>
            <c:symbol val="none"/>
          </c:marker>
          <c:val>
            <c:numRef>
              <c:f>'100ml'!$AD$15:$AD$85</c:f>
              <c:numCache>
                <c:formatCode>General</c:formatCode>
                <c:ptCount val="71"/>
                <c:pt idx="0">
                  <c:v>11</c:v>
                </c:pt>
                <c:pt idx="1">
                  <c:v>13</c:v>
                </c:pt>
                <c:pt idx="2">
                  <c:v>11</c:v>
                </c:pt>
                <c:pt idx="3">
                  <c:v>15</c:v>
                </c:pt>
                <c:pt idx="4">
                  <c:v>13</c:v>
                </c:pt>
                <c:pt idx="5">
                  <c:v>15</c:v>
                </c:pt>
                <c:pt idx="6">
                  <c:v>14</c:v>
                </c:pt>
                <c:pt idx="7">
                  <c:v>11</c:v>
                </c:pt>
                <c:pt idx="8">
                  <c:v>12</c:v>
                </c:pt>
                <c:pt idx="9">
                  <c:v>13</c:v>
                </c:pt>
                <c:pt idx="10">
                  <c:v>12</c:v>
                </c:pt>
                <c:pt idx="11">
                  <c:v>16</c:v>
                </c:pt>
                <c:pt idx="12">
                  <c:v>17</c:v>
                </c:pt>
                <c:pt idx="13">
                  <c:v>16</c:v>
                </c:pt>
                <c:pt idx="14">
                  <c:v>18</c:v>
                </c:pt>
                <c:pt idx="15">
                  <c:v>17</c:v>
                </c:pt>
                <c:pt idx="16">
                  <c:v>13</c:v>
                </c:pt>
                <c:pt idx="17">
                  <c:v>14</c:v>
                </c:pt>
                <c:pt idx="18">
                  <c:v>13</c:v>
                </c:pt>
                <c:pt idx="19">
                  <c:v>15</c:v>
                </c:pt>
                <c:pt idx="20">
                  <c:v>13</c:v>
                </c:pt>
                <c:pt idx="21">
                  <c:v>13</c:v>
                </c:pt>
                <c:pt idx="22">
                  <c:v>14</c:v>
                </c:pt>
                <c:pt idx="23">
                  <c:v>13</c:v>
                </c:pt>
                <c:pt idx="24">
                  <c:v>12</c:v>
                </c:pt>
                <c:pt idx="25">
                  <c:v>12</c:v>
                </c:pt>
                <c:pt idx="26">
                  <c:v>13</c:v>
                </c:pt>
                <c:pt idx="27">
                  <c:v>15</c:v>
                </c:pt>
                <c:pt idx="28">
                  <c:v>13</c:v>
                </c:pt>
                <c:pt idx="29">
                  <c:v>17</c:v>
                </c:pt>
                <c:pt idx="30">
                  <c:v>14</c:v>
                </c:pt>
                <c:pt idx="31">
                  <c:v>15</c:v>
                </c:pt>
                <c:pt idx="32">
                  <c:v>15</c:v>
                </c:pt>
                <c:pt idx="33">
                  <c:v>15</c:v>
                </c:pt>
                <c:pt idx="34">
                  <c:v>18</c:v>
                </c:pt>
                <c:pt idx="35">
                  <c:v>11</c:v>
                </c:pt>
                <c:pt idx="36">
                  <c:v>13</c:v>
                </c:pt>
                <c:pt idx="37">
                  <c:v>11</c:v>
                </c:pt>
                <c:pt idx="38">
                  <c:v>12</c:v>
                </c:pt>
                <c:pt idx="39">
                  <c:v>13</c:v>
                </c:pt>
                <c:pt idx="40">
                  <c:v>14</c:v>
                </c:pt>
                <c:pt idx="41">
                  <c:v>14</c:v>
                </c:pt>
                <c:pt idx="42">
                  <c:v>20</c:v>
                </c:pt>
                <c:pt idx="43">
                  <c:v>16</c:v>
                </c:pt>
                <c:pt idx="44">
                  <c:v>19</c:v>
                </c:pt>
                <c:pt idx="45">
                  <c:v>16</c:v>
                </c:pt>
                <c:pt idx="46">
                  <c:v>13</c:v>
                </c:pt>
                <c:pt idx="47">
                  <c:v>13</c:v>
                </c:pt>
                <c:pt idx="48">
                  <c:v>11</c:v>
                </c:pt>
                <c:pt idx="49">
                  <c:v>13</c:v>
                </c:pt>
                <c:pt idx="50">
                  <c:v>18</c:v>
                </c:pt>
                <c:pt idx="51">
                  <c:v>16</c:v>
                </c:pt>
                <c:pt idx="52">
                  <c:v>11</c:v>
                </c:pt>
                <c:pt idx="53">
                  <c:v>13</c:v>
                </c:pt>
                <c:pt idx="54">
                  <c:v>11</c:v>
                </c:pt>
                <c:pt idx="55">
                  <c:v>12</c:v>
                </c:pt>
                <c:pt idx="56">
                  <c:v>13</c:v>
                </c:pt>
                <c:pt idx="57">
                  <c:v>14</c:v>
                </c:pt>
                <c:pt idx="58">
                  <c:v>14</c:v>
                </c:pt>
                <c:pt idx="59">
                  <c:v>24</c:v>
                </c:pt>
                <c:pt idx="60">
                  <c:v>16</c:v>
                </c:pt>
                <c:pt idx="61">
                  <c:v>19</c:v>
                </c:pt>
                <c:pt idx="62">
                  <c:v>16</c:v>
                </c:pt>
                <c:pt idx="63">
                  <c:v>13</c:v>
                </c:pt>
                <c:pt idx="64">
                  <c:v>13</c:v>
                </c:pt>
                <c:pt idx="65">
                  <c:v>11</c:v>
                </c:pt>
                <c:pt idx="66">
                  <c:v>13</c:v>
                </c:pt>
                <c:pt idx="67">
                  <c:v>16</c:v>
                </c:pt>
                <c:pt idx="68">
                  <c:v>15</c:v>
                </c:pt>
                <c:pt idx="69">
                  <c:v>16</c:v>
                </c:pt>
                <c:pt idx="70">
                  <c:v>17</c:v>
                </c:pt>
              </c:numCache>
            </c:numRef>
          </c:val>
          <c:smooth val="0"/>
          <c:extLst>
            <c:ext xmlns:c16="http://schemas.microsoft.com/office/drawing/2014/chart" uri="{C3380CC4-5D6E-409C-BE32-E72D297353CC}">
              <c16:uniqueId val="{00000000-1986-4B93-A1E1-2C8796AFFD0E}"/>
            </c:ext>
          </c:extLst>
        </c:ser>
        <c:ser>
          <c:idx val="1"/>
          <c:order val="1"/>
          <c:tx>
            <c:v>có dùng kalman</c:v>
          </c:tx>
          <c:spPr>
            <a:ln w="28575" cap="rnd">
              <a:solidFill>
                <a:schemeClr val="accent2"/>
              </a:solidFill>
              <a:round/>
            </a:ln>
            <a:effectLst/>
          </c:spPr>
          <c:marker>
            <c:symbol val="none"/>
          </c:marker>
          <c:val>
            <c:numRef>
              <c:f>'100ml'!$AF$15:$AF$85</c:f>
              <c:numCache>
                <c:formatCode>General</c:formatCode>
                <c:ptCount val="71"/>
                <c:pt idx="0">
                  <c:v>5</c:v>
                </c:pt>
                <c:pt idx="1">
                  <c:v>8</c:v>
                </c:pt>
                <c:pt idx="2">
                  <c:v>8</c:v>
                </c:pt>
                <c:pt idx="3">
                  <c:v>10</c:v>
                </c:pt>
                <c:pt idx="4">
                  <c:v>10</c:v>
                </c:pt>
                <c:pt idx="5">
                  <c:v>11</c:v>
                </c:pt>
                <c:pt idx="6">
                  <c:v>11</c:v>
                </c:pt>
                <c:pt idx="7">
                  <c:v>11</c:v>
                </c:pt>
                <c:pt idx="8">
                  <c:v>11</c:v>
                </c:pt>
                <c:pt idx="9">
                  <c:v>11</c:v>
                </c:pt>
                <c:pt idx="10">
                  <c:v>11</c:v>
                </c:pt>
                <c:pt idx="11">
                  <c:v>12</c:v>
                </c:pt>
                <c:pt idx="12">
                  <c:v>12</c:v>
                </c:pt>
                <c:pt idx="13">
                  <c:v>12</c:v>
                </c:pt>
                <c:pt idx="14">
                  <c:v>12</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formatCode="0">
                  <c:v>13</c:v>
                </c:pt>
                <c:pt idx="51" formatCode="0">
                  <c:v>13</c:v>
                </c:pt>
                <c:pt idx="52">
                  <c:v>13</c:v>
                </c:pt>
                <c:pt idx="53">
                  <c:v>13</c:v>
                </c:pt>
                <c:pt idx="54">
                  <c:v>13</c:v>
                </c:pt>
                <c:pt idx="55">
                  <c:v>13</c:v>
                </c:pt>
                <c:pt idx="56">
                  <c:v>13</c:v>
                </c:pt>
                <c:pt idx="57">
                  <c:v>13</c:v>
                </c:pt>
                <c:pt idx="58">
                  <c:v>13</c:v>
                </c:pt>
                <c:pt idx="59">
                  <c:v>13</c:v>
                </c:pt>
                <c:pt idx="60">
                  <c:v>13</c:v>
                </c:pt>
                <c:pt idx="61">
                  <c:v>14</c:v>
                </c:pt>
                <c:pt idx="62">
                  <c:v>14</c:v>
                </c:pt>
                <c:pt idx="63">
                  <c:v>14</c:v>
                </c:pt>
                <c:pt idx="64">
                  <c:v>14</c:v>
                </c:pt>
                <c:pt idx="65">
                  <c:v>13</c:v>
                </c:pt>
                <c:pt idx="66">
                  <c:v>13</c:v>
                </c:pt>
                <c:pt idx="67">
                  <c:v>13</c:v>
                </c:pt>
                <c:pt idx="68">
                  <c:v>13</c:v>
                </c:pt>
                <c:pt idx="69">
                  <c:v>14</c:v>
                </c:pt>
                <c:pt idx="70">
                  <c:v>14</c:v>
                </c:pt>
              </c:numCache>
            </c:numRef>
          </c:val>
          <c:smooth val="0"/>
          <c:extLst>
            <c:ext xmlns:c16="http://schemas.microsoft.com/office/drawing/2014/chart" uri="{C3380CC4-5D6E-409C-BE32-E72D297353CC}">
              <c16:uniqueId val="{00000001-1986-4B93-A1E1-2C8796AFFD0E}"/>
            </c:ext>
          </c:extLst>
        </c:ser>
        <c:dLbls>
          <c:showLegendKey val="0"/>
          <c:showVal val="0"/>
          <c:showCatName val="0"/>
          <c:showSerName val="0"/>
          <c:showPercent val="0"/>
          <c:showBubbleSize val="0"/>
        </c:dLbls>
        <c:smooth val="0"/>
        <c:axId val="391544208"/>
        <c:axId val="398714136"/>
      </c:lineChart>
      <c:catAx>
        <c:axId val="39154420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714136"/>
        <c:crosses val="autoZero"/>
        <c:auto val="1"/>
        <c:lblAlgn val="ctr"/>
        <c:lblOffset val="100"/>
        <c:noMultiLvlLbl val="0"/>
      </c:catAx>
      <c:valAx>
        <c:axId val="398714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544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'100ml'!$BE$15:$BE$60</c:f>
              <c:numCache>
                <c:formatCode>General</c:formatCode>
                <c:ptCount val="46"/>
                <c:pt idx="0">
                  <c:v>25</c:v>
                </c:pt>
                <c:pt idx="1">
                  <c:v>29</c:v>
                </c:pt>
                <c:pt idx="2">
                  <c:v>29</c:v>
                </c:pt>
                <c:pt idx="3">
                  <c:v>27</c:v>
                </c:pt>
                <c:pt idx="4">
                  <c:v>33</c:v>
                </c:pt>
                <c:pt idx="5">
                  <c:v>33</c:v>
                </c:pt>
                <c:pt idx="6">
                  <c:v>24</c:v>
                </c:pt>
                <c:pt idx="7">
                  <c:v>31</c:v>
                </c:pt>
                <c:pt idx="8">
                  <c:v>31</c:v>
                </c:pt>
                <c:pt idx="9">
                  <c:v>28</c:v>
                </c:pt>
                <c:pt idx="10">
                  <c:v>27</c:v>
                </c:pt>
                <c:pt idx="11">
                  <c:v>25</c:v>
                </c:pt>
                <c:pt idx="12">
                  <c:v>33</c:v>
                </c:pt>
                <c:pt idx="13">
                  <c:v>32</c:v>
                </c:pt>
                <c:pt idx="14">
                  <c:v>25</c:v>
                </c:pt>
                <c:pt idx="15">
                  <c:v>32</c:v>
                </c:pt>
                <c:pt idx="16">
                  <c:v>25</c:v>
                </c:pt>
                <c:pt idx="17">
                  <c:v>27</c:v>
                </c:pt>
                <c:pt idx="18">
                  <c:v>25</c:v>
                </c:pt>
                <c:pt idx="19">
                  <c:v>30</c:v>
                </c:pt>
                <c:pt idx="20">
                  <c:v>33</c:v>
                </c:pt>
                <c:pt idx="21">
                  <c:v>29</c:v>
                </c:pt>
                <c:pt idx="22">
                  <c:v>33</c:v>
                </c:pt>
                <c:pt idx="23">
                  <c:v>29</c:v>
                </c:pt>
                <c:pt idx="24">
                  <c:v>30</c:v>
                </c:pt>
                <c:pt idx="25">
                  <c:v>27</c:v>
                </c:pt>
                <c:pt idx="26">
                  <c:v>27</c:v>
                </c:pt>
                <c:pt idx="27">
                  <c:v>30</c:v>
                </c:pt>
                <c:pt idx="28">
                  <c:v>33</c:v>
                </c:pt>
                <c:pt idx="29">
                  <c:v>26</c:v>
                </c:pt>
                <c:pt idx="30">
                  <c:v>33</c:v>
                </c:pt>
                <c:pt idx="31">
                  <c:v>31</c:v>
                </c:pt>
                <c:pt idx="32">
                  <c:v>28</c:v>
                </c:pt>
                <c:pt idx="33">
                  <c:v>28</c:v>
                </c:pt>
                <c:pt idx="34">
                  <c:v>27</c:v>
                </c:pt>
                <c:pt idx="35">
                  <c:v>29</c:v>
                </c:pt>
                <c:pt idx="36">
                  <c:v>33</c:v>
                </c:pt>
                <c:pt idx="37">
                  <c:v>28</c:v>
                </c:pt>
                <c:pt idx="38">
                  <c:v>28</c:v>
                </c:pt>
                <c:pt idx="39">
                  <c:v>29</c:v>
                </c:pt>
                <c:pt idx="40">
                  <c:v>25</c:v>
                </c:pt>
                <c:pt idx="41">
                  <c:v>26</c:v>
                </c:pt>
                <c:pt idx="42">
                  <c:v>27</c:v>
                </c:pt>
                <c:pt idx="43">
                  <c:v>30</c:v>
                </c:pt>
                <c:pt idx="44">
                  <c:v>32</c:v>
                </c:pt>
                <c:pt idx="45">
                  <c:v>27</c:v>
                </c:pt>
              </c:numCache>
            </c:numRef>
          </c:val>
          <c:smooth val="0"/>
          <c:extLst>
            <c:ext xmlns:c16="http://schemas.microsoft.com/office/drawing/2014/chart" uri="{C3380CC4-5D6E-409C-BE32-E72D297353CC}">
              <c16:uniqueId val="{00000000-1E30-4067-8ACB-EEC8807A338D}"/>
            </c:ext>
          </c:extLst>
        </c:ser>
        <c:ser>
          <c:idx val="1"/>
          <c:order val="1"/>
          <c:spPr>
            <a:ln w="28575" cap="rnd">
              <a:solidFill>
                <a:schemeClr val="accent2"/>
              </a:solidFill>
              <a:round/>
            </a:ln>
            <a:effectLst/>
          </c:spPr>
          <c:marker>
            <c:symbol val="none"/>
          </c:marker>
          <c:val>
            <c:numRef>
              <c:f>'100ml'!$BG$15:$BG$60</c:f>
              <c:numCache>
                <c:formatCode>General</c:formatCode>
                <c:ptCount val="46"/>
                <c:pt idx="0">
                  <c:v>12</c:v>
                </c:pt>
                <c:pt idx="1">
                  <c:v>18</c:v>
                </c:pt>
                <c:pt idx="2">
                  <c:v>21</c:v>
                </c:pt>
                <c:pt idx="3">
                  <c:v>22</c:v>
                </c:pt>
                <c:pt idx="4">
                  <c:v>24</c:v>
                </c:pt>
                <c:pt idx="5">
                  <c:v>26</c:v>
                </c:pt>
                <c:pt idx="6">
                  <c:v>25</c:v>
                </c:pt>
                <c:pt idx="7">
                  <c:v>26</c:v>
                </c:pt>
                <c:pt idx="8">
                  <c:v>26</c:v>
                </c:pt>
                <c:pt idx="9">
                  <c:v>27</c:v>
                </c:pt>
                <c:pt idx="10">
                  <c:v>27</c:v>
                </c:pt>
                <c:pt idx="11">
                  <c:v>26</c:v>
                </c:pt>
                <c:pt idx="12">
                  <c:v>27</c:v>
                </c:pt>
                <c:pt idx="13">
                  <c:v>27</c:v>
                </c:pt>
                <c:pt idx="14">
                  <c:v>27</c:v>
                </c:pt>
                <c:pt idx="15">
                  <c:v>27</c:v>
                </c:pt>
                <c:pt idx="16">
                  <c:v>27</c:v>
                </c:pt>
                <c:pt idx="17">
                  <c:v>27</c:v>
                </c:pt>
                <c:pt idx="18">
                  <c:v>27</c:v>
                </c:pt>
                <c:pt idx="19">
                  <c:v>27</c:v>
                </c:pt>
                <c:pt idx="20">
                  <c:v>27</c:v>
                </c:pt>
                <c:pt idx="21">
                  <c:v>27</c:v>
                </c:pt>
                <c:pt idx="22">
                  <c:v>28</c:v>
                </c:pt>
                <c:pt idx="23">
                  <c:v>28</c:v>
                </c:pt>
                <c:pt idx="24">
                  <c:v>28</c:v>
                </c:pt>
                <c:pt idx="25">
                  <c:v>28</c:v>
                </c:pt>
                <c:pt idx="26">
                  <c:v>28</c:v>
                </c:pt>
                <c:pt idx="27">
                  <c:v>28</c:v>
                </c:pt>
                <c:pt idx="28">
                  <c:v>28</c:v>
                </c:pt>
                <c:pt idx="29">
                  <c:v>28</c:v>
                </c:pt>
                <c:pt idx="30">
                  <c:v>28</c:v>
                </c:pt>
                <c:pt idx="31">
                  <c:v>28</c:v>
                </c:pt>
                <c:pt idx="32">
                  <c:v>28</c:v>
                </c:pt>
                <c:pt idx="33">
                  <c:v>28</c:v>
                </c:pt>
                <c:pt idx="34">
                  <c:v>28</c:v>
                </c:pt>
                <c:pt idx="35">
                  <c:v>28</c:v>
                </c:pt>
                <c:pt idx="36">
                  <c:v>28</c:v>
                </c:pt>
                <c:pt idx="37">
                  <c:v>28</c:v>
                </c:pt>
                <c:pt idx="38">
                  <c:v>28</c:v>
                </c:pt>
                <c:pt idx="39">
                  <c:v>28</c:v>
                </c:pt>
                <c:pt idx="40">
                  <c:v>28</c:v>
                </c:pt>
                <c:pt idx="41">
                  <c:v>28</c:v>
                </c:pt>
                <c:pt idx="42">
                  <c:v>28</c:v>
                </c:pt>
                <c:pt idx="43">
                  <c:v>28</c:v>
                </c:pt>
                <c:pt idx="44">
                  <c:v>28</c:v>
                </c:pt>
                <c:pt idx="45">
                  <c:v>28</c:v>
                </c:pt>
              </c:numCache>
            </c:numRef>
          </c:val>
          <c:smooth val="0"/>
          <c:extLst>
            <c:ext xmlns:c16="http://schemas.microsoft.com/office/drawing/2014/chart" uri="{C3380CC4-5D6E-409C-BE32-E72D297353CC}">
              <c16:uniqueId val="{00000001-1E30-4067-8ACB-EEC8807A338D}"/>
            </c:ext>
          </c:extLst>
        </c:ser>
        <c:dLbls>
          <c:showLegendKey val="0"/>
          <c:showVal val="0"/>
          <c:showCatName val="0"/>
          <c:showSerName val="0"/>
          <c:showPercent val="0"/>
          <c:showBubbleSize val="0"/>
        </c:dLbls>
        <c:smooth val="0"/>
        <c:axId val="488399824"/>
        <c:axId val="488400152"/>
      </c:lineChart>
      <c:catAx>
        <c:axId val="4883998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400152"/>
        <c:crosses val="autoZero"/>
        <c:auto val="1"/>
        <c:lblAlgn val="ctr"/>
        <c:lblOffset val="100"/>
        <c:noMultiLvlLbl val="0"/>
      </c:catAx>
      <c:valAx>
        <c:axId val="488400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39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509732</xdr:colOff>
      <xdr:row>29</xdr:row>
      <xdr:rowOff>57864</xdr:rowOff>
    </xdr:from>
    <xdr:to>
      <xdr:col>26</xdr:col>
      <xdr:colOff>1074208</xdr:colOff>
      <xdr:row>43</xdr:row>
      <xdr:rowOff>134064</xdr:rowOff>
    </xdr:to>
    <xdr:graphicFrame macro="">
      <xdr:nvGraphicFramePr>
        <xdr:cNvPr id="2" name="Chart 1">
          <a:extLst>
            <a:ext uri="{FF2B5EF4-FFF2-40B4-BE49-F238E27FC236}">
              <a16:creationId xmlns:a16="http://schemas.microsoft.com/office/drawing/2014/main" id="{A93BB7EF-B636-4FA0-A080-1BB66EB8C0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66674</xdr:colOff>
      <xdr:row>0</xdr:row>
      <xdr:rowOff>171450</xdr:rowOff>
    </xdr:from>
    <xdr:ext cx="3371851" cy="1301125"/>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7B6CF23D-075D-4723-AEA8-DF7CC47D93F3}"/>
                </a:ext>
              </a:extLst>
            </xdr:cNvPr>
            <xdr:cNvSpPr txBox="1"/>
          </xdr:nvSpPr>
          <xdr:spPr>
            <a:xfrm>
              <a:off x="676274" y="171450"/>
              <a:ext cx="3371851" cy="1301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t>Mô</a:t>
              </a:r>
              <a:r>
                <a:rPr lang="en-US" sz="1100" baseline="0"/>
                <a:t> tả: thực hiện so sánh lưu lượng thực tế và từ cảm biến qua các mốc thời gian. Cảm biến đo được số xung trong 100ms, từ số xung tính được lưu lượng  theo công thức: </a:t>
              </a:r>
              <a:endParaRPr lang="en-US" sz="11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i="1">
                        <a:solidFill>
                          <a:schemeClr val="tx1"/>
                        </a:solidFill>
                        <a:effectLst/>
                        <a:latin typeface="Cambria Math" panose="02040503050406030204" pitchFamily="18" charset="0"/>
                        <a:ea typeface="+mn-ea"/>
                        <a:cs typeface="+mn-cs"/>
                      </a:rPr>
                      <m:t>𝑄</m:t>
                    </m:r>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r>
                          <a:rPr lang="en-US" sz="1100" i="1">
                            <a:solidFill>
                              <a:schemeClr val="tx1"/>
                            </a:solidFill>
                            <a:effectLst/>
                            <a:latin typeface="Cambria Math" panose="02040503050406030204" pitchFamily="18" charset="0"/>
                            <a:ea typeface="+mn-ea"/>
                            <a:cs typeface="+mn-cs"/>
                          </a:rPr>
                          <m:t>𝑥𝑢𝑛𝑔</m:t>
                        </m:r>
                      </m:num>
                      <m:den>
                        <m:r>
                          <a:rPr lang="en-US" sz="1100" i="1">
                            <a:solidFill>
                              <a:schemeClr val="tx1"/>
                            </a:solidFill>
                            <a:effectLst/>
                            <a:latin typeface="Cambria Math" panose="02040503050406030204" pitchFamily="18" charset="0"/>
                            <a:ea typeface="+mn-ea"/>
                            <a:cs typeface="+mn-cs"/>
                          </a:rPr>
                          <m:t>𝑡h</m:t>
                        </m:r>
                        <m:r>
                          <a:rPr lang="en-US" sz="1100" i="1">
                            <a:solidFill>
                              <a:schemeClr val="tx1"/>
                            </a:solidFill>
                            <a:effectLst/>
                            <a:latin typeface="Cambria Math" panose="02040503050406030204" pitchFamily="18" charset="0"/>
                            <a:ea typeface="+mn-ea"/>
                            <a:cs typeface="+mn-cs"/>
                          </a:rPr>
                          <m:t>ờ</m:t>
                        </m:r>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 </m:t>
                        </m:r>
                        <m:r>
                          <a:rPr lang="en-US" sz="1100" i="1">
                            <a:solidFill>
                              <a:schemeClr val="tx1"/>
                            </a:solidFill>
                            <a:effectLst/>
                            <a:latin typeface="Cambria Math" panose="02040503050406030204" pitchFamily="18" charset="0"/>
                            <a:ea typeface="+mn-ea"/>
                            <a:cs typeface="+mn-cs"/>
                          </a:rPr>
                          <m:t>𝑔𝑖𝑎𝑛</m:t>
                        </m:r>
                        <m:r>
                          <a:rPr lang="en-US" sz="1100" i="1">
                            <a:solidFill>
                              <a:schemeClr val="tx1"/>
                            </a:solidFill>
                            <a:effectLst/>
                            <a:latin typeface="Cambria Math" panose="02040503050406030204" pitchFamily="18" charset="0"/>
                            <a:ea typeface="+mn-ea"/>
                            <a:cs typeface="+mn-cs"/>
                          </a:rPr>
                          <m:t> </m:t>
                        </m:r>
                      </m:den>
                    </m:f>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r>
                          <a:rPr lang="en-US" sz="1100" i="1">
                            <a:solidFill>
                              <a:schemeClr val="tx1"/>
                            </a:solidFill>
                            <a:effectLst/>
                            <a:latin typeface="Cambria Math" panose="02040503050406030204" pitchFamily="18" charset="0"/>
                            <a:ea typeface="+mn-ea"/>
                            <a:cs typeface="+mn-cs"/>
                          </a:rPr>
                          <m:t>1</m:t>
                        </m:r>
                      </m:num>
                      <m:den>
                        <m:r>
                          <a:rPr lang="en-US" sz="1100" i="1">
                            <a:solidFill>
                              <a:schemeClr val="tx1"/>
                            </a:solidFill>
                            <a:effectLst/>
                            <a:latin typeface="Cambria Math" panose="02040503050406030204" pitchFamily="18" charset="0"/>
                            <a:ea typeface="+mn-ea"/>
                            <a:cs typeface="+mn-cs"/>
                          </a:rPr>
                          <m:t>98</m:t>
                        </m:r>
                      </m:den>
                    </m:f>
                  </m:oMath>
                </m:oMathPara>
              </a14:m>
              <a:endParaRPr lang="en-US" sz="1100">
                <a:solidFill>
                  <a:schemeClr val="tx1"/>
                </a:solidFill>
                <a:effectLst/>
                <a:latin typeface="+mn-lt"/>
                <a:ea typeface="+mn-ea"/>
                <a:cs typeface="+mn-cs"/>
              </a:endParaRPr>
            </a:p>
            <a:p>
              <a:endParaRPr lang="en-US" sz="1100"/>
            </a:p>
          </xdr:txBody>
        </xdr:sp>
      </mc:Choice>
      <mc:Fallback xmlns="">
        <xdr:sp macro="" textlink="">
          <xdr:nvSpPr>
            <xdr:cNvPr id="3" name="TextBox 2">
              <a:extLst>
                <a:ext uri="{FF2B5EF4-FFF2-40B4-BE49-F238E27FC236}">
                  <a16:creationId xmlns:a16="http://schemas.microsoft.com/office/drawing/2014/main" id="{7B6CF23D-075D-4723-AEA8-DF7CC47D93F3}"/>
                </a:ext>
              </a:extLst>
            </xdr:cNvPr>
            <xdr:cNvSpPr txBox="1"/>
          </xdr:nvSpPr>
          <xdr:spPr>
            <a:xfrm>
              <a:off x="676274" y="171450"/>
              <a:ext cx="3371851" cy="1301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t>Mô</a:t>
              </a:r>
              <a:r>
                <a:rPr lang="en-US" sz="1100" baseline="0"/>
                <a:t> tả: thực hiện so sánh lưu lượng thực tế và từ cảm biến qua các mốc thời gian. Cảm biến đo được số xung trong 100ms, từ số xung tính được lưu lượng  theo công thức: </a:t>
              </a:r>
              <a:endParaRPr lang="en-US" sz="11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tx1"/>
                  </a:solidFill>
                  <a:effectLst/>
                  <a:latin typeface="+mn-lt"/>
                  <a:ea typeface="+mn-ea"/>
                  <a:cs typeface="+mn-cs"/>
                </a:rPr>
                <a:t>𝑄=𝑥𝑢𝑛𝑔/(𝑡ℎờ𝑖 𝑔𝑖𝑎𝑛 )∗1/98</a:t>
              </a:r>
              <a:endParaRPr lang="en-US" sz="1100">
                <a:solidFill>
                  <a:schemeClr val="tx1"/>
                </a:solidFill>
                <a:effectLst/>
                <a:latin typeface="+mn-lt"/>
                <a:ea typeface="+mn-ea"/>
                <a:cs typeface="+mn-cs"/>
              </a:endParaRPr>
            </a:p>
            <a:p>
              <a:endParaRPr lang="en-US" sz="1100"/>
            </a:p>
          </xdr:txBody>
        </xdr:sp>
      </mc:Fallback>
    </mc:AlternateContent>
    <xdr:clientData/>
  </xdr:oneCellAnchor>
  <xdr:twoCellAnchor>
    <xdr:from>
      <xdr:col>7</xdr:col>
      <xdr:colOff>567917</xdr:colOff>
      <xdr:row>27</xdr:row>
      <xdr:rowOff>18475</xdr:rowOff>
    </xdr:from>
    <xdr:to>
      <xdr:col>12</xdr:col>
      <xdr:colOff>1074964</xdr:colOff>
      <xdr:row>43</xdr:row>
      <xdr:rowOff>38727</xdr:rowOff>
    </xdr:to>
    <xdr:graphicFrame macro="">
      <xdr:nvGraphicFramePr>
        <xdr:cNvPr id="7" name="Chart 6">
          <a:extLst>
            <a:ext uri="{FF2B5EF4-FFF2-40B4-BE49-F238E27FC236}">
              <a16:creationId xmlns:a16="http://schemas.microsoft.com/office/drawing/2014/main" id="{D3355018-DE87-4E91-98D2-3C9AE508C9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34</xdr:col>
      <xdr:colOff>52978</xdr:colOff>
      <xdr:row>31</xdr:row>
      <xdr:rowOff>111475</xdr:rowOff>
    </xdr:from>
    <xdr:to>
      <xdr:col>41</xdr:col>
      <xdr:colOff>647245</xdr:colOff>
      <xdr:row>51</xdr:row>
      <xdr:rowOff>54327</xdr:rowOff>
    </xdr:to>
    <xdr:graphicFrame macro="">
      <xdr:nvGraphicFramePr>
        <xdr:cNvPr id="5" name="Chart 4">
          <a:extLst>
            <a:ext uri="{FF2B5EF4-FFF2-40B4-BE49-F238E27FC236}">
              <a16:creationId xmlns:a16="http://schemas.microsoft.com/office/drawing/2014/main" id="{2F762881-935B-454F-8C49-E7B9A0AFE5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60</xdr:col>
      <xdr:colOff>469446</xdr:colOff>
      <xdr:row>34</xdr:row>
      <xdr:rowOff>138793</xdr:rowOff>
    </xdr:from>
    <xdr:to>
      <xdr:col>68</xdr:col>
      <xdr:colOff>142874</xdr:colOff>
      <xdr:row>49</xdr:row>
      <xdr:rowOff>24493</xdr:rowOff>
    </xdr:to>
    <xdr:graphicFrame macro="">
      <xdr:nvGraphicFramePr>
        <xdr:cNvPr id="6" name="Chart 5">
          <a:extLst>
            <a:ext uri="{FF2B5EF4-FFF2-40B4-BE49-F238E27FC236}">
              <a16:creationId xmlns:a16="http://schemas.microsoft.com/office/drawing/2014/main" id="{25F593A0-ACDA-44EA-B8DE-CC4B6F5B20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Q85"/>
  <sheetViews>
    <sheetView tabSelected="1" zoomScale="80" zoomScaleNormal="80" workbookViewId="0">
      <selection activeCell="C9" sqref="C9"/>
    </sheetView>
  </sheetViews>
  <sheetFormatPr defaultRowHeight="15"/>
  <cols>
    <col min="2" max="2" width="8.42578125" style="1" customWidth="1"/>
    <col min="3" max="3" width="11.42578125" style="5" customWidth="1"/>
    <col min="4" max="4" width="12.5703125" style="1" customWidth="1"/>
    <col min="5" max="5" width="10.7109375" style="5" customWidth="1"/>
    <col min="7" max="7" width="9.140625" style="1"/>
    <col min="8" max="8" width="9.140625" style="4"/>
    <col min="9" max="9" width="17.140625" style="1" customWidth="1"/>
    <col min="10" max="10" width="15" style="1" customWidth="1"/>
    <col min="11" max="11" width="10.42578125" customWidth="1"/>
    <col min="12" max="12" width="15.7109375" style="2" customWidth="1"/>
    <col min="13" max="13" width="19.7109375" style="5" customWidth="1"/>
    <col min="14" max="14" width="11" style="1" customWidth="1"/>
    <col min="15" max="15" width="14" style="1" customWidth="1"/>
    <col min="16" max="16" width="14" style="4" customWidth="1"/>
    <col min="17" max="17" width="16.140625" style="5" customWidth="1"/>
    <col min="18" max="18" width="9.140625" style="1"/>
    <col min="19" max="19" width="9.140625" style="5" customWidth="1"/>
    <col min="22" max="22" width="10.7109375" customWidth="1"/>
    <col min="23" max="23" width="20.140625" customWidth="1"/>
    <col min="24" max="24" width="14.7109375" customWidth="1"/>
    <col min="25" max="25" width="17.42578125" customWidth="1"/>
    <col min="26" max="26" width="17" style="5" customWidth="1"/>
    <col min="27" max="27" width="17.42578125" style="5" customWidth="1"/>
    <col min="28" max="28" width="12.7109375" customWidth="1"/>
    <col min="29" max="29" width="13.140625" customWidth="1"/>
    <col min="30" max="30" width="14" style="3" customWidth="1"/>
    <col min="31" max="31" width="11.28515625" style="6" customWidth="1"/>
    <col min="32" max="32" width="9.140625" style="3"/>
    <col min="33" max="33" width="11.7109375" style="6" customWidth="1"/>
    <col min="35" max="35" width="11.42578125" customWidth="1"/>
    <col min="36" max="36" width="15.85546875" customWidth="1"/>
    <col min="37" max="37" width="17.42578125" customWidth="1"/>
    <col min="38" max="38" width="18.140625" customWidth="1"/>
    <col min="39" max="39" width="13.5703125" customWidth="1"/>
    <col min="40" max="40" width="12.5703125" customWidth="1"/>
    <col min="41" max="41" width="17.85546875" customWidth="1"/>
    <col min="42" max="42" width="18.28515625" customWidth="1"/>
    <col min="43" max="43" width="11.42578125" customWidth="1"/>
    <col min="44" max="44" width="10.7109375" customWidth="1"/>
    <col min="45" max="45" width="10.5703125" customWidth="1"/>
    <col min="46" max="46" width="13.42578125" customWidth="1"/>
    <col min="64" max="64" width="9.140625" customWidth="1"/>
    <col min="65" max="65" width="27.140625" customWidth="1"/>
    <col min="66" max="66" width="16.42578125" customWidth="1"/>
    <col min="67" max="67" width="14.140625" customWidth="1"/>
    <col min="68" max="68" width="19.140625" customWidth="1"/>
    <col min="69" max="69" width="20.7109375" customWidth="1"/>
  </cols>
  <sheetData>
    <row r="1" spans="2:69">
      <c r="B1" s="3"/>
    </row>
    <row r="11" spans="2:69">
      <c r="B11" s="14" t="s">
        <v>0</v>
      </c>
      <c r="C11" s="14"/>
      <c r="D11" s="14"/>
      <c r="E11" s="14"/>
      <c r="F11" s="14"/>
      <c r="G11" s="14"/>
      <c r="H11" s="14"/>
      <c r="I11" s="14"/>
      <c r="J11" s="14"/>
      <c r="K11" s="14"/>
      <c r="L11" s="14"/>
      <c r="M11" s="14"/>
      <c r="O11" s="13" t="s">
        <v>1</v>
      </c>
      <c r="P11" s="13"/>
      <c r="Q11" s="13"/>
      <c r="R11" s="13"/>
      <c r="S11" s="13"/>
      <c r="T11" s="13"/>
      <c r="U11" s="13"/>
      <c r="V11" s="13"/>
      <c r="W11" s="13"/>
      <c r="X11" s="13"/>
      <c r="Y11" s="13"/>
      <c r="Z11" s="13"/>
      <c r="AA11" s="1"/>
      <c r="AB11" s="1"/>
      <c r="AD11" s="11" t="s">
        <v>2</v>
      </c>
      <c r="AE11" s="11"/>
      <c r="AF11" s="11"/>
      <c r="AG11" s="11"/>
      <c r="AH11" s="11"/>
      <c r="AI11" s="11"/>
      <c r="AJ11" s="11"/>
      <c r="AK11" s="11"/>
      <c r="AL11" s="11"/>
      <c r="AM11" s="11"/>
      <c r="AN11" s="11"/>
      <c r="BE11" s="9" t="s">
        <v>3</v>
      </c>
      <c r="BF11" s="9"/>
      <c r="BG11" s="9"/>
      <c r="BH11" s="9"/>
      <c r="BI11" s="9"/>
      <c r="BJ11" s="9"/>
      <c r="BK11" s="9"/>
      <c r="BL11" s="9"/>
      <c r="BM11" s="9"/>
      <c r="BN11" s="9"/>
      <c r="BO11" s="9"/>
      <c r="BP11" s="9"/>
    </row>
    <row r="12" spans="2:69">
      <c r="B12" s="14"/>
      <c r="C12" s="14"/>
      <c r="D12" s="14"/>
      <c r="E12" s="14"/>
      <c r="F12" s="14"/>
      <c r="G12" s="14"/>
      <c r="H12" s="14"/>
      <c r="I12" s="14"/>
      <c r="J12" s="14"/>
      <c r="K12" s="14"/>
      <c r="L12" s="14"/>
      <c r="M12" s="14"/>
      <c r="O12" s="13"/>
      <c r="P12" s="13"/>
      <c r="Q12" s="13"/>
      <c r="R12" s="13"/>
      <c r="S12" s="13"/>
      <c r="T12" s="13"/>
      <c r="U12" s="13"/>
      <c r="V12" s="13"/>
      <c r="W12" s="13"/>
      <c r="X12" s="13"/>
      <c r="Y12" s="13"/>
      <c r="Z12" s="13"/>
      <c r="AA12" s="1"/>
      <c r="AB12" s="1"/>
      <c r="AD12" s="11"/>
      <c r="AE12" s="11"/>
      <c r="AF12" s="11"/>
      <c r="AG12" s="11"/>
      <c r="AH12" s="11"/>
      <c r="AI12" s="11"/>
      <c r="AJ12" s="11"/>
      <c r="AK12" s="11"/>
      <c r="AL12" s="11"/>
      <c r="AM12" s="11"/>
      <c r="AN12" s="11"/>
      <c r="AQ12" s="16" t="s">
        <v>4</v>
      </c>
      <c r="AR12" s="16"/>
      <c r="AS12" s="16"/>
      <c r="AT12" s="16"/>
      <c r="AU12" s="16"/>
      <c r="AV12" s="16"/>
      <c r="AW12" s="16"/>
      <c r="AX12" s="16"/>
      <c r="AY12" s="16"/>
      <c r="AZ12" s="16"/>
      <c r="BA12" s="16"/>
      <c r="BB12" s="16"/>
      <c r="BE12" s="9"/>
      <c r="BF12" s="9"/>
      <c r="BG12" s="9"/>
      <c r="BH12" s="9"/>
      <c r="BI12" s="9"/>
      <c r="BJ12" s="9"/>
      <c r="BK12" s="9"/>
      <c r="BL12" s="9"/>
      <c r="BM12" s="9"/>
      <c r="BN12" s="9"/>
      <c r="BO12" s="9"/>
      <c r="BP12" s="9"/>
    </row>
    <row r="13" spans="2:69">
      <c r="B13" s="9" t="s">
        <v>5</v>
      </c>
      <c r="C13" s="9"/>
      <c r="D13" s="12" t="s">
        <v>6</v>
      </c>
      <c r="E13" s="12"/>
      <c r="G13"/>
      <c r="H13"/>
      <c r="I13"/>
      <c r="J13"/>
      <c r="L13" s="5"/>
      <c r="O13" s="9" t="s">
        <v>5</v>
      </c>
      <c r="P13" s="10"/>
      <c r="Q13" s="12" t="s">
        <v>6</v>
      </c>
      <c r="R13" s="15"/>
      <c r="S13"/>
      <c r="T13" s="1"/>
      <c r="U13" s="4"/>
      <c r="Y13" s="2"/>
      <c r="AA13" s="1"/>
      <c r="AB13" s="1"/>
      <c r="AD13" s="9" t="s">
        <v>5</v>
      </c>
      <c r="AE13" s="10"/>
      <c r="AF13" s="9" t="s">
        <v>6</v>
      </c>
      <c r="AG13" s="10"/>
      <c r="AQ13" s="16"/>
      <c r="AR13" s="16"/>
      <c r="AS13" s="16"/>
      <c r="AT13" s="16"/>
      <c r="AU13" s="16"/>
      <c r="AV13" s="16"/>
      <c r="AW13" s="16"/>
      <c r="AX13" s="16"/>
      <c r="AY13" s="16"/>
      <c r="AZ13" s="16"/>
      <c r="BA13" s="16"/>
      <c r="BB13" s="16"/>
      <c r="BE13" s="9" t="s">
        <v>5</v>
      </c>
      <c r="BF13" s="10"/>
      <c r="BG13" s="9" t="s">
        <v>6</v>
      </c>
      <c r="BH13" s="10"/>
    </row>
    <row r="14" spans="2:69">
      <c r="B14" s="3" t="s">
        <v>7</v>
      </c>
      <c r="C14" s="5" t="s">
        <v>8</v>
      </c>
      <c r="D14" s="3" t="s">
        <v>7</v>
      </c>
      <c r="E14" s="5" t="s">
        <v>8</v>
      </c>
      <c r="G14"/>
      <c r="H14"/>
      <c r="I14" s="1" t="s">
        <v>9</v>
      </c>
      <c r="K14" s="1"/>
      <c r="L14" s="5"/>
      <c r="O14" s="3" t="s">
        <v>7</v>
      </c>
      <c r="P14" s="5" t="s">
        <v>8</v>
      </c>
      <c r="Q14" s="3" t="s">
        <v>7</v>
      </c>
      <c r="R14" s="5" t="s">
        <v>8</v>
      </c>
      <c r="S14"/>
      <c r="T14" s="1"/>
      <c r="V14" s="1" t="s">
        <v>9</v>
      </c>
      <c r="W14" s="1"/>
      <c r="X14" s="1"/>
      <c r="Y14" s="5"/>
      <c r="Z14" s="2"/>
      <c r="AA14" s="1"/>
      <c r="AB14" s="1"/>
      <c r="AD14" s="3" t="s">
        <v>7</v>
      </c>
      <c r="AE14" s="6" t="s">
        <v>8</v>
      </c>
      <c r="AF14" s="3" t="s">
        <v>7</v>
      </c>
      <c r="AG14" s="6" t="s">
        <v>8</v>
      </c>
      <c r="AJ14" s="1" t="s">
        <v>9</v>
      </c>
      <c r="AK14" s="1"/>
      <c r="AL14" s="1"/>
      <c r="AM14" s="5"/>
      <c r="AN14" s="2"/>
      <c r="AQ14" s="9" t="s">
        <v>5</v>
      </c>
      <c r="AR14" s="10"/>
      <c r="AS14" s="9" t="s">
        <v>6</v>
      </c>
      <c r="AT14" s="10"/>
      <c r="BE14" s="3" t="s">
        <v>7</v>
      </c>
      <c r="BF14" s="6" t="s">
        <v>8</v>
      </c>
      <c r="BG14" s="3" t="s">
        <v>7</v>
      </c>
      <c r="BH14" s="6" t="s">
        <v>8</v>
      </c>
    </row>
    <row r="15" spans="2:69">
      <c r="B15" s="1">
        <v>11</v>
      </c>
      <c r="C15" s="5" cm="1">
        <f t="array" ref="C15:C63">(B15:B63)/(100*10^-3*98)</f>
        <v>1.1224489795918366</v>
      </c>
      <c r="D15" s="1">
        <v>5</v>
      </c>
      <c r="E15" s="5" cm="1">
        <f t="array" ref="E15:E63">(D15:D63)/100/10^-3/98</f>
        <v>0.51020408163265307</v>
      </c>
      <c r="G15"/>
      <c r="H15"/>
      <c r="I15" s="1" t="s">
        <v>10</v>
      </c>
      <c r="J15" s="1" t="s">
        <v>11</v>
      </c>
      <c r="K15" s="1" t="s">
        <v>12</v>
      </c>
      <c r="L15" s="5" t="s">
        <v>13</v>
      </c>
      <c r="M15" s="5" t="s">
        <v>14</v>
      </c>
      <c r="O15" s="1">
        <v>7</v>
      </c>
      <c r="P15" s="5" cm="1">
        <f t="array" ref="P15:P62">(O15:O62)/(100*10^-3*98)</f>
        <v>0.71428571428571419</v>
      </c>
      <c r="Q15" s="1">
        <v>3</v>
      </c>
      <c r="R15" s="5" cm="1">
        <f t="array" ref="R15:R62">(Q15:Q62)/(100*10^-3*98)</f>
        <v>0.30612244897959179</v>
      </c>
      <c r="S15"/>
      <c r="T15" s="1"/>
      <c r="V15" s="1" t="s">
        <v>10</v>
      </c>
      <c r="W15" s="1" t="s">
        <v>11</v>
      </c>
      <c r="X15" s="1" t="s">
        <v>12</v>
      </c>
      <c r="Y15" s="5" t="s">
        <v>13</v>
      </c>
      <c r="Z15" s="5" t="s">
        <v>14</v>
      </c>
      <c r="AA15" s="1"/>
      <c r="AB15" s="1"/>
      <c r="AD15" s="3">
        <v>11</v>
      </c>
      <c r="AE15" s="6" cm="1">
        <f t="array" ref="AE15:AE85">(AD15:AD85)/100/10^-3/98</f>
        <v>1.1224489795918366</v>
      </c>
      <c r="AF15" s="3">
        <v>5</v>
      </c>
      <c r="AG15" s="6" cm="1">
        <f t="array" ref="AG15:AG85">(AF15:AF85)/100/10^-3/98</f>
        <v>0.51020408163265307</v>
      </c>
      <c r="AJ15" s="1" t="s">
        <v>10</v>
      </c>
      <c r="AK15" s="1" t="s">
        <v>11</v>
      </c>
      <c r="AL15" s="1" t="s">
        <v>12</v>
      </c>
      <c r="AM15" s="5" t="s">
        <v>13</v>
      </c>
      <c r="AN15" s="5" t="s">
        <v>14</v>
      </c>
      <c r="AQ15" s="3" t="s">
        <v>7</v>
      </c>
      <c r="AR15" s="6" t="s">
        <v>8</v>
      </c>
      <c r="AS15" s="3" t="s">
        <v>7</v>
      </c>
      <c r="AT15" s="6" t="s">
        <v>8</v>
      </c>
      <c r="BE15">
        <v>25</v>
      </c>
      <c r="BF15" cm="1">
        <f t="array" ref="BF15:BF60">BE15:BE60/200*10^3/98</f>
        <v>1.2755102040816326</v>
      </c>
      <c r="BG15">
        <v>12</v>
      </c>
      <c r="BH15" cm="1">
        <f t="array" ref="BH15:BH60">BG15:BG60/200*10^3/98</f>
        <v>0.61224489795918369</v>
      </c>
    </row>
    <row r="16" spans="2:69">
      <c r="B16" s="1">
        <v>11</v>
      </c>
      <c r="C16" s="5">
        <v>1.1224489795918366</v>
      </c>
      <c r="D16" s="1">
        <v>7</v>
      </c>
      <c r="E16" s="5">
        <v>0.7142857142857143</v>
      </c>
      <c r="G16"/>
      <c r="H16"/>
      <c r="I16" s="1">
        <v>13.26</v>
      </c>
      <c r="J16" s="1">
        <v>0</v>
      </c>
      <c r="K16" s="1">
        <v>0</v>
      </c>
      <c r="L16" s="5">
        <v>0</v>
      </c>
      <c r="M16" s="5">
        <v>0</v>
      </c>
      <c r="O16" s="1">
        <v>11</v>
      </c>
      <c r="P16" s="5">
        <v>1.1224489795918366</v>
      </c>
      <c r="Q16" s="1">
        <v>6</v>
      </c>
      <c r="R16" s="5">
        <v>0.61224489795918358</v>
      </c>
      <c r="S16"/>
      <c r="T16" s="1"/>
      <c r="V16" s="1">
        <v>13.26</v>
      </c>
      <c r="W16" s="1">
        <v>0</v>
      </c>
      <c r="X16" s="1">
        <v>0</v>
      </c>
      <c r="Y16" s="5">
        <v>0</v>
      </c>
      <c r="Z16" s="5">
        <v>0</v>
      </c>
      <c r="AA16" s="1"/>
      <c r="AB16" s="1"/>
      <c r="AD16" s="3">
        <v>13</v>
      </c>
      <c r="AE16" s="6">
        <v>1.3265306122448979</v>
      </c>
      <c r="AF16" s="3">
        <v>8</v>
      </c>
      <c r="AG16" s="6">
        <v>0.81632653061224492</v>
      </c>
      <c r="AJ16" s="1">
        <v>4.22</v>
      </c>
      <c r="AK16" s="1">
        <v>0</v>
      </c>
      <c r="AL16" s="1">
        <v>0</v>
      </c>
      <c r="AM16" s="5">
        <v>0</v>
      </c>
      <c r="AN16" s="5">
        <v>0</v>
      </c>
      <c r="AQ16">
        <v>5</v>
      </c>
      <c r="AR16" cm="1">
        <f t="array" ref="AR16:AR40">(AQ16:AQ40)/100/10^-3/98</f>
        <v>0.51020408163265307</v>
      </c>
      <c r="AS16">
        <v>2</v>
      </c>
      <c r="AT16" cm="1">
        <f t="array" ref="AT16:AT40">(AS16:AS40)/100/10^-3/98</f>
        <v>0.20408163265306123</v>
      </c>
      <c r="BE16">
        <v>29</v>
      </c>
      <c r="BF16">
        <v>1.4795918367346939</v>
      </c>
      <c r="BG16">
        <v>18</v>
      </c>
      <c r="BH16">
        <v>0.91836734693877553</v>
      </c>
      <c r="BM16" s="1" t="s">
        <v>9</v>
      </c>
      <c r="BN16" s="1"/>
      <c r="BO16" s="1"/>
      <c r="BP16" s="5"/>
      <c r="BQ16" s="2"/>
    </row>
    <row r="17" spans="2:69">
      <c r="B17" s="1">
        <v>13</v>
      </c>
      <c r="C17" s="5">
        <v>1.3265306122448979</v>
      </c>
      <c r="D17" s="1">
        <v>8</v>
      </c>
      <c r="E17" s="5">
        <v>0.81632653061224492</v>
      </c>
      <c r="G17"/>
      <c r="H17" s="2"/>
      <c r="I17" s="1">
        <v>14.26</v>
      </c>
      <c r="J17" s="1">
        <v>20</v>
      </c>
      <c r="K17" s="1">
        <v>1.2</v>
      </c>
      <c r="L17" s="5">
        <f>SUM(E15:E24)/10</f>
        <v>0.96938775510204089</v>
      </c>
      <c r="M17" s="5">
        <f>SUM(C15:C24)/10</f>
        <v>1.306122448979592</v>
      </c>
      <c r="O17" s="1">
        <v>15</v>
      </c>
      <c r="P17" s="5">
        <v>1.5306122448979591</v>
      </c>
      <c r="Q17" s="1">
        <v>8</v>
      </c>
      <c r="R17" s="5">
        <v>0.81632653061224481</v>
      </c>
      <c r="S17"/>
      <c r="T17" s="1"/>
      <c r="V17" s="1">
        <v>14.26</v>
      </c>
      <c r="W17" s="1">
        <v>20</v>
      </c>
      <c r="X17" s="1">
        <v>1.2</v>
      </c>
      <c r="Y17" s="5">
        <f>SUM(R15:R24)/10</f>
        <v>0.90816326530612235</v>
      </c>
      <c r="Z17" s="5">
        <f>SUM(P15:P24)/10</f>
        <v>1.306122448979592</v>
      </c>
      <c r="AA17" s="1"/>
      <c r="AB17" s="1"/>
      <c r="AD17" s="3">
        <v>11</v>
      </c>
      <c r="AE17" s="6">
        <v>1.1224489795918366</v>
      </c>
      <c r="AF17" s="3">
        <v>8</v>
      </c>
      <c r="AG17" s="6">
        <v>0.81632653061224492</v>
      </c>
      <c r="AJ17" s="1">
        <v>5.22</v>
      </c>
      <c r="AK17" s="1">
        <v>20</v>
      </c>
      <c r="AL17" s="1">
        <v>1.2</v>
      </c>
      <c r="AM17" s="5">
        <f>SUM(AG15:AG24)/10</f>
        <v>0.97959183673469385</v>
      </c>
      <c r="AN17" s="5">
        <f>SUM(AE15:AE24)/10</f>
        <v>1.306122448979592</v>
      </c>
      <c r="AQ17">
        <v>17</v>
      </c>
      <c r="AR17">
        <v>1.7346938775510203</v>
      </c>
      <c r="AS17">
        <v>7</v>
      </c>
      <c r="AT17">
        <v>0.7142857142857143</v>
      </c>
      <c r="BE17">
        <v>29</v>
      </c>
      <c r="BF17">
        <v>1.4795918367346939</v>
      </c>
      <c r="BG17">
        <v>21</v>
      </c>
      <c r="BH17">
        <v>1.0714285714285714</v>
      </c>
      <c r="BM17" s="1" t="s">
        <v>10</v>
      </c>
      <c r="BN17" s="1" t="s">
        <v>11</v>
      </c>
      <c r="BO17" s="1" t="s">
        <v>12</v>
      </c>
      <c r="BP17" s="5" t="s">
        <v>13</v>
      </c>
      <c r="BQ17" s="5" t="s">
        <v>14</v>
      </c>
    </row>
    <row r="18" spans="2:69">
      <c r="B18" s="1">
        <v>16</v>
      </c>
      <c r="C18" s="5">
        <v>1.6326530612244896</v>
      </c>
      <c r="D18" s="1">
        <v>10</v>
      </c>
      <c r="E18" s="5">
        <v>1.0204081632653061</v>
      </c>
      <c r="G18"/>
      <c r="H18"/>
      <c r="I18" s="1">
        <v>15.26</v>
      </c>
      <c r="J18" s="1">
        <v>40</v>
      </c>
      <c r="K18" s="1">
        <v>1.2</v>
      </c>
      <c r="L18" s="5">
        <f>SUM(E25:E34)/10</f>
        <v>1.295918367346939</v>
      </c>
      <c r="M18" s="5">
        <f>SUM(C25:C34)/10</f>
        <v>1.5918367346938775</v>
      </c>
      <c r="O18" s="1">
        <v>12</v>
      </c>
      <c r="P18" s="5">
        <v>1.2244897959183672</v>
      </c>
      <c r="Q18" s="1">
        <v>9</v>
      </c>
      <c r="R18" s="5">
        <v>0.91836734693877542</v>
      </c>
      <c r="S18"/>
      <c r="T18" s="1"/>
      <c r="V18" s="1">
        <v>15.26</v>
      </c>
      <c r="W18" s="1">
        <v>40</v>
      </c>
      <c r="X18" s="1">
        <v>1.2</v>
      </c>
      <c r="Y18" s="5">
        <f>SUM(R25:R34)/10</f>
        <v>1.2653061224489797</v>
      </c>
      <c r="Z18" s="5">
        <f>SUM(P25:P34)/10</f>
        <v>1.5714285714285716</v>
      </c>
      <c r="AA18" s="1"/>
      <c r="AB18" s="1"/>
      <c r="AD18" s="3">
        <v>15</v>
      </c>
      <c r="AE18" s="6">
        <v>1.5306122448979591</v>
      </c>
      <c r="AF18" s="3">
        <v>10</v>
      </c>
      <c r="AG18" s="6">
        <v>1.0204081632653061</v>
      </c>
      <c r="AJ18" s="1">
        <v>6.22</v>
      </c>
      <c r="AK18" s="1">
        <v>40</v>
      </c>
      <c r="AL18" s="1">
        <v>1.2</v>
      </c>
      <c r="AM18" s="5">
        <f>SUM(AG25:AG34)/10</f>
        <v>1.2653061224489799</v>
      </c>
      <c r="AN18" s="5">
        <f>SUM(AE25:AE34)/10</f>
        <v>1.5408163265306123</v>
      </c>
      <c r="AQ18">
        <v>12</v>
      </c>
      <c r="AR18">
        <v>1.2244897959183674</v>
      </c>
      <c r="AS18">
        <v>8</v>
      </c>
      <c r="AT18">
        <v>0.81632653061224492</v>
      </c>
      <c r="BE18">
        <v>27</v>
      </c>
      <c r="BF18">
        <v>1.3775510204081634</v>
      </c>
      <c r="BG18">
        <v>22</v>
      </c>
      <c r="BH18">
        <v>1.1224489795918366</v>
      </c>
      <c r="BM18" s="3">
        <v>13.1</v>
      </c>
      <c r="BN18" s="3">
        <v>0</v>
      </c>
      <c r="BO18" s="3">
        <v>0</v>
      </c>
      <c r="BP18" s="3">
        <v>0</v>
      </c>
      <c r="BQ18" s="3">
        <v>0</v>
      </c>
    </row>
    <row r="19" spans="2:69">
      <c r="B19" s="1">
        <v>13</v>
      </c>
      <c r="C19" s="5">
        <v>1.3265306122448979</v>
      </c>
      <c r="D19" s="1">
        <v>10</v>
      </c>
      <c r="E19" s="5">
        <v>1.0204081632653061</v>
      </c>
      <c r="G19"/>
      <c r="H19"/>
      <c r="I19" s="1">
        <v>16.260000000000002</v>
      </c>
      <c r="J19" s="1">
        <v>60</v>
      </c>
      <c r="K19" s="1">
        <v>1.2</v>
      </c>
      <c r="L19" s="5">
        <f>SUM(E35:E44)/10</f>
        <v>1.3265306122448981</v>
      </c>
      <c r="M19" s="5">
        <f>SUM(C35:C44)/10</f>
        <v>1.4999999999999998</v>
      </c>
      <c r="O19" s="1">
        <v>13</v>
      </c>
      <c r="P19" s="5">
        <v>1.3265306122448979</v>
      </c>
      <c r="Q19" s="1">
        <v>9</v>
      </c>
      <c r="R19" s="5">
        <v>0.91836734693877542</v>
      </c>
      <c r="S19"/>
      <c r="T19" s="1"/>
      <c r="V19" s="1">
        <v>16.260000000000002</v>
      </c>
      <c r="W19" s="1">
        <v>60</v>
      </c>
      <c r="X19" s="1">
        <v>1.2</v>
      </c>
      <c r="Y19" s="5">
        <f>SUM(R35:R44)/10</f>
        <v>1.3469387755102042</v>
      </c>
      <c r="Z19" s="5">
        <f>SUM(P35:P44)/10</f>
        <v>1.6020408163265305</v>
      </c>
      <c r="AA19" s="1"/>
      <c r="AB19" s="1"/>
      <c r="AD19" s="3">
        <v>13</v>
      </c>
      <c r="AE19" s="6">
        <v>1.3265306122448979</v>
      </c>
      <c r="AF19" s="3">
        <v>10</v>
      </c>
      <c r="AG19" s="6">
        <v>1.0204081632653061</v>
      </c>
      <c r="AJ19" s="1">
        <v>7.22</v>
      </c>
      <c r="AK19" s="1">
        <v>60</v>
      </c>
      <c r="AL19" s="1">
        <v>1.2</v>
      </c>
      <c r="AM19" s="5">
        <f>SUM(AG35:AG44)/10</f>
        <v>1.3265306122448981</v>
      </c>
      <c r="AN19" s="5">
        <f>SUM(AE35:AE44)/10</f>
        <v>1.3775510204081634</v>
      </c>
      <c r="AQ19">
        <v>16</v>
      </c>
      <c r="AR19">
        <v>1.6326530612244898</v>
      </c>
      <c r="AS19">
        <v>10</v>
      </c>
      <c r="AT19">
        <v>1.0204081632653061</v>
      </c>
      <c r="BE19">
        <v>33</v>
      </c>
      <c r="BF19">
        <v>1.6836734693877551</v>
      </c>
      <c r="BG19">
        <v>24</v>
      </c>
      <c r="BH19">
        <v>1.2244897959183674</v>
      </c>
      <c r="BM19" s="8">
        <v>14.1</v>
      </c>
      <c r="BN19" s="8">
        <v>20</v>
      </c>
      <c r="BO19" s="6">
        <v>1.2</v>
      </c>
      <c r="BP19" s="6">
        <f>SUM(BH15:BH19)/5</f>
        <v>0.98979591836734682</v>
      </c>
      <c r="BQ19" s="6">
        <f>SUM(BF15:BF19)/5</f>
        <v>1.4591836734693877</v>
      </c>
    </row>
    <row r="20" spans="2:69">
      <c r="B20" s="1">
        <v>15</v>
      </c>
      <c r="C20" s="5">
        <v>1.5306122448979591</v>
      </c>
      <c r="D20" s="1">
        <v>11</v>
      </c>
      <c r="E20" s="5">
        <v>1.1224489795918366</v>
      </c>
      <c r="G20"/>
      <c r="H20"/>
      <c r="I20" s="1">
        <v>17.260000000000002</v>
      </c>
      <c r="J20" s="1">
        <v>80</v>
      </c>
      <c r="K20" s="1">
        <v>1.2</v>
      </c>
      <c r="L20" s="5">
        <f>SUM(E45:E54)/10</f>
        <v>1.3469387755102042</v>
      </c>
      <c r="M20" s="5">
        <f>SUM(C45:C54)/10</f>
        <v>1.4591836734693877</v>
      </c>
      <c r="O20" s="1">
        <v>14</v>
      </c>
      <c r="P20" s="5">
        <v>1.4285714285714284</v>
      </c>
      <c r="Q20" s="1">
        <v>10</v>
      </c>
      <c r="R20" s="5">
        <v>1.0204081632653061</v>
      </c>
      <c r="S20"/>
      <c r="T20" s="1"/>
      <c r="V20" s="1">
        <v>17.260000000000002</v>
      </c>
      <c r="W20" s="1">
        <v>80</v>
      </c>
      <c r="X20" s="1">
        <v>1.2</v>
      </c>
      <c r="Y20" s="5">
        <f>SUM(R45:R54)/10</f>
        <v>1.4285714285714286</v>
      </c>
      <c r="Z20" s="5">
        <f>SUM(P45:P54)/10</f>
        <v>1.7551020408163265</v>
      </c>
      <c r="AA20" s="1"/>
      <c r="AB20" s="1"/>
      <c r="AD20" s="3">
        <v>15</v>
      </c>
      <c r="AE20" s="6">
        <v>1.5306122448979591</v>
      </c>
      <c r="AF20" s="3">
        <v>11</v>
      </c>
      <c r="AG20" s="6">
        <v>1.1224489795918366</v>
      </c>
      <c r="AJ20" s="1">
        <v>8.2200000000000006</v>
      </c>
      <c r="AK20" s="1">
        <v>80</v>
      </c>
      <c r="AL20" s="1">
        <v>1.2</v>
      </c>
      <c r="AM20" s="5">
        <f>SUM(AG45:AG54)/10</f>
        <v>1.3265306122448981</v>
      </c>
      <c r="AN20" s="5">
        <f>SUM(AE45:AE54)/10</f>
        <v>1.3979591836734695</v>
      </c>
      <c r="AQ20">
        <v>16</v>
      </c>
      <c r="AR20">
        <v>1.6326530612244898</v>
      </c>
      <c r="AS20">
        <v>11</v>
      </c>
      <c r="AT20">
        <v>1.1224489795918366</v>
      </c>
      <c r="BE20">
        <v>33</v>
      </c>
      <c r="BF20">
        <v>1.6836734693877551</v>
      </c>
      <c r="BG20">
        <v>26</v>
      </c>
      <c r="BH20">
        <v>1.3265306122448979</v>
      </c>
      <c r="BM20" s="8">
        <v>15.1</v>
      </c>
      <c r="BN20" s="8">
        <v>40</v>
      </c>
      <c r="BO20" s="6">
        <v>1.2</v>
      </c>
      <c r="BP20" s="6">
        <f>SUM(BH20:BH24)/5</f>
        <v>1.3265306122448979</v>
      </c>
      <c r="BQ20" s="6">
        <f>SUM(BF20:BF24)/5</f>
        <v>1.5000000000000002</v>
      </c>
    </row>
    <row r="21" spans="2:69">
      <c r="B21" s="1">
        <v>14</v>
      </c>
      <c r="C21" s="5">
        <v>1.4285714285714284</v>
      </c>
      <c r="D21" s="1">
        <v>11</v>
      </c>
      <c r="E21" s="5">
        <v>1.1224489795918366</v>
      </c>
      <c r="G21"/>
      <c r="H21"/>
      <c r="I21" s="1">
        <v>18.260000000000002</v>
      </c>
      <c r="J21" s="1">
        <v>100</v>
      </c>
      <c r="K21" s="1">
        <v>1.2</v>
      </c>
      <c r="L21" s="5">
        <f>SUM(E55:E63)/9</f>
        <v>1.3265306122448981</v>
      </c>
      <c r="M21" s="5">
        <f>SUM(C55:C63)/9</f>
        <v>1.4058956916099772</v>
      </c>
      <c r="O21" s="1">
        <v>16</v>
      </c>
      <c r="P21" s="5">
        <v>1.6326530612244896</v>
      </c>
      <c r="Q21" s="1">
        <v>11</v>
      </c>
      <c r="R21" s="5">
        <v>1.1224489795918366</v>
      </c>
      <c r="S21"/>
      <c r="T21" s="1"/>
      <c r="V21" s="1">
        <v>18.260000000000002</v>
      </c>
      <c r="W21" s="1">
        <v>100</v>
      </c>
      <c r="X21" s="1">
        <v>1.2</v>
      </c>
      <c r="Y21" s="5">
        <f>SUM(R55:R62)/8</f>
        <v>1.5306122448979591</v>
      </c>
      <c r="Z21" s="5">
        <f>SUM(P55:P62)/8</f>
        <v>2.1301020408163263</v>
      </c>
      <c r="AA21" s="1"/>
      <c r="AB21" s="1"/>
      <c r="AD21" s="3">
        <v>14</v>
      </c>
      <c r="AE21" s="6">
        <v>1.4285714285714286</v>
      </c>
      <c r="AF21" s="3">
        <v>11</v>
      </c>
      <c r="AG21" s="6">
        <v>1.1224489795918366</v>
      </c>
      <c r="AJ21" s="1">
        <v>9.2200000000000006</v>
      </c>
      <c r="AK21" s="1">
        <v>100</v>
      </c>
      <c r="AL21" s="1">
        <v>1.2</v>
      </c>
      <c r="AM21" s="5">
        <f>SUM(AG55:AG64)/10</f>
        <v>1.3265306122448981</v>
      </c>
      <c r="AN21" s="5">
        <f>SUM(AE55:AE64)/10</f>
        <v>1.5204081632653064</v>
      </c>
      <c r="AQ21">
        <v>17</v>
      </c>
      <c r="AR21">
        <v>1.7346938775510203</v>
      </c>
      <c r="AS21">
        <v>11</v>
      </c>
      <c r="AT21">
        <v>1.1224489795918366</v>
      </c>
      <c r="BE21">
        <v>24</v>
      </c>
      <c r="BF21">
        <v>1.2244897959183674</v>
      </c>
      <c r="BG21">
        <v>25</v>
      </c>
      <c r="BH21">
        <v>1.2755102040816326</v>
      </c>
      <c r="BM21" s="8">
        <v>16.100000000000001</v>
      </c>
      <c r="BN21" s="8">
        <v>60</v>
      </c>
      <c r="BO21" s="6">
        <v>1.2</v>
      </c>
      <c r="BP21" s="6">
        <f>SUM(BH25:BH29)/5</f>
        <v>1.3673469387755104</v>
      </c>
      <c r="BQ21" s="6">
        <f>SUM(BF25:BF29)/5</f>
        <v>1.4489795918367345</v>
      </c>
    </row>
    <row r="22" spans="2:69">
      <c r="B22" s="1">
        <v>11</v>
      </c>
      <c r="C22" s="5">
        <v>1.1224489795918366</v>
      </c>
      <c r="D22" s="1">
        <v>11</v>
      </c>
      <c r="E22" s="5">
        <v>1.1224489795918366</v>
      </c>
      <c r="G22"/>
      <c r="H22" t="s">
        <v>15</v>
      </c>
      <c r="K22" s="1">
        <v>1.2</v>
      </c>
      <c r="L22" s="5">
        <f>SUM(E15:E63)/49</f>
        <v>1.2515618492294867</v>
      </c>
      <c r="M22" s="5">
        <f>SUM(C15:C63)/49</f>
        <v>1.4535610162432309</v>
      </c>
      <c r="O22" s="1">
        <v>13</v>
      </c>
      <c r="P22" s="5">
        <v>1.3265306122448979</v>
      </c>
      <c r="Q22" s="1">
        <v>11</v>
      </c>
      <c r="R22" s="5">
        <v>1.1224489795918366</v>
      </c>
      <c r="S22"/>
      <c r="T22" s="1"/>
      <c r="U22" t="s">
        <v>15</v>
      </c>
      <c r="V22" s="1"/>
      <c r="W22" s="1"/>
      <c r="X22" s="1">
        <v>1.2</v>
      </c>
      <c r="Y22" s="5">
        <f>SUM(R15:R62)/48</f>
        <v>1.2861394557823134</v>
      </c>
      <c r="Z22" s="5">
        <f>SUM(P15:P62)/48</f>
        <v>1.6539115646258509</v>
      </c>
      <c r="AA22" s="1"/>
      <c r="AB22" s="1"/>
      <c r="AD22" s="3">
        <v>11</v>
      </c>
      <c r="AE22" s="6">
        <v>1.1224489795918366</v>
      </c>
      <c r="AF22" s="3">
        <v>11</v>
      </c>
      <c r="AG22" s="6">
        <v>1.1224489795918366</v>
      </c>
      <c r="AI22" t="s">
        <v>15</v>
      </c>
      <c r="AJ22" s="1">
        <v>10.220000000000001</v>
      </c>
      <c r="AK22" s="1">
        <v>122</v>
      </c>
      <c r="AL22" s="1">
        <v>1.32</v>
      </c>
      <c r="AM22" s="5">
        <f>SUM(AG65:AG74)/10</f>
        <v>1.3265306122448981</v>
      </c>
      <c r="AN22" s="5">
        <f>SUM(AE65:AE74)/10</f>
        <v>1.4897959183673468</v>
      </c>
      <c r="AQ22">
        <v>19</v>
      </c>
      <c r="AR22">
        <v>1.9387755102040816</v>
      </c>
      <c r="AS22">
        <v>12</v>
      </c>
      <c r="AT22">
        <v>1.2244897959183674</v>
      </c>
      <c r="BE22">
        <v>31</v>
      </c>
      <c r="BF22">
        <v>1.5816326530612246</v>
      </c>
      <c r="BG22">
        <v>26</v>
      </c>
      <c r="BH22">
        <v>1.3265306122448979</v>
      </c>
      <c r="BM22" s="8">
        <v>17.100000000000001</v>
      </c>
      <c r="BN22" s="8">
        <v>80</v>
      </c>
      <c r="BO22" s="6">
        <v>1.2</v>
      </c>
      <c r="BP22" s="6">
        <f>SUM(BH30:BH34)/5</f>
        <v>1.3775510204081634</v>
      </c>
      <c r="BQ22" s="6">
        <f>SUM(BF30:BF34)/5</f>
        <v>1.4183673469387756</v>
      </c>
    </row>
    <row r="23" spans="2:69">
      <c r="B23" s="1">
        <v>12</v>
      </c>
      <c r="C23" s="5">
        <v>1.2244897959183672</v>
      </c>
      <c r="D23" s="1">
        <v>11</v>
      </c>
      <c r="E23" s="5">
        <v>1.1224489795918366</v>
      </c>
      <c r="G23"/>
      <c r="H23"/>
      <c r="K23" s="1"/>
      <c r="L23" s="5"/>
      <c r="O23" s="1">
        <v>10</v>
      </c>
      <c r="P23" s="5">
        <v>1.0204081632653061</v>
      </c>
      <c r="Q23" s="1">
        <v>11</v>
      </c>
      <c r="R23" s="5">
        <v>1.1224489795918366</v>
      </c>
      <c r="S23"/>
      <c r="T23" s="1"/>
      <c r="V23" s="1"/>
      <c r="W23" s="1"/>
      <c r="X23" s="1"/>
      <c r="Y23" s="5"/>
      <c r="Z23" s="2"/>
      <c r="AA23" s="1"/>
      <c r="AB23" s="1"/>
      <c r="AD23" s="3">
        <v>12</v>
      </c>
      <c r="AE23" s="6">
        <v>1.2244897959183674</v>
      </c>
      <c r="AF23" s="3">
        <v>11</v>
      </c>
      <c r="AG23" s="6">
        <v>1.1224489795918366</v>
      </c>
      <c r="AJ23" s="1">
        <v>11.22</v>
      </c>
      <c r="AK23" s="1">
        <v>145</v>
      </c>
      <c r="AL23" s="1">
        <v>1.38</v>
      </c>
      <c r="AM23" s="5">
        <f>SUM(AG75:AG85)/11</f>
        <v>1.3821892393320967</v>
      </c>
      <c r="AN23" s="6">
        <f>SUM(AE75:AE85)/11</f>
        <v>1.5306122448979593</v>
      </c>
      <c r="AQ23">
        <v>14</v>
      </c>
      <c r="AR23">
        <v>1.4285714285714286</v>
      </c>
      <c r="AS23">
        <v>12</v>
      </c>
      <c r="AT23">
        <v>1.2244897959183674</v>
      </c>
      <c r="BE23">
        <v>31</v>
      </c>
      <c r="BF23">
        <v>1.5816326530612246</v>
      </c>
      <c r="BG23">
        <v>26</v>
      </c>
      <c r="BH23">
        <v>1.3265306122448979</v>
      </c>
      <c r="BM23" s="8">
        <v>18.100000000000001</v>
      </c>
      <c r="BN23" s="8">
        <v>100</v>
      </c>
      <c r="BO23" s="6">
        <v>1.2</v>
      </c>
      <c r="BP23" s="6">
        <f>SUM(BH35:BH39)/5</f>
        <v>1.4081632653061225</v>
      </c>
      <c r="BQ23" s="6">
        <f>SUM(BF35:BF39)/5</f>
        <v>1.5714285714285716</v>
      </c>
    </row>
    <row r="24" spans="2:69">
      <c r="B24" s="1">
        <v>12</v>
      </c>
      <c r="C24" s="5">
        <v>1.2244897959183672</v>
      </c>
      <c r="D24" s="1">
        <v>11</v>
      </c>
      <c r="E24" s="5">
        <v>1.1224489795918366</v>
      </c>
      <c r="G24"/>
      <c r="H24"/>
      <c r="K24" s="1"/>
      <c r="L24" s="5"/>
      <c r="O24" s="1">
        <v>17</v>
      </c>
      <c r="P24" s="5">
        <v>1.7346938775510203</v>
      </c>
      <c r="Q24" s="1">
        <v>11</v>
      </c>
      <c r="R24" s="5">
        <v>1.1224489795918366</v>
      </c>
      <c r="S24"/>
      <c r="T24" s="1"/>
      <c r="V24" s="1"/>
      <c r="W24" s="1"/>
      <c r="X24" s="1"/>
      <c r="Y24" s="5"/>
      <c r="Z24" s="2"/>
      <c r="AA24" s="1"/>
      <c r="AB24" s="1"/>
      <c r="AD24" s="3">
        <v>13</v>
      </c>
      <c r="AE24" s="6">
        <v>1.3265306122448979</v>
      </c>
      <c r="AF24" s="3">
        <v>11</v>
      </c>
      <c r="AG24" s="6">
        <v>1.1224489795918366</v>
      </c>
      <c r="AJ24" s="1">
        <v>11.5</v>
      </c>
      <c r="AK24" s="1">
        <v>150</v>
      </c>
      <c r="AL24" s="1">
        <v>1.07</v>
      </c>
      <c r="AM24" s="5">
        <f>SUM(AG15:AG85)/71</f>
        <v>1.2776659959758538</v>
      </c>
      <c r="AN24" s="6">
        <f>SUM(AE15:AE85)/71</f>
        <v>1.4530037367059492</v>
      </c>
      <c r="AQ24">
        <v>16</v>
      </c>
      <c r="AR24">
        <v>1.6326530612244898</v>
      </c>
      <c r="AS24">
        <v>13</v>
      </c>
      <c r="AT24">
        <v>1.3265306122448979</v>
      </c>
      <c r="BE24">
        <v>28</v>
      </c>
      <c r="BF24">
        <v>1.4285714285714286</v>
      </c>
      <c r="BG24">
        <v>27</v>
      </c>
      <c r="BH24">
        <v>1.3775510204081634</v>
      </c>
      <c r="BM24" s="8">
        <v>19.100000000000001</v>
      </c>
      <c r="BN24" s="8">
        <v>120</v>
      </c>
      <c r="BO24" s="6">
        <v>1.2</v>
      </c>
      <c r="BP24" s="6">
        <f>SUM(BH40:BH44)/5</f>
        <v>1.4285714285714286</v>
      </c>
      <c r="BQ24" s="6">
        <f>SUM(BF40:BF44)/5</f>
        <v>1.4591836734693877</v>
      </c>
    </row>
    <row r="25" spans="2:69">
      <c r="B25" s="1">
        <v>16</v>
      </c>
      <c r="C25" s="5">
        <v>1.6326530612244896</v>
      </c>
      <c r="D25" s="1">
        <v>12</v>
      </c>
      <c r="E25" s="5">
        <v>1.2244897959183674</v>
      </c>
      <c r="G25"/>
      <c r="H25"/>
      <c r="I25" s="1" t="s">
        <v>16</v>
      </c>
      <c r="J25" s="1">
        <v>100</v>
      </c>
      <c r="K25" s="1"/>
      <c r="L25" s="5"/>
      <c r="O25" s="1">
        <v>13</v>
      </c>
      <c r="P25" s="5">
        <v>1.3265306122448979</v>
      </c>
      <c r="Q25" s="1">
        <v>11</v>
      </c>
      <c r="R25" s="5">
        <v>1.1224489795918366</v>
      </c>
      <c r="S25"/>
      <c r="T25" s="1"/>
      <c r="V25" s="1" t="s">
        <v>16</v>
      </c>
      <c r="W25" s="1">
        <v>100</v>
      </c>
      <c r="X25" s="1"/>
      <c r="Y25" s="5"/>
      <c r="Z25" s="2"/>
      <c r="AA25" s="1"/>
      <c r="AB25" s="1"/>
      <c r="AD25" s="3">
        <v>12</v>
      </c>
      <c r="AE25" s="6">
        <v>1.2244897959183674</v>
      </c>
      <c r="AF25" s="3">
        <v>11</v>
      </c>
      <c r="AG25" s="6">
        <v>1.1224489795918366</v>
      </c>
      <c r="AL25" s="1"/>
      <c r="AM25" s="5"/>
      <c r="AN25" s="2"/>
      <c r="AQ25">
        <v>13</v>
      </c>
      <c r="AR25">
        <v>1.3265306122448979</v>
      </c>
      <c r="AS25">
        <v>13</v>
      </c>
      <c r="AT25">
        <v>1.3265306122448979</v>
      </c>
      <c r="BE25">
        <v>27</v>
      </c>
      <c r="BF25">
        <v>1.3775510204081634</v>
      </c>
      <c r="BG25">
        <v>27</v>
      </c>
      <c r="BH25">
        <v>1.3775510204081634</v>
      </c>
      <c r="BM25" s="8">
        <v>20.100000000000001</v>
      </c>
      <c r="BN25" s="8">
        <v>140</v>
      </c>
      <c r="BO25" s="6">
        <v>1.2</v>
      </c>
      <c r="BP25" s="6">
        <f>SUM(BH45:BH49)/5</f>
        <v>1.4285714285714286</v>
      </c>
      <c r="BQ25" s="6">
        <f>SUM(BF45:BF49)/5</f>
        <v>1.5000000000000002</v>
      </c>
    </row>
    <row r="26" spans="2:69">
      <c r="B26" s="1">
        <v>18</v>
      </c>
      <c r="C26" s="5">
        <v>1.8367346938775508</v>
      </c>
      <c r="D26" s="1">
        <v>12</v>
      </c>
      <c r="E26" s="5">
        <v>1.2244897959183674</v>
      </c>
      <c r="G26"/>
      <c r="H26"/>
      <c r="I26" s="1" t="s">
        <v>17</v>
      </c>
      <c r="J26" s="4">
        <f>L22*49*100/60</f>
        <v>102.21088435374141</v>
      </c>
      <c r="K26" s="1"/>
      <c r="L26" s="5"/>
      <c r="O26" s="1">
        <v>19</v>
      </c>
      <c r="P26" s="5">
        <v>1.9387755102040816</v>
      </c>
      <c r="Q26" s="1">
        <v>12</v>
      </c>
      <c r="R26" s="5">
        <v>1.2244897959183672</v>
      </c>
      <c r="S26"/>
      <c r="T26" s="1"/>
      <c r="V26" s="1" t="s">
        <v>17</v>
      </c>
      <c r="W26" s="4">
        <f>Y22*48*100/60</f>
        <v>102.89115646258506</v>
      </c>
      <c r="X26" s="1"/>
      <c r="Y26" s="5"/>
      <c r="Z26" s="2"/>
      <c r="AA26" s="1"/>
      <c r="AB26" s="1"/>
      <c r="AD26" s="3">
        <v>16</v>
      </c>
      <c r="AE26" s="6">
        <v>1.6326530612244898</v>
      </c>
      <c r="AF26" s="3">
        <v>12</v>
      </c>
      <c r="AG26" s="6">
        <v>1.2244897959183674</v>
      </c>
      <c r="AL26" s="1"/>
      <c r="AM26" s="5"/>
      <c r="AN26" s="2"/>
      <c r="AQ26">
        <v>14</v>
      </c>
      <c r="AR26">
        <v>1.4285714285714286</v>
      </c>
      <c r="AS26">
        <v>13</v>
      </c>
      <c r="AT26">
        <v>1.3265306122448979</v>
      </c>
      <c r="BE26">
        <v>25</v>
      </c>
      <c r="BF26">
        <v>1.2755102040816326</v>
      </c>
      <c r="BG26">
        <v>26</v>
      </c>
      <c r="BH26">
        <v>1.3265306122448979</v>
      </c>
      <c r="BM26" s="8">
        <v>21.1</v>
      </c>
      <c r="BN26" s="8">
        <v>165</v>
      </c>
      <c r="BO26" s="6">
        <v>1.5</v>
      </c>
      <c r="BP26" s="6">
        <f>SUM(BH50:BH54)/5</f>
        <v>1.4285714285714286</v>
      </c>
      <c r="BQ26" s="6">
        <f>SUM(BF50:BF54)/5</f>
        <v>1.5000000000000002</v>
      </c>
    </row>
    <row r="27" spans="2:69">
      <c r="B27" s="1">
        <v>16</v>
      </c>
      <c r="C27" s="5">
        <v>1.6326530612244896</v>
      </c>
      <c r="D27" s="1">
        <v>12</v>
      </c>
      <c r="E27" s="5">
        <v>1.2244897959183674</v>
      </c>
      <c r="G27"/>
      <c r="I27" s="1" t="s">
        <v>18</v>
      </c>
      <c r="J27" s="4">
        <f>M22*49*100/60</f>
        <v>118.70748299319719</v>
      </c>
      <c r="L27" s="5"/>
      <c r="O27" s="1">
        <v>16</v>
      </c>
      <c r="P27" s="5">
        <v>1.6326530612244896</v>
      </c>
      <c r="Q27" s="1">
        <v>12</v>
      </c>
      <c r="R27" s="5">
        <v>1.2244897959183672</v>
      </c>
      <c r="S27"/>
      <c r="T27" s="1"/>
      <c r="U27" s="4"/>
      <c r="V27" s="1" t="s">
        <v>18</v>
      </c>
      <c r="W27" s="4">
        <f>Z22*48*100/60</f>
        <v>132.31292517006807</v>
      </c>
      <c r="Y27" s="2"/>
      <c r="AA27" s="1"/>
      <c r="AB27" s="1"/>
      <c r="AD27" s="3">
        <v>17</v>
      </c>
      <c r="AE27" s="6">
        <v>1.7346938775510203</v>
      </c>
      <c r="AF27" s="3">
        <v>12</v>
      </c>
      <c r="AG27" s="6">
        <v>1.2244897959183674</v>
      </c>
      <c r="AI27" s="4"/>
      <c r="AM27" s="2"/>
      <c r="AN27" s="5"/>
      <c r="AQ27">
        <v>17</v>
      </c>
      <c r="AR27">
        <v>1.7346938775510203</v>
      </c>
      <c r="AS27">
        <v>13</v>
      </c>
      <c r="AT27">
        <v>1.3265306122448979</v>
      </c>
      <c r="BE27">
        <v>33</v>
      </c>
      <c r="BF27">
        <v>1.6836734693877551</v>
      </c>
      <c r="BG27">
        <v>27</v>
      </c>
      <c r="BH27">
        <v>1.3775510204081634</v>
      </c>
      <c r="BM27" s="8">
        <v>22.1</v>
      </c>
      <c r="BN27" s="8">
        <v>187</v>
      </c>
      <c r="BO27" s="6">
        <v>1.32</v>
      </c>
      <c r="BP27" s="6">
        <f>SUM(BH55:BH59)/5</f>
        <v>1.4285714285714286</v>
      </c>
      <c r="BQ27" s="6">
        <f>SUM(BF55:BF59)/5</f>
        <v>1.4285714285714286</v>
      </c>
    </row>
    <row r="28" spans="2:69">
      <c r="B28" s="1">
        <v>17</v>
      </c>
      <c r="C28" s="5">
        <v>1.7346938775510203</v>
      </c>
      <c r="D28" s="1">
        <v>13</v>
      </c>
      <c r="E28" s="5">
        <v>1.3265306122448979</v>
      </c>
      <c r="G28"/>
      <c r="H28"/>
      <c r="I28"/>
      <c r="J28"/>
      <c r="L28" s="5"/>
      <c r="O28" s="1">
        <v>15</v>
      </c>
      <c r="P28" s="5">
        <v>1.5306122448979591</v>
      </c>
      <c r="Q28" s="1">
        <v>12</v>
      </c>
      <c r="R28" s="5">
        <v>1.2244897959183672</v>
      </c>
      <c r="S28"/>
      <c r="T28" s="1"/>
      <c r="U28" s="4"/>
      <c r="V28" s="1"/>
      <c r="W28" s="1"/>
      <c r="Y28" s="2"/>
      <c r="AA28" s="1"/>
      <c r="AB28" s="1"/>
      <c r="AD28" s="3">
        <v>16</v>
      </c>
      <c r="AE28" s="6">
        <v>1.6326530612244898</v>
      </c>
      <c r="AF28" s="3">
        <v>12</v>
      </c>
      <c r="AG28" s="6">
        <v>1.2244897959183674</v>
      </c>
      <c r="AJ28" s="1" t="s">
        <v>16</v>
      </c>
      <c r="AK28" s="1">
        <v>150</v>
      </c>
      <c r="AQ28">
        <v>12</v>
      </c>
      <c r="AR28">
        <v>1.2244897959183674</v>
      </c>
      <c r="AS28">
        <v>13</v>
      </c>
      <c r="AT28">
        <v>1.3265306122448979</v>
      </c>
      <c r="BE28">
        <v>32</v>
      </c>
      <c r="BF28">
        <v>1.6326530612244898</v>
      </c>
      <c r="BG28">
        <v>27</v>
      </c>
      <c r="BH28">
        <v>1.3775510204081634</v>
      </c>
      <c r="BM28" s="8"/>
      <c r="BN28" s="8"/>
      <c r="BO28" s="6">
        <f>SUM(BO19:BO27)/9</f>
        <v>1.2466666666666668</v>
      </c>
      <c r="BP28" s="6">
        <f>SUM(BP19:BP27)/9</f>
        <v>1.3537414965986396</v>
      </c>
    </row>
    <row r="29" spans="2:69">
      <c r="B29" s="1">
        <v>14</v>
      </c>
      <c r="C29" s="5">
        <v>1.4285714285714284</v>
      </c>
      <c r="D29" s="1">
        <v>13</v>
      </c>
      <c r="E29" s="5">
        <v>1.3265306122448979</v>
      </c>
      <c r="G29"/>
      <c r="H29"/>
      <c r="I29"/>
      <c r="J29"/>
      <c r="L29" s="5"/>
      <c r="O29" s="1">
        <v>15</v>
      </c>
      <c r="P29" s="5">
        <v>1.5306122448979591</v>
      </c>
      <c r="Q29" s="1">
        <v>12</v>
      </c>
      <c r="R29" s="5">
        <v>1.2244897959183672</v>
      </c>
      <c r="S29"/>
      <c r="T29" s="1"/>
      <c r="U29" s="4"/>
      <c r="V29" s="1"/>
      <c r="W29" s="1"/>
      <c r="Y29" s="2"/>
      <c r="AA29" s="1"/>
      <c r="AB29" s="1"/>
      <c r="AD29" s="3">
        <v>18</v>
      </c>
      <c r="AE29" s="6">
        <v>1.8367346938775511</v>
      </c>
      <c r="AF29" s="3">
        <v>12</v>
      </c>
      <c r="AG29" s="6">
        <v>1.2244897959183674</v>
      </c>
      <c r="AJ29" s="1" t="s">
        <v>17</v>
      </c>
      <c r="AK29" s="4">
        <f>AM24*100*71/60</f>
        <v>151.19047619047603</v>
      </c>
      <c r="AQ29">
        <v>14</v>
      </c>
      <c r="AR29">
        <v>1.4285714285714286</v>
      </c>
      <c r="AS29">
        <v>13</v>
      </c>
      <c r="AT29">
        <v>1.3265306122448979</v>
      </c>
      <c r="BE29">
        <v>25</v>
      </c>
      <c r="BF29">
        <v>1.2755102040816326</v>
      </c>
      <c r="BG29">
        <v>27</v>
      </c>
      <c r="BH29">
        <v>1.3775510204081634</v>
      </c>
    </row>
    <row r="30" spans="2:69">
      <c r="B30" s="1">
        <v>13</v>
      </c>
      <c r="C30" s="5">
        <v>1.3265306122448979</v>
      </c>
      <c r="D30" s="1">
        <v>13</v>
      </c>
      <c r="E30" s="5">
        <v>1.3265306122448979</v>
      </c>
      <c r="G30"/>
      <c r="H30"/>
      <c r="I30"/>
      <c r="J30"/>
      <c r="L30" s="5"/>
      <c r="O30" s="1">
        <v>17</v>
      </c>
      <c r="P30" s="5">
        <v>1.7346938775510203</v>
      </c>
      <c r="Q30" s="1">
        <v>13</v>
      </c>
      <c r="R30" s="5">
        <v>1.3265306122448979</v>
      </c>
      <c r="S30"/>
      <c r="T30" s="1"/>
      <c r="U30" s="4"/>
      <c r="V30" s="1"/>
      <c r="W30" s="1"/>
      <c r="Y30" s="2"/>
      <c r="AA30" s="1"/>
      <c r="AB30" s="1"/>
      <c r="AD30" s="3">
        <v>17</v>
      </c>
      <c r="AE30" s="6">
        <v>1.7346938775510203</v>
      </c>
      <c r="AF30" s="3">
        <v>13</v>
      </c>
      <c r="AG30" s="6">
        <v>1.3265306122448979</v>
      </c>
      <c r="AJ30" s="1" t="s">
        <v>18</v>
      </c>
      <c r="AK30" s="4">
        <f>AN24*71*100/60</f>
        <v>171.93877551020398</v>
      </c>
      <c r="AQ30">
        <v>16</v>
      </c>
      <c r="AR30">
        <v>1.6326530612244898</v>
      </c>
      <c r="AS30">
        <v>13</v>
      </c>
      <c r="AT30">
        <v>1.3265306122448979</v>
      </c>
      <c r="BE30">
        <v>32</v>
      </c>
      <c r="BF30">
        <v>1.6326530612244898</v>
      </c>
      <c r="BG30">
        <v>27</v>
      </c>
      <c r="BH30">
        <v>1.3775510204081634</v>
      </c>
      <c r="BN30" t="s">
        <v>19</v>
      </c>
    </row>
    <row r="31" spans="2:69">
      <c r="B31" s="1">
        <v>14</v>
      </c>
      <c r="C31" s="5">
        <v>1.4285714285714284</v>
      </c>
      <c r="D31" s="1">
        <v>13</v>
      </c>
      <c r="E31" s="5">
        <v>1.3265306122448979</v>
      </c>
      <c r="G31"/>
      <c r="H31"/>
      <c r="I31"/>
      <c r="J31"/>
      <c r="L31" s="5"/>
      <c r="O31" s="1">
        <v>17</v>
      </c>
      <c r="P31" s="5">
        <v>1.7346938775510203</v>
      </c>
      <c r="Q31" s="1">
        <v>13</v>
      </c>
      <c r="R31" s="5">
        <v>1.3265306122448979</v>
      </c>
      <c r="S31"/>
      <c r="T31" s="1"/>
      <c r="U31" s="4"/>
      <c r="V31" s="1"/>
      <c r="W31" s="1"/>
      <c r="Y31" s="2"/>
      <c r="AA31" s="1"/>
      <c r="AB31" s="1"/>
      <c r="AD31" s="3">
        <v>13</v>
      </c>
      <c r="AE31" s="6">
        <v>1.3265306122448979</v>
      </c>
      <c r="AF31" s="3">
        <v>13</v>
      </c>
      <c r="AG31" s="6">
        <v>1.3265306122448979</v>
      </c>
      <c r="AQ31">
        <v>21</v>
      </c>
      <c r="AR31">
        <v>2.1428571428571428</v>
      </c>
      <c r="AS31">
        <v>14</v>
      </c>
      <c r="AT31">
        <v>1.4285714285714286</v>
      </c>
      <c r="BE31">
        <v>25</v>
      </c>
      <c r="BF31">
        <v>1.2755102040816326</v>
      </c>
      <c r="BG31">
        <v>27</v>
      </c>
      <c r="BH31">
        <v>1.3775510204081634</v>
      </c>
      <c r="BN31">
        <v>197</v>
      </c>
      <c r="BP31">
        <f>SUM(BH15:BH60)*200/60</f>
        <v>207.82312925170081</v>
      </c>
    </row>
    <row r="32" spans="2:69">
      <c r="B32" s="1">
        <v>15</v>
      </c>
      <c r="C32" s="5">
        <v>1.5306122448979591</v>
      </c>
      <c r="D32" s="1">
        <v>13</v>
      </c>
      <c r="E32" s="5">
        <v>1.3265306122448979</v>
      </c>
      <c r="G32"/>
      <c r="H32"/>
      <c r="I32"/>
      <c r="J32"/>
      <c r="L32" s="5"/>
      <c r="O32" s="1">
        <v>12</v>
      </c>
      <c r="P32" s="5">
        <v>1.2244897959183672</v>
      </c>
      <c r="Q32" s="1">
        <v>13</v>
      </c>
      <c r="R32" s="5">
        <v>1.3265306122448979</v>
      </c>
      <c r="S32"/>
      <c r="T32" s="1"/>
      <c r="U32" s="4"/>
      <c r="V32" s="1"/>
      <c r="W32" s="1"/>
      <c r="Y32" s="2"/>
      <c r="AA32" s="1"/>
      <c r="AB32" s="1"/>
      <c r="AD32" s="3">
        <v>14</v>
      </c>
      <c r="AE32" s="6">
        <v>1.4285714285714286</v>
      </c>
      <c r="AF32" s="3">
        <v>13</v>
      </c>
      <c r="AG32" s="6">
        <v>1.3265306122448979</v>
      </c>
      <c r="AQ32">
        <v>16</v>
      </c>
      <c r="AR32">
        <v>1.6326530612244898</v>
      </c>
      <c r="AS32">
        <v>14</v>
      </c>
      <c r="AT32">
        <v>1.4285714285714286</v>
      </c>
      <c r="BE32">
        <v>27</v>
      </c>
      <c r="BF32">
        <v>1.3775510204081634</v>
      </c>
      <c r="BG32">
        <v>27</v>
      </c>
      <c r="BH32">
        <v>1.3775510204081634</v>
      </c>
    </row>
    <row r="33" spans="2:60">
      <c r="B33" s="1">
        <v>15</v>
      </c>
      <c r="C33" s="5">
        <v>1.5306122448979591</v>
      </c>
      <c r="D33" s="1">
        <v>13</v>
      </c>
      <c r="E33" s="5">
        <v>1.3265306122448979</v>
      </c>
      <c r="G33"/>
      <c r="H33"/>
      <c r="I33"/>
      <c r="J33"/>
      <c r="L33" s="5"/>
      <c r="O33" s="1">
        <v>14</v>
      </c>
      <c r="P33" s="5">
        <v>1.4285714285714284</v>
      </c>
      <c r="Q33" s="1">
        <v>13</v>
      </c>
      <c r="R33" s="5">
        <v>1.3265306122448979</v>
      </c>
      <c r="S33"/>
      <c r="T33" s="1"/>
      <c r="U33" s="4"/>
      <c r="V33" s="1"/>
      <c r="W33" s="1"/>
      <c r="Y33" s="2"/>
      <c r="AA33" s="1"/>
      <c r="AB33" s="1"/>
      <c r="AD33" s="3">
        <v>13</v>
      </c>
      <c r="AE33" s="6">
        <v>1.3265306122448979</v>
      </c>
      <c r="AF33" s="3">
        <v>13</v>
      </c>
      <c r="AG33" s="6">
        <v>1.3265306122448979</v>
      </c>
      <c r="AQ33">
        <v>18</v>
      </c>
      <c r="AR33">
        <v>1.8367346938775511</v>
      </c>
      <c r="AS33">
        <v>14</v>
      </c>
      <c r="AT33">
        <v>1.4285714285714286</v>
      </c>
      <c r="BE33">
        <v>25</v>
      </c>
      <c r="BF33">
        <v>1.2755102040816326</v>
      </c>
      <c r="BG33">
        <v>27</v>
      </c>
      <c r="BH33">
        <v>1.3775510204081634</v>
      </c>
    </row>
    <row r="34" spans="2:60">
      <c r="B34" s="1">
        <v>18</v>
      </c>
      <c r="C34" s="5">
        <v>1.8367346938775508</v>
      </c>
      <c r="D34" s="1">
        <v>13</v>
      </c>
      <c r="E34" s="5">
        <v>1.3265306122448979</v>
      </c>
      <c r="G34"/>
      <c r="H34"/>
      <c r="I34"/>
      <c r="J34"/>
      <c r="L34" s="5"/>
      <c r="O34" s="1">
        <v>16</v>
      </c>
      <c r="P34" s="5">
        <v>1.6326530612244896</v>
      </c>
      <c r="Q34" s="1">
        <v>13</v>
      </c>
      <c r="R34" s="5">
        <v>1.3265306122448979</v>
      </c>
      <c r="S34"/>
      <c r="T34" s="1"/>
      <c r="U34" s="4"/>
      <c r="V34" s="1"/>
      <c r="W34" s="1"/>
      <c r="Y34" s="2"/>
      <c r="AA34" s="1"/>
      <c r="AB34" s="1"/>
      <c r="AD34" s="3">
        <v>15</v>
      </c>
      <c r="AE34" s="6">
        <v>1.5306122448979591</v>
      </c>
      <c r="AF34" s="3">
        <v>13</v>
      </c>
      <c r="AG34" s="6">
        <v>1.3265306122448979</v>
      </c>
      <c r="AQ34">
        <v>11</v>
      </c>
      <c r="AR34">
        <v>1.1224489795918366</v>
      </c>
      <c r="AS34">
        <v>14</v>
      </c>
      <c r="AT34">
        <v>1.4285714285714286</v>
      </c>
      <c r="BE34">
        <v>30</v>
      </c>
      <c r="BF34">
        <v>1.5306122448979591</v>
      </c>
      <c r="BG34">
        <v>27</v>
      </c>
      <c r="BH34">
        <v>1.3775510204081634</v>
      </c>
    </row>
    <row r="35" spans="2:60">
      <c r="B35" s="1">
        <v>11</v>
      </c>
      <c r="C35" s="5">
        <v>1.1224489795918366</v>
      </c>
      <c r="D35" s="1">
        <v>13</v>
      </c>
      <c r="E35" s="5">
        <v>1.3265306122448979</v>
      </c>
      <c r="G35"/>
      <c r="H35"/>
      <c r="I35"/>
      <c r="J35"/>
      <c r="L35" s="5"/>
      <c r="O35" s="1">
        <v>18</v>
      </c>
      <c r="P35" s="5">
        <v>1.8367346938775508</v>
      </c>
      <c r="Q35" s="1">
        <v>13</v>
      </c>
      <c r="R35" s="5">
        <v>1.3265306122448979</v>
      </c>
      <c r="S35"/>
      <c r="T35" s="1"/>
      <c r="U35" s="4"/>
      <c r="V35" s="1"/>
      <c r="W35" s="1"/>
      <c r="Y35" s="2"/>
      <c r="AA35" s="1"/>
      <c r="AB35" s="1"/>
      <c r="AD35" s="3">
        <v>13</v>
      </c>
      <c r="AE35" s="6">
        <v>1.3265306122448979</v>
      </c>
      <c r="AF35" s="3">
        <v>13</v>
      </c>
      <c r="AG35" s="6">
        <v>1.3265306122448979</v>
      </c>
      <c r="AQ35">
        <v>18</v>
      </c>
      <c r="AR35">
        <v>1.8367346938775511</v>
      </c>
      <c r="AS35">
        <v>14</v>
      </c>
      <c r="AT35">
        <v>1.4285714285714286</v>
      </c>
      <c r="BE35">
        <v>33</v>
      </c>
      <c r="BF35">
        <v>1.6836734693877551</v>
      </c>
      <c r="BG35">
        <v>27</v>
      </c>
      <c r="BH35">
        <v>1.3775510204081634</v>
      </c>
    </row>
    <row r="36" spans="2:60">
      <c r="B36" s="1">
        <v>13</v>
      </c>
      <c r="C36" s="5">
        <v>1.3265306122448979</v>
      </c>
      <c r="D36" s="1">
        <v>13</v>
      </c>
      <c r="E36" s="5">
        <v>1.3265306122448979</v>
      </c>
      <c r="G36"/>
      <c r="H36"/>
      <c r="I36"/>
      <c r="J36"/>
      <c r="L36" s="5"/>
      <c r="O36" s="1">
        <v>16</v>
      </c>
      <c r="P36" s="5">
        <v>1.6326530612244896</v>
      </c>
      <c r="Q36" s="1">
        <v>13</v>
      </c>
      <c r="R36" s="5">
        <v>1.3265306122448979</v>
      </c>
      <c r="S36"/>
      <c r="T36" s="1"/>
      <c r="U36" s="4"/>
      <c r="V36" s="1"/>
      <c r="W36" s="1"/>
      <c r="Y36" s="2"/>
      <c r="AA36" s="1"/>
      <c r="AB36" s="1"/>
      <c r="AD36" s="3">
        <v>13</v>
      </c>
      <c r="AE36" s="6">
        <v>1.3265306122448979</v>
      </c>
      <c r="AF36" s="3">
        <v>13</v>
      </c>
      <c r="AG36" s="6">
        <v>1.3265306122448979</v>
      </c>
      <c r="AQ36">
        <v>19</v>
      </c>
      <c r="AR36">
        <v>1.9387755102040816</v>
      </c>
      <c r="AS36">
        <v>14</v>
      </c>
      <c r="AT36">
        <v>1.4285714285714286</v>
      </c>
      <c r="BE36">
        <v>29</v>
      </c>
      <c r="BF36">
        <v>1.4795918367346939</v>
      </c>
      <c r="BG36">
        <v>27</v>
      </c>
      <c r="BH36">
        <v>1.3775510204081634</v>
      </c>
    </row>
    <row r="37" spans="2:60">
      <c r="B37" s="1">
        <v>11</v>
      </c>
      <c r="C37" s="5">
        <v>1.1224489795918366</v>
      </c>
      <c r="D37" s="1">
        <v>13</v>
      </c>
      <c r="E37" s="5">
        <v>1.3265306122448979</v>
      </c>
      <c r="G37"/>
      <c r="H37"/>
      <c r="I37"/>
      <c r="J37"/>
      <c r="L37" s="5"/>
      <c r="O37" s="1">
        <v>19</v>
      </c>
      <c r="P37" s="5">
        <v>1.9387755102040816</v>
      </c>
      <c r="Q37" s="1">
        <v>13</v>
      </c>
      <c r="R37" s="5">
        <v>1.3265306122448979</v>
      </c>
      <c r="S37"/>
      <c r="T37" s="1"/>
      <c r="U37" s="4"/>
      <c r="V37" s="1"/>
      <c r="W37" s="1"/>
      <c r="Y37" s="2"/>
      <c r="AA37" s="1"/>
      <c r="AB37" s="1"/>
      <c r="AD37" s="3">
        <v>14</v>
      </c>
      <c r="AE37" s="6">
        <v>1.4285714285714286</v>
      </c>
      <c r="AF37" s="3">
        <v>13</v>
      </c>
      <c r="AG37" s="6">
        <v>1.3265306122448979</v>
      </c>
      <c r="AQ37">
        <v>20</v>
      </c>
      <c r="AR37">
        <v>2.0408163265306123</v>
      </c>
      <c r="AS37">
        <v>14</v>
      </c>
      <c r="AT37">
        <v>1.4285714285714286</v>
      </c>
      <c r="BE37">
        <v>33</v>
      </c>
      <c r="BF37">
        <v>1.6836734693877551</v>
      </c>
      <c r="BG37">
        <v>28</v>
      </c>
      <c r="BH37">
        <v>1.4285714285714286</v>
      </c>
    </row>
    <row r="38" spans="2:60">
      <c r="B38" s="1">
        <v>12</v>
      </c>
      <c r="C38" s="5">
        <v>1.2244897959183672</v>
      </c>
      <c r="D38" s="1">
        <v>13</v>
      </c>
      <c r="E38" s="5">
        <v>1.3265306122448979</v>
      </c>
      <c r="G38"/>
      <c r="H38"/>
      <c r="I38"/>
      <c r="J38"/>
      <c r="L38" s="5"/>
      <c r="O38" s="1">
        <v>10</v>
      </c>
      <c r="P38" s="5">
        <v>1.0204081632653061</v>
      </c>
      <c r="Q38" s="1">
        <v>13</v>
      </c>
      <c r="R38" s="5">
        <v>1.3265306122448979</v>
      </c>
      <c r="S38"/>
      <c r="T38" s="1"/>
      <c r="U38" s="4"/>
      <c r="V38" s="1"/>
      <c r="W38" s="1"/>
      <c r="Y38" s="2"/>
      <c r="AA38" s="1"/>
      <c r="AB38" s="1"/>
      <c r="AD38" s="3">
        <v>13</v>
      </c>
      <c r="AE38" s="6">
        <v>1.3265306122448979</v>
      </c>
      <c r="AF38" s="3">
        <v>13</v>
      </c>
      <c r="AG38" s="6">
        <v>1.3265306122448979</v>
      </c>
      <c r="AQ38">
        <v>18</v>
      </c>
      <c r="AR38">
        <v>1.8367346938775511</v>
      </c>
      <c r="AS38">
        <v>14</v>
      </c>
      <c r="AT38">
        <v>1.4285714285714286</v>
      </c>
      <c r="BE38">
        <v>29</v>
      </c>
      <c r="BF38">
        <v>1.4795918367346939</v>
      </c>
      <c r="BG38">
        <v>28</v>
      </c>
      <c r="BH38">
        <v>1.4285714285714286</v>
      </c>
    </row>
    <row r="39" spans="2:60">
      <c r="B39" s="1">
        <v>13</v>
      </c>
      <c r="C39" s="5">
        <v>1.3265306122448979</v>
      </c>
      <c r="D39" s="1">
        <v>13</v>
      </c>
      <c r="E39" s="5">
        <v>1.3265306122448979</v>
      </c>
      <c r="G39"/>
      <c r="H39"/>
      <c r="I39"/>
      <c r="J39"/>
      <c r="L39" s="5"/>
      <c r="O39" s="1">
        <v>11</v>
      </c>
      <c r="P39" s="5">
        <v>1.1224489795918366</v>
      </c>
      <c r="Q39" s="1">
        <v>13</v>
      </c>
      <c r="R39" s="5">
        <v>1.3265306122448979</v>
      </c>
      <c r="S39"/>
      <c r="T39" s="1"/>
      <c r="U39" s="4"/>
      <c r="V39" s="1"/>
      <c r="W39" s="1"/>
      <c r="Y39" s="2"/>
      <c r="AA39" s="1"/>
      <c r="AB39" s="1"/>
      <c r="AD39" s="3">
        <v>12</v>
      </c>
      <c r="AE39" s="6">
        <v>1.2244897959183674</v>
      </c>
      <c r="AF39" s="3">
        <v>13</v>
      </c>
      <c r="AG39" s="6">
        <v>1.3265306122448979</v>
      </c>
      <c r="AQ39">
        <v>15</v>
      </c>
      <c r="AR39">
        <v>1.5306122448979591</v>
      </c>
      <c r="AS39">
        <v>14</v>
      </c>
      <c r="AT39">
        <v>1.4285714285714286</v>
      </c>
      <c r="BE39">
        <v>30</v>
      </c>
      <c r="BF39">
        <v>1.5306122448979591</v>
      </c>
      <c r="BG39">
        <v>28</v>
      </c>
      <c r="BH39">
        <v>1.4285714285714286</v>
      </c>
    </row>
    <row r="40" spans="2:60">
      <c r="B40" s="1">
        <v>14</v>
      </c>
      <c r="C40" s="5">
        <v>1.4285714285714284</v>
      </c>
      <c r="D40" s="1">
        <v>13</v>
      </c>
      <c r="E40" s="5">
        <v>1.3265306122448979</v>
      </c>
      <c r="G40"/>
      <c r="H40"/>
      <c r="I40"/>
      <c r="J40"/>
      <c r="L40" s="5"/>
      <c r="O40" s="1">
        <v>18</v>
      </c>
      <c r="P40" s="5">
        <v>1.8367346938775508</v>
      </c>
      <c r="Q40" s="1">
        <v>13</v>
      </c>
      <c r="R40" s="5">
        <v>1.3265306122448979</v>
      </c>
      <c r="S40"/>
      <c r="T40" s="1"/>
      <c r="U40" s="4"/>
      <c r="V40" s="1"/>
      <c r="W40" s="1"/>
      <c r="Y40" s="2"/>
      <c r="AA40" s="1"/>
      <c r="AB40" s="1"/>
      <c r="AD40" s="3">
        <v>12</v>
      </c>
      <c r="AE40" s="6">
        <v>1.2244897959183674</v>
      </c>
      <c r="AF40" s="3">
        <v>13</v>
      </c>
      <c r="AG40" s="6">
        <v>1.3265306122448979</v>
      </c>
      <c r="AQ40">
        <v>22</v>
      </c>
      <c r="AR40">
        <v>2.2448979591836733</v>
      </c>
      <c r="AS40">
        <v>15</v>
      </c>
      <c r="AT40">
        <v>1.5306122448979591</v>
      </c>
      <c r="BE40">
        <v>27</v>
      </c>
      <c r="BF40">
        <v>1.3775510204081634</v>
      </c>
      <c r="BG40">
        <v>28</v>
      </c>
      <c r="BH40">
        <v>1.4285714285714286</v>
      </c>
    </row>
    <row r="41" spans="2:60">
      <c r="B41" s="1">
        <v>14</v>
      </c>
      <c r="C41" s="5">
        <v>1.4285714285714284</v>
      </c>
      <c r="D41" s="1">
        <v>13</v>
      </c>
      <c r="E41" s="5">
        <v>1.3265306122448979</v>
      </c>
      <c r="G41"/>
      <c r="H41"/>
      <c r="I41"/>
      <c r="J41"/>
      <c r="L41" s="5"/>
      <c r="O41" s="1">
        <v>15</v>
      </c>
      <c r="P41" s="5">
        <v>1.5306122448979591</v>
      </c>
      <c r="Q41" s="1">
        <v>13</v>
      </c>
      <c r="R41" s="5">
        <v>1.3265306122448979</v>
      </c>
      <c r="S41"/>
      <c r="T41" s="1"/>
      <c r="U41" s="4"/>
      <c r="V41" s="1"/>
      <c r="W41" s="1"/>
      <c r="Y41" s="2"/>
      <c r="AA41" s="1"/>
      <c r="AB41" s="1"/>
      <c r="AD41" s="3">
        <v>13</v>
      </c>
      <c r="AE41" s="6">
        <v>1.3265306122448979</v>
      </c>
      <c r="AF41" s="3">
        <v>13</v>
      </c>
      <c r="AG41" s="6">
        <v>1.3265306122448979</v>
      </c>
      <c r="BE41">
        <v>27</v>
      </c>
      <c r="BF41">
        <v>1.3775510204081634</v>
      </c>
      <c r="BG41">
        <v>28</v>
      </c>
      <c r="BH41">
        <v>1.4285714285714286</v>
      </c>
    </row>
    <row r="42" spans="2:60">
      <c r="B42" s="1">
        <v>24</v>
      </c>
      <c r="C42" s="5">
        <v>2.4489795918367343</v>
      </c>
      <c r="D42" s="1">
        <v>13</v>
      </c>
      <c r="E42" s="5">
        <v>1.3265306122448979</v>
      </c>
      <c r="G42"/>
      <c r="H42"/>
      <c r="I42"/>
      <c r="J42"/>
      <c r="L42" s="5"/>
      <c r="O42" s="1">
        <v>17</v>
      </c>
      <c r="P42" s="5">
        <v>1.7346938775510203</v>
      </c>
      <c r="Q42" s="1">
        <v>14</v>
      </c>
      <c r="R42" s="5">
        <v>1.4285714285714284</v>
      </c>
      <c r="S42"/>
      <c r="T42" s="1"/>
      <c r="U42" s="4"/>
      <c r="V42" s="1"/>
      <c r="W42" s="1"/>
      <c r="Y42" s="2"/>
      <c r="AA42" s="1"/>
      <c r="AB42" s="1"/>
      <c r="AD42" s="3">
        <v>15</v>
      </c>
      <c r="AE42" s="6">
        <v>1.5306122448979591</v>
      </c>
      <c r="AF42" s="3">
        <v>13</v>
      </c>
      <c r="AG42" s="6">
        <v>1.3265306122448979</v>
      </c>
      <c r="BE42">
        <v>30</v>
      </c>
      <c r="BF42">
        <v>1.5306122448979591</v>
      </c>
      <c r="BG42">
        <v>28</v>
      </c>
      <c r="BH42">
        <v>1.4285714285714286</v>
      </c>
    </row>
    <row r="43" spans="2:60">
      <c r="B43" s="1">
        <v>16</v>
      </c>
      <c r="C43" s="5">
        <v>1.6326530612244896</v>
      </c>
      <c r="D43" s="1">
        <v>13</v>
      </c>
      <c r="E43" s="5">
        <v>1.3265306122448979</v>
      </c>
      <c r="G43"/>
      <c r="H43"/>
      <c r="I43"/>
      <c r="J43"/>
      <c r="L43" s="5"/>
      <c r="O43" s="1">
        <v>13</v>
      </c>
      <c r="P43" s="5">
        <v>1.3265306122448979</v>
      </c>
      <c r="Q43" s="1">
        <v>13</v>
      </c>
      <c r="R43" s="5">
        <v>1.3265306122448979</v>
      </c>
      <c r="S43"/>
      <c r="T43" s="1"/>
      <c r="U43" s="4"/>
      <c r="V43" s="1"/>
      <c r="W43" s="1"/>
      <c r="Y43" s="2"/>
      <c r="AA43" s="1"/>
      <c r="AB43" s="1"/>
      <c r="AD43" s="3">
        <v>13</v>
      </c>
      <c r="AE43" s="6">
        <v>1.3265306122448979</v>
      </c>
      <c r="AF43" s="3">
        <v>13</v>
      </c>
      <c r="AG43" s="6">
        <v>1.3265306122448979</v>
      </c>
      <c r="BE43">
        <v>33</v>
      </c>
      <c r="BF43">
        <v>1.6836734693877551</v>
      </c>
      <c r="BG43">
        <v>28</v>
      </c>
      <c r="BH43">
        <v>1.4285714285714286</v>
      </c>
    </row>
    <row r="44" spans="2:60">
      <c r="B44" s="1">
        <v>19</v>
      </c>
      <c r="C44" s="5">
        <v>1.9387755102040816</v>
      </c>
      <c r="D44" s="1">
        <v>13</v>
      </c>
      <c r="E44" s="5">
        <v>1.3265306122448979</v>
      </c>
      <c r="G44"/>
      <c r="H44"/>
      <c r="I44"/>
      <c r="J44"/>
      <c r="L44" s="5"/>
      <c r="O44" s="1">
        <v>20</v>
      </c>
      <c r="P44" s="5">
        <v>2.0408163265306123</v>
      </c>
      <c r="Q44" s="1">
        <v>14</v>
      </c>
      <c r="R44" s="5">
        <v>1.4285714285714284</v>
      </c>
      <c r="S44"/>
      <c r="T44" s="1"/>
      <c r="U44" s="4"/>
      <c r="V44" s="1"/>
      <c r="W44" s="1"/>
      <c r="Y44" s="2"/>
      <c r="AA44" s="1"/>
      <c r="AB44" s="1"/>
      <c r="AD44" s="3">
        <v>17</v>
      </c>
      <c r="AE44" s="6">
        <v>1.7346938775510203</v>
      </c>
      <c r="AF44" s="3">
        <v>13</v>
      </c>
      <c r="AG44" s="6">
        <v>1.3265306122448979</v>
      </c>
      <c r="BE44">
        <v>26</v>
      </c>
      <c r="BF44">
        <v>1.3265306122448979</v>
      </c>
      <c r="BG44">
        <v>28</v>
      </c>
      <c r="BH44">
        <v>1.4285714285714286</v>
      </c>
    </row>
    <row r="45" spans="2:60">
      <c r="B45" s="1">
        <v>16</v>
      </c>
      <c r="C45" s="5">
        <v>1.6326530612244896</v>
      </c>
      <c r="D45" s="1">
        <v>13</v>
      </c>
      <c r="E45" s="5">
        <v>1.3265306122448979</v>
      </c>
      <c r="G45"/>
      <c r="H45"/>
      <c r="I45"/>
      <c r="J45"/>
      <c r="L45" s="5"/>
      <c r="O45" s="1">
        <v>14</v>
      </c>
      <c r="P45" s="5">
        <v>1.4285714285714284</v>
      </c>
      <c r="Q45" s="1">
        <v>14</v>
      </c>
      <c r="R45" s="5">
        <v>1.4285714285714284</v>
      </c>
      <c r="S45"/>
      <c r="T45" s="1"/>
      <c r="U45" s="4"/>
      <c r="V45" s="1"/>
      <c r="W45" s="1"/>
      <c r="Y45" s="2"/>
      <c r="AA45" s="1"/>
      <c r="AB45" s="1"/>
      <c r="AD45" s="3">
        <v>14</v>
      </c>
      <c r="AE45" s="6">
        <v>1.4285714285714286</v>
      </c>
      <c r="AF45" s="3">
        <v>13</v>
      </c>
      <c r="AG45" s="6">
        <v>1.3265306122448979</v>
      </c>
      <c r="BE45">
        <v>33</v>
      </c>
      <c r="BF45">
        <v>1.6836734693877551</v>
      </c>
      <c r="BG45">
        <v>28</v>
      </c>
      <c r="BH45">
        <v>1.4285714285714286</v>
      </c>
    </row>
    <row r="46" spans="2:60">
      <c r="B46" s="1">
        <v>13</v>
      </c>
      <c r="C46" s="5">
        <v>1.3265306122448979</v>
      </c>
      <c r="D46" s="1">
        <v>13</v>
      </c>
      <c r="E46" s="5">
        <v>1.3265306122448979</v>
      </c>
      <c r="G46"/>
      <c r="H46"/>
      <c r="I46"/>
      <c r="J46"/>
      <c r="L46" s="5"/>
      <c r="O46" s="1">
        <v>18</v>
      </c>
      <c r="P46" s="5">
        <v>1.8367346938775508</v>
      </c>
      <c r="Q46" s="1">
        <v>14</v>
      </c>
      <c r="R46" s="5">
        <v>1.4285714285714284</v>
      </c>
      <c r="S46"/>
      <c r="T46" s="1"/>
      <c r="U46" s="4"/>
      <c r="V46" s="1"/>
      <c r="W46" s="1"/>
      <c r="Y46" s="2"/>
      <c r="AA46" s="1"/>
      <c r="AB46" s="1"/>
      <c r="AD46" s="3">
        <v>15</v>
      </c>
      <c r="AE46" s="6">
        <v>1.5306122448979591</v>
      </c>
      <c r="AF46" s="3">
        <v>13</v>
      </c>
      <c r="AG46" s="6">
        <v>1.3265306122448979</v>
      </c>
      <c r="BE46">
        <v>31</v>
      </c>
      <c r="BF46">
        <v>1.5816326530612246</v>
      </c>
      <c r="BG46">
        <v>28</v>
      </c>
      <c r="BH46">
        <v>1.4285714285714286</v>
      </c>
    </row>
    <row r="47" spans="2:60">
      <c r="B47" s="1">
        <v>13</v>
      </c>
      <c r="C47" s="5">
        <v>1.3265306122448979</v>
      </c>
      <c r="D47" s="1">
        <v>13</v>
      </c>
      <c r="E47" s="5">
        <v>1.3265306122448979</v>
      </c>
      <c r="G47"/>
      <c r="H47"/>
      <c r="I47"/>
      <c r="J47"/>
      <c r="L47" s="5"/>
      <c r="O47" s="1">
        <v>17</v>
      </c>
      <c r="P47" s="5">
        <v>1.7346938775510203</v>
      </c>
      <c r="Q47" s="1">
        <v>14</v>
      </c>
      <c r="R47" s="5">
        <v>1.4285714285714284</v>
      </c>
      <c r="S47"/>
      <c r="T47" s="1"/>
      <c r="U47" s="4"/>
      <c r="V47" s="1"/>
      <c r="W47" s="1"/>
      <c r="Y47" s="2"/>
      <c r="AA47" s="1"/>
      <c r="AB47" s="1"/>
      <c r="AD47" s="3">
        <v>15</v>
      </c>
      <c r="AE47" s="6">
        <v>1.5306122448979591</v>
      </c>
      <c r="AF47" s="3">
        <v>13</v>
      </c>
      <c r="AG47" s="6">
        <v>1.3265306122448979</v>
      </c>
      <c r="BE47">
        <v>28</v>
      </c>
      <c r="BF47">
        <v>1.4285714285714286</v>
      </c>
      <c r="BG47">
        <v>28</v>
      </c>
      <c r="BH47">
        <v>1.4285714285714286</v>
      </c>
    </row>
    <row r="48" spans="2:60">
      <c r="B48" s="1">
        <v>11</v>
      </c>
      <c r="C48" s="5">
        <v>1.1224489795918366</v>
      </c>
      <c r="D48" s="1">
        <v>13</v>
      </c>
      <c r="E48" s="5">
        <v>1.3265306122448979</v>
      </c>
      <c r="G48"/>
      <c r="H48"/>
      <c r="I48"/>
      <c r="J48"/>
      <c r="L48" s="5"/>
      <c r="O48" s="1">
        <v>13</v>
      </c>
      <c r="P48" s="5">
        <v>1.3265306122448979</v>
      </c>
      <c r="Q48" s="1">
        <v>14</v>
      </c>
      <c r="R48" s="5">
        <v>1.4285714285714284</v>
      </c>
      <c r="S48"/>
      <c r="T48" s="1"/>
      <c r="U48" s="4"/>
      <c r="V48" s="1"/>
      <c r="W48" s="1"/>
      <c r="Y48" s="2"/>
      <c r="AA48" s="1"/>
      <c r="AB48" s="1"/>
      <c r="AD48" s="3">
        <v>15</v>
      </c>
      <c r="AE48" s="6">
        <v>1.5306122448979591</v>
      </c>
      <c r="AF48" s="3">
        <v>13</v>
      </c>
      <c r="AG48" s="6">
        <v>1.3265306122448979</v>
      </c>
      <c r="BE48">
        <v>28</v>
      </c>
      <c r="BF48">
        <v>1.4285714285714286</v>
      </c>
      <c r="BG48">
        <v>28</v>
      </c>
      <c r="BH48">
        <v>1.4285714285714286</v>
      </c>
    </row>
    <row r="49" spans="2:60">
      <c r="B49" s="1">
        <v>13</v>
      </c>
      <c r="C49" s="5">
        <v>1.3265306122448979</v>
      </c>
      <c r="D49" s="1">
        <v>13</v>
      </c>
      <c r="E49" s="5">
        <v>1.3265306122448979</v>
      </c>
      <c r="G49"/>
      <c r="H49"/>
      <c r="I49"/>
      <c r="J49"/>
      <c r="L49" s="5"/>
      <c r="O49" s="1">
        <v>15</v>
      </c>
      <c r="P49" s="5">
        <v>1.5306122448979591</v>
      </c>
      <c r="Q49" s="1">
        <v>14</v>
      </c>
      <c r="R49" s="5">
        <v>1.4285714285714284</v>
      </c>
      <c r="S49"/>
      <c r="T49" s="1"/>
      <c r="U49" s="4"/>
      <c r="V49" s="1"/>
      <c r="W49" s="1"/>
      <c r="Y49" s="2"/>
      <c r="AA49" s="1"/>
      <c r="AB49" s="1"/>
      <c r="AD49" s="3">
        <v>18</v>
      </c>
      <c r="AE49" s="6">
        <v>1.8367346938775511</v>
      </c>
      <c r="AF49" s="3">
        <v>13</v>
      </c>
      <c r="AG49" s="6">
        <v>1.3265306122448979</v>
      </c>
      <c r="BE49">
        <v>27</v>
      </c>
      <c r="BF49">
        <v>1.3775510204081634</v>
      </c>
      <c r="BG49">
        <v>28</v>
      </c>
      <c r="BH49">
        <v>1.4285714285714286</v>
      </c>
    </row>
    <row r="50" spans="2:60">
      <c r="B50" s="1">
        <v>16</v>
      </c>
      <c r="C50" s="5">
        <v>1.6326530612244896</v>
      </c>
      <c r="D50" s="1">
        <v>13</v>
      </c>
      <c r="E50" s="5">
        <v>1.3265306122448979</v>
      </c>
      <c r="G50"/>
      <c r="H50"/>
      <c r="I50"/>
      <c r="J50"/>
      <c r="L50" s="5"/>
      <c r="O50" s="1">
        <v>21</v>
      </c>
      <c r="P50" s="5">
        <v>2.1428571428571428</v>
      </c>
      <c r="Q50" s="1">
        <v>14</v>
      </c>
      <c r="R50" s="5">
        <v>1.4285714285714284</v>
      </c>
      <c r="S50"/>
      <c r="T50" s="1"/>
      <c r="U50" s="4"/>
      <c r="V50" s="1"/>
      <c r="W50" s="1"/>
      <c r="Y50" s="2"/>
      <c r="AA50" s="1"/>
      <c r="AB50" s="1"/>
      <c r="AD50" s="3">
        <v>11</v>
      </c>
      <c r="AE50" s="6">
        <v>1.1224489795918366</v>
      </c>
      <c r="AF50" s="3">
        <v>13</v>
      </c>
      <c r="AG50" s="6">
        <v>1.3265306122448979</v>
      </c>
      <c r="BE50">
        <v>29</v>
      </c>
      <c r="BF50">
        <v>1.4795918367346939</v>
      </c>
      <c r="BG50">
        <v>28</v>
      </c>
      <c r="BH50">
        <v>1.4285714285714286</v>
      </c>
    </row>
    <row r="51" spans="2:60">
      <c r="B51" s="1">
        <v>15</v>
      </c>
      <c r="C51" s="5">
        <v>1.5306122448979591</v>
      </c>
      <c r="D51" s="1">
        <v>13</v>
      </c>
      <c r="E51" s="5">
        <v>1.3265306122448979</v>
      </c>
      <c r="G51"/>
      <c r="H51"/>
      <c r="I51"/>
      <c r="J51"/>
      <c r="L51" s="5"/>
      <c r="O51" s="1">
        <v>17</v>
      </c>
      <c r="P51" s="5">
        <v>1.7346938775510203</v>
      </c>
      <c r="Q51" s="1">
        <v>14</v>
      </c>
      <c r="R51" s="5">
        <v>1.4285714285714284</v>
      </c>
      <c r="S51"/>
      <c r="T51" s="1"/>
      <c r="U51" s="4"/>
      <c r="V51" s="1"/>
      <c r="W51" s="1"/>
      <c r="Y51" s="2"/>
      <c r="AA51" s="1"/>
      <c r="AB51" s="1"/>
      <c r="AD51" s="3">
        <v>13</v>
      </c>
      <c r="AE51" s="6">
        <v>1.3265306122448979</v>
      </c>
      <c r="AF51" s="3">
        <v>13</v>
      </c>
      <c r="AG51" s="6">
        <v>1.3265306122448979</v>
      </c>
      <c r="BE51">
        <v>33</v>
      </c>
      <c r="BF51">
        <v>1.6836734693877551</v>
      </c>
      <c r="BG51">
        <v>28</v>
      </c>
      <c r="BH51">
        <v>1.4285714285714286</v>
      </c>
    </row>
    <row r="52" spans="2:60">
      <c r="B52" s="1">
        <v>16</v>
      </c>
      <c r="C52" s="5">
        <v>1.6326530612244896</v>
      </c>
      <c r="D52" s="1">
        <v>13</v>
      </c>
      <c r="E52" s="5">
        <v>1.3265306122448979</v>
      </c>
      <c r="G52"/>
      <c r="H52"/>
      <c r="I52"/>
      <c r="J52"/>
      <c r="L52" s="5"/>
      <c r="O52" s="1">
        <v>16</v>
      </c>
      <c r="P52" s="5">
        <v>1.6326530612244896</v>
      </c>
      <c r="Q52" s="1">
        <v>14</v>
      </c>
      <c r="R52" s="5">
        <v>1.4285714285714284</v>
      </c>
      <c r="S52"/>
      <c r="T52" s="1"/>
      <c r="U52" s="4"/>
      <c r="V52" s="1"/>
      <c r="W52" s="1"/>
      <c r="Y52" s="2"/>
      <c r="AA52" s="1"/>
      <c r="AB52" s="1"/>
      <c r="AD52" s="3">
        <v>11</v>
      </c>
      <c r="AE52" s="6">
        <v>1.1224489795918366</v>
      </c>
      <c r="AF52" s="3">
        <v>13</v>
      </c>
      <c r="AG52" s="6">
        <v>1.3265306122448979</v>
      </c>
      <c r="BE52">
        <v>28</v>
      </c>
      <c r="BF52">
        <v>1.4285714285714286</v>
      </c>
      <c r="BG52">
        <v>28</v>
      </c>
      <c r="BH52">
        <v>1.4285714285714286</v>
      </c>
    </row>
    <row r="53" spans="2:60">
      <c r="B53" s="1">
        <v>17</v>
      </c>
      <c r="C53" s="5">
        <v>1.7346938775510203</v>
      </c>
      <c r="D53" s="1">
        <v>14</v>
      </c>
      <c r="E53" s="5">
        <v>1.4285714285714286</v>
      </c>
      <c r="G53"/>
      <c r="H53"/>
      <c r="I53"/>
      <c r="J53"/>
      <c r="L53" s="5"/>
      <c r="O53" s="1">
        <v>22</v>
      </c>
      <c r="P53" s="5">
        <v>2.2448979591836733</v>
      </c>
      <c r="Q53" s="1">
        <v>14</v>
      </c>
      <c r="R53" s="5">
        <v>1.4285714285714284</v>
      </c>
      <c r="S53"/>
      <c r="T53" s="1"/>
      <c r="U53" s="4"/>
      <c r="V53" s="1"/>
      <c r="W53" s="1"/>
      <c r="Y53" s="2"/>
      <c r="AA53" s="1"/>
      <c r="AB53" s="1"/>
      <c r="AD53" s="3">
        <v>12</v>
      </c>
      <c r="AE53" s="6">
        <v>1.2244897959183674</v>
      </c>
      <c r="AF53" s="3">
        <v>13</v>
      </c>
      <c r="AG53" s="6">
        <v>1.3265306122448979</v>
      </c>
      <c r="BE53">
        <v>28</v>
      </c>
      <c r="BF53">
        <v>1.4285714285714286</v>
      </c>
      <c r="BG53">
        <v>28</v>
      </c>
      <c r="BH53">
        <v>1.4285714285714286</v>
      </c>
    </row>
    <row r="54" spans="2:60">
      <c r="B54" s="1">
        <v>13</v>
      </c>
      <c r="C54" s="5">
        <v>1.3265306122448979</v>
      </c>
      <c r="D54" s="1">
        <v>14</v>
      </c>
      <c r="E54" s="5">
        <v>1.4285714285714286</v>
      </c>
      <c r="G54"/>
      <c r="H54"/>
      <c r="I54"/>
      <c r="J54"/>
      <c r="L54" s="5"/>
      <c r="O54" s="1">
        <v>19</v>
      </c>
      <c r="P54" s="5">
        <v>1.9387755102040816</v>
      </c>
      <c r="Q54" s="1">
        <v>14</v>
      </c>
      <c r="R54" s="5">
        <v>1.4285714285714284</v>
      </c>
      <c r="S54"/>
      <c r="T54" s="1"/>
      <c r="U54" s="4"/>
      <c r="V54" s="1"/>
      <c r="W54" s="1"/>
      <c r="Y54" s="2"/>
      <c r="AA54" s="1"/>
      <c r="AB54" s="1"/>
      <c r="AD54" s="3">
        <v>13</v>
      </c>
      <c r="AE54" s="6">
        <v>1.3265306122448979</v>
      </c>
      <c r="AF54" s="3">
        <v>13</v>
      </c>
      <c r="AG54" s="6">
        <v>1.3265306122448979</v>
      </c>
      <c r="BE54">
        <v>29</v>
      </c>
      <c r="BF54">
        <v>1.4795918367346939</v>
      </c>
      <c r="BG54">
        <v>28</v>
      </c>
      <c r="BH54">
        <v>1.4285714285714286</v>
      </c>
    </row>
    <row r="55" spans="2:60">
      <c r="B55" s="1">
        <v>13</v>
      </c>
      <c r="C55" s="5">
        <v>1.3265306122448979</v>
      </c>
      <c r="D55" s="1">
        <v>13</v>
      </c>
      <c r="E55" s="5">
        <v>1.3265306122448979</v>
      </c>
      <c r="G55"/>
      <c r="H55"/>
      <c r="I55"/>
      <c r="J55"/>
      <c r="L55" s="5"/>
      <c r="O55" s="1">
        <v>23</v>
      </c>
      <c r="P55" s="5">
        <v>2.3469387755102038</v>
      </c>
      <c r="Q55" s="1">
        <v>15</v>
      </c>
      <c r="R55" s="5">
        <v>1.5306122448979591</v>
      </c>
      <c r="S55"/>
      <c r="T55" s="1"/>
      <c r="U55" s="4"/>
      <c r="V55" s="1"/>
      <c r="W55" s="1"/>
      <c r="Y55" s="2"/>
      <c r="AA55" s="1"/>
      <c r="AB55" s="1"/>
      <c r="AD55" s="3">
        <v>14</v>
      </c>
      <c r="AE55" s="6">
        <v>1.4285714285714286</v>
      </c>
      <c r="AF55" s="3">
        <v>13</v>
      </c>
      <c r="AG55" s="6">
        <v>1.3265306122448979</v>
      </c>
      <c r="BE55">
        <v>25</v>
      </c>
      <c r="BF55">
        <v>1.2755102040816326</v>
      </c>
      <c r="BG55">
        <v>28</v>
      </c>
      <c r="BH55">
        <v>1.4285714285714286</v>
      </c>
    </row>
    <row r="56" spans="2:60">
      <c r="B56" s="1">
        <v>14</v>
      </c>
      <c r="C56" s="5">
        <v>1.4285714285714284</v>
      </c>
      <c r="D56" s="1">
        <v>13</v>
      </c>
      <c r="E56" s="5">
        <v>1.3265306122448979</v>
      </c>
      <c r="G56"/>
      <c r="H56"/>
      <c r="I56"/>
      <c r="J56"/>
      <c r="L56" s="5"/>
      <c r="O56" s="1">
        <v>18</v>
      </c>
      <c r="P56" s="5">
        <v>1.8367346938775508</v>
      </c>
      <c r="Q56" s="1">
        <v>15</v>
      </c>
      <c r="R56" s="5">
        <v>1.5306122448979591</v>
      </c>
      <c r="S56"/>
      <c r="T56" s="1"/>
      <c r="U56" s="4"/>
      <c r="V56" s="1"/>
      <c r="W56" s="1"/>
      <c r="Y56" s="2"/>
      <c r="AA56" s="1"/>
      <c r="AB56" s="1"/>
      <c r="AD56" s="3">
        <v>14</v>
      </c>
      <c r="AE56" s="6">
        <v>1.4285714285714286</v>
      </c>
      <c r="AF56" s="3">
        <v>13</v>
      </c>
      <c r="AG56" s="6">
        <v>1.3265306122448979</v>
      </c>
      <c r="BE56">
        <v>26</v>
      </c>
      <c r="BF56">
        <v>1.3265306122448979</v>
      </c>
      <c r="BG56">
        <v>28</v>
      </c>
      <c r="BH56">
        <v>1.4285714285714286</v>
      </c>
    </row>
    <row r="57" spans="2:60">
      <c r="B57" s="1">
        <v>13</v>
      </c>
      <c r="C57" s="5">
        <v>1.3265306122448979</v>
      </c>
      <c r="D57" s="1">
        <v>13</v>
      </c>
      <c r="E57" s="5">
        <v>1.3265306122448979</v>
      </c>
      <c r="G57"/>
      <c r="H57"/>
      <c r="I57"/>
      <c r="J57"/>
      <c r="L57" s="5"/>
      <c r="O57" s="1">
        <v>23</v>
      </c>
      <c r="P57" s="5">
        <v>2.3469387755102038</v>
      </c>
      <c r="Q57" s="1">
        <v>15</v>
      </c>
      <c r="R57" s="5">
        <v>1.5306122448979591</v>
      </c>
      <c r="S57"/>
      <c r="T57" s="1"/>
      <c r="U57" s="4"/>
      <c r="V57" s="1"/>
      <c r="W57" s="1"/>
      <c r="Y57" s="2"/>
      <c r="AA57" s="1"/>
      <c r="AB57" s="1"/>
      <c r="AD57" s="3">
        <v>20</v>
      </c>
      <c r="AE57" s="6">
        <v>2.0408163265306123</v>
      </c>
      <c r="AF57" s="3">
        <v>13</v>
      </c>
      <c r="AG57" s="6">
        <v>1.3265306122448979</v>
      </c>
      <c r="BE57">
        <v>27</v>
      </c>
      <c r="BF57">
        <v>1.3775510204081634</v>
      </c>
      <c r="BG57">
        <v>28</v>
      </c>
      <c r="BH57">
        <v>1.4285714285714286</v>
      </c>
    </row>
    <row r="58" spans="2:60">
      <c r="B58" s="1">
        <v>12</v>
      </c>
      <c r="C58" s="5">
        <v>1.2244897959183672</v>
      </c>
      <c r="D58" s="1">
        <v>13</v>
      </c>
      <c r="E58" s="5">
        <v>1.3265306122448979</v>
      </c>
      <c r="G58"/>
      <c r="H58"/>
      <c r="I58"/>
      <c r="J58"/>
      <c r="L58" s="5"/>
      <c r="O58" s="1">
        <v>18</v>
      </c>
      <c r="P58" s="5">
        <v>1.8367346938775508</v>
      </c>
      <c r="Q58" s="1">
        <v>15</v>
      </c>
      <c r="R58" s="5">
        <v>1.5306122448979591</v>
      </c>
      <c r="S58"/>
      <c r="T58" s="1"/>
      <c r="U58" s="4"/>
      <c r="V58" s="1"/>
      <c r="W58" s="1"/>
      <c r="Y58" s="2"/>
      <c r="AA58" s="1"/>
      <c r="AB58" s="1"/>
      <c r="AD58" s="3">
        <v>16</v>
      </c>
      <c r="AE58" s="6">
        <v>1.6326530612244898</v>
      </c>
      <c r="AF58" s="3">
        <v>13</v>
      </c>
      <c r="AG58" s="6">
        <v>1.3265306122448979</v>
      </c>
      <c r="BE58">
        <v>30</v>
      </c>
      <c r="BF58">
        <v>1.5306122448979591</v>
      </c>
      <c r="BG58">
        <v>28</v>
      </c>
      <c r="BH58">
        <v>1.4285714285714286</v>
      </c>
    </row>
    <row r="59" spans="2:60">
      <c r="B59" s="1">
        <v>12</v>
      </c>
      <c r="C59" s="5">
        <v>1.2244897959183672</v>
      </c>
      <c r="D59" s="1">
        <v>13</v>
      </c>
      <c r="E59" s="5">
        <v>1.3265306122448979</v>
      </c>
      <c r="G59"/>
      <c r="H59"/>
      <c r="I59"/>
      <c r="J59"/>
      <c r="L59" s="5"/>
      <c r="O59" s="1">
        <v>20</v>
      </c>
      <c r="P59" s="5">
        <v>2.0408163265306123</v>
      </c>
      <c r="Q59" s="1">
        <v>15</v>
      </c>
      <c r="R59" s="5">
        <v>1.5306122448979591</v>
      </c>
      <c r="S59"/>
      <c r="T59" s="1"/>
      <c r="U59" s="4"/>
      <c r="V59" s="1"/>
      <c r="W59" s="1"/>
      <c r="Y59" s="2"/>
      <c r="AA59" s="1"/>
      <c r="AB59" s="1"/>
      <c r="AD59" s="3">
        <v>19</v>
      </c>
      <c r="AE59" s="6">
        <v>1.9387755102040816</v>
      </c>
      <c r="AF59" s="3">
        <v>13</v>
      </c>
      <c r="AG59" s="6">
        <v>1.3265306122448979</v>
      </c>
      <c r="BE59">
        <v>32</v>
      </c>
      <c r="BF59">
        <v>1.6326530612244898</v>
      </c>
      <c r="BG59">
        <v>28</v>
      </c>
      <c r="BH59">
        <v>1.4285714285714286</v>
      </c>
    </row>
    <row r="60" spans="2:60">
      <c r="B60" s="1">
        <v>15</v>
      </c>
      <c r="C60" s="5">
        <v>1.5306122448979591</v>
      </c>
      <c r="D60" s="1">
        <v>13</v>
      </c>
      <c r="E60" s="5">
        <v>1.3265306122448979</v>
      </c>
      <c r="G60"/>
      <c r="H60"/>
      <c r="I60"/>
      <c r="J60"/>
      <c r="L60" s="5"/>
      <c r="O60" s="1">
        <v>25</v>
      </c>
      <c r="P60" s="5">
        <v>2.5510204081632653</v>
      </c>
      <c r="Q60" s="1">
        <v>15</v>
      </c>
      <c r="R60" s="5">
        <v>1.5306122448979591</v>
      </c>
      <c r="S60"/>
      <c r="T60" s="1"/>
      <c r="U60" s="4"/>
      <c r="V60" s="1"/>
      <c r="W60" s="1"/>
      <c r="Y60" s="2"/>
      <c r="AA60" s="1"/>
      <c r="AB60" s="1"/>
      <c r="AD60" s="3">
        <v>16</v>
      </c>
      <c r="AE60" s="6">
        <v>1.6326530612244898</v>
      </c>
      <c r="AF60" s="3">
        <v>13</v>
      </c>
      <c r="AG60" s="6">
        <v>1.3265306122448979</v>
      </c>
      <c r="BE60">
        <v>27</v>
      </c>
      <c r="BF60">
        <v>1.3775510204081634</v>
      </c>
      <c r="BG60">
        <v>28</v>
      </c>
      <c r="BH60">
        <v>1.4285714285714286</v>
      </c>
    </row>
    <row r="61" spans="2:60">
      <c r="B61" s="1">
        <v>13</v>
      </c>
      <c r="C61" s="5">
        <v>1.3265306122448979</v>
      </c>
      <c r="D61" s="1">
        <v>13</v>
      </c>
      <c r="E61" s="5">
        <v>1.3265306122448979</v>
      </c>
      <c r="G61"/>
      <c r="H61"/>
      <c r="I61"/>
      <c r="J61"/>
      <c r="L61" s="5"/>
      <c r="O61" s="1">
        <v>17</v>
      </c>
      <c r="P61" s="5">
        <v>1.7346938775510203</v>
      </c>
      <c r="Q61" s="1">
        <v>15</v>
      </c>
      <c r="R61" s="5">
        <v>1.5306122448979591</v>
      </c>
      <c r="S61"/>
      <c r="T61" s="1"/>
      <c r="U61" s="4"/>
      <c r="V61" s="1"/>
      <c r="W61" s="1"/>
      <c r="Y61" s="2"/>
      <c r="AA61" s="1"/>
      <c r="AB61" s="1"/>
      <c r="AD61" s="3">
        <v>13</v>
      </c>
      <c r="AE61" s="6">
        <v>1.3265306122448979</v>
      </c>
      <c r="AF61" s="3">
        <v>13</v>
      </c>
      <c r="AG61" s="6">
        <v>1.3265306122448979</v>
      </c>
      <c r="BD61" t="s">
        <v>20</v>
      </c>
      <c r="BE61">
        <f>SUM(BE15:BE60)</f>
        <v>1329</v>
      </c>
      <c r="BG61">
        <f>SUM(BG15:BG60)</f>
        <v>1222</v>
      </c>
    </row>
    <row r="62" spans="2:60">
      <c r="B62" s="1">
        <v>17</v>
      </c>
      <c r="C62" s="5">
        <v>1.7346938775510203</v>
      </c>
      <c r="D62" s="1">
        <v>13</v>
      </c>
      <c r="E62" s="5">
        <v>1.3265306122448979</v>
      </c>
      <c r="G62"/>
      <c r="H62"/>
      <c r="I62"/>
      <c r="J62"/>
      <c r="L62" s="5"/>
      <c r="O62" s="1">
        <v>23</v>
      </c>
      <c r="P62" s="5">
        <v>2.3469387755102038</v>
      </c>
      <c r="Q62" s="1">
        <v>15</v>
      </c>
      <c r="R62" s="5">
        <v>1.5306122448979591</v>
      </c>
      <c r="S62"/>
      <c r="T62" s="1"/>
      <c r="U62" s="4"/>
      <c r="V62" s="1"/>
      <c r="W62" s="1"/>
      <c r="Y62" s="2"/>
      <c r="AA62" s="1"/>
      <c r="AB62" s="1"/>
      <c r="AD62" s="3">
        <v>13</v>
      </c>
      <c r="AE62" s="6">
        <v>1.3265306122448979</v>
      </c>
      <c r="AF62" s="3">
        <v>13</v>
      </c>
      <c r="AG62" s="6">
        <v>1.3265306122448979</v>
      </c>
    </row>
    <row r="63" spans="2:60">
      <c r="B63" s="1">
        <v>15</v>
      </c>
      <c r="C63" s="5">
        <v>1.5306122448979591</v>
      </c>
      <c r="D63" s="1">
        <v>13</v>
      </c>
      <c r="E63" s="5">
        <v>1.3265306122448979</v>
      </c>
      <c r="G63"/>
      <c r="H63"/>
      <c r="I63"/>
      <c r="J63"/>
      <c r="L63" s="5"/>
      <c r="P63" s="5"/>
      <c r="Q63" s="1"/>
      <c r="R63" s="5"/>
      <c r="S63"/>
      <c r="T63" s="1"/>
      <c r="U63" s="4"/>
      <c r="V63" s="1"/>
      <c r="W63" s="1"/>
      <c r="Y63" s="2"/>
      <c r="AA63" s="1"/>
      <c r="AB63" s="1"/>
      <c r="AD63" s="3">
        <v>11</v>
      </c>
      <c r="AE63" s="6">
        <v>1.1224489795918366</v>
      </c>
      <c r="AF63" s="3">
        <v>13</v>
      </c>
      <c r="AG63" s="6">
        <v>1.3265306122448979</v>
      </c>
    </row>
    <row r="64" spans="2:60">
      <c r="G64"/>
      <c r="H64"/>
      <c r="I64"/>
      <c r="J64"/>
      <c r="L64" s="5"/>
      <c r="AD64" s="3">
        <v>13</v>
      </c>
      <c r="AE64" s="6">
        <v>1.3265306122448979</v>
      </c>
      <c r="AF64" s="3">
        <v>13</v>
      </c>
      <c r="AG64" s="6">
        <v>1.3265306122448979</v>
      </c>
    </row>
    <row r="65" spans="16:43">
      <c r="AD65" s="3">
        <v>18</v>
      </c>
      <c r="AE65" s="6">
        <v>1.8367346938775511</v>
      </c>
      <c r="AF65" s="7">
        <v>13</v>
      </c>
      <c r="AG65" s="6">
        <v>1.3265306122448979</v>
      </c>
      <c r="AH65" s="5"/>
      <c r="AI65" s="1"/>
      <c r="AJ65" s="4"/>
      <c r="AK65" s="1"/>
      <c r="AL65" s="1"/>
      <c r="AN65" s="2"/>
      <c r="AO65" s="5"/>
      <c r="AP65" s="1"/>
      <c r="AQ65" s="1"/>
    </row>
    <row r="66" spans="16:43">
      <c r="P66" s="1"/>
      <c r="AD66" s="3">
        <v>16</v>
      </c>
      <c r="AE66" s="6">
        <v>1.6326530612244898</v>
      </c>
      <c r="AF66" s="7">
        <v>13</v>
      </c>
      <c r="AG66" s="6">
        <v>1.3265306122448979</v>
      </c>
      <c r="AH66" s="5"/>
      <c r="AI66" s="1"/>
      <c r="AJ66" s="4"/>
      <c r="AK66" s="1"/>
      <c r="AL66" s="1"/>
      <c r="AN66" s="2"/>
      <c r="AO66" s="5"/>
      <c r="AP66" s="1"/>
      <c r="AQ66" s="1"/>
    </row>
    <row r="67" spans="16:43">
      <c r="AD67" s="3">
        <v>11</v>
      </c>
      <c r="AE67" s="6">
        <v>1.1224489795918366</v>
      </c>
      <c r="AF67" s="3">
        <v>13</v>
      </c>
      <c r="AG67" s="6">
        <v>1.3265306122448979</v>
      </c>
    </row>
    <row r="68" spans="16:43">
      <c r="AD68" s="3">
        <v>13</v>
      </c>
      <c r="AE68" s="6">
        <v>1.3265306122448979</v>
      </c>
      <c r="AF68" s="3">
        <v>13</v>
      </c>
      <c r="AG68" s="6">
        <v>1.3265306122448979</v>
      </c>
    </row>
    <row r="69" spans="16:43">
      <c r="AD69" s="3">
        <v>11</v>
      </c>
      <c r="AE69" s="6">
        <v>1.1224489795918366</v>
      </c>
      <c r="AF69" s="3">
        <v>13</v>
      </c>
      <c r="AG69" s="6">
        <v>1.3265306122448979</v>
      </c>
    </row>
    <row r="70" spans="16:43">
      <c r="AD70" s="3">
        <v>12</v>
      </c>
      <c r="AE70" s="6">
        <v>1.2244897959183674</v>
      </c>
      <c r="AF70" s="3">
        <v>13</v>
      </c>
      <c r="AG70" s="6">
        <v>1.3265306122448979</v>
      </c>
    </row>
    <row r="71" spans="16:43">
      <c r="AD71" s="3">
        <v>13</v>
      </c>
      <c r="AE71" s="6">
        <v>1.3265306122448979</v>
      </c>
      <c r="AF71" s="3">
        <v>13</v>
      </c>
      <c r="AG71" s="6">
        <v>1.3265306122448979</v>
      </c>
    </row>
    <row r="72" spans="16:43">
      <c r="AD72" s="3">
        <v>14</v>
      </c>
      <c r="AE72" s="6">
        <v>1.4285714285714286</v>
      </c>
      <c r="AF72" s="3">
        <v>13</v>
      </c>
      <c r="AG72" s="6">
        <v>1.3265306122448979</v>
      </c>
    </row>
    <row r="73" spans="16:43">
      <c r="AD73" s="3">
        <v>14</v>
      </c>
      <c r="AE73" s="6">
        <v>1.4285714285714286</v>
      </c>
      <c r="AF73" s="3">
        <v>13</v>
      </c>
      <c r="AG73" s="6">
        <v>1.3265306122448979</v>
      </c>
    </row>
    <row r="74" spans="16:43">
      <c r="AD74" s="3">
        <v>24</v>
      </c>
      <c r="AE74" s="6">
        <v>2.4489795918367347</v>
      </c>
      <c r="AF74" s="3">
        <v>13</v>
      </c>
      <c r="AG74" s="6">
        <v>1.3265306122448979</v>
      </c>
    </row>
    <row r="75" spans="16:43">
      <c r="AD75" s="3">
        <v>16</v>
      </c>
      <c r="AE75" s="6">
        <v>1.6326530612244898</v>
      </c>
      <c r="AF75" s="3">
        <v>13</v>
      </c>
      <c r="AG75" s="6">
        <v>1.3265306122448979</v>
      </c>
    </row>
    <row r="76" spans="16:43">
      <c r="AD76" s="3">
        <v>19</v>
      </c>
      <c r="AE76" s="6">
        <v>1.9387755102040816</v>
      </c>
      <c r="AF76" s="3">
        <v>14</v>
      </c>
      <c r="AG76" s="6">
        <v>1.4285714285714286</v>
      </c>
    </row>
    <row r="77" spans="16:43">
      <c r="AD77" s="3">
        <v>16</v>
      </c>
      <c r="AE77" s="6">
        <v>1.6326530612244898</v>
      </c>
      <c r="AF77" s="3">
        <v>14</v>
      </c>
      <c r="AG77" s="6">
        <v>1.4285714285714286</v>
      </c>
    </row>
    <row r="78" spans="16:43">
      <c r="AD78" s="3">
        <v>13</v>
      </c>
      <c r="AE78" s="6">
        <v>1.3265306122448979</v>
      </c>
      <c r="AF78" s="3">
        <v>14</v>
      </c>
      <c r="AG78" s="6">
        <v>1.4285714285714286</v>
      </c>
    </row>
    <row r="79" spans="16:43">
      <c r="AD79" s="3">
        <v>13</v>
      </c>
      <c r="AE79" s="6">
        <v>1.3265306122448979</v>
      </c>
      <c r="AF79" s="3">
        <v>14</v>
      </c>
      <c r="AG79" s="6">
        <v>1.4285714285714286</v>
      </c>
    </row>
    <row r="80" spans="16:43">
      <c r="AD80" s="3">
        <v>11</v>
      </c>
      <c r="AE80" s="6">
        <v>1.1224489795918366</v>
      </c>
      <c r="AF80" s="3">
        <v>13</v>
      </c>
      <c r="AG80" s="6">
        <v>1.3265306122448979</v>
      </c>
    </row>
    <row r="81" spans="30:33">
      <c r="AD81" s="3">
        <v>13</v>
      </c>
      <c r="AE81" s="6">
        <v>1.3265306122448979</v>
      </c>
      <c r="AF81" s="3">
        <v>13</v>
      </c>
      <c r="AG81" s="6">
        <v>1.3265306122448979</v>
      </c>
    </row>
    <row r="82" spans="30:33">
      <c r="AD82" s="3">
        <v>16</v>
      </c>
      <c r="AE82" s="6">
        <v>1.6326530612244898</v>
      </c>
      <c r="AF82" s="3">
        <v>13</v>
      </c>
      <c r="AG82" s="6">
        <v>1.3265306122448979</v>
      </c>
    </row>
    <row r="83" spans="30:33">
      <c r="AD83" s="3">
        <v>15</v>
      </c>
      <c r="AE83" s="6">
        <v>1.5306122448979591</v>
      </c>
      <c r="AF83" s="3">
        <v>13</v>
      </c>
      <c r="AG83" s="6">
        <v>1.3265306122448979</v>
      </c>
    </row>
    <row r="84" spans="30:33">
      <c r="AD84" s="3">
        <v>16</v>
      </c>
      <c r="AE84" s="6">
        <v>1.6326530612244898</v>
      </c>
      <c r="AF84" s="3">
        <v>14</v>
      </c>
      <c r="AG84" s="6">
        <v>1.4285714285714286</v>
      </c>
    </row>
    <row r="85" spans="30:33">
      <c r="AD85" s="3">
        <v>17</v>
      </c>
      <c r="AE85" s="6">
        <v>1.7346938775510203</v>
      </c>
      <c r="AF85" s="3">
        <v>14</v>
      </c>
      <c r="AG85" s="6">
        <v>1.4285714285714286</v>
      </c>
    </row>
  </sheetData>
  <mergeCells count="15">
    <mergeCell ref="BE13:BF13"/>
    <mergeCell ref="BG13:BH13"/>
    <mergeCell ref="BE11:BP12"/>
    <mergeCell ref="AQ14:AR14"/>
    <mergeCell ref="AS14:AT14"/>
    <mergeCell ref="AQ12:BB13"/>
    <mergeCell ref="AD13:AE13"/>
    <mergeCell ref="AF13:AG13"/>
    <mergeCell ref="AD11:AN12"/>
    <mergeCell ref="B13:C13"/>
    <mergeCell ref="D13:E13"/>
    <mergeCell ref="O11:Z12"/>
    <mergeCell ref="B11:M12"/>
    <mergeCell ref="O13:P13"/>
    <mergeCell ref="Q13:R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02DDB1602E1F418973D7514106350D" ma:contentTypeVersion="8" ma:contentTypeDescription="Create a new document." ma:contentTypeScope="" ma:versionID="cfb6129f3a9f67e35444af892fb9917b">
  <xsd:schema xmlns:xsd="http://www.w3.org/2001/XMLSchema" xmlns:xs="http://www.w3.org/2001/XMLSchema" xmlns:p="http://schemas.microsoft.com/office/2006/metadata/properties" xmlns:ns2="7b943c93-b938-48de-825e-fb1653b6f1c7" targetNamespace="http://schemas.microsoft.com/office/2006/metadata/properties" ma:root="true" ma:fieldsID="6fbd045dc82d65405d27cb458568137e" ns2:_="">
    <xsd:import namespace="7b943c93-b938-48de-825e-fb1653b6f1c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43c93-b938-48de-825e-fb1653b6f1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0A30AE-2EBD-4773-8B6A-BE2A11358CCF}"/>
</file>

<file path=customXml/itemProps2.xml><?xml version="1.0" encoding="utf-8"?>
<ds:datastoreItem xmlns:ds="http://schemas.openxmlformats.org/officeDocument/2006/customXml" ds:itemID="{AE3B30BA-8D40-482D-9DB3-B9B94F314EB8}"/>
</file>

<file path=customXml/itemProps3.xml><?xml version="1.0" encoding="utf-8"?>
<ds:datastoreItem xmlns:ds="http://schemas.openxmlformats.org/officeDocument/2006/customXml" ds:itemID="{2F328C8C-69A9-4290-946A-BDC7A74CAE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DOAN NGOC PHU 20183605</cp:lastModifiedBy>
  <cp:revision/>
  <dcterms:created xsi:type="dcterms:W3CDTF">2015-06-05T18:17:20Z</dcterms:created>
  <dcterms:modified xsi:type="dcterms:W3CDTF">2022-02-28T14:48:51Z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0x0101001702DDB1602E1F418973D7514106350D</vt:lpwstr>
  </property>
</Properties>
</file>