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lgcns.sharepoint.com/sites/U24_ContinuousDevelopmentSI/Shared Documents/Tasks/Sprint 17/"/>
    </mc:Choice>
  </mc:AlternateContent>
  <xr:revisionPtr revIDLastSave="157" documentId="8_{C8115469-1200-4BC0-A796-923929734FD2}" xr6:coauthVersionLast="47" xr6:coauthVersionMax="47" xr10:uidLastSave="{4945B76D-8D2C-4789-A1E0-607E5504EA9D}"/>
  <bookViews>
    <workbookView xWindow="-93" yWindow="-93" windowWidth="23120" windowHeight="9066" activeTab="2" xr2:uid="{08C0E116-F916-441D-A76A-F2390B167B7F}"/>
  </bookViews>
  <sheets>
    <sheet name="Project Basic Info" sheetId="4" r:id="rId1"/>
    <sheet name="Development Effort based on Eff" sheetId="1" r:id="rId2"/>
    <sheet name="Detail Effort Table" sheetId="2" r:id="rId3"/>
    <sheet name="Complexity" sheetId="3" r:id="rId4"/>
    <sheet name="Refer Diagram 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4" l="1"/>
  <c r="N5" i="1"/>
  <c r="O5" i="1" s="1"/>
  <c r="N6" i="1"/>
  <c r="O6" i="1" s="1"/>
  <c r="Q6" i="1" s="1"/>
  <c r="N7" i="1"/>
  <c r="O7" i="1" s="1"/>
  <c r="Q7" i="1" s="1"/>
  <c r="N8" i="1"/>
  <c r="O8" i="1" s="1"/>
  <c r="Q8" i="1" s="1"/>
  <c r="N9" i="1"/>
  <c r="O9" i="1" s="1"/>
  <c r="Q9" i="1" s="1"/>
  <c r="N10" i="1"/>
  <c r="O10" i="1" s="1"/>
  <c r="Q10" i="1" s="1"/>
  <c r="N11" i="1"/>
  <c r="O11" i="1" s="1"/>
  <c r="Q11" i="1" s="1"/>
  <c r="N4" i="1" l="1"/>
  <c r="Q5" i="1"/>
  <c r="Q4" i="1" s="1"/>
  <c r="O4" i="1"/>
</calcChain>
</file>

<file path=xl/sharedStrings.xml><?xml version="1.0" encoding="utf-8"?>
<sst xmlns="http://schemas.openxmlformats.org/spreadsheetml/2006/main" count="235" uniqueCount="127">
  <si>
    <t>프로젝트 정보_x000D_
Thông tin dự án</t>
  </si>
  <si>
    <t>프로젝트 코드/명_x000D_
Mã/Tên project</t>
  </si>
  <si>
    <t>26년 2Q 기업부문 현장업무개선</t>
  </si>
  <si>
    <t>이행 담당_x000D_
PIC triển khai</t>
  </si>
  <si>
    <t>공공/통신/교육AX사업담당</t>
  </si>
  <si>
    <t>고객사_x000D_
Khách hàng</t>
  </si>
  <si>
    <t>LG 유플러스</t>
  </si>
  <si>
    <t>Premium Pricing 적용 여부_x000D_
Có áp dụng chính sách Premium Pricing không</t>
  </si>
  <si>
    <t>해당사항 없음 : 1.00</t>
  </si>
  <si>
    <t>견적담당자(소속팀/성명)_x000D_
Estimate PIC (Bộ phận trực thuộc/Họ tên)</t>
  </si>
  <si>
    <t>견적방식_x000D_
Hình thức báo giá</t>
  </si>
  <si>
    <t>표준공수표 기반 견적</t>
  </si>
  <si>
    <t xml:space="preserve">기존 시스템 정보_x000D_
(재사용이 있는 경우만)_x000D_
Thông tin hệ thống hiện tại_x000D_
(Chỉ trường hợp có reuse)_x000D_
</t>
  </si>
  <si>
    <t>재사용 유무_x000D_
Có reuse không</t>
  </si>
  <si>
    <t>재사용 있음</t>
  </si>
  <si>
    <t>프로그램 모듈화 및 기능의 명확화 정도_x000D_
Mức độ rõ ràng của tính năng và module hóa program</t>
  </si>
  <si>
    <t>어려움:40</t>
  </si>
  <si>
    <t>문서화 및 소스코드 서술화 정도_x000D_
Mức độ diễn giải source code và văn bản hóa</t>
  </si>
  <si>
    <t>보통:30</t>
  </si>
  <si>
    <t>재사용난이도_x000D_
Độ khó reuse</t>
  </si>
  <si>
    <t>Online,Batch,I/F,DB,Report,BW,DW,PV,RPA,모바일,기타</t>
  </si>
  <si>
    <t>입력/Nhập,수정/Edit,삭제/Xóa,조회/Query</t>
  </si>
  <si>
    <t>C0,C1,C2,C3,C4,C5</t>
  </si>
  <si>
    <t>New/Change/New Reuse</t>
  </si>
  <si>
    <t>33%미만 - 0.25 , 33%-66% - 0.5 , 66%이상 - 0.75</t>
  </si>
  <si>
    <t>Step1. 단위 프로세스 정의_x000D_
Định nghĩa unit process</t>
  </si>
  <si>
    <t>Step2. 개발 공수 산정_x000D_
Tính toán effort phát triển</t>
  </si>
  <si>
    <t>사용자 정의필드 (참고)</t>
  </si>
  <si>
    <t>No</t>
  </si>
  <si>
    <t>LEVEL1_x000D_
업무/시스템 명_x000D_
Business/system name</t>
  </si>
  <si>
    <t>LEVEL2_x000D_
주업무 명_x000D_
Main business name</t>
  </si>
  <si>
    <t>LEVEL3_x000D_
화면 혹은 상세업무명_x000D_
Tên màn hình hoặc business chi tiết</t>
  </si>
  <si>
    <t>LEVEL4_x000D_
단위프로세스명_x000D_
Unit process name</t>
  </si>
  <si>
    <t>단위프로세스 상세 구현 설명_x000D_
Mô tả chi tiết triển khai unit process</t>
  </si>
  <si>
    <t>개발유형_x000D_
Development Type</t>
  </si>
  <si>
    <t>처리
유형
Loại hình xử lý</t>
  </si>
  <si>
    <t>기능
유형
Loại hình function</t>
  </si>
  <si>
    <t>난이도_x000D_
Complexity</t>
  </si>
  <si>
    <t xml:space="preserve">신규/변경
구분
Phân lọa New/Change
</t>
  </si>
  <si>
    <t>재사용
변경율
Tỷ lệ thay đổi reuse</t>
  </si>
  <si>
    <t>표준공수
Standard effort</t>
  </si>
  <si>
    <t>재사용
적용공수
Effort áp dụng reuse</t>
  </si>
  <si>
    <t>기타_x000D_
Other</t>
  </si>
  <si>
    <t>최종공수
(MD)
Final effort</t>
  </si>
  <si>
    <t>난이도, 재사용, 기타공수 적용 상세_x000D_
Chi tiết áp dụng Complexity, reuse, other effort</t>
  </si>
  <si>
    <t>비고_x000D_
Note</t>
  </si>
  <si>
    <t>사용자 정의_x000D_
필드 1</t>
  </si>
  <si>
    <t>사용자 정의_x000D_
필드 2</t>
  </si>
  <si>
    <t>사용자 정의_x000D_
필드 3</t>
  </si>
  <si>
    <t>사용자 정의_x000D_
필드4</t>
  </si>
  <si>
    <t>사용자 정의_x000D_
필드 5</t>
  </si>
  <si>
    <t>UCube_기업가입</t>
  </si>
  <si>
    <t>기업오더접수</t>
  </si>
  <si>
    <t>[3-002] 클라우드 매니지드 서비스 상품 출시 개발</t>
  </si>
  <si>
    <t>가입그룹별속성값상세 등록</t>
  </si>
  <si>
    <t>요금상품(6종), 부가상품(5종) 출시를 위한 데이터 등록 개발
- TB_CMCC_ENTR_GRBY_ATVL_D(가입그룹별속성값상세)</t>
  </si>
  <si>
    <t>Online_Web</t>
  </si>
  <si>
    <t>Online</t>
  </si>
  <si>
    <t>입력</t>
  </si>
  <si>
    <t>C1</t>
  </si>
  <si>
    <t>신규 재사용</t>
  </si>
  <si>
    <t xml:space="preserve">33%미만 - 0.25 </t>
  </si>
  <si>
    <t>가입속성값그룹기본 등록</t>
  </si>
  <si>
    <t>요금상품(6종), 부가상품(5종) 출시를 위한 데이터 등록 개발
- TB_CMCC_ENTR_ATVL_GRP_M(가입속성값그룹기본)</t>
  </si>
  <si>
    <t>가입속성기본 등록</t>
  </si>
  <si>
    <t>요금상품(6종), 부가상품(5종) 출시를 위한 데이터 등록 개발
- TB_CMCC_ENTR_ATTR_M(가입속성기본)</t>
  </si>
  <si>
    <t>가입속성값상세 등록</t>
  </si>
  <si>
    <t>요금상품(6종), 부가상품(5종) 출시를 위한 데이터 등록 개발_x000D_
- TB_CMCC_ENTR_ATVL_D(가입속성값상세)</t>
  </si>
  <si>
    <t>서비스속성기본 등록</t>
  </si>
  <si>
    <t>요금상품(6종), 부가상품(5종)  출시를 위한 데이터 등록 개발_x000D_
- TB_CMCC_SVC_ATTR_M(서비스속성기본)</t>
  </si>
  <si>
    <t>서비스구성기본 등록</t>
  </si>
  <si>
    <t>요금상품(6종), 부가상품(5종)  출시를 위한 데이터 등록 개발_x000D_
- TB_CMCC_SVC_CSTC_M(서비스구성기본)</t>
  </si>
  <si>
    <t>상품구성기본 등록</t>
  </si>
  <si>
    <t>요금상품(6종), 부가상품(5종) 출시를 위한 데이터 등록 개발_x000D_
- TB_CMCC_PROD_CSTC_D(상품구성기본)</t>
  </si>
  <si>
    <t>C2</t>
  </si>
  <si>
    <t>개발유형
Development Type</t>
  </si>
  <si>
    <t>신규/변경
New/Change</t>
  </si>
  <si>
    <t>난이도
Complexity</t>
  </si>
  <si>
    <t>표준개발공수
Standard Development Effort</t>
  </si>
  <si>
    <t>WEB</t>
  </si>
  <si>
    <t>신규</t>
  </si>
  <si>
    <t>C0</t>
  </si>
  <si>
    <t>C3</t>
  </si>
  <si>
    <t>C4</t>
  </si>
  <si>
    <t>C5</t>
  </si>
  <si>
    <t>변경</t>
  </si>
  <si>
    <t>BATCH</t>
  </si>
  <si>
    <t>[Web]</t>
  </si>
  <si>
    <t>처리유형_x000D_
Loại hình xử lý</t>
  </si>
  <si>
    <t>항목_x000D_
Item</t>
  </si>
  <si>
    <t>Table_x000D_
 (코드성 제외/ Loại trừ bảng code)</t>
  </si>
  <si>
    <t>. 2개이하_x000D_
Dưới 2</t>
  </si>
  <si>
    <t>. 3개이하_x000D_
Dưới 3</t>
  </si>
  <si>
    <t>. 4개이하_x000D_
Dưới 4</t>
  </si>
  <si>
    <t>. 5개 이상_x000D_
Trên 5</t>
  </si>
  <si>
    <t>. Complexity4 이상 특이사항이 있어 협의가 필요한 경우_x000D_
Trường hợp có nội dung đặc thù trên Complexity4, cần thảo luận</t>
  </si>
  <si>
    <t>컬럼/항목수_x000D_
(화면, 핸드링)_x000D_
Số lượng collumn/item_x000D_
(Scrên, handeling)</t>
  </si>
  <si>
    <t>. 10개 이하_x000D_
Dưới 10</t>
  </si>
  <si>
    <t>. 10~20</t>
  </si>
  <si>
    <t>. 15~25</t>
  </si>
  <si>
    <t>. 25 이상_x000D_
Trên 25</t>
  </si>
  <si>
    <t>처리복잡도/ Mức độ phức tạp xử lý_x000D_
(Validation 주1))</t>
  </si>
  <si>
    <t>. 5개 이하_x000D_
Dưới 5</t>
  </si>
  <si>
    <t>. 6 ~ 10</t>
  </si>
  <si>
    <t>. 11~15</t>
  </si>
  <si>
    <t>. 15개 초과_x000D_
Vượt quá 15</t>
  </si>
  <si>
    <t xml:space="preserve">처리복잡도/ Mức độ phức tạp xử lý_x000D_
1) 업무로직 수/ Số lượng business logic 주2)_x000D_
2) 계산식/ Công thức tính toán 주3)_x000D_
3) 화면기능/ Tính năng màn hình 주4)_x000D_
</t>
  </si>
  <si>
    <t>. 없음_x000D_
Không có</t>
  </si>
  <si>
    <t>. 1~5</t>
  </si>
  <si>
    <t>. 6~10</t>
  </si>
  <si>
    <t>. 10 초과_x000D_
Vượt quá 10</t>
  </si>
  <si>
    <t>UI 요소(공통)_x000D_
UI component (Common)</t>
  </si>
  <si>
    <t>. 디자인, Align 등 복잡성과 심미성 요인 반영 가감</t>
  </si>
  <si>
    <t xml:space="preserve">기타/예시        _x000D_
Other/Ví dụ                               </t>
  </si>
  <si>
    <t xml:space="preserve">. 공통 Excel Download 기능_x000D_
. 계산이 없는 단순조회 (ex. 사번조회)_x000D_
_x000D_
</t>
  </si>
  <si>
    <t xml:space="preserve">. 계산이 있는 일반 List 조회_x000D_
. 단순 아이콘 메뉴 생성 - 화면UI와 이미지만 있는 경우_x000D_
. 업무상 주요 Logic이 없는 경우_x000D_
. 간단한 입력, 수정 화면, 단순한 조인 및 조회 결과에 대한 처리 화면_x000D_
</t>
  </si>
  <si>
    <t xml:space="preserve">. Table 컬럼 변경 및 추가_x000D_
. 업무의 중요한 Logic이 있는 경우_x000D_
. 디자인의 복잡성으로 수작업이 많이 요구되는 경우_x000D_
. 칼럼별 정렬등 특정 기능 요구되는 경우, 페이지 기능이 있는 화면등_x000D_
</t>
  </si>
  <si>
    <t>. 데이타 업로드 처리화면(파일을 이용한 데이타 업로드)_x000D_
. 업무의 중요한 Logic에 따른 Validation 복잡성이 있는 경우_x000D_
. 목록 조회 시 서비스 간 API 호출을 통해 데이터를 조회하고 Application Join이 존재하는 경우 (MSA 고려)</t>
  </si>
  <si>
    <t>. 외부기기 연동 및 업체제공 기능 모듈, Open API등의 연계가 필요한 경우_x000D_
. Device를 응용하여 구현이 필요한 요구사항이 있는 경우_x000D_
. 자체 보안 및 암호화 모듈의 구성요청이 있는 경우_x000D_
. 솔루션 도입 등 특이사항 발생하는 경우_x000D_
. 매우 복잡한 로직 수행, 외부 하드웨어 제어, 신기술 적용_x000D_
. 서비스 분리로 인해 서비스 간 보상 처리 Transaction을 구현하는 경우 (MSA 고려)</t>
  </si>
  <si>
    <t xml:space="preserve">   </t>
  </si>
  <si>
    <t>주1) 화면단에서 Alert나 JavaScript로 처리되는 수(검증,Check)</t>
  </si>
  <si>
    <t>주3) Average,Sum, 편차 등</t>
  </si>
  <si>
    <t>주2) Server Logic상 분기나 유형별 처리 등 특이 업무로직이 없음</t>
  </si>
  <si>
    <t>주4) 화면링크, Reset, 페이징 처리, 파일첨부, 정렬기능, 메일링 등</t>
  </si>
  <si>
    <t>Standard effort</t>
  </si>
  <si>
    <t>Effort áp dụng reuse</t>
  </si>
  <si>
    <t>Final 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</si>
</sst>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0" fontId="1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501273</xdr:colOff>
      <xdr:row>0</xdr:row>
      <xdr:rowOff>19051</xdr:rowOff>
    </xdr:from>
    <xdr:to>
      <xdr:col>21</xdr:col>
      <xdr:colOff>205880</xdr:colOff>
      <xdr:row>119</xdr:row>
      <xdr:rowOff>103721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A855D-D34C-4A1A-A17B-1556EB172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27123" y="19051"/>
          <a:ext cx="7019807" cy="300026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531701</xdr:colOff>
      <xdr:row>4</xdr:row>
      <xdr:rowOff>63889</xdr:rowOff>
    </xdr:from>
    <xdr:to>
      <xdr:col>16</xdr:col>
      <xdr:colOff>180878</xdr:colOff>
      <xdr:row>91</xdr:row>
      <xdr:rowOff>103639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D49644-0CDA-95C1-D92E-7A3ACE1F2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4792" y="802798"/>
          <a:ext cx="8700813" cy="16111023"/>
        </a:xfrm>
        <a:prstGeom prst="rect">
          <a:avLst/>
        </a:prstGeom>
      </xdr:spPr>
    </xdr:pic>
    <xdr:clientData/>
  </xdr:twoCellAnchor>
  <xdr:twoCellAnchor editAs="oneCell">
    <xdr:from>
      <xdr:col>19</xdr:col>
      <xdr:colOff>175596</xdr:colOff>
      <xdr:row>4</xdr:row>
      <xdr:rowOff>76970</xdr:rowOff>
    </xdr:from>
    <xdr:to>
      <xdr:col>32</xdr:col>
      <xdr:colOff>449473</xdr:colOff>
      <xdr:row>91</xdr:row>
      <xdr:rowOff>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BCDC0D6-23DB-9433-7342-FAF7D38E6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0596" y="754300"/>
          <a:ext cx="8528877" cy="14655033"/>
        </a:xfrm>
        <a:prstGeom prst="rect">
          <a:avLst/>
        </a:prstGeom>
      </xdr:spPr>
    </xdr:pic>
    <xdr:clientData/>
  </xdr:twoCellAnchor>
  <xdr:twoCellAnchor editAs="oneCell">
    <xdr:from>
      <xdr:col>35</xdr:col>
      <xdr:colOff>444023</xdr:colOff>
      <xdr:row>4</xdr:row>
      <xdr:rowOff>46183</xdr:rowOff>
    </xdr:from>
    <xdr:to>
      <xdr:col>47</xdr:col>
      <xdr:colOff>93973</xdr:colOff>
      <xdr:row>85</xdr:row>
      <xdr:rowOff>3849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94D7E51-C579-C5A9-8A7E-F04F2A0D7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73114" y="785092"/>
          <a:ext cx="7408495" cy="1492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01A8-A8BD-4596-B809-E9A58C8C19E9}">
  <dimension ref="B2:G9"/>
  <sheetViews>
    <sheetView topLeftCell="A5" zoomScale="40" zoomScaleNormal="40" workbookViewId="0">
      <selection activeCell="F7" sqref="F7"/>
    </sheetView>
  </sheetViews>
  <sheetFormatPr defaultRowHeight="14.45"/>
  <cols>
    <col min="2" max="2" width="31.28515625" customWidth="1"/>
    <col min="3" max="3" width="33.28515625" customWidth="1"/>
    <col min="4" max="4" width="42.140625" customWidth="1"/>
    <col min="5" max="5" width="27.7109375" bestFit="1" customWidth="1"/>
    <col min="6" max="6" width="29" customWidth="1"/>
    <col min="7" max="7" width="54" customWidth="1"/>
  </cols>
  <sheetData>
    <row r="2" spans="2:7" ht="96.75" customHeight="1">
      <c r="B2" s="14" t="s">
        <v>0</v>
      </c>
      <c r="C2" s="6" t="s">
        <v>1</v>
      </c>
      <c r="D2" s="8"/>
      <c r="E2" s="8" t="s">
        <v>2</v>
      </c>
      <c r="F2" s="6" t="s">
        <v>3</v>
      </c>
      <c r="G2" s="8" t="s">
        <v>4</v>
      </c>
    </row>
    <row r="3" spans="2:7" ht="96.75" customHeight="1">
      <c r="B3" s="15"/>
      <c r="C3" s="2" t="s">
        <v>5</v>
      </c>
      <c r="D3" s="17" t="s">
        <v>6</v>
      </c>
      <c r="E3" s="18"/>
      <c r="F3" s="2" t="s">
        <v>7</v>
      </c>
      <c r="G3" s="1" t="s">
        <v>8</v>
      </c>
    </row>
    <row r="4" spans="2:7" ht="96.75" customHeight="1">
      <c r="B4" s="15"/>
      <c r="C4" s="2" t="s">
        <v>9</v>
      </c>
      <c r="D4" s="17"/>
      <c r="E4" s="22"/>
      <c r="F4" s="22"/>
      <c r="G4" s="18"/>
    </row>
    <row r="5" spans="2:7" ht="96.75" customHeight="1">
      <c r="B5" s="15"/>
      <c r="C5" s="2" t="s">
        <v>10</v>
      </c>
      <c r="D5" s="17" t="s">
        <v>11</v>
      </c>
      <c r="E5" s="22"/>
      <c r="F5" s="22"/>
      <c r="G5" s="18"/>
    </row>
    <row r="6" spans="2:7" ht="96.75" customHeight="1">
      <c r="B6" s="15"/>
      <c r="C6" s="19" t="s">
        <v>12</v>
      </c>
      <c r="D6" s="12" t="s">
        <v>13</v>
      </c>
      <c r="E6" s="13"/>
      <c r="F6" s="3" t="s">
        <v>14</v>
      </c>
      <c r="G6" s="1"/>
    </row>
    <row r="7" spans="2:7" ht="96.75" customHeight="1">
      <c r="B7" s="15"/>
      <c r="C7" s="20"/>
      <c r="D7" s="12" t="s">
        <v>15</v>
      </c>
      <c r="E7" s="13"/>
      <c r="F7" s="3" t="s">
        <v>16</v>
      </c>
      <c r="G7" s="1"/>
    </row>
    <row r="8" spans="2:7" ht="96.75" customHeight="1">
      <c r="B8" s="15"/>
      <c r="C8" s="20"/>
      <c r="D8" s="12" t="s">
        <v>17</v>
      </c>
      <c r="E8" s="13"/>
      <c r="F8" s="3" t="s">
        <v>18</v>
      </c>
      <c r="G8" s="1"/>
    </row>
    <row r="9" spans="2:7" ht="96.75" customHeight="1">
      <c r="B9" s="16"/>
      <c r="C9" s="21"/>
      <c r="D9" s="12" t="s">
        <v>19</v>
      </c>
      <c r="E9" s="13"/>
      <c r="F9" s="3">
        <f>IF(F6="재사용 있음",(1+((RIGHT($F$7,2)+RIGHT($F$8,2))/2)/100*0.8),"N/A")</f>
        <v>1.28</v>
      </c>
      <c r="G9" s="1"/>
    </row>
  </sheetData>
  <mergeCells count="9">
    <mergeCell ref="D9:E9"/>
    <mergeCell ref="B2:B9"/>
    <mergeCell ref="D3:E3"/>
    <mergeCell ref="C6:C9"/>
    <mergeCell ref="D4:G4"/>
    <mergeCell ref="D5:G5"/>
    <mergeCell ref="D6:E6"/>
    <mergeCell ref="D7:E7"/>
    <mergeCell ref="D8:E8"/>
  </mergeCells>
  <dataValidations count="2">
    <dataValidation type="list" allowBlank="1" showInputMessage="1" showErrorMessage="1" sqref="F6" xr:uid="{CC77E739-DAD6-460A-B82D-BB350813306E}">
      <formula1>"재사용 있음, 재사용 없음"</formula1>
    </dataValidation>
    <dataValidation type="list" allowBlank="1" showInputMessage="1" showErrorMessage="1" sqref="F7 F8" xr:uid="{8F84C01D-CF19-45DC-9B6C-66D30D9272E4}">
      <formula1>"매우 어려움:50,어려움:40,보통:30,쉬움:20,매우 쉬움:10"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D9A2-F7D6-49C3-BC5D-9D44F8F0E566}">
  <dimension ref="B1:X11"/>
  <sheetViews>
    <sheetView topLeftCell="O4" zoomScale="40" zoomScaleNormal="40" workbookViewId="0">
      <selection activeCell="H10" sqref="H10"/>
    </sheetView>
  </sheetViews>
  <sheetFormatPr defaultColWidth="9" defaultRowHeight="14.45"/>
  <cols>
    <col min="1" max="1" width="9" style="4"/>
    <col min="2" max="2" width="8.5703125" style="4" customWidth="1"/>
    <col min="3" max="3" width="17" style="4" customWidth="1"/>
    <col min="4" max="4" width="16" style="4" customWidth="1"/>
    <col min="5" max="5" width="50.85546875" style="4" customWidth="1"/>
    <col min="6" max="6" width="48.140625" style="4" customWidth="1"/>
    <col min="7" max="7" width="59.7109375" style="4" customWidth="1"/>
    <col min="8" max="8" width="34.42578125" style="5" customWidth="1"/>
    <col min="9" max="9" width="22.28515625" style="5" customWidth="1"/>
    <col min="10" max="10" width="30.5703125" style="5" customWidth="1"/>
    <col min="11" max="11" width="14.85546875" style="5" customWidth="1"/>
    <col min="12" max="12" width="24.28515625" style="5" customWidth="1"/>
    <col min="13" max="13" width="13.28515625" style="5" bestFit="1" customWidth="1"/>
    <col min="14" max="14" width="8.5703125" style="5" bestFit="1" customWidth="1"/>
    <col min="15" max="15" width="25.28515625" style="5" customWidth="1"/>
    <col min="16" max="16" width="5.28515625" style="5" bestFit="1" customWidth="1"/>
    <col min="17" max="17" width="8.5703125" style="5" bestFit="1" customWidth="1"/>
    <col min="18" max="18" width="26.140625" style="5" customWidth="1"/>
    <col min="19" max="19" width="4.7109375" style="5" bestFit="1" customWidth="1"/>
    <col min="20" max="20" width="47.28515625" style="4" bestFit="1" customWidth="1"/>
    <col min="21" max="24" width="20.28515625" style="4" customWidth="1"/>
    <col min="25" max="16384" width="9" style="4"/>
  </cols>
  <sheetData>
    <row r="1" spans="2:24" ht="107.65" customHeight="1"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</row>
    <row r="2" spans="2:24" ht="100.35" customHeight="1">
      <c r="B2" s="23" t="s">
        <v>25</v>
      </c>
      <c r="C2" s="24"/>
      <c r="D2" s="24"/>
      <c r="E2" s="24"/>
      <c r="F2" s="24"/>
      <c r="G2" s="25"/>
      <c r="H2" s="23" t="s">
        <v>26</v>
      </c>
      <c r="I2" s="24"/>
      <c r="J2" s="24"/>
      <c r="K2" s="24"/>
      <c r="L2" s="24"/>
      <c r="M2" s="24"/>
      <c r="N2" s="24"/>
      <c r="O2" s="24"/>
      <c r="P2" s="24"/>
      <c r="Q2" s="24"/>
      <c r="R2" s="24"/>
      <c r="S2" s="25"/>
      <c r="T2" s="26" t="s">
        <v>27</v>
      </c>
      <c r="U2" s="27"/>
      <c r="V2" s="27"/>
      <c r="W2" s="27"/>
      <c r="X2" s="28"/>
    </row>
    <row r="3" spans="2:24" ht="127.35" customHeight="1">
      <c r="B3" s="8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34</v>
      </c>
      <c r="I3" s="6" t="s">
        <v>35</v>
      </c>
      <c r="J3" s="6" t="s">
        <v>36</v>
      </c>
      <c r="K3" s="6" t="s">
        <v>37</v>
      </c>
      <c r="L3" s="6" t="s">
        <v>38</v>
      </c>
      <c r="M3" s="6" t="s">
        <v>39</v>
      </c>
      <c r="N3" s="6" t="s">
        <v>40</v>
      </c>
      <c r="O3" s="6" t="s">
        <v>41</v>
      </c>
      <c r="P3" s="6" t="s">
        <v>42</v>
      </c>
      <c r="Q3" s="6" t="s">
        <v>43</v>
      </c>
      <c r="R3" s="6" t="s">
        <v>44</v>
      </c>
      <c r="S3" s="6" t="s">
        <v>45</v>
      </c>
      <c r="T3" s="6" t="s">
        <v>46</v>
      </c>
      <c r="U3" s="6" t="s">
        <v>47</v>
      </c>
      <c r="V3" s="6" t="s">
        <v>48</v>
      </c>
      <c r="W3" s="6" t="s">
        <v>49</v>
      </c>
      <c r="X3" s="6" t="s">
        <v>50</v>
      </c>
    </row>
    <row r="4" spans="2:24">
      <c r="B4" s="1"/>
      <c r="C4" s="1"/>
      <c r="D4" s="1"/>
      <c r="E4" s="1"/>
      <c r="F4" s="1"/>
      <c r="G4" s="1"/>
      <c r="H4" s="2"/>
      <c r="I4" s="2"/>
      <c r="J4" s="2"/>
      <c r="K4" s="2"/>
      <c r="L4" s="2"/>
      <c r="M4" s="2"/>
      <c r="N4" s="7">
        <f>SUM(N5:N11)</f>
        <v>14</v>
      </c>
      <c r="O4" s="10">
        <f>SUM(O5:O11)</f>
        <v>4.4800000000000004</v>
      </c>
      <c r="P4" s="7">
        <v>0</v>
      </c>
      <c r="Q4" s="10">
        <f>SUM(Q5:Q11)</f>
        <v>4.4800000000000004</v>
      </c>
      <c r="R4" s="2"/>
      <c r="S4" s="2"/>
      <c r="T4" s="1"/>
      <c r="U4" s="1"/>
      <c r="V4" s="1"/>
      <c r="W4" s="1"/>
      <c r="X4" s="1"/>
    </row>
    <row r="5" spans="2:24" ht="60" customHeight="1">
      <c r="B5" s="3">
        <v>1</v>
      </c>
      <c r="C5" s="1" t="s">
        <v>51</v>
      </c>
      <c r="D5" s="1" t="s">
        <v>52</v>
      </c>
      <c r="E5" s="1" t="s">
        <v>53</v>
      </c>
      <c r="F5" s="1" t="s">
        <v>54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>
        <f>IF(RIGHT($H5,2)="기타",0,IF(AND($H5&lt;&gt;"",SUMIFS('Detail Effort Table'!$E:$E,'Detail Effort Table'!$B:$B,$H5,'Detail Effort Table'!$C:$C,LEFT($L5,2),'Detail Effort Table'!$D:$D,$K5)=0),"공수참조불가",SUMIFS('Detail Effort Table'!$E:$E,'Detail Effort Table'!$B:$B,$H5,'Detail Effort Table'!$C:$C,LEFT($L5,2),'Detail Effort Table'!$D:$D,$K5) ))</f>
        <v>1.8</v>
      </c>
      <c r="O5" s="9">
        <f>IFERROR(IF($L5="신규 재사용",'Project Basic Info'!$F$9*$N5*RIGHT($M5,5),$N5),"재사용변경율을 선택하세요.")</f>
        <v>0.57600000000000007</v>
      </c>
      <c r="P5" s="2"/>
      <c r="Q5" s="9">
        <f>IF(AND($H5="기타", $P5=0), "기타공수를 입력하세요", IFERROR($O5+$P5, "공수참조가 잘못되었습니다."))</f>
        <v>0.57600000000000007</v>
      </c>
      <c r="R5" s="2"/>
      <c r="S5" s="2"/>
      <c r="T5" s="1" t="s">
        <v>53</v>
      </c>
      <c r="U5" s="1"/>
      <c r="V5" s="1"/>
      <c r="W5" s="1"/>
      <c r="X5" s="1"/>
    </row>
    <row r="6" spans="2:24" ht="60" customHeight="1">
      <c r="B6" s="3">
        <v>2</v>
      </c>
      <c r="C6" s="1" t="s">
        <v>51</v>
      </c>
      <c r="D6" s="1" t="s">
        <v>52</v>
      </c>
      <c r="E6" s="1" t="s">
        <v>53</v>
      </c>
      <c r="F6" s="1" t="s">
        <v>62</v>
      </c>
      <c r="G6" s="2" t="s">
        <v>63</v>
      </c>
      <c r="H6" s="2" t="s">
        <v>56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61</v>
      </c>
      <c r="N6" s="2">
        <f>IF(RIGHT($H6,2)="기타",0,IF(AND($H6&lt;&gt;"",SUMIFS('Detail Effort Table'!$E:$E,'Detail Effort Table'!$B:$B,$H6,'Detail Effort Table'!$C:$C,LEFT($L6,2),'Detail Effort Table'!$D:$D,$K6)=0),"공수참조불가",SUMIFS('Detail Effort Table'!$E:$E,'Detail Effort Table'!$B:$B,$H6,'Detail Effort Table'!$C:$C,LEFT($L6,2),'Detail Effort Table'!$D:$D,$K6) ))</f>
        <v>1.8</v>
      </c>
      <c r="O6" s="9">
        <f>IFERROR(IF($L6="신규 재사용",'Project Basic Info'!$F$9*$N6*RIGHT($M6,5),$N6),"재사용변경율을 선택하세요.")</f>
        <v>0.57600000000000007</v>
      </c>
      <c r="P6" s="2"/>
      <c r="Q6" s="9">
        <f t="shared" ref="Q6:Q11" si="0">IF(AND($H6="기타", $P6=0), "기타공수를 입력하세요", IFERROR($O6+$P6, "공수참조가 잘못되었습니다."))</f>
        <v>0.57600000000000007</v>
      </c>
      <c r="R6" s="2"/>
      <c r="S6" s="2"/>
      <c r="T6" s="1" t="s">
        <v>53</v>
      </c>
      <c r="U6" s="1"/>
      <c r="V6" s="1"/>
      <c r="W6" s="1"/>
      <c r="X6" s="1"/>
    </row>
    <row r="7" spans="2:24" ht="60" customHeight="1">
      <c r="B7" s="3">
        <v>3</v>
      </c>
      <c r="C7" s="1" t="s">
        <v>51</v>
      </c>
      <c r="D7" s="1" t="s">
        <v>52</v>
      </c>
      <c r="E7" s="1" t="s">
        <v>53</v>
      </c>
      <c r="F7" s="1" t="s">
        <v>64</v>
      </c>
      <c r="G7" s="2" t="s">
        <v>65</v>
      </c>
      <c r="H7" s="2" t="s">
        <v>56</v>
      </c>
      <c r="I7" s="2" t="s">
        <v>57</v>
      </c>
      <c r="J7" s="2" t="s">
        <v>58</v>
      </c>
      <c r="K7" s="2" t="s">
        <v>59</v>
      </c>
      <c r="L7" s="2" t="s">
        <v>60</v>
      </c>
      <c r="M7" s="2" t="s">
        <v>61</v>
      </c>
      <c r="N7" s="2">
        <f>IF(RIGHT($H7,2)="기타",0,IF(AND($H7&lt;&gt;"",SUMIFS('Detail Effort Table'!$E:$E,'Detail Effort Table'!$B:$B,$H7,'Detail Effort Table'!$C:$C,LEFT($L7,2),'Detail Effort Table'!$D:$D,$K7)=0),"공수참조불가",SUMIFS('Detail Effort Table'!$E:$E,'Detail Effort Table'!$B:$B,$H7,'Detail Effort Table'!$C:$C,LEFT($L7,2),'Detail Effort Table'!$D:$D,$K7) ))</f>
        <v>1.8</v>
      </c>
      <c r="O7" s="9">
        <f>IFERROR(IF($L7="신규 재사용",'Project Basic Info'!$F$9*$N7*RIGHT($M7,5),$N7),"재사용변경율을 선택하세요.")</f>
        <v>0.57600000000000007</v>
      </c>
      <c r="P7" s="2"/>
      <c r="Q7" s="9">
        <f t="shared" si="0"/>
        <v>0.57600000000000007</v>
      </c>
      <c r="R7" s="2"/>
      <c r="S7" s="2"/>
      <c r="T7" s="1" t="s">
        <v>53</v>
      </c>
      <c r="U7" s="1"/>
      <c r="V7" s="1"/>
      <c r="W7" s="1"/>
      <c r="X7" s="1"/>
    </row>
    <row r="8" spans="2:24" ht="60" customHeight="1">
      <c r="B8" s="3">
        <v>4</v>
      </c>
      <c r="C8" s="1" t="s">
        <v>51</v>
      </c>
      <c r="D8" s="1" t="s">
        <v>52</v>
      </c>
      <c r="E8" s="1" t="s">
        <v>53</v>
      </c>
      <c r="F8" s="1" t="s">
        <v>66</v>
      </c>
      <c r="G8" s="2" t="s">
        <v>67</v>
      </c>
      <c r="H8" s="2" t="s">
        <v>56</v>
      </c>
      <c r="I8" s="2" t="s">
        <v>57</v>
      </c>
      <c r="J8" s="2" t="s">
        <v>58</v>
      </c>
      <c r="K8" s="2" t="s">
        <v>59</v>
      </c>
      <c r="L8" s="2" t="s">
        <v>60</v>
      </c>
      <c r="M8" s="2" t="s">
        <v>61</v>
      </c>
      <c r="N8" s="2">
        <f>IF(RIGHT($H8,2)="기타",0,IF(AND($H8&lt;&gt;"",SUMIFS('Detail Effort Table'!$E:$E,'Detail Effort Table'!$B:$B,$H8,'Detail Effort Table'!$C:$C,LEFT($L8,2),'Detail Effort Table'!$D:$D,$K8)=0),"공수참조불가",SUMIFS('Detail Effort Table'!$E:$E,'Detail Effort Table'!$B:$B,$H8,'Detail Effort Table'!$C:$C,LEFT($L8,2),'Detail Effort Table'!$D:$D,$K8) ))</f>
        <v>1.8</v>
      </c>
      <c r="O8" s="9">
        <f>IFERROR(IF($L8="신규 재사용",'Project Basic Info'!$F$9*$N8*RIGHT($M8,5),$N8),"재사용변경율을 선택하세요.")</f>
        <v>0.57600000000000007</v>
      </c>
      <c r="P8" s="2"/>
      <c r="Q8" s="9">
        <f t="shared" si="0"/>
        <v>0.57600000000000007</v>
      </c>
      <c r="R8" s="2"/>
      <c r="S8" s="2"/>
      <c r="T8" s="1" t="s">
        <v>53</v>
      </c>
      <c r="U8" s="1"/>
      <c r="V8" s="1"/>
      <c r="W8" s="1"/>
      <c r="X8" s="1"/>
    </row>
    <row r="9" spans="2:24" ht="60" customHeight="1">
      <c r="B9" s="3">
        <v>5</v>
      </c>
      <c r="C9" s="1" t="s">
        <v>51</v>
      </c>
      <c r="D9" s="1" t="s">
        <v>52</v>
      </c>
      <c r="E9" s="1" t="s">
        <v>53</v>
      </c>
      <c r="F9" s="1" t="s">
        <v>68</v>
      </c>
      <c r="G9" s="2" t="s">
        <v>69</v>
      </c>
      <c r="H9" s="2" t="s">
        <v>56</v>
      </c>
      <c r="I9" s="2" t="s">
        <v>57</v>
      </c>
      <c r="J9" s="2" t="s">
        <v>58</v>
      </c>
      <c r="K9" s="2" t="s">
        <v>59</v>
      </c>
      <c r="L9" s="2" t="s">
        <v>60</v>
      </c>
      <c r="M9" s="2" t="s">
        <v>61</v>
      </c>
      <c r="N9" s="2">
        <f>IF(RIGHT($H9,2)="기타",0,IF(AND($H9&lt;&gt;"",SUMIFS('Detail Effort Table'!$E:$E,'Detail Effort Table'!$B:$B,$H9,'Detail Effort Table'!$C:$C,LEFT($L9,2),'Detail Effort Table'!$D:$D,$K9)=0),"공수참조불가",SUMIFS('Detail Effort Table'!$E:$E,'Detail Effort Table'!$B:$B,$H9,'Detail Effort Table'!$C:$C,LEFT($L9,2),'Detail Effort Table'!$D:$D,$K9) ))</f>
        <v>1.8</v>
      </c>
      <c r="O9" s="9">
        <f>IFERROR(IF($L9="신규 재사용",'Project Basic Info'!$F$9*$N9*RIGHT($M9,5),$N9),"재사용변경율을 선택하세요.")</f>
        <v>0.57600000000000007</v>
      </c>
      <c r="P9" s="2"/>
      <c r="Q9" s="9">
        <f t="shared" si="0"/>
        <v>0.57600000000000007</v>
      </c>
      <c r="R9" s="2"/>
      <c r="S9" s="2"/>
      <c r="T9" s="1" t="s">
        <v>53</v>
      </c>
      <c r="U9" s="1"/>
      <c r="V9" s="1"/>
      <c r="W9" s="1"/>
      <c r="X9" s="1"/>
    </row>
    <row r="10" spans="2:24" ht="60" customHeight="1">
      <c r="B10" s="3">
        <v>6</v>
      </c>
      <c r="C10" s="1" t="s">
        <v>51</v>
      </c>
      <c r="D10" s="1" t="s">
        <v>52</v>
      </c>
      <c r="E10" s="1" t="s">
        <v>53</v>
      </c>
      <c r="F10" s="1" t="s">
        <v>70</v>
      </c>
      <c r="G10" s="2" t="s">
        <v>71</v>
      </c>
      <c r="H10" s="2" t="s">
        <v>56</v>
      </c>
      <c r="I10" s="2" t="s">
        <v>57</v>
      </c>
      <c r="J10" s="2" t="s">
        <v>58</v>
      </c>
      <c r="K10" s="2" t="s">
        <v>59</v>
      </c>
      <c r="L10" s="2" t="s">
        <v>60</v>
      </c>
      <c r="M10" s="2" t="s">
        <v>61</v>
      </c>
      <c r="N10" s="2">
        <f>IF(RIGHT($H10,2)="기타",0,IF(AND($H10&lt;&gt;"",SUMIFS('Detail Effort Table'!$E:$E,'Detail Effort Table'!$B:$B,$H10,'Detail Effort Table'!$C:$C,LEFT($L10,2),'Detail Effort Table'!$D:$D,$K10)=0),"공수참조불가",SUMIFS('Detail Effort Table'!$E:$E,'Detail Effort Table'!$B:$B,$H10,'Detail Effort Table'!$C:$C,LEFT($L10,2),'Detail Effort Table'!$D:$D,$K10) ))</f>
        <v>1.8</v>
      </c>
      <c r="O10" s="9">
        <f>IFERROR(IF($L10="신규 재사용",'Project Basic Info'!$F$9*$N10*RIGHT($M10,5),$N10),"재사용변경율을 선택하세요.")</f>
        <v>0.57600000000000007</v>
      </c>
      <c r="P10" s="2"/>
      <c r="Q10" s="9">
        <f t="shared" si="0"/>
        <v>0.57600000000000007</v>
      </c>
      <c r="R10" s="2"/>
      <c r="S10" s="2"/>
      <c r="T10" s="1" t="s">
        <v>53</v>
      </c>
      <c r="U10" s="1"/>
      <c r="V10" s="1"/>
      <c r="W10" s="1"/>
      <c r="X10" s="1"/>
    </row>
    <row r="11" spans="2:24" ht="60" customHeight="1">
      <c r="B11" s="3">
        <v>7</v>
      </c>
      <c r="C11" s="1" t="s">
        <v>51</v>
      </c>
      <c r="D11" s="1" t="s">
        <v>52</v>
      </c>
      <c r="E11" s="1" t="s">
        <v>53</v>
      </c>
      <c r="F11" s="1" t="s">
        <v>72</v>
      </c>
      <c r="G11" s="2" t="s">
        <v>73</v>
      </c>
      <c r="H11" s="2" t="s">
        <v>56</v>
      </c>
      <c r="I11" s="2" t="s">
        <v>57</v>
      </c>
      <c r="J11" s="2" t="s">
        <v>58</v>
      </c>
      <c r="K11" s="2" t="s">
        <v>74</v>
      </c>
      <c r="L11" s="2" t="s">
        <v>60</v>
      </c>
      <c r="M11" s="2" t="s">
        <v>61</v>
      </c>
      <c r="N11" s="2">
        <f>IF(RIGHT($H11,2)="기타",0,IF(AND($H11&lt;&gt;"",SUMIFS('Detail Effort Table'!$E:$E,'Detail Effort Table'!$B:$B,$H11,'Detail Effort Table'!$C:$C,LEFT($L11,2),'Detail Effort Table'!$D:$D,$K11)=0),"공수참조불가",SUMIFS('Detail Effort Table'!$E:$E,'Detail Effort Table'!$B:$B,$H11,'Detail Effort Table'!$C:$C,LEFT($L11,2),'Detail Effort Table'!$D:$D,$K11) ))</f>
        <v>3.2</v>
      </c>
      <c r="O11" s="9">
        <f>IFERROR(IF($L11="신규 재사용",'Project Basic Info'!$F$9*$N11*RIGHT($M11,5),$N11),"재사용변경율을 선택하세요.")</f>
        <v>1.024</v>
      </c>
      <c r="P11" s="2"/>
      <c r="Q11" s="9">
        <f t="shared" si="0"/>
        <v>1.024</v>
      </c>
      <c r="R11" s="2"/>
      <c r="S11" s="2"/>
      <c r="T11" s="1" t="s">
        <v>53</v>
      </c>
      <c r="U11" s="1"/>
      <c r="V11" s="1"/>
      <c r="W11" s="1"/>
      <c r="X11" s="1"/>
    </row>
  </sheetData>
  <mergeCells count="3">
    <mergeCell ref="B2:G2"/>
    <mergeCell ref="H2:S2"/>
    <mergeCell ref="T2:X2"/>
  </mergeCells>
  <dataValidations count="4">
    <dataValidation type="list" allowBlank="1" showInputMessage="1" showErrorMessage="1" sqref="L4:L11" xr:uid="{F996F841-0144-4195-A74B-976575C4D212}">
      <formula1>"신규,신규 재사용,변경"</formula1>
    </dataValidation>
    <dataValidation type="list" allowBlank="1" showInputMessage="1" showErrorMessage="1" sqref="M5:M11" xr:uid="{69638201-A6F2-403D-AC58-EAC5FA613555}">
      <formula1>"3%미만 - 0.25 , 33%-66% - 0.5 , 66%이상 - 0.75"</formula1>
    </dataValidation>
    <dataValidation type="list" allowBlank="1" showInputMessage="1" showErrorMessage="1" sqref="K5:K11" xr:uid="{BFEC0976-2C4A-43DA-A68E-F292C7AD1B2B}">
      <formula1>"C0,C1,C2,C3,C4,C5"</formula1>
    </dataValidation>
    <dataValidation type="list" allowBlank="1" showInputMessage="1" showErrorMessage="1" sqref="J5:J11" xr:uid="{FA012EF6-465D-4C13-A8DC-B6B830C3410F}">
      <formula1>"입력/Nhập,수정/Edit,삭제/Xóa,조회/Query"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57CA-983D-4F63-BD69-47E174FF1A0E}">
  <dimension ref="A2:E15"/>
  <sheetViews>
    <sheetView tabSelected="1" zoomScale="85" zoomScaleNormal="85" workbookViewId="0">
      <selection activeCell="C18" sqref="C18"/>
    </sheetView>
  </sheetViews>
  <sheetFormatPr defaultRowHeight="14.45"/>
  <cols>
    <col min="1" max="5" width="19" customWidth="1"/>
  </cols>
  <sheetData>
    <row r="2" spans="1:5" ht="42.95">
      <c r="A2" s="6" t="s">
        <v>75</v>
      </c>
      <c r="B2" s="6" t="s">
        <v>75</v>
      </c>
      <c r="C2" s="6" t="s">
        <v>76</v>
      </c>
      <c r="D2" s="6" t="s">
        <v>77</v>
      </c>
      <c r="E2" s="6" t="s">
        <v>78</v>
      </c>
    </row>
    <row r="3" spans="1:5">
      <c r="A3" s="3" t="s">
        <v>79</v>
      </c>
      <c r="B3" s="3" t="s">
        <v>56</v>
      </c>
      <c r="C3" s="3" t="s">
        <v>80</v>
      </c>
      <c r="D3" s="3" t="s">
        <v>81</v>
      </c>
      <c r="E3" s="3">
        <v>1.1000000000000001</v>
      </c>
    </row>
    <row r="4" spans="1:5">
      <c r="A4" s="3" t="s">
        <v>79</v>
      </c>
      <c r="B4" s="3" t="s">
        <v>56</v>
      </c>
      <c r="C4" s="3" t="s">
        <v>80</v>
      </c>
      <c r="D4" s="3" t="s">
        <v>59</v>
      </c>
      <c r="E4" s="3">
        <v>1.8</v>
      </c>
    </row>
    <row r="5" spans="1:5">
      <c r="A5" s="3" t="s">
        <v>79</v>
      </c>
      <c r="B5" s="3" t="s">
        <v>56</v>
      </c>
      <c r="C5" s="3" t="s">
        <v>80</v>
      </c>
      <c r="D5" s="3" t="s">
        <v>74</v>
      </c>
      <c r="E5" s="3">
        <v>3.2</v>
      </c>
    </row>
    <row r="6" spans="1:5">
      <c r="A6" s="3" t="s">
        <v>79</v>
      </c>
      <c r="B6" s="3" t="s">
        <v>56</v>
      </c>
      <c r="C6" s="3" t="s">
        <v>80</v>
      </c>
      <c r="D6" s="3" t="s">
        <v>82</v>
      </c>
      <c r="E6" s="3">
        <v>5</v>
      </c>
    </row>
    <row r="7" spans="1:5">
      <c r="A7" s="3" t="s">
        <v>79</v>
      </c>
      <c r="B7" s="3" t="s">
        <v>56</v>
      </c>
      <c r="C7" s="3" t="s">
        <v>80</v>
      </c>
      <c r="D7" s="3" t="s">
        <v>83</v>
      </c>
      <c r="E7" s="3">
        <v>7.4</v>
      </c>
    </row>
    <row r="8" spans="1:5">
      <c r="A8" s="3" t="s">
        <v>79</v>
      </c>
      <c r="B8" s="3" t="s">
        <v>56</v>
      </c>
      <c r="C8" s="3" t="s">
        <v>80</v>
      </c>
      <c r="D8" s="3" t="s">
        <v>84</v>
      </c>
      <c r="E8" s="3">
        <v>11.9</v>
      </c>
    </row>
    <row r="9" spans="1:5">
      <c r="A9" s="3" t="s">
        <v>79</v>
      </c>
      <c r="B9" s="3" t="s">
        <v>56</v>
      </c>
      <c r="C9" s="3" t="s">
        <v>85</v>
      </c>
      <c r="D9" s="3" t="s">
        <v>81</v>
      </c>
      <c r="E9" s="3">
        <v>0.6</v>
      </c>
    </row>
    <row r="10" spans="1:5">
      <c r="A10" s="3" t="s">
        <v>79</v>
      </c>
      <c r="B10" s="3" t="s">
        <v>56</v>
      </c>
      <c r="C10" s="3" t="s">
        <v>85</v>
      </c>
      <c r="D10" s="3" t="s">
        <v>59</v>
      </c>
      <c r="E10" s="3">
        <v>1</v>
      </c>
    </row>
    <row r="11" spans="1:5">
      <c r="A11" s="3" t="s">
        <v>79</v>
      </c>
      <c r="B11" s="3" t="s">
        <v>56</v>
      </c>
      <c r="C11" s="3" t="s">
        <v>85</v>
      </c>
      <c r="D11" s="3" t="s">
        <v>74</v>
      </c>
      <c r="E11" s="3">
        <v>2.2999999999999998</v>
      </c>
    </row>
    <row r="12" spans="1:5">
      <c r="A12" s="3" t="s">
        <v>79</v>
      </c>
      <c r="B12" s="3" t="s">
        <v>56</v>
      </c>
      <c r="C12" s="3" t="s">
        <v>85</v>
      </c>
      <c r="D12" s="3" t="s">
        <v>82</v>
      </c>
      <c r="E12" s="3">
        <v>3.6</v>
      </c>
    </row>
    <row r="13" spans="1:5">
      <c r="A13" s="3" t="s">
        <v>79</v>
      </c>
      <c r="B13" s="3" t="s">
        <v>56</v>
      </c>
      <c r="C13" s="3" t="s">
        <v>85</v>
      </c>
      <c r="D13" s="3" t="s">
        <v>83</v>
      </c>
      <c r="E13" s="3">
        <v>5.3</v>
      </c>
    </row>
    <row r="14" spans="1:5">
      <c r="A14" s="3" t="s">
        <v>79</v>
      </c>
      <c r="B14" s="3" t="s">
        <v>56</v>
      </c>
      <c r="C14" s="3" t="s">
        <v>85</v>
      </c>
      <c r="D14" s="3" t="s">
        <v>84</v>
      </c>
      <c r="E14" s="3">
        <v>8.9</v>
      </c>
    </row>
    <row r="15" spans="1:5">
      <c r="B15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C499-65F1-4C73-816E-3BC38F229744}">
  <dimension ref="B2:H12"/>
  <sheetViews>
    <sheetView zoomScale="40" zoomScaleNormal="40" workbookViewId="0">
      <selection activeCell="D13" sqref="D13"/>
    </sheetView>
  </sheetViews>
  <sheetFormatPr defaultRowHeight="14.45"/>
  <cols>
    <col min="2" max="2" width="14.140625" customWidth="1"/>
    <col min="3" max="3" width="40.140625" customWidth="1"/>
    <col min="4" max="8" width="56" customWidth="1"/>
  </cols>
  <sheetData>
    <row r="2" spans="2:8">
      <c r="B2" s="1" t="s">
        <v>87</v>
      </c>
      <c r="C2" s="1"/>
      <c r="D2" s="1"/>
      <c r="E2" s="1"/>
      <c r="F2" s="1"/>
      <c r="G2" s="1"/>
      <c r="H2" s="1"/>
    </row>
    <row r="3" spans="2:8" ht="84.95" customHeight="1">
      <c r="B3" s="6" t="s">
        <v>88</v>
      </c>
      <c r="C3" s="6" t="s">
        <v>89</v>
      </c>
      <c r="D3" s="8" t="s">
        <v>59</v>
      </c>
      <c r="E3" s="8" t="s">
        <v>74</v>
      </c>
      <c r="F3" s="8" t="s">
        <v>82</v>
      </c>
      <c r="G3" s="8" t="s">
        <v>83</v>
      </c>
      <c r="H3" s="8" t="s">
        <v>84</v>
      </c>
    </row>
    <row r="4" spans="2:8" ht="84.95" customHeight="1">
      <c r="B4" s="29" t="s">
        <v>57</v>
      </c>
      <c r="C4" s="2" t="s">
        <v>90</v>
      </c>
      <c r="D4" s="2" t="s">
        <v>91</v>
      </c>
      <c r="E4" s="2" t="s">
        <v>92</v>
      </c>
      <c r="F4" s="2" t="s">
        <v>93</v>
      </c>
      <c r="G4" s="2" t="s">
        <v>94</v>
      </c>
      <c r="H4" s="2" t="s">
        <v>95</v>
      </c>
    </row>
    <row r="5" spans="2:8" ht="84.95" customHeight="1">
      <c r="B5" s="30"/>
      <c r="C5" s="2" t="s">
        <v>96</v>
      </c>
      <c r="D5" s="2" t="s">
        <v>97</v>
      </c>
      <c r="E5" s="1" t="s">
        <v>98</v>
      </c>
      <c r="F5" s="1" t="s">
        <v>99</v>
      </c>
      <c r="G5" s="2" t="s">
        <v>100</v>
      </c>
      <c r="H5" s="1"/>
    </row>
    <row r="6" spans="2:8" ht="84.95" customHeight="1">
      <c r="B6" s="30"/>
      <c r="C6" s="2" t="s">
        <v>101</v>
      </c>
      <c r="D6" s="2" t="s">
        <v>102</v>
      </c>
      <c r="E6" s="1" t="s">
        <v>103</v>
      </c>
      <c r="F6" s="1" t="s">
        <v>104</v>
      </c>
      <c r="G6" s="2" t="s">
        <v>105</v>
      </c>
      <c r="H6" s="1"/>
    </row>
    <row r="7" spans="2:8" ht="84.95" customHeight="1">
      <c r="B7" s="30"/>
      <c r="C7" s="2" t="s">
        <v>106</v>
      </c>
      <c r="D7" s="2" t="s">
        <v>107</v>
      </c>
      <c r="E7" s="1" t="s">
        <v>108</v>
      </c>
      <c r="F7" s="1" t="s">
        <v>109</v>
      </c>
      <c r="G7" s="2" t="s">
        <v>110</v>
      </c>
      <c r="H7" s="1"/>
    </row>
    <row r="8" spans="2:8" ht="84.95" customHeight="1">
      <c r="B8" s="30"/>
      <c r="C8" s="2" t="s">
        <v>111</v>
      </c>
      <c r="D8" s="1" t="s">
        <v>112</v>
      </c>
      <c r="E8" s="1"/>
      <c r="F8" s="1"/>
      <c r="G8" s="1"/>
      <c r="H8" s="1"/>
    </row>
    <row r="9" spans="2:8" ht="157.5" customHeight="1">
      <c r="B9" s="31"/>
      <c r="C9" s="2" t="s">
        <v>113</v>
      </c>
      <c r="D9" s="2" t="s">
        <v>114</v>
      </c>
      <c r="E9" s="2" t="s">
        <v>115</v>
      </c>
      <c r="F9" s="2" t="s">
        <v>116</v>
      </c>
      <c r="G9" s="2" t="s">
        <v>117</v>
      </c>
      <c r="H9" s="2" t="s">
        <v>118</v>
      </c>
    </row>
    <row r="10" spans="2:8">
      <c r="B10" s="1"/>
      <c r="C10" s="1"/>
      <c r="D10" s="1"/>
      <c r="E10" s="1"/>
      <c r="F10" s="1" t="s">
        <v>119</v>
      </c>
      <c r="G10" s="1"/>
      <c r="H10" s="1"/>
    </row>
    <row r="11" spans="2:8">
      <c r="B11" s="1" t="s">
        <v>120</v>
      </c>
      <c r="C11" s="1"/>
      <c r="D11" s="1"/>
      <c r="E11" s="1" t="s">
        <v>121</v>
      </c>
      <c r="F11" s="1"/>
      <c r="G11" s="1"/>
      <c r="H11" s="1"/>
    </row>
    <row r="12" spans="2:8">
      <c r="B12" s="1" t="s">
        <v>122</v>
      </c>
      <c r="C12" s="1"/>
      <c r="D12" s="1"/>
      <c r="E12" s="1" t="s">
        <v>123</v>
      </c>
      <c r="F12" s="1"/>
      <c r="G12" s="1"/>
      <c r="H12" s="1"/>
    </row>
  </sheetData>
  <mergeCells count="1">
    <mergeCell ref="B4:B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CC9C-6449-4971-9CD6-48FC238C2260}">
  <dimension ref="D4:AK4"/>
  <sheetViews>
    <sheetView topLeftCell="A29" zoomScale="40" zoomScaleNormal="40" workbookViewId="0">
      <selection activeCell="R118" sqref="R118"/>
    </sheetView>
  </sheetViews>
  <sheetFormatPr defaultRowHeight="14.45"/>
  <sheetData>
    <row r="4" spans="4:37">
      <c r="D4" s="11" t="s">
        <v>124</v>
      </c>
      <c r="T4" s="11" t="s">
        <v>125</v>
      </c>
      <c r="AK4" s="11" t="s">
        <v>126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206cbc-4b1f-45f1-92c3-c45bb2ceba88" xsi:nil="true"/>
    <lcf76f155ced4ddcb4097134ff3c332f xmlns="f745267f-a399-465c-b265-0ead0105b13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991F6F7E943B58DA69BFB3C3FBB" ma:contentTypeVersion="12" ma:contentTypeDescription="Create a new document." ma:contentTypeScope="" ma:versionID="bdd438778f19dc9f1f07576994696aa2">
  <xsd:schema xmlns:xsd="http://www.w3.org/2001/XMLSchema" xmlns:xs="http://www.w3.org/2001/XMLSchema" xmlns:p="http://schemas.microsoft.com/office/2006/metadata/properties" xmlns:ns2="f745267f-a399-465c-b265-0ead0105b13c" xmlns:ns3="80206cbc-4b1f-45f1-92c3-c45bb2ceba88" targetNamespace="http://schemas.microsoft.com/office/2006/metadata/properties" ma:root="true" ma:fieldsID="588752564d6e98409a97664acb04b648" ns2:_="" ns3:_="">
    <xsd:import namespace="f745267f-a399-465c-b265-0ead0105b13c"/>
    <xsd:import namespace="80206cbc-4b1f-45f1-92c3-c45bb2ceba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45267f-a399-465c-b265-0ead0105b1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3e4a51d-6507-421c-8760-bc61444c9b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06cbc-4b1f-45f1-92c3-c45bb2ceba8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151fbd2-752e-4fc4-8bd9-d580872bf967}" ma:internalName="TaxCatchAll" ma:showField="CatchAllData" ma:web="80206cbc-4b1f-45f1-92c3-c45bb2ceba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8088E4-5906-494F-93B9-2CA7CC498327}"/>
</file>

<file path=customXml/itemProps2.xml><?xml version="1.0" encoding="utf-8"?>
<ds:datastoreItem xmlns:ds="http://schemas.openxmlformats.org/officeDocument/2006/customXml" ds:itemID="{96D60BF4-B031-4C93-8C0B-FC8657CE53C2}"/>
</file>

<file path=customXml/itemProps3.xml><?xml version="1.0" encoding="utf-8"?>
<ds:datastoreItem xmlns:ds="http://schemas.openxmlformats.org/officeDocument/2006/customXml" ds:itemID="{F41194B1-0FC5-4EA4-85AF-810CA2AFF314}"/>
</file>

<file path=docMetadata/LabelInfo.xml><?xml version="1.0" encoding="utf-8"?>
<clbl:labelList xmlns:clbl="http://schemas.microsoft.com/office/2020/mipLabelMetadata">
  <clbl:label id="{fab2d60f-e614-4f9d-b2ad-9fb1397f2efe}" enabled="0" method="" siteId="{fab2d60f-e614-4f9d-b2ad-9fb1397f2ef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MINH THUY(Nguyen Minh Thuy, Sophia)</dc:creator>
  <cp:keywords/>
  <dc:description/>
  <cp:lastModifiedBy>HOANG CONG MINH(HOANG CONG MINH, Edward)</cp:lastModifiedBy>
  <cp:revision/>
  <dcterms:created xsi:type="dcterms:W3CDTF">2026-07-10T03:39:21Z</dcterms:created>
  <dcterms:modified xsi:type="dcterms:W3CDTF">2026-07-23T08:37:38Z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0x010100E5698991F6F7E943B58DA69BFB3C3FBB</vt:lpwstr>
  </property>
  <property fmtid="{D5CDD505-2E9C-101B-9397-08002B2CF9AE}" pid="3" name="MediaServiceImageTags">
    <vt:lpwstr/>
  </property>
</Properties>
</file>