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ocuments\Publications\UML-State-machine-Full-Code-gen\Full USM\experiments\"/>
    </mc:Choice>
  </mc:AlternateContent>
  <bookViews>
    <workbookView xWindow="0" yWindow="0" windowWidth="18825" windowHeight="12690" tabRatio="780" activeTab="1"/>
  </bookViews>
  <sheets>
    <sheet name="BoxPlot" sheetId="3" r:id="rId1"/>
    <sheet name="Feuil1" sheetId="9" r:id="rId2"/>
    <sheet name="BoxPlot2" sheetId="7" r:id="rId3"/>
    <sheet name="BoxPlot_Shifted" sheetId="2" r:id="rId4"/>
    <sheet name="Data_Shifted" sheetId="1" r:id="rId5"/>
    <sheet name="Data" sheetId="6" r:id="rId6"/>
    <sheet name="©" sheetId="8" r:id="rId7"/>
  </sheets>
  <definedNames>
    <definedName name="_xlnm.Print_Titles" localSheetId="0">BoxPlot!$49:$49</definedName>
    <definedName name="_xlnm.Print_Titles" localSheetId="2">BoxPlot2!$49:$49</definedName>
    <definedName name="shift">Data_Shifted!$I$1</definedName>
    <definedName name="valuevx">42.314159</definedName>
    <definedName name="_xlnm.Print_Area" localSheetId="0">BoxPlot!$A$1:$R$90</definedName>
    <definedName name="_xlnm.Print_Area" localSheetId="3">BoxPlot_Shifted!$A$1:$G$51</definedName>
    <definedName name="_xlnm.Print_Area" localSheetId="2">BoxPlot2!$A$1:$G$90</definedName>
  </definedNames>
  <calcPr calcId="152511"/>
</workbook>
</file>

<file path=xl/calcChain.xml><?xml version="1.0" encoding="utf-8"?>
<calcChain xmlns="http://schemas.openxmlformats.org/spreadsheetml/2006/main">
  <c r="Q49" i="3" l="1"/>
  <c r="Q31" i="3"/>
  <c r="Q30" i="3"/>
  <c r="Q29" i="3"/>
  <c r="Q36" i="3" s="1"/>
  <c r="Q28" i="3"/>
  <c r="Q27" i="3"/>
  <c r="P49" i="3"/>
  <c r="P31" i="3"/>
  <c r="P30" i="3"/>
  <c r="P37" i="3" s="1"/>
  <c r="P29" i="3"/>
  <c r="P28" i="3"/>
  <c r="P27" i="3"/>
  <c r="O49" i="3"/>
  <c r="O31" i="3"/>
  <c r="O30" i="3"/>
  <c r="O29" i="3"/>
  <c r="O28" i="3"/>
  <c r="O27" i="3"/>
  <c r="N49" i="3"/>
  <c r="N31" i="3"/>
  <c r="N30" i="3"/>
  <c r="N29" i="3"/>
  <c r="N28" i="3"/>
  <c r="N27" i="3"/>
  <c r="M49" i="3"/>
  <c r="M37" i="3"/>
  <c r="M31" i="3"/>
  <c r="M30" i="3"/>
  <c r="M29" i="3"/>
  <c r="M28" i="3"/>
  <c r="M32" i="3" s="1"/>
  <c r="M27" i="3"/>
  <c r="L49" i="3"/>
  <c r="L31" i="3"/>
  <c r="L30" i="3"/>
  <c r="L29" i="3"/>
  <c r="L36" i="3" s="1"/>
  <c r="L28" i="3"/>
  <c r="L27" i="3"/>
  <c r="K49" i="3"/>
  <c r="K31" i="3"/>
  <c r="K30" i="3"/>
  <c r="K29" i="3"/>
  <c r="K28" i="3"/>
  <c r="K36" i="3" s="1"/>
  <c r="K27" i="3"/>
  <c r="J49" i="3"/>
  <c r="J31" i="3"/>
  <c r="J30" i="3"/>
  <c r="J29" i="3"/>
  <c r="J36" i="3" s="1"/>
  <c r="J28" i="3"/>
  <c r="J27" i="3"/>
  <c r="I49" i="3"/>
  <c r="I31" i="3"/>
  <c r="I30" i="3"/>
  <c r="I29" i="3"/>
  <c r="I28" i="3"/>
  <c r="I36" i="3" s="1"/>
  <c r="I27" i="3"/>
  <c r="H49" i="3"/>
  <c r="H31" i="3"/>
  <c r="H30" i="3"/>
  <c r="H29" i="3"/>
  <c r="H28" i="3"/>
  <c r="H27" i="3"/>
  <c r="G49" i="3"/>
  <c r="G31" i="3"/>
  <c r="G30" i="3"/>
  <c r="G29" i="3"/>
  <c r="G28" i="3"/>
  <c r="G27" i="3"/>
  <c r="N36" i="3" l="1"/>
  <c r="H36" i="3"/>
  <c r="H37" i="3"/>
  <c r="O37" i="3"/>
  <c r="G36" i="3"/>
  <c r="G37" i="3"/>
  <c r="Q32" i="3"/>
  <c r="Q40" i="3" s="1"/>
  <c r="Q34" i="3" s="1"/>
  <c r="Q47" i="3" s="1"/>
  <c r="Q37" i="3"/>
  <c r="P36" i="3"/>
  <c r="P32" i="3"/>
  <c r="P40" i="3" s="1"/>
  <c r="O36" i="3"/>
  <c r="O32" i="3"/>
  <c r="O39" i="3" s="1"/>
  <c r="N32" i="3"/>
  <c r="N39" i="3" s="1"/>
  <c r="N37" i="3"/>
  <c r="M39" i="3"/>
  <c r="M40" i="3"/>
  <c r="M34" i="3" s="1"/>
  <c r="M47" i="3" s="1"/>
  <c r="M36" i="3"/>
  <c r="L32" i="3"/>
  <c r="L40" i="3" s="1"/>
  <c r="L34" i="3" s="1"/>
  <c r="L47" i="3" s="1"/>
  <c r="L37" i="3"/>
  <c r="K32" i="3"/>
  <c r="K40" i="3" s="1"/>
  <c r="K34" i="3" s="1"/>
  <c r="K47" i="3" s="1"/>
  <c r="K37" i="3"/>
  <c r="J32" i="3"/>
  <c r="J39" i="3" s="1"/>
  <c r="J37" i="3"/>
  <c r="I32" i="3"/>
  <c r="I40" i="3" s="1"/>
  <c r="I34" i="3" s="1"/>
  <c r="I47" i="3" s="1"/>
  <c r="I37" i="3"/>
  <c r="H32" i="3"/>
  <c r="H39" i="3" s="1"/>
  <c r="G32" i="3"/>
  <c r="G39" i="3" s="1"/>
  <c r="T2" i="3"/>
  <c r="I2" i="7"/>
  <c r="I2" i="2"/>
  <c r="B6" i="8"/>
  <c r="P39" i="3" l="1"/>
  <c r="P33" i="3" s="1"/>
  <c r="P46" i="3" s="1"/>
  <c r="O40" i="3"/>
  <c r="O34" i="3" s="1"/>
  <c r="O47" i="3" s="1"/>
  <c r="N40" i="3"/>
  <c r="N34" i="3" s="1"/>
  <c r="N47" i="3" s="1"/>
  <c r="Q42" i="3"/>
  <c r="Q44" i="3" s="1"/>
  <c r="Q39" i="3"/>
  <c r="P34" i="3"/>
  <c r="P47" i="3" s="1"/>
  <c r="P42" i="3"/>
  <c r="P44" i="3" s="1"/>
  <c r="P41" i="3"/>
  <c r="P43" i="3" s="1"/>
  <c r="O33" i="3"/>
  <c r="O46" i="3" s="1"/>
  <c r="O41" i="3"/>
  <c r="O43" i="3" s="1"/>
  <c r="O42" i="3"/>
  <c r="O44" i="3" s="1"/>
  <c r="N33" i="3"/>
  <c r="N46" i="3" s="1"/>
  <c r="N41" i="3"/>
  <c r="N43" i="3" s="1"/>
  <c r="N42" i="3"/>
  <c r="N44" i="3" s="1"/>
  <c r="M42" i="3"/>
  <c r="M44" i="3" s="1"/>
  <c r="M33" i="3"/>
  <c r="M46" i="3" s="1"/>
  <c r="M41" i="3"/>
  <c r="M43" i="3" s="1"/>
  <c r="L42" i="3"/>
  <c r="L44" i="3" s="1"/>
  <c r="L39" i="3"/>
  <c r="K42" i="3"/>
  <c r="K44" i="3" s="1"/>
  <c r="K39" i="3"/>
  <c r="J33" i="3"/>
  <c r="J46" i="3" s="1"/>
  <c r="J41" i="3"/>
  <c r="J43" i="3" s="1"/>
  <c r="J40" i="3"/>
  <c r="I42" i="3"/>
  <c r="I44" i="3" s="1"/>
  <c r="I39" i="3"/>
  <c r="H33" i="3"/>
  <c r="H46" i="3" s="1"/>
  <c r="H41" i="3"/>
  <c r="H43" i="3" s="1"/>
  <c r="H40" i="3"/>
  <c r="G41" i="3"/>
  <c r="G43" i="3" s="1"/>
  <c r="G33" i="3"/>
  <c r="G46" i="3" s="1"/>
  <c r="G40" i="3"/>
  <c r="C49" i="3"/>
  <c r="D49" i="3"/>
  <c r="E49" i="3"/>
  <c r="F49" i="3"/>
  <c r="R49" i="3"/>
  <c r="B49" i="3"/>
  <c r="B27" i="7"/>
  <c r="B42" i="7" s="1"/>
  <c r="B44" i="7" s="1"/>
  <c r="C27" i="7"/>
  <c r="D27" i="7"/>
  <c r="E27" i="7"/>
  <c r="E42" i="7" s="1"/>
  <c r="E44" i="7" s="1"/>
  <c r="F27" i="7"/>
  <c r="F42" i="7" s="1"/>
  <c r="F44" i="7" s="1"/>
  <c r="G27" i="7"/>
  <c r="B28" i="7"/>
  <c r="C28" i="7"/>
  <c r="C36" i="7" s="1"/>
  <c r="D28" i="7"/>
  <c r="D36" i="7" s="1"/>
  <c r="E28" i="7"/>
  <c r="F28" i="7"/>
  <c r="G28" i="7"/>
  <c r="G36" i="7" s="1"/>
  <c r="B29" i="7"/>
  <c r="B37" i="7" s="1"/>
  <c r="C29" i="7"/>
  <c r="D29" i="7"/>
  <c r="E29" i="7"/>
  <c r="E37" i="7" s="1"/>
  <c r="F29" i="7"/>
  <c r="F37" i="7" s="1"/>
  <c r="G29" i="7"/>
  <c r="B30" i="7"/>
  <c r="C30" i="7"/>
  <c r="C39" i="7" s="1"/>
  <c r="D30" i="7"/>
  <c r="D39" i="7" s="1"/>
  <c r="E30" i="7"/>
  <c r="F30" i="7"/>
  <c r="G30" i="7"/>
  <c r="G39" i="7" s="1"/>
  <c r="B31" i="7"/>
  <c r="C31" i="7"/>
  <c r="D31" i="7"/>
  <c r="E31" i="7"/>
  <c r="F31" i="7"/>
  <c r="G31" i="7"/>
  <c r="B32" i="7"/>
  <c r="C32" i="7"/>
  <c r="C40" i="7" s="1"/>
  <c r="D32" i="7"/>
  <c r="D40" i="7" s="1"/>
  <c r="E32" i="7"/>
  <c r="F32" i="7"/>
  <c r="G32" i="7"/>
  <c r="G40" i="7" s="1"/>
  <c r="B39" i="7"/>
  <c r="B33" i="7" s="1"/>
  <c r="E39" i="7"/>
  <c r="E33" i="7"/>
  <c r="F39" i="7"/>
  <c r="F33" i="7" s="1"/>
  <c r="F46" i="7" s="1"/>
  <c r="B40" i="7"/>
  <c r="B34" i="7" s="1"/>
  <c r="B47" i="7" s="1"/>
  <c r="E40" i="7"/>
  <c r="E34" i="7"/>
  <c r="E47" i="7" s="1"/>
  <c r="F40" i="7"/>
  <c r="F34" i="7" s="1"/>
  <c r="B36" i="7"/>
  <c r="E36" i="7"/>
  <c r="F36" i="7"/>
  <c r="C37" i="7"/>
  <c r="G37" i="7"/>
  <c r="B41" i="7"/>
  <c r="E41" i="7"/>
  <c r="B43" i="7"/>
  <c r="E43" i="7"/>
  <c r="B46" i="7"/>
  <c r="E46" i="7"/>
  <c r="I1" i="1"/>
  <c r="R28" i="3"/>
  <c r="R30" i="3"/>
  <c r="F28" i="3"/>
  <c r="F30" i="3"/>
  <c r="F37" i="3" s="1"/>
  <c r="F27" i="3"/>
  <c r="E28" i="3"/>
  <c r="E30" i="3"/>
  <c r="E27" i="3"/>
  <c r="D28" i="3"/>
  <c r="D30" i="3"/>
  <c r="D32" i="3" s="1"/>
  <c r="D39" i="3" s="1"/>
  <c r="D27" i="3"/>
  <c r="C28" i="3"/>
  <c r="C32" i="3" s="1"/>
  <c r="C39" i="3" s="1"/>
  <c r="C30" i="3"/>
  <c r="B28" i="3"/>
  <c r="B30" i="3"/>
  <c r="R31" i="3"/>
  <c r="F31" i="3"/>
  <c r="D31" i="3"/>
  <c r="C31" i="3"/>
  <c r="R27" i="3"/>
  <c r="C27" i="3"/>
  <c r="B27" i="3"/>
  <c r="E31" i="3"/>
  <c r="B31" i="3"/>
  <c r="R29" i="3"/>
  <c r="R36" i="3" s="1"/>
  <c r="F29" i="3"/>
  <c r="E29" i="3"/>
  <c r="E36" i="3" s="1"/>
  <c r="D29" i="3"/>
  <c r="C29" i="3"/>
  <c r="C36" i="3" s="1"/>
  <c r="B29" i="3"/>
  <c r="C40" i="3" l="1"/>
  <c r="C34" i="3" s="1"/>
  <c r="C47" i="3" s="1"/>
  <c r="B36" i="3"/>
  <c r="D36" i="3"/>
  <c r="R32" i="3"/>
  <c r="R40" i="3" s="1"/>
  <c r="D37" i="3"/>
  <c r="Q33" i="3"/>
  <c r="Q46" i="3" s="1"/>
  <c r="Q41" i="3"/>
  <c r="Q43" i="3" s="1"/>
  <c r="L33" i="3"/>
  <c r="L46" i="3" s="1"/>
  <c r="L41" i="3"/>
  <c r="L43" i="3" s="1"/>
  <c r="K33" i="3"/>
  <c r="K46" i="3" s="1"/>
  <c r="K41" i="3"/>
  <c r="K43" i="3" s="1"/>
  <c r="J34" i="3"/>
  <c r="J47" i="3" s="1"/>
  <c r="J42" i="3"/>
  <c r="J44" i="3" s="1"/>
  <c r="I33" i="3"/>
  <c r="I46" i="3" s="1"/>
  <c r="I41" i="3"/>
  <c r="I43" i="3" s="1"/>
  <c r="H34" i="3"/>
  <c r="H47" i="3" s="1"/>
  <c r="H42" i="3"/>
  <c r="H44" i="3" s="1"/>
  <c r="G34" i="3"/>
  <c r="G47" i="3" s="1"/>
  <c r="G42" i="3"/>
  <c r="G44" i="3" s="1"/>
  <c r="D33" i="3"/>
  <c r="D46" i="3" s="1"/>
  <c r="D41" i="3"/>
  <c r="D43" i="3" s="1"/>
  <c r="D34" i="7"/>
  <c r="D47" i="7" s="1"/>
  <c r="D42" i="7"/>
  <c r="D33" i="7"/>
  <c r="D46" i="7" s="1"/>
  <c r="D41" i="7"/>
  <c r="D43" i="7" s="1"/>
  <c r="F32" i="3"/>
  <c r="F39" i="3" s="1"/>
  <c r="F41" i="7"/>
  <c r="F43" i="7" s="1"/>
  <c r="D37" i="7"/>
  <c r="C41" i="3"/>
  <c r="C43" i="3" s="1"/>
  <c r="C33" i="3"/>
  <c r="C46" i="3" s="1"/>
  <c r="B32" i="3"/>
  <c r="B40" i="3" s="1"/>
  <c r="B37" i="3"/>
  <c r="C37" i="3"/>
  <c r="E32" i="3"/>
  <c r="E39" i="3" s="1"/>
  <c r="E37" i="3"/>
  <c r="F47" i="7"/>
  <c r="F36" i="3"/>
  <c r="G37" i="2"/>
  <c r="A3" i="2"/>
  <c r="D40" i="3"/>
  <c r="D34" i="3" s="1"/>
  <c r="D47" i="3" s="1"/>
  <c r="D44" i="7"/>
  <c r="G34" i="7"/>
  <c r="G47" i="7" s="1"/>
  <c r="G42" i="7"/>
  <c r="G44" i="7" s="1"/>
  <c r="C34" i="7"/>
  <c r="C47" i="7" s="1"/>
  <c r="C42" i="7"/>
  <c r="C44" i="7" s="1"/>
  <c r="G33" i="7"/>
  <c r="G46" i="7" s="1"/>
  <c r="G41" i="7"/>
  <c r="G43" i="7" s="1"/>
  <c r="C33" i="7"/>
  <c r="C46" i="7" s="1"/>
  <c r="C41" i="7"/>
  <c r="C43" i="7" s="1"/>
  <c r="E40" i="3"/>
  <c r="R37" i="3"/>
  <c r="B37" i="2"/>
  <c r="C37" i="2"/>
  <c r="D37" i="2"/>
  <c r="E37" i="2"/>
  <c r="F37" i="2"/>
  <c r="R34" i="3" l="1"/>
  <c r="R47" i="3" s="1"/>
  <c r="R42" i="3"/>
  <c r="R44" i="3" s="1"/>
  <c r="C42" i="3"/>
  <c r="C44" i="3" s="1"/>
  <c r="R39" i="3"/>
  <c r="B39" i="3"/>
  <c r="B41" i="3" s="1"/>
  <c r="B43" i="3" s="1"/>
  <c r="B34" i="3"/>
  <c r="B47" i="3" s="1"/>
  <c r="B42" i="3"/>
  <c r="B44" i="3" s="1"/>
  <c r="D42" i="3"/>
  <c r="D44" i="3" s="1"/>
  <c r="E34" i="3"/>
  <c r="E47" i="3" s="1"/>
  <c r="E42" i="3"/>
  <c r="E44" i="3" s="1"/>
  <c r="B33" i="3"/>
  <c r="B46" i="3" s="1"/>
  <c r="E33" i="3"/>
  <c r="E46" i="3" s="1"/>
  <c r="E41" i="3"/>
  <c r="E43" i="3" s="1"/>
  <c r="F33" i="3"/>
  <c r="F46" i="3" s="1"/>
  <c r="F41" i="3"/>
  <c r="F43" i="3" s="1"/>
  <c r="F40" i="3"/>
  <c r="R33" i="3" l="1"/>
  <c r="R46" i="3" s="1"/>
  <c r="R41" i="3"/>
  <c r="R43" i="3" s="1"/>
  <c r="F42" i="3"/>
  <c r="F44" i="3" s="1"/>
  <c r="F34" i="3"/>
  <c r="F47" i="3" s="1"/>
  <c r="B1" i="1"/>
  <c r="C17" i="1"/>
  <c r="D33" i="1"/>
  <c r="F1" i="1"/>
  <c r="A17" i="1"/>
  <c r="F42" i="1"/>
  <c r="A35" i="1"/>
  <c r="C14" i="1"/>
  <c r="D30" i="1"/>
  <c r="F10" i="1"/>
  <c r="B15" i="1"/>
  <c r="C31" i="1"/>
  <c r="D47" i="1"/>
  <c r="F15" i="1"/>
  <c r="B40" i="1"/>
  <c r="D8" i="1"/>
  <c r="E24" i="1"/>
  <c r="F40" i="1"/>
  <c r="B5" i="1"/>
  <c r="C21" i="1"/>
  <c r="D37" i="1"/>
  <c r="F5" i="1"/>
  <c r="A21" i="1"/>
  <c r="A2" i="1"/>
  <c r="B2" i="1"/>
  <c r="C18" i="1"/>
  <c r="D34" i="1"/>
  <c r="F22" i="1"/>
  <c r="B19" i="1"/>
  <c r="C35" i="1"/>
  <c r="E3" i="1"/>
  <c r="F19" i="1"/>
  <c r="B25" i="1"/>
  <c r="C41" i="1"/>
  <c r="E9" i="1"/>
  <c r="F25" i="1"/>
  <c r="A41" i="1"/>
  <c r="A30" i="1"/>
  <c r="B22" i="1"/>
  <c r="C38" i="1"/>
  <c r="E6" i="1"/>
  <c r="A34" i="1"/>
  <c r="B39" i="1"/>
  <c r="D7" i="1"/>
  <c r="E23" i="1"/>
  <c r="A39" i="1"/>
  <c r="C16" i="1"/>
  <c r="D32" i="1"/>
  <c r="E48" i="1"/>
  <c r="A16" i="1"/>
  <c r="B29" i="1"/>
  <c r="C45" i="1"/>
  <c r="E13" i="1"/>
  <c r="F29" i="1"/>
  <c r="A45" i="1"/>
  <c r="A38" i="1"/>
  <c r="B26" i="1"/>
  <c r="C42" i="1"/>
  <c r="E10" i="1"/>
  <c r="A46" i="1"/>
  <c r="B43" i="1"/>
  <c r="D11" i="1"/>
  <c r="E27" i="1"/>
  <c r="B4" i="1"/>
  <c r="C44" i="1"/>
  <c r="F28" i="1"/>
  <c r="C20" i="1"/>
  <c r="F4" i="1"/>
  <c r="D12" i="1"/>
  <c r="F44" i="1"/>
  <c r="D20" i="1"/>
  <c r="A4" i="1"/>
  <c r="B17" i="1"/>
  <c r="C33" i="1"/>
  <c r="E1" i="1"/>
  <c r="F17" i="1"/>
  <c r="A33" i="1"/>
  <c r="A18" i="1"/>
  <c r="B14" i="1"/>
  <c r="C30" i="1"/>
  <c r="D46" i="1"/>
  <c r="A10" i="1"/>
  <c r="B31" i="1"/>
  <c r="C47" i="1"/>
  <c r="E15" i="1"/>
  <c r="A3" i="1"/>
  <c r="C8" i="1"/>
  <c r="D24" i="1"/>
  <c r="E40" i="1"/>
  <c r="A8" i="1"/>
  <c r="B21" i="1"/>
  <c r="C37" i="1"/>
  <c r="E5" i="1"/>
  <c r="F21" i="1"/>
  <c r="A37" i="1"/>
  <c r="A26" i="1"/>
  <c r="B18" i="1"/>
  <c r="C34" i="1"/>
  <c r="E2" i="1"/>
  <c r="A22" i="1"/>
  <c r="B35" i="1"/>
  <c r="D3" i="1"/>
  <c r="E19" i="1"/>
  <c r="A19" i="1"/>
  <c r="B41" i="1"/>
  <c r="D9" i="1"/>
  <c r="E25" i="1"/>
  <c r="F41" i="1"/>
  <c r="F6" i="1"/>
  <c r="F35" i="1"/>
  <c r="B38" i="1"/>
  <c r="D6" i="1"/>
  <c r="E22" i="1"/>
  <c r="A15" i="1"/>
  <c r="C7" i="1"/>
  <c r="D23" i="1"/>
  <c r="E39" i="1"/>
  <c r="B16" i="1"/>
  <c r="C32" i="1"/>
  <c r="D48" i="1"/>
  <c r="F16" i="1"/>
  <c r="A32" i="1"/>
  <c r="B45" i="1"/>
  <c r="D13" i="1"/>
  <c r="E29" i="1"/>
  <c r="F45" i="1"/>
  <c r="F14" i="1"/>
  <c r="B33" i="1"/>
  <c r="E17" i="1"/>
  <c r="E30" i="1"/>
  <c r="B30" i="1"/>
  <c r="E14" i="1"/>
  <c r="B47" i="1"/>
  <c r="E31" i="1"/>
  <c r="C24" i="1"/>
  <c r="F8" i="1"/>
  <c r="B37" i="1"/>
  <c r="E21" i="1"/>
  <c r="F2" i="1"/>
  <c r="B34" i="1"/>
  <c r="E18" i="1"/>
  <c r="C3" i="1"/>
  <c r="E35" i="1"/>
  <c r="C9" i="1"/>
  <c r="E41" i="1"/>
  <c r="F30" i="1"/>
  <c r="C6" i="1"/>
  <c r="E42" i="1"/>
  <c r="C23" i="1"/>
  <c r="F7" i="1"/>
  <c r="C48" i="1"/>
  <c r="F32" i="1"/>
  <c r="C13" i="1"/>
  <c r="E45" i="1"/>
  <c r="F34" i="1"/>
  <c r="B10" i="1"/>
  <c r="D10" i="1"/>
  <c r="E46" i="1"/>
  <c r="B27" i="1"/>
  <c r="D27" i="1"/>
  <c r="F11" i="1"/>
  <c r="C12" i="1"/>
  <c r="A12" i="1"/>
  <c r="D36" i="1"/>
  <c r="C28" i="1"/>
  <c r="A28" i="1"/>
  <c r="E36" i="1"/>
  <c r="A43" i="1"/>
  <c r="C1" i="1"/>
  <c r="E33" i="1"/>
  <c r="F18" i="1"/>
  <c r="B46" i="1"/>
  <c r="E34" i="1"/>
  <c r="C15" i="1"/>
  <c r="E47" i="1"/>
  <c r="C40" i="1"/>
  <c r="F24" i="1"/>
  <c r="C5" i="1"/>
  <c r="E37" i="1"/>
  <c r="F26" i="1"/>
  <c r="C2" i="1"/>
  <c r="E38" i="1"/>
  <c r="C19" i="1"/>
  <c r="F3" i="1"/>
  <c r="C25" i="1"/>
  <c r="F9" i="1"/>
  <c r="A6" i="1"/>
  <c r="C22" i="1"/>
  <c r="F38" i="1"/>
  <c r="C39" i="1"/>
  <c r="F27" i="1"/>
  <c r="D16" i="1"/>
  <c r="F48" i="1"/>
  <c r="C29" i="1"/>
  <c r="F13" i="1"/>
  <c r="A14" i="1"/>
  <c r="B42" i="1"/>
  <c r="D26" i="1"/>
  <c r="F46" i="1"/>
  <c r="C11" i="1"/>
  <c r="D43" i="1"/>
  <c r="F39" i="1"/>
  <c r="D28" i="1"/>
  <c r="A44" i="1"/>
  <c r="E20" i="1"/>
  <c r="D44" i="1"/>
  <c r="C4" i="1"/>
  <c r="F20" i="1"/>
  <c r="D1" i="1"/>
  <c r="F33" i="1"/>
  <c r="A42" i="1"/>
  <c r="C46" i="1"/>
  <c r="F31" i="1"/>
  <c r="D15" i="1"/>
  <c r="B8" i="1"/>
  <c r="D40" i="1"/>
  <c r="A24" i="1"/>
  <c r="D5" i="1"/>
  <c r="F37" i="1"/>
  <c r="F23" i="1"/>
  <c r="D2" i="1"/>
  <c r="F47" i="1"/>
  <c r="D19" i="1"/>
  <c r="B12" i="1"/>
  <c r="D25" i="1"/>
  <c r="A9" i="1"/>
  <c r="A23" i="1"/>
  <c r="D22" i="1"/>
  <c r="B7" i="1"/>
  <c r="D39" i="1"/>
  <c r="B32" i="1"/>
  <c r="E16" i="1"/>
  <c r="A48" i="1"/>
  <c r="D29" i="1"/>
  <c r="A13" i="1"/>
  <c r="F43" i="1"/>
  <c r="C10" i="1"/>
  <c r="D42" i="1"/>
  <c r="A31" i="1"/>
  <c r="C27" i="1"/>
  <c r="E11" i="1"/>
  <c r="B20" i="1"/>
  <c r="E12" i="1"/>
  <c r="B36" i="1"/>
  <c r="A20" i="1"/>
  <c r="E28" i="1"/>
  <c r="C36" i="1"/>
  <c r="A36" i="1"/>
  <c r="D17" i="1"/>
  <c r="A1" i="1"/>
  <c r="A7" i="1"/>
  <c r="D14" i="1"/>
  <c r="A47" i="1"/>
  <c r="D31" i="1"/>
  <c r="B24" i="1"/>
  <c r="E8" i="1"/>
  <c r="A40" i="1"/>
  <c r="D21" i="1"/>
  <c r="A5" i="1"/>
  <c r="A11" i="1"/>
  <c r="D18" i="1"/>
  <c r="B3" i="1"/>
  <c r="D35" i="1"/>
  <c r="B9" i="1"/>
  <c r="D41" i="1"/>
  <c r="A25" i="1"/>
  <c r="B6" i="1"/>
  <c r="D38" i="1"/>
  <c r="B23" i="1"/>
  <c r="E7" i="1"/>
  <c r="B48" i="1"/>
  <c r="E32" i="1"/>
  <c r="B13" i="1"/>
  <c r="D45" i="1"/>
  <c r="A29" i="1"/>
  <c r="A27" i="1"/>
  <c r="C26" i="1"/>
  <c r="E26" i="1"/>
  <c r="B11" i="1"/>
  <c r="C43" i="1"/>
  <c r="E43" i="1"/>
  <c r="B28" i="1"/>
  <c r="E44" i="1"/>
  <c r="D4" i="1"/>
  <c r="B44" i="1"/>
  <c r="F12" i="1"/>
  <c r="E4" i="1"/>
  <c r="F36" i="1"/>
  <c r="B30" i="2" l="1"/>
  <c r="B32" i="2"/>
  <c r="B31" i="2"/>
  <c r="B33" i="2"/>
  <c r="B29" i="2"/>
  <c r="E33" i="2"/>
  <c r="E30" i="2"/>
  <c r="E31" i="2"/>
  <c r="E29" i="2"/>
  <c r="E32" i="2"/>
  <c r="D30" i="2"/>
  <c r="D29" i="2"/>
  <c r="D31" i="2"/>
  <c r="D32" i="2"/>
  <c r="D33" i="2"/>
  <c r="F29" i="2"/>
  <c r="F30" i="2"/>
  <c r="F33" i="2"/>
  <c r="F31" i="2"/>
  <c r="F32" i="2"/>
  <c r="G33" i="2"/>
  <c r="G30" i="2"/>
  <c r="G31" i="2"/>
  <c r="G32" i="2"/>
  <c r="G29" i="2"/>
  <c r="C31" i="2"/>
  <c r="C33" i="2"/>
  <c r="C32" i="2"/>
  <c r="C29" i="2"/>
  <c r="C30" i="2"/>
  <c r="G40" i="2" l="1"/>
  <c r="E34" i="2"/>
  <c r="E43" i="2" s="1"/>
  <c r="E45" i="2" s="1"/>
  <c r="E47" i="2" s="1"/>
  <c r="B41" i="2"/>
  <c r="F40" i="2"/>
  <c r="D40" i="2"/>
  <c r="E41" i="2"/>
  <c r="D34" i="2"/>
  <c r="D43" i="2" s="1"/>
  <c r="D45" i="2" s="1"/>
  <c r="D47" i="2" s="1"/>
  <c r="D41" i="2"/>
  <c r="B34" i="2"/>
  <c r="B43" i="2" s="1"/>
  <c r="B35" i="2" s="1"/>
  <c r="B50" i="2" s="1"/>
  <c r="B40" i="2"/>
  <c r="C34" i="2"/>
  <c r="C43" i="2" s="1"/>
  <c r="C45" i="2" s="1"/>
  <c r="C47" i="2" s="1"/>
  <c r="G41" i="2"/>
  <c r="F34" i="2"/>
  <c r="F43" i="2" s="1"/>
  <c r="E40" i="2"/>
  <c r="C41" i="2"/>
  <c r="C40" i="2"/>
  <c r="G34" i="2"/>
  <c r="G43" i="2" s="1"/>
  <c r="G45" i="2" s="1"/>
  <c r="G47" i="2" s="1"/>
  <c r="F41" i="2"/>
  <c r="C35" i="2"/>
  <c r="C50" i="2" s="1"/>
  <c r="E44" i="2" l="1"/>
  <c r="E36" i="2" s="1"/>
  <c r="E51" i="2" s="1"/>
  <c r="E35" i="2"/>
  <c r="E50" i="2" s="1"/>
  <c r="D35" i="2"/>
  <c r="D50" i="2" s="1"/>
  <c r="G35" i="2"/>
  <c r="G50" i="2" s="1"/>
  <c r="C44" i="2"/>
  <c r="C46" i="2" s="1"/>
  <c r="C48" i="2" s="1"/>
  <c r="B44" i="2"/>
  <c r="B36" i="2" s="1"/>
  <c r="B51" i="2" s="1"/>
  <c r="D44" i="2"/>
  <c r="D46" i="2" s="1"/>
  <c r="D48" i="2" s="1"/>
  <c r="F45" i="2"/>
  <c r="F47" i="2" s="1"/>
  <c r="F35" i="2"/>
  <c r="F50" i="2" s="1"/>
  <c r="B45" i="2"/>
  <c r="B47" i="2" s="1"/>
  <c r="F44" i="2"/>
  <c r="F36" i="2" s="1"/>
  <c r="F51" i="2" s="1"/>
  <c r="G44" i="2"/>
  <c r="C36" i="2"/>
  <c r="C51" i="2" s="1"/>
  <c r="E46" i="2" l="1"/>
  <c r="E48" i="2" s="1"/>
  <c r="D36" i="2"/>
  <c r="D51" i="2" s="1"/>
  <c r="B46" i="2"/>
  <c r="B48" i="2" s="1"/>
  <c r="F46" i="2"/>
  <c r="F48" i="2" s="1"/>
  <c r="G36" i="2"/>
  <c r="G51" i="2" s="1"/>
  <c r="G46" i="2"/>
  <c r="G48" i="2" s="1"/>
</calcChain>
</file>

<file path=xl/sharedStrings.xml><?xml version="1.0" encoding="utf-8"?>
<sst xmlns="http://schemas.openxmlformats.org/spreadsheetml/2006/main" count="223" uniqueCount="115">
  <si>
    <t>http://www.vertex42.com/licensing/EULA_privateuse.html</t>
  </si>
  <si>
    <t>HELP</t>
  </si>
  <si>
    <t>Insert new rows above this line</t>
  </si>
  <si>
    <t>Box Plot Template</t>
  </si>
  <si>
    <t>Min</t>
  </si>
  <si>
    <t>Max</t>
  </si>
  <si>
    <t>IQR</t>
  </si>
  <si>
    <t>Median</t>
  </si>
  <si>
    <t>Q2-Q1</t>
  </si>
  <si>
    <t>Q3-Q2</t>
  </si>
  <si>
    <t>Sample 1</t>
  </si>
  <si>
    <t>Sample 2</t>
  </si>
  <si>
    <t>Sample 3</t>
  </si>
  <si>
    <t>Sample 4</t>
  </si>
  <si>
    <t>Sample 5</t>
  </si>
  <si>
    <t>Sample 6</t>
  </si>
  <si>
    <t>Upper Whisker</t>
  </si>
  <si>
    <t>Upper Outliers</t>
  </si>
  <si>
    <t>Lower Outliers</t>
  </si>
  <si>
    <t>For the Outliers</t>
  </si>
  <si>
    <t>Data Table</t>
  </si>
  <si>
    <t>Labels</t>
  </si>
  <si>
    <t>Lower Whisker</t>
  </si>
  <si>
    <t>For the Whiskers</t>
  </si>
  <si>
    <t>For the Box (IQR and Median)</t>
  </si>
  <si>
    <r>
      <t>Q</t>
    </r>
    <r>
      <rPr>
        <vertAlign val="subscript"/>
        <sz val="10"/>
        <rFont val="Arial"/>
        <family val="2"/>
      </rPr>
      <t>1</t>
    </r>
  </si>
  <si>
    <r>
      <t>Q</t>
    </r>
    <r>
      <rPr>
        <vertAlign val="subscript"/>
        <sz val="10"/>
        <rFont val="Arial"/>
        <family val="2"/>
      </rPr>
      <t>3</t>
    </r>
  </si>
  <si>
    <r>
      <t>Q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+1.5*IQR</t>
    </r>
  </si>
  <si>
    <r>
      <t>Q</t>
    </r>
    <r>
      <rPr>
        <vertAlign val="subscript"/>
        <sz val="10"/>
        <rFont val="Arial"/>
        <family val="2"/>
      </rPr>
      <t>1-</t>
    </r>
    <r>
      <rPr>
        <sz val="10"/>
        <rFont val="Arial"/>
        <family val="2"/>
      </rPr>
      <t>1.5*IQR</t>
    </r>
  </si>
  <si>
    <r>
      <t>W</t>
    </r>
    <r>
      <rPr>
        <vertAlign val="subscript"/>
        <sz val="10"/>
        <rFont val="Arial"/>
        <family val="2"/>
      </rPr>
      <t>upper</t>
    </r>
    <r>
      <rPr>
        <sz val="10"/>
        <rFont val="Arial"/>
        <family val="2"/>
      </rPr>
      <t>-Q</t>
    </r>
    <r>
      <rPr>
        <vertAlign val="subscript"/>
        <sz val="10"/>
        <rFont val="Arial"/>
        <family val="2"/>
      </rPr>
      <t>3</t>
    </r>
  </si>
  <si>
    <r>
      <t>Q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-W</t>
    </r>
    <r>
      <rPr>
        <vertAlign val="subscript"/>
        <sz val="10"/>
        <rFont val="Arial"/>
        <family val="2"/>
      </rPr>
      <t>lower</t>
    </r>
  </si>
  <si>
    <t>SHIFT:</t>
  </si>
  <si>
    <t/>
  </si>
  <si>
    <t>Zero Offset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</si>
  <si>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</si>
  <si>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</si>
  <si>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</si>
  <si>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</si>
  <si>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</si>
  <si>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</si>
  <si>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http://www.vertex42.com/ExcelTemplates/box-whisker-plot.html</t>
  </si>
  <si>
    <t>Using This Worksheet</t>
  </si>
  <si>
    <t xml:space="preserve">This worksheet adds a value to the data in the Data </t>
  </si>
  <si>
    <t xml:space="preserve">worksheet so that all the values are positive.The </t>
  </si>
  <si>
    <t xml:space="preserve">chart in the BoxPlot_Shifted worksheet references </t>
  </si>
  <si>
    <t>the data on this worksheet.</t>
  </si>
  <si>
    <t xml:space="preserve">This worksheet is where you enter your data for the </t>
  </si>
  <si>
    <t xml:space="preserve">chart in the BoxPlot_Shifted worksheet. The </t>
  </si>
  <si>
    <t xml:space="preserve">Data_Shifted worksheet first offsets all the data based </t>
  </si>
  <si>
    <t xml:space="preserve">on the minimum value, so that all the values are </t>
  </si>
  <si>
    <t>positive. A relative comparison is still possible.</t>
  </si>
  <si>
    <t xml:space="preserve">This version of the box plot does not use bar </t>
  </si>
  <si>
    <t xml:space="preserve">charts to represent the quartiles. Instead, each </t>
  </si>
  <si>
    <t xml:space="preserve">of the series is an X-Y chart, which allows the </t>
  </si>
  <si>
    <t xml:space="preserve">data to include negative values. The Median is </t>
  </si>
  <si>
    <t xml:space="preserve">represented with an "x" marker and horizontal </t>
  </si>
  <si>
    <t xml:space="preserve">markers are used for Q1 and Q3. This is a </t>
  </si>
  <si>
    <t xml:space="preserve">more practical approach for creating box plots </t>
  </si>
  <si>
    <t xml:space="preserve">in Excel because it does not require shifting </t>
  </si>
  <si>
    <t>the data as in the BoxPlot_Shifted worksheet.</t>
  </si>
  <si>
    <t xml:space="preserve">If your data contains negative values, then using </t>
  </si>
  <si>
    <t xml:space="preserve">bar charts to display the interquartile range </t>
  </si>
  <si>
    <t xml:space="preserve">requires that the data be shifted so that it is all </t>
  </si>
  <si>
    <t xml:space="preserve">positive.In the BoxPlot worksheet, the use of bar </t>
  </si>
  <si>
    <t xml:space="preserve">charts to create the interquartile ranges requires </t>
  </si>
  <si>
    <t>that the...</t>
  </si>
  <si>
    <t xml:space="preserve">This worksheet is basically the same as the </t>
  </si>
  <si>
    <t xml:space="preserve">BoxPlot worksheet except that it is set up to </t>
  </si>
  <si>
    <t xml:space="preserve">allow negative values reference the Data_Shifted </t>
  </si>
  <si>
    <t xml:space="preserve">worksheet. This makes it easier to delete existing </t>
  </si>
  <si>
    <t xml:space="preserve">data and add your own data sets of any length </t>
  </si>
  <si>
    <t xml:space="preserve">(within the limitations of the number of rows </t>
  </si>
  <si>
    <t>in Excel).</t>
  </si>
  <si>
    <r>
      <t xml:space="preserve">- </t>
    </r>
    <r>
      <rPr>
        <b/>
        <sz val="10"/>
        <color rgb="FF000000"/>
        <rFont val="Arial"/>
        <family val="2"/>
      </rPr>
      <t>Adding Columns:</t>
    </r>
    <r>
      <rPr>
        <sz val="10"/>
        <color rgb="FF000000"/>
        <rFont val="Arial"/>
        <family val="2"/>
      </rPr>
      <t xml:space="preserve"> If you have more than 6 </t>
    </r>
  </si>
  <si>
    <t xml:space="preserve">data sets in the Data worksheet, you will need to </t>
  </si>
  <si>
    <t xml:space="preserve">copy an existing column in this worksheet and </t>
  </si>
  <si>
    <t xml:space="preserve">inserting it between Sample 5 and Sample 6. </t>
  </si>
  <si>
    <t xml:space="preserve">Doing so will ensure that the chart series expand </t>
  </si>
  <si>
    <t>to include the new data set.</t>
  </si>
  <si>
    <r>
      <t>Important</t>
    </r>
    <r>
      <rPr>
        <sz val="10"/>
        <color rgb="FF000000"/>
        <rFont val="Arial"/>
        <family val="2"/>
      </rPr>
      <t xml:space="preserve">: After inserting a new column, you </t>
    </r>
  </si>
  <si>
    <t xml:space="preserve">will need to update the references in the formulas </t>
  </si>
  <si>
    <t xml:space="preserve">to refer to the correct column in the Data sheet. </t>
  </si>
  <si>
    <t xml:space="preserve">You can do this by copying cells B27:B49 (the </t>
  </si>
  <si>
    <t xml:space="preserve">formulas for Sample 1) to the right to fill in the </t>
  </si>
  <si>
    <t xml:space="preserve">formulas for the other samples. Rows 37-49 are </t>
  </si>
  <si>
    <t xml:space="preserve">unhidden so that you don't forget to include these </t>
  </si>
  <si>
    <t xml:space="preserve">cells when updating the formulas. You can hide </t>
  </si>
  <si>
    <t>these rows if you want to unclutter the worksheet.</t>
  </si>
  <si>
    <t xml:space="preserve">This template shows how to create a box and </t>
  </si>
  <si>
    <t xml:space="preserve">whisker chart in Excel. The ends of the whisker </t>
  </si>
  <si>
    <t xml:space="preserve">are set at 1.5*IQR above the third quartile (Q3) </t>
  </si>
  <si>
    <t xml:space="preserve">and 1.5*IQR below the first quartile (Q1). If the </t>
  </si>
  <si>
    <t xml:space="preserve">Minimum or Maximum values are outside this </t>
  </si>
  <si>
    <t xml:space="preserve">range, then they are shown as outliers. The </t>
  </si>
  <si>
    <t xml:space="preserve">normal convention for box plots is to show all </t>
  </si>
  <si>
    <t xml:space="preserve">the outliers, but to simplify this template, only </t>
  </si>
  <si>
    <t xml:space="preserve">the Min and Max outliers are shown. The </t>
  </si>
  <si>
    <t>number of outliers for each data set are included</t>
  </si>
  <si>
    <t>in the table below the chart.</t>
  </si>
  <si>
    <r>
      <t>NOTE</t>
    </r>
    <r>
      <rPr>
        <sz val="10"/>
        <color rgb="FF000000"/>
        <rFont val="Arial"/>
        <family val="2"/>
      </rPr>
      <t xml:space="preserve">: The use of the bar charts to display the </t>
    </r>
  </si>
  <si>
    <r>
      <t xml:space="preserve">interquartile range requires that </t>
    </r>
    <r>
      <rPr>
        <b/>
        <sz val="10"/>
        <color rgb="FF000000"/>
        <rFont val="Arial"/>
        <family val="2"/>
      </rPr>
      <t xml:space="preserve">Q1 be </t>
    </r>
  </si>
  <si>
    <r>
      <t>positive</t>
    </r>
    <r>
      <rPr>
        <sz val="10"/>
        <color rgb="FF000000"/>
        <rFont val="Arial"/>
        <family val="2"/>
      </rPr>
      <t xml:space="preserve">. So, this technique is best used for </t>
    </r>
  </si>
  <si>
    <t xml:space="preserve">displaying data that is only positive. See the </t>
  </si>
  <si>
    <t xml:space="preserve">other worksheets for methods for handling data </t>
  </si>
  <si>
    <t>with negative values.</t>
  </si>
  <si>
    <r>
      <t xml:space="preserve">- </t>
    </r>
    <r>
      <rPr>
        <b/>
        <sz val="10"/>
        <color rgb="FF000000"/>
        <rFont val="Arial"/>
        <family val="2"/>
      </rPr>
      <t>Adding Columns:</t>
    </r>
    <r>
      <rPr>
        <sz val="10"/>
        <color rgb="FF000000"/>
        <rFont val="Arial"/>
        <family val="2"/>
      </rPr>
      <t xml:space="preserve"> You can easily add </t>
    </r>
  </si>
  <si>
    <t xml:space="preserve">additional data sets by copying an existing </t>
  </si>
  <si>
    <t xml:space="preserve">column and inserting it between Sample 5 and </t>
  </si>
  <si>
    <t xml:space="preserve">Sample 6. Doing so will ensure that the chart </t>
  </si>
  <si>
    <t>series expand to include the new data set.</t>
  </si>
  <si>
    <r>
      <t xml:space="preserve">- </t>
    </r>
    <r>
      <rPr>
        <b/>
        <sz val="10"/>
        <color rgb="FF000000"/>
        <rFont val="Arial"/>
        <family val="2"/>
      </rPr>
      <t>Adding Rows</t>
    </r>
    <r>
      <rPr>
        <sz val="10"/>
        <color rgb="FF000000"/>
        <rFont val="Arial"/>
        <family val="2"/>
      </rPr>
      <t xml:space="preserve">: The formulas allow you to </t>
    </r>
  </si>
  <si>
    <t xml:space="preserve">have blank values within the data sets, but if </t>
  </si>
  <si>
    <t xml:space="preserve">you need to add more rows, add rows above </t>
  </si>
  <si>
    <t xml:space="preserve">the gray line below the table so that the range </t>
  </si>
  <si>
    <t>references expand to include these new rows.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</si>
</sst>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8"/>
      <color indexed="53"/>
      <name val="Arial"/>
      <family val="2"/>
    </font>
    <font>
      <vertAlign val="subscript"/>
      <sz val="10"/>
      <name val="Arial"/>
      <family val="2"/>
    </font>
    <font>
      <i/>
      <sz val="10"/>
      <name val="Arial"/>
      <family val="2"/>
    </font>
    <font>
      <sz val="8"/>
      <color indexed="23"/>
      <name val="Arial"/>
      <family val="2"/>
    </font>
    <font>
      <b/>
      <i/>
      <sz val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3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 applyBorder="1"/>
    <xf numFmtId="0" fontId="15" fillId="20" borderId="0" xfId="0" applyFont="1" applyFill="1" applyProtection="1"/>
    <xf numFmtId="0" fontId="0" fillId="20" borderId="0" xfId="0" applyFill="1" applyProtection="1"/>
    <xf numFmtId="0" fontId="15" fillId="0" borderId="0" xfId="0" applyFont="1" applyProtection="1"/>
    <xf numFmtId="0" fontId="21" fillId="0" borderId="0" xfId="0" applyFont="1" applyAlignment="1" applyProtection="1">
      <alignment horizontal="left"/>
    </xf>
    <xf numFmtId="0" fontId="15" fillId="0" borderId="0" xfId="0" applyFont="1" applyAlignment="1" applyProtection="1"/>
    <xf numFmtId="0" fontId="23" fillId="0" borderId="0" xfId="34" applyFont="1" applyAlignment="1" applyProtection="1"/>
    <xf numFmtId="0" fontId="15" fillId="0" borderId="0" xfId="0" applyFont="1" applyAlignment="1" applyProtection="1">
      <alignment horizontal="right"/>
    </xf>
    <xf numFmtId="0" fontId="15" fillId="21" borderId="0" xfId="0" applyFont="1" applyFill="1" applyBorder="1" applyAlignment="1" applyProtection="1">
      <alignment horizontal="right"/>
    </xf>
    <xf numFmtId="0" fontId="26" fillId="20" borderId="0" xfId="0" applyFont="1" applyFill="1" applyAlignment="1" applyProtection="1">
      <alignment horizontal="left"/>
    </xf>
    <xf numFmtId="0" fontId="21" fillId="20" borderId="10" xfId="0" applyFont="1" applyFill="1" applyBorder="1" applyAlignment="1" applyProtection="1">
      <alignment horizontal="right"/>
    </xf>
    <xf numFmtId="0" fontId="15" fillId="20" borderId="10" xfId="0" applyFont="1" applyFill="1" applyBorder="1" applyAlignment="1" applyProtection="1">
      <alignment horizontal="right"/>
    </xf>
    <xf numFmtId="0" fontId="0" fillId="21" borderId="0" xfId="0" applyFill="1"/>
    <xf numFmtId="0" fontId="27" fillId="20" borderId="0" xfId="0" applyFont="1" applyFill="1" applyProtection="1"/>
    <xf numFmtId="0" fontId="0" fillId="0" borderId="7" xfId="0" applyBorder="1"/>
    <xf numFmtId="0" fontId="0" fillId="22" borderId="0" xfId="0" applyFill="1"/>
    <xf numFmtId="0" fontId="0" fillId="20" borderId="7" xfId="0" applyFill="1" applyBorder="1"/>
    <xf numFmtId="0" fontId="28" fillId="0" borderId="0" xfId="0" applyFont="1" applyAlignment="1" applyProtection="1">
      <alignment horizontal="left"/>
    </xf>
    <xf numFmtId="0" fontId="24" fillId="20" borderId="0" xfId="0" applyFont="1" applyFill="1" applyAlignment="1" applyProtection="1">
      <alignment horizontal="left" vertical="center"/>
    </xf>
    <xf numFmtId="0" fontId="15" fillId="20" borderId="0" xfId="0" applyFont="1" applyFill="1" applyAlignment="1" applyProtection="1">
      <alignment vertical="center"/>
    </xf>
    <xf numFmtId="0" fontId="0" fillId="20" borderId="0" xfId="0" applyFill="1" applyAlignment="1" applyProtection="1">
      <alignment vertical="center"/>
    </xf>
    <xf numFmtId="0" fontId="15" fillId="0" borderId="0" xfId="0" applyFont="1" applyAlignment="1" applyProtection="1">
      <alignment vertical="center"/>
    </xf>
    <xf numFmtId="1" fontId="0" fillId="21" borderId="0" xfId="0" applyNumberFormat="1" applyFill="1"/>
    <xf numFmtId="0" fontId="0" fillId="23" borderId="0" xfId="0" applyFill="1" applyBorder="1"/>
    <xf numFmtId="0" fontId="29" fillId="24" borderId="0" xfId="0" applyFont="1" applyFill="1" applyBorder="1" applyAlignment="1">
      <alignment horizontal="left" vertical="center"/>
    </xf>
    <xf numFmtId="0" fontId="0" fillId="0" borderId="0" xfId="0" applyBorder="1"/>
    <xf numFmtId="0" fontId="15" fillId="0" borderId="0" xfId="0" applyFont="1"/>
    <xf numFmtId="0" fontId="30" fillId="0" borderId="0" xfId="0" applyFont="1" applyAlignment="1">
      <alignment horizontal="left" vertical="top" wrapText="1"/>
    </xf>
    <xf numFmtId="0" fontId="15" fillId="23" borderId="0" xfId="0" applyFont="1" applyFill="1" applyBorder="1"/>
    <xf numFmtId="0" fontId="31" fillId="0" borderId="11" xfId="0" applyFont="1" applyBorder="1"/>
    <xf numFmtId="0" fontId="11" fillId="0" borderId="0" xfId="34" applyBorder="1" applyAlignment="1" applyProtection="1">
      <alignment horizontal="left" vertical="top"/>
    </xf>
    <xf numFmtId="0" fontId="20" fillId="0" borderId="12" xfId="0" applyFont="1" applyBorder="1" applyAlignment="1">
      <alignment horizontal="left" wrapText="1"/>
    </xf>
    <xf numFmtId="0" fontId="21" fillId="0" borderId="13" xfId="0" applyFont="1" applyBorder="1" applyAlignment="1">
      <alignment horizontal="left" wrapText="1"/>
    </xf>
    <xf numFmtId="0" fontId="32" fillId="23" borderId="0" xfId="0" applyFont="1" applyFill="1" applyBorder="1"/>
    <xf numFmtId="0" fontId="20" fillId="0" borderId="13" xfId="0" applyFont="1" applyBorder="1" applyAlignment="1">
      <alignment horizontal="left" wrapText="1"/>
    </xf>
    <xf numFmtId="0" fontId="15" fillId="23" borderId="0" xfId="0" applyFont="1" applyFill="1" applyBorder="1" applyAlignment="1">
      <alignment vertical="top"/>
    </xf>
    <xf numFmtId="0" fontId="31" fillId="23" borderId="0" xfId="0" applyFont="1" applyFill="1" applyBorder="1" applyAlignment="1">
      <alignment horizontal="right" vertical="top"/>
    </xf>
    <xf numFmtId="0" fontId="22" fillId="0" borderId="13" xfId="0" applyFont="1" applyBorder="1" applyAlignment="1" applyProtection="1">
      <alignment horizontal="left" wrapText="1"/>
    </xf>
    <xf numFmtId="0" fontId="30" fillId="23" borderId="0" xfId="0" applyFont="1" applyFill="1" applyBorder="1" applyAlignment="1">
      <alignment horizontal="left" vertical="top" wrapText="1"/>
    </xf>
    <xf numFmtId="0" fontId="31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4" fillId="23" borderId="0" xfId="0" applyFont="1" applyFill="1" applyBorder="1" applyAlignment="1"/>
    <xf numFmtId="0" fontId="35" fillId="23" borderId="0" xfId="0" applyFont="1" applyFill="1" applyBorder="1" applyAlignment="1">
      <alignment horizontal="center"/>
    </xf>
    <xf numFmtId="0" fontId="36" fillId="23" borderId="0" xfId="34" applyFont="1" applyFill="1" applyBorder="1" applyAlignment="1" applyProtection="1">
      <alignment horizontal="left" indent="1"/>
    </xf>
    <xf numFmtId="0" fontId="37" fillId="23" borderId="0" xfId="0" applyFont="1" applyFill="1" applyBorder="1" applyAlignment="1" applyProtection="1">
      <alignment horizontal="left" indent="1"/>
    </xf>
    <xf numFmtId="0" fontId="31" fillId="23" borderId="0" xfId="0" applyFont="1" applyFill="1" applyBorder="1"/>
    <xf numFmtId="0" fontId="23" fillId="0" borderId="0" xfId="34" applyFont="1" applyAlignment="1" applyProtection="1">
      <alignment vertical="top"/>
    </xf>
    <xf numFmtId="0" fontId="15" fillId="0" borderId="7" xfId="0" applyFont="1" applyBorder="1"/>
    <xf numFmtId="0" fontId="38" fillId="0" borderId="14" xfId="0" applyFont="1" applyBorder="1" applyProtection="1"/>
    <xf numFmtId="0" fontId="15" fillId="0" borderId="14" xfId="0" applyFont="1" applyBorder="1" applyProtection="1"/>
    <xf numFmtId="0" fontId="39" fillId="0" borderId="0" xfId="0" applyFont="1"/>
    <xf numFmtId="0" fontId="39" fillId="0" borderId="0" xfId="0" applyFont="1" applyAlignment="1">
      <alignment horizontal="left" vertical="center" readingOrder="1"/>
    </xf>
    <xf numFmtId="0" fontId="40" fillId="0" borderId="0" xfId="0" applyFont="1"/>
  </cellXfs>
  <cellStyles count="43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42" builtinId="11" customBuiltin="1"/>
    <cellStyle name="Calcul" xfId="26" builtinId="22" customBuiltin="1"/>
    <cellStyle name="Cellule liée" xfId="36" builtinId="24" customBuiltin="1"/>
    <cellStyle name="Commentaire" xfId="38" builtinId="10" customBuiltin="1"/>
    <cellStyle name="Entrée" xfId="35" builtinId="20" customBuiltin="1"/>
    <cellStyle name="Insatisfaisant" xfId="25" builtinId="27" customBuiltin="1"/>
    <cellStyle name="Lien hypertexte" xfId="34" builtinId="8"/>
    <cellStyle name="Neutre" xfId="37" builtinId="28" customBuiltin="1"/>
    <cellStyle name="Normal" xfId="0" builtinId="0"/>
    <cellStyle name="Satisfaisant" xfId="29" builtinId="26" customBuiltin="1"/>
    <cellStyle name="Sortie" xfId="39" builtinId="21" customBuiltin="1"/>
    <cellStyle name="Texte explicatif" xfId="28" builtinId="53" customBuiltin="1"/>
    <cellStyle name="Titre" xfId="40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1" builtinId="25" customBuiltin="1"/>
    <cellStyle name="Vérification" xfId="27" builtinId="23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3188706720938E-2"/>
          <c:y val="4.4736842105263158E-2"/>
          <c:w val="0.92443802473593928"/>
          <c:h val="0.79210526315789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BoxPlot!$A$28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BoxPlot!$B$44:$R$44</c:f>
                <c:numCache>
                  <c:formatCode>General</c:formatCode>
                  <c:ptCount val="17"/>
                  <c:pt idx="0">
                    <c:v>11.25</c:v>
                  </c:pt>
                  <c:pt idx="1">
                    <c:v>39.5</c:v>
                  </c:pt>
                  <c:pt idx="2">
                    <c:v>33.25</c:v>
                  </c:pt>
                  <c:pt idx="3">
                    <c:v>6</c:v>
                  </c:pt>
                  <c:pt idx="4">
                    <c:v>6</c:v>
                  </c:pt>
                  <c:pt idx="5">
                    <c:v>20</c:v>
                  </c:pt>
                  <c:pt idx="6">
                    <c:v>7.25</c:v>
                  </c:pt>
                  <c:pt idx="7">
                    <c:v>5</c:v>
                  </c:pt>
                  <c:pt idx="8">
                    <c:v>6</c:v>
                  </c:pt>
                  <c:pt idx="9">
                    <c:v>30.5</c:v>
                  </c:pt>
                  <c:pt idx="10">
                    <c:v>48</c:v>
                  </c:pt>
                  <c:pt idx="11">
                    <c:v>4.25</c:v>
                  </c:pt>
                  <c:pt idx="12">
                    <c:v>5.25</c:v>
                  </c:pt>
                  <c:pt idx="13">
                    <c:v>17.25</c:v>
                  </c:pt>
                  <c:pt idx="14">
                    <c:v>10</c:v>
                  </c:pt>
                  <c:pt idx="15">
                    <c:v>9.25</c:v>
                  </c:pt>
                  <c:pt idx="16">
                    <c:v>0.15749999999999997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BoxPlot!$B$28:$R$28</c:f>
              <c:numCache>
                <c:formatCode>General</c:formatCode>
                <c:ptCount val="17"/>
                <c:pt idx="0">
                  <c:v>61.25</c:v>
                </c:pt>
                <c:pt idx="1">
                  <c:v>63.5</c:v>
                </c:pt>
                <c:pt idx="2">
                  <c:v>88.25</c:v>
                </c:pt>
                <c:pt idx="3">
                  <c:v>129</c:v>
                </c:pt>
                <c:pt idx="4">
                  <c:v>76</c:v>
                </c:pt>
                <c:pt idx="5">
                  <c:v>217</c:v>
                </c:pt>
                <c:pt idx="6">
                  <c:v>99.25</c:v>
                </c:pt>
                <c:pt idx="7">
                  <c:v>20</c:v>
                </c:pt>
                <c:pt idx="8">
                  <c:v>44</c:v>
                </c:pt>
                <c:pt idx="9">
                  <c:v>51.5</c:v>
                </c:pt>
                <c:pt idx="10">
                  <c:v>69</c:v>
                </c:pt>
                <c:pt idx="11">
                  <c:v>91.25</c:v>
                </c:pt>
                <c:pt idx="12">
                  <c:v>78.25</c:v>
                </c:pt>
                <c:pt idx="13">
                  <c:v>139.25</c:v>
                </c:pt>
                <c:pt idx="14">
                  <c:v>91</c:v>
                </c:pt>
                <c:pt idx="15">
                  <c:v>31.25</c:v>
                </c:pt>
                <c:pt idx="16">
                  <c:v>0.60275000000000001</c:v>
                </c:pt>
              </c:numCache>
            </c:numRef>
          </c:val>
        </c:ser>
        <c:ser>
          <c:idx val="1"/>
          <c:order val="1"/>
          <c:tx>
            <c:strRef>
              <c:f>BoxPlot!$A$36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BoxPlot!$B$36:$R$36</c:f>
              <c:numCache>
                <c:formatCode>General</c:formatCode>
                <c:ptCount val="17"/>
                <c:pt idx="0">
                  <c:v>6.25</c:v>
                </c:pt>
                <c:pt idx="1">
                  <c:v>20.5</c:v>
                </c:pt>
                <c:pt idx="2">
                  <c:v>22.75</c:v>
                </c:pt>
                <c:pt idx="3">
                  <c:v>7</c:v>
                </c:pt>
                <c:pt idx="4">
                  <c:v>2.5</c:v>
                </c:pt>
                <c:pt idx="5">
                  <c:v>7</c:v>
                </c:pt>
                <c:pt idx="6">
                  <c:v>5.75</c:v>
                </c:pt>
                <c:pt idx="7">
                  <c:v>2.5</c:v>
                </c:pt>
                <c:pt idx="8">
                  <c:v>3</c:v>
                </c:pt>
                <c:pt idx="9">
                  <c:v>18.5</c:v>
                </c:pt>
                <c:pt idx="10">
                  <c:v>21</c:v>
                </c:pt>
                <c:pt idx="11">
                  <c:v>4.75</c:v>
                </c:pt>
                <c:pt idx="12">
                  <c:v>6.75</c:v>
                </c:pt>
                <c:pt idx="13">
                  <c:v>6.25</c:v>
                </c:pt>
                <c:pt idx="14">
                  <c:v>3</c:v>
                </c:pt>
                <c:pt idx="15">
                  <c:v>5.25</c:v>
                </c:pt>
                <c:pt idx="16">
                  <c:v>2.7750000000000052E-2</c:v>
                </c:pt>
              </c:numCache>
            </c:numRef>
          </c:val>
        </c:ser>
        <c:ser>
          <c:idx val="2"/>
          <c:order val="2"/>
          <c:tx>
            <c:strRef>
              <c:f>BoxPlot!$A$37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errBars>
            <c:errBarType val="plus"/>
            <c:errValType val="cust"/>
            <c:noEndCap val="0"/>
            <c:plus>
              <c:numRef>
                <c:f>BoxPlot!$B$43:$R$43</c:f>
                <c:numCache>
                  <c:formatCode>General</c:formatCode>
                  <c:ptCount val="17"/>
                  <c:pt idx="0">
                    <c:v>23.625</c:v>
                  </c:pt>
                  <c:pt idx="1">
                    <c:v>48.75</c:v>
                  </c:pt>
                  <c:pt idx="2">
                    <c:v>51.25</c:v>
                  </c:pt>
                  <c:pt idx="3">
                    <c:v>23.25</c:v>
                  </c:pt>
                  <c:pt idx="4">
                    <c:v>10.125</c:v>
                  </c:pt>
                  <c:pt idx="5">
                    <c:v>25.5</c:v>
                  </c:pt>
                  <c:pt idx="6">
                    <c:v>14.25</c:v>
                  </c:pt>
                  <c:pt idx="7">
                    <c:v>12.75</c:v>
                  </c:pt>
                  <c:pt idx="8">
                    <c:v>8</c:v>
                  </c:pt>
                  <c:pt idx="9">
                    <c:v>14.5</c:v>
                  </c:pt>
                  <c:pt idx="10">
                    <c:v>51.75</c:v>
                  </c:pt>
                  <c:pt idx="11">
                    <c:v>18</c:v>
                  </c:pt>
                  <c:pt idx="12">
                    <c:v>16.875</c:v>
                  </c:pt>
                  <c:pt idx="13">
                    <c:v>18.375</c:v>
                  </c:pt>
                  <c:pt idx="14">
                    <c:v>19.125</c:v>
                  </c:pt>
                  <c:pt idx="15">
                    <c:v>13</c:v>
                  </c:pt>
                  <c:pt idx="16">
                    <c:v>0.15749999999999997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BoxPlot!$B$37:$R$37</c:f>
              <c:numCache>
                <c:formatCode>General</c:formatCode>
                <c:ptCount val="17"/>
                <c:pt idx="0">
                  <c:v>9.5</c:v>
                </c:pt>
                <c:pt idx="1">
                  <c:v>12</c:v>
                </c:pt>
                <c:pt idx="2">
                  <c:v>17.75</c:v>
                </c:pt>
                <c:pt idx="3">
                  <c:v>12.75</c:v>
                </c:pt>
                <c:pt idx="4">
                  <c:v>4.25</c:v>
                </c:pt>
                <c:pt idx="5">
                  <c:v>10</c:v>
                </c:pt>
                <c:pt idx="6">
                  <c:v>8.75</c:v>
                </c:pt>
                <c:pt idx="7">
                  <c:v>7.75</c:v>
                </c:pt>
                <c:pt idx="8">
                  <c:v>3</c:v>
                </c:pt>
                <c:pt idx="9">
                  <c:v>10.5</c:v>
                </c:pt>
                <c:pt idx="10">
                  <c:v>13.5</c:v>
                </c:pt>
                <c:pt idx="11">
                  <c:v>7.25</c:v>
                </c:pt>
                <c:pt idx="12">
                  <c:v>4.5</c:v>
                </c:pt>
                <c:pt idx="13">
                  <c:v>6</c:v>
                </c:pt>
                <c:pt idx="14">
                  <c:v>9.75</c:v>
                </c:pt>
                <c:pt idx="15">
                  <c:v>5.5</c:v>
                </c:pt>
                <c:pt idx="16">
                  <c:v>7.724999999999993E-2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770656"/>
        <c:axId val="276771048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BoxPlot!$B$47:$R$47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0.30199999999999999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BoxPlot!$B$46:$R$46</c:f>
              <c:numCache>
                <c:formatCode>General</c:formatCode>
                <c:ptCount val="17"/>
                <c:pt idx="0">
                  <c:v>107</c:v>
                </c:pt>
                <c:pt idx="1">
                  <c:v>147</c:v>
                </c:pt>
                <c:pt idx="2">
                  <c:v>#N/A</c:v>
                </c:pt>
                <c:pt idx="3">
                  <c:v>#N/A</c:v>
                </c:pt>
                <c:pt idx="4">
                  <c:v>98</c:v>
                </c:pt>
                <c:pt idx="5">
                  <c:v>271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173</c:v>
                </c:pt>
                <c:pt idx="11">
                  <c:v>151</c:v>
                </c:pt>
                <c:pt idx="12">
                  <c:v>122</c:v>
                </c:pt>
                <c:pt idx="13">
                  <c:v>197</c:v>
                </c:pt>
                <c:pt idx="14">
                  <c:v>123</c:v>
                </c:pt>
                <c:pt idx="15">
                  <c:v>#N/A</c:v>
                </c:pt>
                <c:pt idx="16">
                  <c:v>13.435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770656"/>
        <c:axId val="276771048"/>
      </c:lineChart>
      <c:catAx>
        <c:axId val="2767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76771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6771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76770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5737558967851939"/>
          <c:y val="3.6315289466002057E-2"/>
          <c:w val="0.28938929469994623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3188706720938E-2"/>
          <c:y val="4.4736842105263158E-2"/>
          <c:w val="0.92443802473593928"/>
          <c:h val="0.79210526315789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BoxPlot!$A$28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BoxPlot!$B$44:$R$44</c:f>
                <c:numCache>
                  <c:formatCode>General</c:formatCode>
                  <c:ptCount val="17"/>
                  <c:pt idx="0">
                    <c:v>11.25</c:v>
                  </c:pt>
                  <c:pt idx="1">
                    <c:v>39.5</c:v>
                  </c:pt>
                  <c:pt idx="2">
                    <c:v>33.25</c:v>
                  </c:pt>
                  <c:pt idx="3">
                    <c:v>6</c:v>
                  </c:pt>
                  <c:pt idx="4">
                    <c:v>6</c:v>
                  </c:pt>
                  <c:pt idx="5">
                    <c:v>20</c:v>
                  </c:pt>
                  <c:pt idx="6">
                    <c:v>7.25</c:v>
                  </c:pt>
                  <c:pt idx="7">
                    <c:v>5</c:v>
                  </c:pt>
                  <c:pt idx="8">
                    <c:v>6</c:v>
                  </c:pt>
                  <c:pt idx="9">
                    <c:v>30.5</c:v>
                  </c:pt>
                  <c:pt idx="10">
                    <c:v>48</c:v>
                  </c:pt>
                  <c:pt idx="11">
                    <c:v>4.25</c:v>
                  </c:pt>
                  <c:pt idx="12">
                    <c:v>5.25</c:v>
                  </c:pt>
                  <c:pt idx="13">
                    <c:v>17.25</c:v>
                  </c:pt>
                  <c:pt idx="14">
                    <c:v>10</c:v>
                  </c:pt>
                  <c:pt idx="15">
                    <c:v>9.25</c:v>
                  </c:pt>
                  <c:pt idx="16">
                    <c:v>0.15749999999999997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BoxPlot!$B$28:$R$28</c:f>
              <c:numCache>
                <c:formatCode>General</c:formatCode>
                <c:ptCount val="17"/>
                <c:pt idx="0">
                  <c:v>61.25</c:v>
                </c:pt>
                <c:pt idx="1">
                  <c:v>63.5</c:v>
                </c:pt>
                <c:pt idx="2">
                  <c:v>88.25</c:v>
                </c:pt>
                <c:pt idx="3">
                  <c:v>129</c:v>
                </c:pt>
                <c:pt idx="4">
                  <c:v>76</c:v>
                </c:pt>
                <c:pt idx="5">
                  <c:v>217</c:v>
                </c:pt>
                <c:pt idx="6">
                  <c:v>99.25</c:v>
                </c:pt>
                <c:pt idx="7">
                  <c:v>20</c:v>
                </c:pt>
                <c:pt idx="8">
                  <c:v>44</c:v>
                </c:pt>
                <c:pt idx="9">
                  <c:v>51.5</c:v>
                </c:pt>
                <c:pt idx="10">
                  <c:v>69</c:v>
                </c:pt>
                <c:pt idx="11">
                  <c:v>91.25</c:v>
                </c:pt>
                <c:pt idx="12">
                  <c:v>78.25</c:v>
                </c:pt>
                <c:pt idx="13">
                  <c:v>139.25</c:v>
                </c:pt>
                <c:pt idx="14">
                  <c:v>91</c:v>
                </c:pt>
                <c:pt idx="15">
                  <c:v>31.25</c:v>
                </c:pt>
                <c:pt idx="16">
                  <c:v>0.60275000000000001</c:v>
                </c:pt>
              </c:numCache>
            </c:numRef>
          </c:val>
        </c:ser>
        <c:ser>
          <c:idx val="1"/>
          <c:order val="1"/>
          <c:tx>
            <c:strRef>
              <c:f>BoxPlot!$A$36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BoxPlot!$B$36:$R$36</c:f>
              <c:numCache>
                <c:formatCode>General</c:formatCode>
                <c:ptCount val="17"/>
                <c:pt idx="0">
                  <c:v>6.25</c:v>
                </c:pt>
                <c:pt idx="1">
                  <c:v>20.5</c:v>
                </c:pt>
                <c:pt idx="2">
                  <c:v>22.75</c:v>
                </c:pt>
                <c:pt idx="3">
                  <c:v>7</c:v>
                </c:pt>
                <c:pt idx="4">
                  <c:v>2.5</c:v>
                </c:pt>
                <c:pt idx="5">
                  <c:v>7</c:v>
                </c:pt>
                <c:pt idx="6">
                  <c:v>5.75</c:v>
                </c:pt>
                <c:pt idx="7">
                  <c:v>2.5</c:v>
                </c:pt>
                <c:pt idx="8">
                  <c:v>3</c:v>
                </c:pt>
                <c:pt idx="9">
                  <c:v>18.5</c:v>
                </c:pt>
                <c:pt idx="10">
                  <c:v>21</c:v>
                </c:pt>
                <c:pt idx="11">
                  <c:v>4.75</c:v>
                </c:pt>
                <c:pt idx="12">
                  <c:v>6.75</c:v>
                </c:pt>
                <c:pt idx="13">
                  <c:v>6.25</c:v>
                </c:pt>
                <c:pt idx="14">
                  <c:v>3</c:v>
                </c:pt>
                <c:pt idx="15">
                  <c:v>5.25</c:v>
                </c:pt>
                <c:pt idx="16">
                  <c:v>2.7750000000000052E-2</c:v>
                </c:pt>
              </c:numCache>
            </c:numRef>
          </c:val>
        </c:ser>
        <c:ser>
          <c:idx val="2"/>
          <c:order val="2"/>
          <c:tx>
            <c:strRef>
              <c:f>BoxPlot!$A$37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errBars>
            <c:errBarType val="plus"/>
            <c:errValType val="cust"/>
            <c:noEndCap val="0"/>
            <c:plus>
              <c:numRef>
                <c:f>BoxPlot!$B$43:$R$43</c:f>
                <c:numCache>
                  <c:formatCode>General</c:formatCode>
                  <c:ptCount val="17"/>
                  <c:pt idx="0">
                    <c:v>23.625</c:v>
                  </c:pt>
                  <c:pt idx="1">
                    <c:v>48.75</c:v>
                  </c:pt>
                  <c:pt idx="2">
                    <c:v>51.25</c:v>
                  </c:pt>
                  <c:pt idx="3">
                    <c:v>23.25</c:v>
                  </c:pt>
                  <c:pt idx="4">
                    <c:v>10.125</c:v>
                  </c:pt>
                  <c:pt idx="5">
                    <c:v>25.5</c:v>
                  </c:pt>
                  <c:pt idx="6">
                    <c:v>14.25</c:v>
                  </c:pt>
                  <c:pt idx="7">
                    <c:v>12.75</c:v>
                  </c:pt>
                  <c:pt idx="8">
                    <c:v>8</c:v>
                  </c:pt>
                  <c:pt idx="9">
                    <c:v>14.5</c:v>
                  </c:pt>
                  <c:pt idx="10">
                    <c:v>51.75</c:v>
                  </c:pt>
                  <c:pt idx="11">
                    <c:v>18</c:v>
                  </c:pt>
                  <c:pt idx="12">
                    <c:v>16.875</c:v>
                  </c:pt>
                  <c:pt idx="13">
                    <c:v>18.375</c:v>
                  </c:pt>
                  <c:pt idx="14">
                    <c:v>19.125</c:v>
                  </c:pt>
                  <c:pt idx="15">
                    <c:v>13</c:v>
                  </c:pt>
                  <c:pt idx="16">
                    <c:v>0.15749999999999997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BoxPlot!$B$37:$R$37</c:f>
              <c:numCache>
                <c:formatCode>General</c:formatCode>
                <c:ptCount val="17"/>
                <c:pt idx="0">
                  <c:v>9.5</c:v>
                </c:pt>
                <c:pt idx="1">
                  <c:v>12</c:v>
                </c:pt>
                <c:pt idx="2">
                  <c:v>17.75</c:v>
                </c:pt>
                <c:pt idx="3">
                  <c:v>12.75</c:v>
                </c:pt>
                <c:pt idx="4">
                  <c:v>4.25</c:v>
                </c:pt>
                <c:pt idx="5">
                  <c:v>10</c:v>
                </c:pt>
                <c:pt idx="6">
                  <c:v>8.75</c:v>
                </c:pt>
                <c:pt idx="7">
                  <c:v>7.75</c:v>
                </c:pt>
                <c:pt idx="8">
                  <c:v>3</c:v>
                </c:pt>
                <c:pt idx="9">
                  <c:v>10.5</c:v>
                </c:pt>
                <c:pt idx="10">
                  <c:v>13.5</c:v>
                </c:pt>
                <c:pt idx="11">
                  <c:v>7.25</c:v>
                </c:pt>
                <c:pt idx="12">
                  <c:v>4.5</c:v>
                </c:pt>
                <c:pt idx="13">
                  <c:v>6</c:v>
                </c:pt>
                <c:pt idx="14">
                  <c:v>9.75</c:v>
                </c:pt>
                <c:pt idx="15">
                  <c:v>5.5</c:v>
                </c:pt>
                <c:pt idx="16">
                  <c:v>7.724999999999993E-2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1497824"/>
        <c:axId val="371735272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BoxPlot!$B$47:$R$47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0.30199999999999999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BoxPlot!$B$46:$R$46</c:f>
              <c:numCache>
                <c:formatCode>General</c:formatCode>
                <c:ptCount val="17"/>
                <c:pt idx="0">
                  <c:v>107</c:v>
                </c:pt>
                <c:pt idx="1">
                  <c:v>147</c:v>
                </c:pt>
                <c:pt idx="2">
                  <c:v>#N/A</c:v>
                </c:pt>
                <c:pt idx="3">
                  <c:v>#N/A</c:v>
                </c:pt>
                <c:pt idx="4">
                  <c:v>98</c:v>
                </c:pt>
                <c:pt idx="5">
                  <c:v>271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173</c:v>
                </c:pt>
                <c:pt idx="11">
                  <c:v>151</c:v>
                </c:pt>
                <c:pt idx="12">
                  <c:v>122</c:v>
                </c:pt>
                <c:pt idx="13">
                  <c:v>197</c:v>
                </c:pt>
                <c:pt idx="14">
                  <c:v>123</c:v>
                </c:pt>
                <c:pt idx="15">
                  <c:v>#N/A</c:v>
                </c:pt>
                <c:pt idx="16">
                  <c:v>13.435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497824"/>
        <c:axId val="371735272"/>
      </c:lineChart>
      <c:catAx>
        <c:axId val="3814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7173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1735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81497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6495547775227284"/>
          <c:y val="0.86734436333130616"/>
          <c:w val="0.28938929469994623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Box and Whisker Plot</a:t>
            </a:r>
          </a:p>
        </c:rich>
      </c:tx>
      <c:layout>
        <c:manualLayout>
          <c:xMode val="edge"/>
          <c:yMode val="edge"/>
          <c:x val="0.40836044918770192"/>
          <c:y val="1.315789473684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47661625538228E-2"/>
          <c:y val="4.4736842105263158E-2"/>
          <c:w val="0.8922836586581675"/>
          <c:h val="0.80263157894736847"/>
        </c:manualLayout>
      </c:layout>
      <c:barChart>
        <c:barDir val="col"/>
        <c:grouping val="stacked"/>
        <c:varyColors val="0"/>
        <c:ser>
          <c:idx val="0"/>
          <c:order val="4"/>
          <c:tx>
            <c:v>Bar</c:v>
          </c:tx>
          <c:spPr>
            <a:noFill/>
            <a:ln w="25400">
              <a:noFill/>
            </a:ln>
          </c:spPr>
          <c:invertIfNegative val="0"/>
          <c:val>
            <c:numRef>
              <c:f>BoxPlot2!$B$29:$G$29</c:f>
              <c:numCache>
                <c:formatCode>General</c:formatCode>
                <c:ptCount val="6"/>
                <c:pt idx="0">
                  <c:v>-7.5</c:v>
                </c:pt>
                <c:pt idx="1">
                  <c:v>19.5</c:v>
                </c:pt>
                <c:pt idx="2">
                  <c:v>52</c:v>
                </c:pt>
                <c:pt idx="3">
                  <c:v>45</c:v>
                </c:pt>
                <c:pt idx="4">
                  <c:v>-41</c:v>
                </c:pt>
                <c:pt idx="5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771832"/>
        <c:axId val="276772224"/>
      </c:barChart>
      <c:lineChart>
        <c:grouping val="standard"/>
        <c:varyColors val="0"/>
        <c:ser>
          <c:idx val="4"/>
          <c:order val="2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BoxPlot2!$B$47:$G$47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-10</c:v>
                </c:pt>
                <c:pt idx="3">
                  <c:v>#N/A</c:v>
                </c:pt>
                <c:pt idx="4">
                  <c:v>-115</c:v>
                </c:pt>
                <c:pt idx="5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BoxPlot2!$B$46:$G$46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105</c:v>
                </c:pt>
                <c:pt idx="3">
                  <c:v>#N/A</c:v>
                </c:pt>
                <c:pt idx="4">
                  <c:v>25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771832"/>
        <c:axId val="276772224"/>
      </c:lineChart>
      <c:scatterChart>
        <c:scatterStyle val="lineMarker"/>
        <c:varyColors val="0"/>
        <c:ser>
          <c:idx val="1"/>
          <c:order val="0"/>
          <c:tx>
            <c:strRef>
              <c:f>BoxPlot2!$A$28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12"/>
            <c:spPr>
              <a:solidFill>
                <a:srgbClr val="182C63"/>
              </a:solidFill>
              <a:ln>
                <a:solidFill>
                  <a:srgbClr val="182C63"/>
                </a:solidFill>
                <a:prstDash val="solid"/>
              </a:ln>
            </c:spPr>
          </c:marker>
          <c:errBars>
            <c:errDir val="y"/>
            <c:errBarType val="minus"/>
            <c:errValType val="cust"/>
            <c:noEndCap val="0"/>
            <c:minus>
              <c:numRef>
                <c:f>BoxPlot2!$B$44:$G$44</c:f>
                <c:numCache>
                  <c:formatCode>General</c:formatCode>
                  <c:ptCount val="6"/>
                  <c:pt idx="0">
                    <c:v>18.5</c:v>
                  </c:pt>
                  <c:pt idx="1">
                    <c:v>13</c:v>
                  </c:pt>
                  <c:pt idx="2">
                    <c:v>25.5</c:v>
                  </c:pt>
                  <c:pt idx="3">
                    <c:v>24.5</c:v>
                  </c:pt>
                  <c:pt idx="4">
                    <c:v>28.5</c:v>
                  </c:pt>
                  <c:pt idx="5">
                    <c:v>13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xVal>
          <c:yVal>
            <c:numRef>
              <c:f>BoxPlot2!$B$28:$G$28</c:f>
              <c:numCache>
                <c:formatCode>General</c:formatCode>
                <c:ptCount val="6"/>
                <c:pt idx="0">
                  <c:v>-29.5</c:v>
                </c:pt>
                <c:pt idx="1">
                  <c:v>6</c:v>
                </c:pt>
                <c:pt idx="2">
                  <c:v>42</c:v>
                </c:pt>
                <c:pt idx="3">
                  <c:v>34.5</c:v>
                </c:pt>
                <c:pt idx="4">
                  <c:v>-49.5</c:v>
                </c:pt>
                <c:pt idx="5">
                  <c:v>46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BoxPlot2!$A$30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12"/>
            <c:spPr>
              <a:solidFill>
                <a:srgbClr val="182C63"/>
              </a:solidFill>
              <a:ln>
                <a:solidFill>
                  <a:srgbClr val="182C63"/>
                </a:solidFill>
                <a:prstDash val="solid"/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BoxPlot2!$B$43:$G$43</c:f>
                <c:numCache>
                  <c:formatCode>General</c:formatCode>
                  <c:ptCount val="6"/>
                  <c:pt idx="0">
                    <c:v>17.5</c:v>
                  </c:pt>
                  <c:pt idx="1">
                    <c:v>5.25</c:v>
                  </c:pt>
                  <c:pt idx="2">
                    <c:v>25.5</c:v>
                  </c:pt>
                  <c:pt idx="3">
                    <c:v>23.5</c:v>
                  </c:pt>
                  <c:pt idx="4">
                    <c:v>28.5</c:v>
                  </c:pt>
                  <c:pt idx="5">
                    <c:v>24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xVal>
          <c:yVal>
            <c:numRef>
              <c:f>BoxPlot2!$B$30:$G$30</c:f>
              <c:numCache>
                <c:formatCode>General</c:formatCode>
                <c:ptCount val="6"/>
                <c:pt idx="0">
                  <c:v>11.5</c:v>
                </c:pt>
                <c:pt idx="1">
                  <c:v>24.75</c:v>
                </c:pt>
                <c:pt idx="2">
                  <c:v>59</c:v>
                </c:pt>
                <c:pt idx="3">
                  <c:v>62.5</c:v>
                </c:pt>
                <c:pt idx="4">
                  <c:v>-30.5</c:v>
                </c:pt>
                <c:pt idx="5">
                  <c:v>62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BoxPlot2!$A$29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273359"/>
                </a:solidFill>
                <a:prstDash val="solid"/>
              </a:ln>
            </c:spPr>
          </c:marker>
          <c:yVal>
            <c:numRef>
              <c:f>BoxPlot2!$B$29:$G$29</c:f>
              <c:numCache>
                <c:formatCode>General</c:formatCode>
                <c:ptCount val="6"/>
                <c:pt idx="0">
                  <c:v>-7.5</c:v>
                </c:pt>
                <c:pt idx="1">
                  <c:v>19.5</c:v>
                </c:pt>
                <c:pt idx="2">
                  <c:v>52</c:v>
                </c:pt>
                <c:pt idx="3">
                  <c:v>45</c:v>
                </c:pt>
                <c:pt idx="4">
                  <c:v>-41</c:v>
                </c:pt>
                <c:pt idx="5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71832"/>
        <c:axId val="276772224"/>
      </c:scatterChart>
      <c:catAx>
        <c:axId val="27677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7677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6772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767718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4244399872826969"/>
          <c:y val="0.9263157894736842"/>
          <c:w val="0.3938909844527046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6939629875973"/>
          <c:y val="4.4736842105263158E-2"/>
          <c:w val="0.88782190226534685"/>
          <c:h val="0.807894736842105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BoxPlot_Shifted!$A$30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BoxPlot_Shifted!$B$48:$G$48</c:f>
                <c:numCache>
                  <c:formatCode>General</c:formatCode>
                  <c:ptCount val="6"/>
                  <c:pt idx="0">
                    <c:v>18.5</c:v>
                  </c:pt>
                  <c:pt idx="1">
                    <c:v>13</c:v>
                  </c:pt>
                  <c:pt idx="2">
                    <c:v>25.5</c:v>
                  </c:pt>
                  <c:pt idx="3">
                    <c:v>24.5</c:v>
                  </c:pt>
                  <c:pt idx="4">
                    <c:v>27.75</c:v>
                  </c:pt>
                  <c:pt idx="5">
                    <c:v>13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BoxPlot_Shifted!$B$30:$G$30</c:f>
              <c:numCache>
                <c:formatCode>General</c:formatCode>
                <c:ptCount val="6"/>
                <c:pt idx="0">
                  <c:v>110.5</c:v>
                </c:pt>
                <c:pt idx="1">
                  <c:v>146</c:v>
                </c:pt>
                <c:pt idx="2">
                  <c:v>222</c:v>
                </c:pt>
                <c:pt idx="3">
                  <c:v>174.5</c:v>
                </c:pt>
                <c:pt idx="4">
                  <c:v>65.25</c:v>
                </c:pt>
                <c:pt idx="5">
                  <c:v>216</c:v>
                </c:pt>
              </c:numCache>
            </c:numRef>
          </c:val>
        </c:ser>
        <c:ser>
          <c:idx val="1"/>
          <c:order val="1"/>
          <c:tx>
            <c:strRef>
              <c:f>BoxPlot_Shifted!$A$40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BoxPlot_Shifted!$B$40:$G$40</c:f>
              <c:numCache>
                <c:formatCode>General</c:formatCode>
                <c:ptCount val="6"/>
                <c:pt idx="0">
                  <c:v>22</c:v>
                </c:pt>
                <c:pt idx="1">
                  <c:v>13.5</c:v>
                </c:pt>
                <c:pt idx="2">
                  <c:v>10</c:v>
                </c:pt>
                <c:pt idx="3">
                  <c:v>10.5</c:v>
                </c:pt>
                <c:pt idx="4">
                  <c:v>8.25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strRef>
              <c:f>BoxPlot_Shifted!$A$41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BoxPlot_Shifted!$B$47:$G$47</c:f>
                <c:numCache>
                  <c:formatCode>General</c:formatCode>
                  <c:ptCount val="6"/>
                  <c:pt idx="0">
                    <c:v>17.5</c:v>
                  </c:pt>
                  <c:pt idx="1">
                    <c:v>5.25</c:v>
                  </c:pt>
                  <c:pt idx="2">
                    <c:v>25.5</c:v>
                  </c:pt>
                  <c:pt idx="3">
                    <c:v>23.5</c:v>
                  </c:pt>
                  <c:pt idx="4">
                    <c:v>27.75</c:v>
                  </c:pt>
                  <c:pt idx="5">
                    <c:v>24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BoxPlot_Shifted!$B$41:$G$41</c:f>
              <c:numCache>
                <c:formatCode>General</c:formatCode>
                <c:ptCount val="6"/>
                <c:pt idx="0">
                  <c:v>19</c:v>
                </c:pt>
                <c:pt idx="1">
                  <c:v>5.25</c:v>
                </c:pt>
                <c:pt idx="2">
                  <c:v>7</c:v>
                </c:pt>
                <c:pt idx="3">
                  <c:v>17.5</c:v>
                </c:pt>
                <c:pt idx="4">
                  <c:v>10.25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770264"/>
        <c:axId val="276769872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BoxPlot_Shifted!$B$51:$G$51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170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BoxPlot_Shifted!$B$50:$G$50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285</c:v>
                </c:pt>
                <c:pt idx="3">
                  <c:v>#N/A</c:v>
                </c:pt>
                <c:pt idx="4">
                  <c:v>130</c:v>
                </c:pt>
                <c:pt idx="5">
                  <c:v>270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BoxPlot_Shifted!$A$37</c:f>
              <c:strCache>
                <c:ptCount val="1"/>
                <c:pt idx="0">
                  <c:v>Zero Offset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BoxPlot_Shifted!$B$37:$G$37</c:f>
              <c:numCache>
                <c:formatCode>General</c:formatCode>
                <c:ptCount val="6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770264"/>
        <c:axId val="276769872"/>
      </c:lineChart>
      <c:catAx>
        <c:axId val="27677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76769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6769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76770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6121835752572481"/>
          <c:y val="0.93157894736842106"/>
          <c:w val="0.51923158183027507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621197</xdr:colOff>
      <xdr:row>0</xdr:row>
      <xdr:rowOff>332546</xdr:rowOff>
    </xdr:from>
    <xdr:to>
      <xdr:col>10</xdr:col>
      <xdr:colOff>753718</xdr:colOff>
      <xdr:row>23</xdr:row>
      <xdr:rowOff>18221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0</xdr:row>
      <xdr:rowOff>57150</xdr:rowOff>
    </xdr:from>
    <xdr:to>
      <xdr:col>20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  <xdr:twoCellAnchor>
    <xdr:from>
      <xdr:col>8</xdr:col>
      <xdr:colOff>505238</xdr:colOff>
      <xdr:row>2</xdr:row>
      <xdr:rowOff>24847</xdr:rowOff>
    </xdr:from>
    <xdr:to>
      <xdr:col>10</xdr:col>
      <xdr:colOff>122433</xdr:colOff>
      <xdr:row>3</xdr:row>
      <xdr:rowOff>123755</xdr:rowOff>
    </xdr:to>
    <xdr:grpSp>
      <xdr:nvGrpSpPr>
        <xdr:cNvPr id="12" name="Groupe 11"/>
        <xdr:cNvGrpSpPr/>
      </xdr:nvGrpSpPr>
      <xdr:grpSpPr>
        <a:xfrm>
          <a:off x="7363238" y="604630"/>
          <a:ext cx="1306847" cy="264560"/>
          <a:chOff x="7363238" y="604630"/>
          <a:chExt cx="1306847" cy="264560"/>
        </a:xfrm>
      </xdr:grpSpPr>
      <xdr:sp macro="" textlink="">
        <xdr:nvSpPr>
          <xdr:cNvPr id="9" name="Rectangle 8"/>
          <xdr:cNvSpPr/>
        </xdr:nvSpPr>
        <xdr:spPr>
          <a:xfrm>
            <a:off x="7363238" y="704021"/>
            <a:ext cx="91109" cy="82827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11" name="ZoneTexte 10"/>
          <xdr:cNvSpPr txBox="1"/>
        </xdr:nvSpPr>
        <xdr:spPr>
          <a:xfrm>
            <a:off x="7421217" y="604630"/>
            <a:ext cx="124886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Simple benchmark</a:t>
            </a:r>
          </a:p>
        </xdr:txBody>
      </xdr:sp>
    </xdr:grpSp>
    <xdr:clientData/>
  </xdr:twoCellAnchor>
  <xdr:twoCellAnchor>
    <xdr:from>
      <xdr:col>8</xdr:col>
      <xdr:colOff>508552</xdr:colOff>
      <xdr:row>3</xdr:row>
      <xdr:rowOff>36443</xdr:rowOff>
    </xdr:from>
    <xdr:to>
      <xdr:col>10</xdr:col>
      <xdr:colOff>354912</xdr:colOff>
      <xdr:row>4</xdr:row>
      <xdr:rowOff>135351</xdr:rowOff>
    </xdr:to>
    <xdr:grpSp>
      <xdr:nvGrpSpPr>
        <xdr:cNvPr id="14" name="Groupe 13"/>
        <xdr:cNvGrpSpPr/>
      </xdr:nvGrpSpPr>
      <xdr:grpSpPr>
        <a:xfrm>
          <a:off x="7366552" y="781878"/>
          <a:ext cx="1536012" cy="264560"/>
          <a:chOff x="7363238" y="604630"/>
          <a:chExt cx="1536012" cy="264560"/>
        </a:xfrm>
      </xdr:grpSpPr>
      <xdr:sp macro="" textlink="">
        <xdr:nvSpPr>
          <xdr:cNvPr id="15" name="Rectangle 14"/>
          <xdr:cNvSpPr/>
        </xdr:nvSpPr>
        <xdr:spPr>
          <a:xfrm>
            <a:off x="7363238" y="704021"/>
            <a:ext cx="91109" cy="8282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16" name="ZoneTexte 15"/>
          <xdr:cNvSpPr txBox="1"/>
        </xdr:nvSpPr>
        <xdr:spPr>
          <a:xfrm>
            <a:off x="7421217" y="604630"/>
            <a:ext cx="147803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Composite benchmark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0.46224</cdr:x>
      <cdr:y>0.1324</cdr:y>
    </cdr:from>
    <cdr:to>
      <cdr:x>0.53944</cdr:x>
      <cdr:y>0.37662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5474804" y="49571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3</xdr:row>
      <xdr:rowOff>9525</xdr:rowOff>
    </xdr:from>
    <xdr:to>
      <xdr:col>11</xdr:col>
      <xdr:colOff>591047</xdr:colOff>
      <xdr:row>26</xdr:row>
      <xdr:rowOff>86553</xdr:rowOff>
    </xdr:to>
    <xdr:grpSp>
      <xdr:nvGrpSpPr>
        <xdr:cNvPr id="13" name="Groupe 12"/>
        <xdr:cNvGrpSpPr/>
      </xdr:nvGrpSpPr>
      <xdr:grpSpPr>
        <a:xfrm>
          <a:off x="2643187" y="495300"/>
          <a:ext cx="6329860" cy="3801303"/>
          <a:chOff x="-138113" y="-95250"/>
          <a:chExt cx="6329860" cy="3801303"/>
        </a:xfrm>
      </xdr:grpSpPr>
      <xdr:grpSp>
        <xdr:nvGrpSpPr>
          <xdr:cNvPr id="11" name="Groupe 10"/>
          <xdr:cNvGrpSpPr/>
        </xdr:nvGrpSpPr>
        <xdr:grpSpPr>
          <a:xfrm>
            <a:off x="57150" y="-95250"/>
            <a:ext cx="6134597" cy="3801303"/>
            <a:chOff x="-114300" y="-95250"/>
            <a:chExt cx="6134597" cy="3801303"/>
          </a:xfrm>
        </xdr:grpSpPr>
        <xdr:graphicFrame macro="">
          <xdr:nvGraphicFramePr>
            <xdr:cNvPr id="2" name="Chart 2"/>
            <xdr:cNvGraphicFramePr>
              <a:graphicFrameLocks/>
            </xdr:cNvGraphicFramePr>
          </xdr:nvGraphicFramePr>
          <xdr:xfrm>
            <a:off x="-114300" y="-38100"/>
            <a:ext cx="6046303" cy="374415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3" name="Groupe 2"/>
            <xdr:cNvGrpSpPr/>
          </xdr:nvGrpSpPr>
          <xdr:grpSpPr>
            <a:xfrm>
              <a:off x="1326871" y="3177209"/>
              <a:ext cx="1306847" cy="264560"/>
              <a:chOff x="7363238" y="604630"/>
              <a:chExt cx="1306847" cy="26456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7363238" y="704021"/>
                <a:ext cx="91109" cy="82827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fr-FR" sz="1100"/>
              </a:p>
            </xdr:txBody>
          </xdr:sp>
          <xdr:sp macro="" textlink="">
            <xdr:nvSpPr>
              <xdr:cNvPr id="5" name="ZoneTexte 4"/>
              <xdr:cNvSpPr txBox="1"/>
            </xdr:nvSpPr>
            <xdr:spPr>
              <a:xfrm>
                <a:off x="7421217" y="604630"/>
                <a:ext cx="1248868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fr-FR" sz="1100"/>
                  <a:t>Simple benchmark</a:t>
                </a:r>
              </a:p>
            </xdr:txBody>
          </xdr:sp>
        </xdr:grpSp>
        <xdr:grpSp>
          <xdr:nvGrpSpPr>
            <xdr:cNvPr id="6" name="Groupe 5"/>
            <xdr:cNvGrpSpPr/>
          </xdr:nvGrpSpPr>
          <xdr:grpSpPr>
            <a:xfrm>
              <a:off x="1320660" y="3335407"/>
              <a:ext cx="1536012" cy="264560"/>
              <a:chOff x="7363238" y="604630"/>
              <a:chExt cx="1536012" cy="264560"/>
            </a:xfrm>
          </xdr:grpSpPr>
          <xdr:sp macro="" textlink="">
            <xdr:nvSpPr>
              <xdr:cNvPr id="7" name="Rectangle 6"/>
              <xdr:cNvSpPr/>
            </xdr:nvSpPr>
            <xdr:spPr>
              <a:xfrm>
                <a:off x="7363238" y="704021"/>
                <a:ext cx="91109" cy="82827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fr-FR" sz="1100"/>
              </a:p>
            </xdr:txBody>
          </xdr:sp>
          <xdr:sp macro="" textlink="">
            <xdr:nvSpPr>
              <xdr:cNvPr id="8" name="ZoneTexte 7"/>
              <xdr:cNvSpPr txBox="1"/>
            </xdr:nvSpPr>
            <xdr:spPr>
              <a:xfrm>
                <a:off x="7421217" y="604630"/>
                <a:ext cx="1478033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fr-FR" sz="1100"/>
                  <a:t>Composite benchmark</a:t>
                </a:r>
              </a:p>
            </xdr:txBody>
          </xdr:sp>
        </xdr:grpSp>
        <xdr:sp macro="" textlink="">
          <xdr:nvSpPr>
            <xdr:cNvPr id="9" name="ZoneTexte 8"/>
            <xdr:cNvSpPr txBox="1"/>
          </xdr:nvSpPr>
          <xdr:spPr>
            <a:xfrm>
              <a:off x="409575" y="-95250"/>
              <a:ext cx="2690352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fr-FR" sz="1100"/>
                <a:t>Left to right: MSM_O, MLite_O, EUML_O, </a:t>
              </a:r>
            </a:p>
            <a:p>
              <a:r>
                <a:rPr lang="fr-FR" sz="1100"/>
                <a:t>Sine_N,</a:t>
              </a:r>
              <a:r>
                <a:rPr lang="fr-FR" sz="1100" baseline="0"/>
                <a:t> Sine_O, QM_O, Full_N, Full_O</a:t>
              </a:r>
              <a:r>
                <a:rPr lang="fr-FR" sz="1100"/>
                <a:t> </a:t>
              </a:r>
            </a:p>
          </xdr:txBody>
        </xdr:sp>
        <xdr:sp macro="" textlink="">
          <xdr:nvSpPr>
            <xdr:cNvPr id="10" name="ZoneTexte 9"/>
            <xdr:cNvSpPr txBox="1"/>
          </xdr:nvSpPr>
          <xdr:spPr>
            <a:xfrm>
              <a:off x="3171825" y="-85725"/>
              <a:ext cx="2848472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fr-FR" sz="1100"/>
                <a:t>Left to right: MSM_O, MLite_O, EUML_O, </a:t>
              </a:r>
            </a:p>
            <a:p>
              <a:r>
                <a:rPr lang="fr-FR" sz="1100"/>
                <a:t>Sine_N,</a:t>
              </a:r>
              <a:r>
                <a:rPr lang="fr-FR" sz="1100" baseline="0"/>
                <a:t> Sine_O, QM_N, QM_O, Full_N, Full_O</a:t>
              </a:r>
              <a:r>
                <a:rPr lang="fr-FR" sz="1100"/>
                <a:t> </a:t>
              </a:r>
            </a:p>
          </xdr:txBody>
        </xdr:sp>
      </xdr:grpSp>
      <xdr:sp macro="" textlink="">
        <xdr:nvSpPr>
          <xdr:cNvPr id="12" name="ZoneTexte 11"/>
          <xdr:cNvSpPr txBox="1"/>
        </xdr:nvSpPr>
        <xdr:spPr>
          <a:xfrm rot="16200000">
            <a:off x="-826294" y="1250155"/>
            <a:ext cx="1614487" cy="2381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execution time (ms)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0.46224</cdr:x>
      <cdr:y>0.1324</cdr:y>
    </cdr:from>
    <cdr:to>
      <cdr:x>0.53944</cdr:x>
      <cdr:y>0.37662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5474804" y="49571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742950</xdr:colOff>
      <xdr:row>24</xdr:row>
      <xdr:rowOff>57150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57150</xdr:rowOff>
    </xdr:from>
    <xdr:to>
      <xdr:col>9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809625</xdr:colOff>
      <xdr:row>26</xdr:row>
      <xdr:rowOff>57150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57150</xdr:rowOff>
    </xdr:from>
    <xdr:to>
      <xdr:col>9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4200525</xdr:colOff>
      <xdr:row>0</xdr:row>
      <xdr:rowOff>38100</xdr:rowOff>
    </xdr:from>
    <xdr:to>
      <xdr:col>2</xdr:col>
      <xdr:colOff>178807</xdr:colOff>
      <xdr:row>0</xdr:row>
      <xdr:rowOff>342926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9185" y="38100"/>
          <a:ext cx="1365622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tex42.com/ExcelTemplates/box-whisker-plot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ertex42.com/ExcelTemplates/box-whisker-plo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vertex42.com/ExcelTemplates/box-whisker-plot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://www.vertex42.com/licensing/EULA_privateuse.html" TargetMode="External"/><Relationship Id="rId1" Type="http://schemas.openxmlformats.org/officeDocument/2006/relationships/hyperlink" Target="http://www.vertex42.com/ExcelTemplates/box-whisker-plo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0"/>
  <sheetViews>
    <sheetView showGridLines="0" zoomScale="115" zoomScaleNormal="115" workbookViewId="0">
      <selection activeCell="L22" sqref="L22"/>
    </sheetView>
  </sheetViews>
  <sheetFormatPr baseColWidth="10" defaultColWidth="9.140625" defaultRowHeight="12.75" x14ac:dyDescent="0.2"/>
  <cols>
    <col min="1" max="1" width="14.140625" style="4" customWidth="1"/>
    <col min="2" max="18" width="12.7109375" style="4" customWidth="1"/>
    <col min="19" max="19" width="3.42578125" style="4" customWidth="1"/>
    <col min="20" max="20" width="13.42578125" style="4" customWidth="1"/>
    <col min="21" max="16384" width="9.140625" style="4"/>
  </cols>
  <sheetData>
    <row r="1" spans="1:23" s="22" customFormat="1" ht="30" customHeight="1" x14ac:dyDescent="0.2">
      <c r="A1" s="19" t="s">
        <v>3</v>
      </c>
      <c r="B1" s="20"/>
      <c r="C1" s="21"/>
      <c r="D1" s="21"/>
      <c r="E1" s="21"/>
      <c r="F1" s="21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1"/>
    </row>
    <row r="2" spans="1:23" ht="15.75" x14ac:dyDescent="0.25">
      <c r="A2" s="5"/>
      <c r="C2" s="6"/>
      <c r="D2" s="6"/>
      <c r="E2" s="6"/>
      <c r="F2" s="6"/>
      <c r="R2" s="6"/>
      <c r="T2" s="6" t="str">
        <f ca="1">"© 2009-" &amp; YEAR(TODAY()) &amp; " Vertex42 LLC"</f>
        <v>© 2009-2016 Vertex42 LLC</v>
      </c>
    </row>
    <row r="3" spans="1:23" x14ac:dyDescent="0.2">
      <c r="T3" s="7" t="s">
        <v>1</v>
      </c>
    </row>
    <row r="5" spans="1:23" x14ac:dyDescent="0.2">
      <c r="T5" s="49" t="s">
        <v>41</v>
      </c>
      <c r="U5" s="50"/>
      <c r="V5" s="50"/>
      <c r="W5" s="50"/>
    </row>
    <row r="6" spans="1:23" x14ac:dyDescent="0.2">
      <c r="T6" s="51" t="s">
        <v>88</v>
      </c>
    </row>
    <row r="7" spans="1:23" x14ac:dyDescent="0.2">
      <c r="T7" s="51" t="s">
        <v>89</v>
      </c>
    </row>
    <row r="8" spans="1:23" x14ac:dyDescent="0.2">
      <c r="T8" s="51" t="s">
        <v>90</v>
      </c>
    </row>
    <row r="9" spans="1:23" x14ac:dyDescent="0.2">
      <c r="T9" s="51" t="s">
        <v>91</v>
      </c>
    </row>
    <row r="10" spans="1:23" x14ac:dyDescent="0.2">
      <c r="T10" s="51" t="s">
        <v>92</v>
      </c>
    </row>
    <row r="11" spans="1:23" x14ac:dyDescent="0.2">
      <c r="T11" s="51" t="s">
        <v>93</v>
      </c>
    </row>
    <row r="12" spans="1:23" x14ac:dyDescent="0.2">
      <c r="T12" s="51" t="s">
        <v>94</v>
      </c>
    </row>
    <row r="13" spans="1:23" x14ac:dyDescent="0.2">
      <c r="T13" s="51" t="s">
        <v>95</v>
      </c>
    </row>
    <row r="14" spans="1:23" x14ac:dyDescent="0.2">
      <c r="T14" s="51" t="s">
        <v>96</v>
      </c>
    </row>
    <row r="15" spans="1:23" x14ac:dyDescent="0.2">
      <c r="T15" s="51" t="s">
        <v>97</v>
      </c>
    </row>
    <row r="16" spans="1:23" x14ac:dyDescent="0.2">
      <c r="T16" s="52" t="s">
        <v>98</v>
      </c>
    </row>
    <row r="18" spans="1:20" x14ac:dyDescent="0.2">
      <c r="T18" s="53" t="s">
        <v>99</v>
      </c>
    </row>
    <row r="19" spans="1:20" x14ac:dyDescent="0.2">
      <c r="T19" s="51" t="s">
        <v>100</v>
      </c>
    </row>
    <row r="20" spans="1:20" x14ac:dyDescent="0.2">
      <c r="T20" s="53" t="s">
        <v>101</v>
      </c>
    </row>
    <row r="21" spans="1:20" x14ac:dyDescent="0.2">
      <c r="T21" s="51" t="s">
        <v>102</v>
      </c>
    </row>
    <row r="22" spans="1:20" x14ac:dyDescent="0.2">
      <c r="T22" s="51" t="s">
        <v>103</v>
      </c>
    </row>
    <row r="23" spans="1:20" x14ac:dyDescent="0.2">
      <c r="T23" s="52" t="s">
        <v>104</v>
      </c>
    </row>
    <row r="25" spans="1:20" x14ac:dyDescent="0.2">
      <c r="T25" s="51" t="s">
        <v>105</v>
      </c>
    </row>
    <row r="26" spans="1:20" x14ac:dyDescent="0.2">
      <c r="A26" s="8" t="s">
        <v>21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T26" s="51" t="s">
        <v>106</v>
      </c>
    </row>
    <row r="27" spans="1:20" x14ac:dyDescent="0.2">
      <c r="A27" s="8" t="s">
        <v>4</v>
      </c>
      <c r="B27" s="4">
        <f t="shared" ref="B27:R27" si="0">MIN(B$50:B$90)</f>
        <v>50</v>
      </c>
      <c r="C27" s="4">
        <f t="shared" si="0"/>
        <v>24</v>
      </c>
      <c r="D27" s="4">
        <f t="shared" si="0"/>
        <v>55</v>
      </c>
      <c r="E27" s="4">
        <f t="shared" si="0"/>
        <v>123</v>
      </c>
      <c r="F27" s="4">
        <f t="shared" si="0"/>
        <v>70</v>
      </c>
      <c r="G27" s="4">
        <f t="shared" si="0"/>
        <v>197</v>
      </c>
      <c r="H27" s="4">
        <f t="shared" si="0"/>
        <v>92</v>
      </c>
      <c r="I27" s="4">
        <f t="shared" si="0"/>
        <v>15</v>
      </c>
      <c r="J27" s="4">
        <f t="shared" si="0"/>
        <v>38</v>
      </c>
      <c r="K27" s="4">
        <f t="shared" si="0"/>
        <v>21</v>
      </c>
      <c r="L27" s="4">
        <f t="shared" si="0"/>
        <v>21</v>
      </c>
      <c r="M27" s="4">
        <f t="shared" si="0"/>
        <v>87</v>
      </c>
      <c r="N27" s="4">
        <f t="shared" si="0"/>
        <v>73</v>
      </c>
      <c r="O27" s="4">
        <f t="shared" si="0"/>
        <v>122</v>
      </c>
      <c r="P27" s="4">
        <f t="shared" si="0"/>
        <v>81</v>
      </c>
      <c r="Q27" s="4">
        <f t="shared" si="0"/>
        <v>22</v>
      </c>
      <c r="R27" s="4">
        <f t="shared" si="0"/>
        <v>0.30199999999999999</v>
      </c>
      <c r="T27" s="51" t="s">
        <v>107</v>
      </c>
    </row>
    <row r="28" spans="1:20" ht="15.75" x14ac:dyDescent="0.3">
      <c r="A28" s="8" t="s">
        <v>25</v>
      </c>
      <c r="B28" s="4">
        <f t="shared" ref="B28:R28" si="1">PERCENTILE(B$50:B$90,0.25)</f>
        <v>61.25</v>
      </c>
      <c r="C28" s="4">
        <f t="shared" si="1"/>
        <v>63.5</v>
      </c>
      <c r="D28" s="4">
        <f t="shared" si="1"/>
        <v>88.25</v>
      </c>
      <c r="E28" s="4">
        <f t="shared" si="1"/>
        <v>129</v>
      </c>
      <c r="F28" s="4">
        <f t="shared" si="1"/>
        <v>76</v>
      </c>
      <c r="G28" s="4">
        <f t="shared" si="1"/>
        <v>217</v>
      </c>
      <c r="H28" s="4">
        <f t="shared" si="1"/>
        <v>99.25</v>
      </c>
      <c r="I28" s="4">
        <f t="shared" si="1"/>
        <v>20</v>
      </c>
      <c r="J28" s="4">
        <f t="shared" si="1"/>
        <v>44</v>
      </c>
      <c r="K28" s="4">
        <f t="shared" si="1"/>
        <v>51.5</v>
      </c>
      <c r="L28" s="4">
        <f t="shared" si="1"/>
        <v>69</v>
      </c>
      <c r="M28" s="4">
        <f t="shared" si="1"/>
        <v>91.25</v>
      </c>
      <c r="N28" s="4">
        <f t="shared" si="1"/>
        <v>78.25</v>
      </c>
      <c r="O28" s="4">
        <f t="shared" si="1"/>
        <v>139.25</v>
      </c>
      <c r="P28" s="4">
        <f t="shared" si="1"/>
        <v>91</v>
      </c>
      <c r="Q28" s="4">
        <f t="shared" si="1"/>
        <v>31.25</v>
      </c>
      <c r="R28" s="4">
        <f t="shared" si="1"/>
        <v>0.60275000000000001</v>
      </c>
      <c r="T28" s="51" t="s">
        <v>108</v>
      </c>
    </row>
    <row r="29" spans="1:20" x14ac:dyDescent="0.2">
      <c r="A29" s="8" t="s">
        <v>7</v>
      </c>
      <c r="B29" s="4">
        <f t="shared" ref="B29:R29" si="2">MEDIAN(B$50:B$90)</f>
        <v>67.5</v>
      </c>
      <c r="C29" s="4">
        <f t="shared" si="2"/>
        <v>84</v>
      </c>
      <c r="D29" s="4">
        <f t="shared" si="2"/>
        <v>111</v>
      </c>
      <c r="E29" s="4">
        <f t="shared" si="2"/>
        <v>136</v>
      </c>
      <c r="F29" s="4">
        <f t="shared" si="2"/>
        <v>78.5</v>
      </c>
      <c r="G29" s="4">
        <f t="shared" si="2"/>
        <v>224</v>
      </c>
      <c r="H29" s="4">
        <f t="shared" si="2"/>
        <v>105</v>
      </c>
      <c r="I29" s="4">
        <f t="shared" si="2"/>
        <v>22.5</v>
      </c>
      <c r="J29" s="4">
        <f t="shared" si="2"/>
        <v>47</v>
      </c>
      <c r="K29" s="4">
        <f t="shared" si="2"/>
        <v>70</v>
      </c>
      <c r="L29" s="4">
        <f t="shared" si="2"/>
        <v>90</v>
      </c>
      <c r="M29" s="4">
        <f t="shared" si="2"/>
        <v>96</v>
      </c>
      <c r="N29" s="4">
        <f t="shared" si="2"/>
        <v>85</v>
      </c>
      <c r="O29" s="4">
        <f t="shared" si="2"/>
        <v>145.5</v>
      </c>
      <c r="P29" s="4">
        <f t="shared" si="2"/>
        <v>94</v>
      </c>
      <c r="Q29" s="4">
        <f t="shared" si="2"/>
        <v>36.5</v>
      </c>
      <c r="R29" s="4">
        <f t="shared" si="2"/>
        <v>0.63050000000000006</v>
      </c>
      <c r="T29" s="52" t="s">
        <v>109</v>
      </c>
    </row>
    <row r="30" spans="1:20" ht="15.75" x14ac:dyDescent="0.3">
      <c r="A30" s="8" t="s">
        <v>26</v>
      </c>
      <c r="B30" s="4">
        <f t="shared" ref="B30:R30" si="3">PERCENTILE(B$50:B$90,0.75)</f>
        <v>77</v>
      </c>
      <c r="C30" s="4">
        <f t="shared" si="3"/>
        <v>96</v>
      </c>
      <c r="D30" s="4">
        <f t="shared" si="3"/>
        <v>128.75</v>
      </c>
      <c r="E30" s="4">
        <f t="shared" si="3"/>
        <v>148.75</v>
      </c>
      <c r="F30" s="4">
        <f t="shared" si="3"/>
        <v>82.75</v>
      </c>
      <c r="G30" s="4">
        <f t="shared" si="3"/>
        <v>234</v>
      </c>
      <c r="H30" s="4">
        <f t="shared" si="3"/>
        <v>113.75</v>
      </c>
      <c r="I30" s="4">
        <f t="shared" si="3"/>
        <v>30.25</v>
      </c>
      <c r="J30" s="4">
        <f t="shared" si="3"/>
        <v>50</v>
      </c>
      <c r="K30" s="4">
        <f t="shared" si="3"/>
        <v>80.5</v>
      </c>
      <c r="L30" s="4">
        <f t="shared" si="3"/>
        <v>103.5</v>
      </c>
      <c r="M30" s="4">
        <f t="shared" si="3"/>
        <v>103.25</v>
      </c>
      <c r="N30" s="4">
        <f t="shared" si="3"/>
        <v>89.5</v>
      </c>
      <c r="O30" s="4">
        <f t="shared" si="3"/>
        <v>151.5</v>
      </c>
      <c r="P30" s="4">
        <f t="shared" si="3"/>
        <v>103.75</v>
      </c>
      <c r="Q30" s="4">
        <f t="shared" si="3"/>
        <v>42</v>
      </c>
      <c r="R30" s="4">
        <f t="shared" si="3"/>
        <v>0.70774999999999999</v>
      </c>
    </row>
    <row r="31" spans="1:20" x14ac:dyDescent="0.2">
      <c r="A31" s="8" t="s">
        <v>5</v>
      </c>
      <c r="B31" s="4">
        <f t="shared" ref="B31:R31" si="4">MAX(B$50:B$90)</f>
        <v>107</v>
      </c>
      <c r="C31" s="4">
        <f t="shared" si="4"/>
        <v>147</v>
      </c>
      <c r="D31" s="4">
        <f t="shared" si="4"/>
        <v>180</v>
      </c>
      <c r="E31" s="4">
        <f t="shared" si="4"/>
        <v>172</v>
      </c>
      <c r="F31" s="4">
        <f t="shared" si="4"/>
        <v>98</v>
      </c>
      <c r="G31" s="4">
        <f t="shared" si="4"/>
        <v>271</v>
      </c>
      <c r="H31" s="4">
        <f t="shared" si="4"/>
        <v>128</v>
      </c>
      <c r="I31" s="4">
        <f t="shared" si="4"/>
        <v>43</v>
      </c>
      <c r="J31" s="4">
        <f t="shared" si="4"/>
        <v>58</v>
      </c>
      <c r="K31" s="4">
        <f t="shared" si="4"/>
        <v>95</v>
      </c>
      <c r="L31" s="4">
        <f t="shared" si="4"/>
        <v>173</v>
      </c>
      <c r="M31" s="4">
        <f t="shared" si="4"/>
        <v>151</v>
      </c>
      <c r="N31" s="4">
        <f t="shared" si="4"/>
        <v>122</v>
      </c>
      <c r="O31" s="4">
        <f t="shared" si="4"/>
        <v>197</v>
      </c>
      <c r="P31" s="4">
        <f t="shared" si="4"/>
        <v>123</v>
      </c>
      <c r="Q31" s="4">
        <f t="shared" si="4"/>
        <v>55</v>
      </c>
      <c r="R31" s="4">
        <f t="shared" si="4"/>
        <v>13.435</v>
      </c>
      <c r="T31" s="51" t="s">
        <v>110</v>
      </c>
    </row>
    <row r="32" spans="1:20" x14ac:dyDescent="0.2">
      <c r="A32" s="8" t="s">
        <v>6</v>
      </c>
      <c r="B32" s="4">
        <f t="shared" ref="B32:R32" si="5">B30-B28</f>
        <v>15.75</v>
      </c>
      <c r="C32" s="4">
        <f t="shared" si="5"/>
        <v>32.5</v>
      </c>
      <c r="D32" s="4">
        <f t="shared" si="5"/>
        <v>40.5</v>
      </c>
      <c r="E32" s="4">
        <f t="shared" si="5"/>
        <v>19.75</v>
      </c>
      <c r="F32" s="4">
        <f t="shared" si="5"/>
        <v>6.75</v>
      </c>
      <c r="G32" s="4">
        <f t="shared" ref="G32:Q32" si="6">G30-G28</f>
        <v>17</v>
      </c>
      <c r="H32" s="4">
        <f t="shared" si="6"/>
        <v>14.5</v>
      </c>
      <c r="I32" s="4">
        <f t="shared" si="6"/>
        <v>10.25</v>
      </c>
      <c r="J32" s="4">
        <f t="shared" si="6"/>
        <v>6</v>
      </c>
      <c r="K32" s="4">
        <f t="shared" si="6"/>
        <v>29</v>
      </c>
      <c r="L32" s="4">
        <f t="shared" si="6"/>
        <v>34.5</v>
      </c>
      <c r="M32" s="4">
        <f t="shared" si="6"/>
        <v>12</v>
      </c>
      <c r="N32" s="4">
        <f t="shared" si="6"/>
        <v>11.25</v>
      </c>
      <c r="O32" s="4">
        <f t="shared" si="6"/>
        <v>12.25</v>
      </c>
      <c r="P32" s="4">
        <f t="shared" si="6"/>
        <v>12.75</v>
      </c>
      <c r="Q32" s="4">
        <f t="shared" si="6"/>
        <v>10.75</v>
      </c>
      <c r="R32" s="4">
        <f t="shared" si="5"/>
        <v>0.10499999999999998</v>
      </c>
      <c r="T32" s="51" t="s">
        <v>111</v>
      </c>
    </row>
    <row r="33" spans="1:20" x14ac:dyDescent="0.2">
      <c r="A33" s="8" t="s">
        <v>17</v>
      </c>
      <c r="B33" s="4">
        <f t="shared" ref="B33:R33" si="7">COUNTIF(B$50:B$90,"&gt;"&amp;B39)</f>
        <v>1</v>
      </c>
      <c r="C33" s="4">
        <f t="shared" si="7"/>
        <v>1</v>
      </c>
      <c r="D33" s="4">
        <f t="shared" si="7"/>
        <v>0</v>
      </c>
      <c r="E33" s="4">
        <f t="shared" si="7"/>
        <v>0</v>
      </c>
      <c r="F33" s="4">
        <f t="shared" si="7"/>
        <v>1</v>
      </c>
      <c r="G33" s="4">
        <f t="shared" ref="G33:Q33" si="8">COUNTIF(G$50:G$90,"&gt;"&amp;G39)</f>
        <v>3</v>
      </c>
      <c r="H33" s="4">
        <f t="shared" si="8"/>
        <v>0</v>
      </c>
      <c r="I33" s="4">
        <f t="shared" si="8"/>
        <v>0</v>
      </c>
      <c r="J33" s="4">
        <f t="shared" si="8"/>
        <v>0</v>
      </c>
      <c r="K33" s="4">
        <f t="shared" si="8"/>
        <v>0</v>
      </c>
      <c r="L33" s="4">
        <f t="shared" si="8"/>
        <v>1</v>
      </c>
      <c r="M33" s="4">
        <f t="shared" si="8"/>
        <v>2</v>
      </c>
      <c r="N33" s="4">
        <f t="shared" si="8"/>
        <v>2</v>
      </c>
      <c r="O33" s="4">
        <f t="shared" si="8"/>
        <v>1</v>
      </c>
      <c r="P33" s="4">
        <f t="shared" si="8"/>
        <v>1</v>
      </c>
      <c r="Q33" s="4">
        <f t="shared" si="8"/>
        <v>0</v>
      </c>
      <c r="R33" s="4">
        <f t="shared" si="7"/>
        <v>4</v>
      </c>
      <c r="T33" s="51" t="s">
        <v>112</v>
      </c>
    </row>
    <row r="34" spans="1:20" x14ac:dyDescent="0.2">
      <c r="A34" s="8" t="s">
        <v>18</v>
      </c>
      <c r="B34" s="4">
        <f t="shared" ref="B34:R34" si="9">COUNTIF(B$50:B$90,"&lt;"&amp;B40)</f>
        <v>0</v>
      </c>
      <c r="C34" s="4">
        <f t="shared" si="9"/>
        <v>0</v>
      </c>
      <c r="D34" s="4">
        <f t="shared" si="9"/>
        <v>0</v>
      </c>
      <c r="E34" s="4">
        <f t="shared" si="9"/>
        <v>0</v>
      </c>
      <c r="F34" s="4">
        <f t="shared" si="9"/>
        <v>0</v>
      </c>
      <c r="G34" s="4">
        <f t="shared" ref="G34:Q34" si="10">COUNTIF(G$50:G$90,"&lt;"&amp;G40)</f>
        <v>0</v>
      </c>
      <c r="H34" s="4">
        <f t="shared" si="10"/>
        <v>0</v>
      </c>
      <c r="I34" s="4">
        <f t="shared" si="10"/>
        <v>0</v>
      </c>
      <c r="J34" s="4">
        <f t="shared" si="10"/>
        <v>0</v>
      </c>
      <c r="K34" s="4">
        <f t="shared" si="10"/>
        <v>0</v>
      </c>
      <c r="L34" s="4">
        <f t="shared" si="10"/>
        <v>0</v>
      </c>
      <c r="M34" s="4">
        <f t="shared" si="10"/>
        <v>0</v>
      </c>
      <c r="N34" s="4">
        <f t="shared" si="10"/>
        <v>0</v>
      </c>
      <c r="O34" s="4">
        <f t="shared" si="10"/>
        <v>0</v>
      </c>
      <c r="P34" s="4">
        <f t="shared" si="10"/>
        <v>0</v>
      </c>
      <c r="Q34" s="4">
        <f t="shared" si="10"/>
        <v>0</v>
      </c>
      <c r="R34" s="4">
        <f t="shared" si="9"/>
        <v>1</v>
      </c>
      <c r="T34" s="51" t="s">
        <v>113</v>
      </c>
    </row>
    <row r="35" spans="1:20" hidden="1" x14ac:dyDescent="0.2">
      <c r="A35" s="10" t="s">
        <v>24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20" hidden="1" x14ac:dyDescent="0.2">
      <c r="A36" s="8" t="s">
        <v>8</v>
      </c>
      <c r="B36" s="4">
        <f t="shared" ref="B36:R37" si="11">B29-B28</f>
        <v>6.25</v>
      </c>
      <c r="C36" s="4">
        <f t="shared" si="11"/>
        <v>20.5</v>
      </c>
      <c r="D36" s="4">
        <f t="shared" si="11"/>
        <v>22.75</v>
      </c>
      <c r="E36" s="4">
        <f t="shared" si="11"/>
        <v>7</v>
      </c>
      <c r="F36" s="4">
        <f t="shared" si="11"/>
        <v>2.5</v>
      </c>
      <c r="G36" s="4">
        <f t="shared" ref="G36:Q36" si="12">G29-G28</f>
        <v>7</v>
      </c>
      <c r="H36" s="4">
        <f t="shared" si="12"/>
        <v>5.75</v>
      </c>
      <c r="I36" s="4">
        <f t="shared" si="12"/>
        <v>2.5</v>
      </c>
      <c r="J36" s="4">
        <f t="shared" si="12"/>
        <v>3</v>
      </c>
      <c r="K36" s="4">
        <f t="shared" si="12"/>
        <v>18.5</v>
      </c>
      <c r="L36" s="4">
        <f t="shared" si="12"/>
        <v>21</v>
      </c>
      <c r="M36" s="4">
        <f t="shared" si="12"/>
        <v>4.75</v>
      </c>
      <c r="N36" s="4">
        <f t="shared" si="12"/>
        <v>6.75</v>
      </c>
      <c r="O36" s="4">
        <f t="shared" si="12"/>
        <v>6.25</v>
      </c>
      <c r="P36" s="4">
        <f t="shared" si="12"/>
        <v>3</v>
      </c>
      <c r="Q36" s="4">
        <f t="shared" si="12"/>
        <v>5.25</v>
      </c>
      <c r="R36" s="4">
        <f t="shared" si="11"/>
        <v>2.7750000000000052E-2</v>
      </c>
    </row>
    <row r="37" spans="1:20" hidden="1" x14ac:dyDescent="0.2">
      <c r="A37" s="8" t="s">
        <v>9</v>
      </c>
      <c r="B37" s="4">
        <f t="shared" si="11"/>
        <v>9.5</v>
      </c>
      <c r="C37" s="4">
        <f t="shared" si="11"/>
        <v>12</v>
      </c>
      <c r="D37" s="4">
        <f t="shared" si="11"/>
        <v>17.75</v>
      </c>
      <c r="E37" s="4">
        <f t="shared" si="11"/>
        <v>12.75</v>
      </c>
      <c r="F37" s="4">
        <f t="shared" si="11"/>
        <v>4.25</v>
      </c>
      <c r="G37" s="4">
        <f t="shared" ref="G37:Q37" si="13">G30-G29</f>
        <v>10</v>
      </c>
      <c r="H37" s="4">
        <f t="shared" si="13"/>
        <v>8.75</v>
      </c>
      <c r="I37" s="4">
        <f t="shared" si="13"/>
        <v>7.75</v>
      </c>
      <c r="J37" s="4">
        <f t="shared" si="13"/>
        <v>3</v>
      </c>
      <c r="K37" s="4">
        <f t="shared" si="13"/>
        <v>10.5</v>
      </c>
      <c r="L37" s="4">
        <f t="shared" si="13"/>
        <v>13.5</v>
      </c>
      <c r="M37" s="4">
        <f t="shared" si="13"/>
        <v>7.25</v>
      </c>
      <c r="N37" s="4">
        <f t="shared" si="13"/>
        <v>4.5</v>
      </c>
      <c r="O37" s="4">
        <f t="shared" si="13"/>
        <v>6</v>
      </c>
      <c r="P37" s="4">
        <f t="shared" si="13"/>
        <v>9.75</v>
      </c>
      <c r="Q37" s="4">
        <f t="shared" si="13"/>
        <v>5.5</v>
      </c>
      <c r="R37" s="4">
        <f t="shared" si="11"/>
        <v>7.724999999999993E-2</v>
      </c>
    </row>
    <row r="38" spans="1:20" hidden="1" x14ac:dyDescent="0.2">
      <c r="A38" s="10" t="s">
        <v>23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20" ht="15.75" hidden="1" x14ac:dyDescent="0.3">
      <c r="A39" s="8" t="s">
        <v>27</v>
      </c>
      <c r="B39" s="4">
        <f t="shared" ref="B39:R39" si="14">B30+1.5*B32</f>
        <v>100.625</v>
      </c>
      <c r="C39" s="4">
        <f t="shared" si="14"/>
        <v>144.75</v>
      </c>
      <c r="D39" s="4">
        <f t="shared" si="14"/>
        <v>189.5</v>
      </c>
      <c r="E39" s="4">
        <f t="shared" si="14"/>
        <v>178.375</v>
      </c>
      <c r="F39" s="4">
        <f t="shared" si="14"/>
        <v>92.875</v>
      </c>
      <c r="G39" s="4">
        <f t="shared" ref="G39:Q39" si="15">G30+1.5*G32</f>
        <v>259.5</v>
      </c>
      <c r="H39" s="4">
        <f t="shared" si="15"/>
        <v>135.5</v>
      </c>
      <c r="I39" s="4">
        <f t="shared" si="15"/>
        <v>45.625</v>
      </c>
      <c r="J39" s="4">
        <f t="shared" si="15"/>
        <v>59</v>
      </c>
      <c r="K39" s="4">
        <f t="shared" si="15"/>
        <v>124</v>
      </c>
      <c r="L39" s="4">
        <f t="shared" si="15"/>
        <v>155.25</v>
      </c>
      <c r="M39" s="4">
        <f t="shared" si="15"/>
        <v>121.25</v>
      </c>
      <c r="N39" s="4">
        <f t="shared" si="15"/>
        <v>106.375</v>
      </c>
      <c r="O39" s="4">
        <f t="shared" si="15"/>
        <v>169.875</v>
      </c>
      <c r="P39" s="4">
        <f t="shared" si="15"/>
        <v>122.875</v>
      </c>
      <c r="Q39" s="4">
        <f t="shared" si="15"/>
        <v>58.125</v>
      </c>
      <c r="R39" s="4">
        <f t="shared" si="14"/>
        <v>0.86524999999999996</v>
      </c>
    </row>
    <row r="40" spans="1:20" ht="15.75" hidden="1" x14ac:dyDescent="0.3">
      <c r="A40" s="8" t="s">
        <v>28</v>
      </c>
      <c r="B40" s="4">
        <f t="shared" ref="B40:R40" si="16">B28-1.5*B32</f>
        <v>37.625</v>
      </c>
      <c r="C40" s="4">
        <f t="shared" si="16"/>
        <v>14.75</v>
      </c>
      <c r="D40" s="4">
        <f t="shared" si="16"/>
        <v>27.5</v>
      </c>
      <c r="E40" s="4">
        <f t="shared" si="16"/>
        <v>99.375</v>
      </c>
      <c r="F40" s="4">
        <f t="shared" si="16"/>
        <v>65.875</v>
      </c>
      <c r="G40" s="4">
        <f t="shared" ref="G40:Q40" si="17">G28-1.5*G32</f>
        <v>191.5</v>
      </c>
      <c r="H40" s="4">
        <f t="shared" si="17"/>
        <v>77.5</v>
      </c>
      <c r="I40" s="4">
        <f t="shared" si="17"/>
        <v>4.625</v>
      </c>
      <c r="J40" s="4">
        <f t="shared" si="17"/>
        <v>35</v>
      </c>
      <c r="K40" s="4">
        <f t="shared" si="17"/>
        <v>8</v>
      </c>
      <c r="L40" s="4">
        <f t="shared" si="17"/>
        <v>17.25</v>
      </c>
      <c r="M40" s="4">
        <f t="shared" si="17"/>
        <v>73.25</v>
      </c>
      <c r="N40" s="4">
        <f t="shared" si="17"/>
        <v>61.375</v>
      </c>
      <c r="O40" s="4">
        <f t="shared" si="17"/>
        <v>120.875</v>
      </c>
      <c r="P40" s="4">
        <f t="shared" si="17"/>
        <v>71.875</v>
      </c>
      <c r="Q40" s="4">
        <f t="shared" si="17"/>
        <v>15.125</v>
      </c>
      <c r="R40" s="4">
        <f t="shared" si="16"/>
        <v>0.44525000000000003</v>
      </c>
    </row>
    <row r="41" spans="1:20" hidden="1" x14ac:dyDescent="0.2">
      <c r="A41" s="8" t="s">
        <v>16</v>
      </c>
      <c r="B41" s="4">
        <f t="shared" ref="B41:R41" si="18">MIN(B39,B31)</f>
        <v>100.625</v>
      </c>
      <c r="C41" s="4">
        <f t="shared" si="18"/>
        <v>144.75</v>
      </c>
      <c r="D41" s="4">
        <f t="shared" si="18"/>
        <v>180</v>
      </c>
      <c r="E41" s="4">
        <f t="shared" si="18"/>
        <v>172</v>
      </c>
      <c r="F41" s="4">
        <f t="shared" si="18"/>
        <v>92.875</v>
      </c>
      <c r="G41" s="4">
        <f t="shared" ref="G41:Q41" si="19">MIN(G39,G31)</f>
        <v>259.5</v>
      </c>
      <c r="H41" s="4">
        <f t="shared" si="19"/>
        <v>128</v>
      </c>
      <c r="I41" s="4">
        <f t="shared" si="19"/>
        <v>43</v>
      </c>
      <c r="J41" s="4">
        <f t="shared" si="19"/>
        <v>58</v>
      </c>
      <c r="K41" s="4">
        <f t="shared" si="19"/>
        <v>95</v>
      </c>
      <c r="L41" s="4">
        <f t="shared" si="19"/>
        <v>155.25</v>
      </c>
      <c r="M41" s="4">
        <f t="shared" si="19"/>
        <v>121.25</v>
      </c>
      <c r="N41" s="4">
        <f t="shared" si="19"/>
        <v>106.375</v>
      </c>
      <c r="O41" s="4">
        <f t="shared" si="19"/>
        <v>169.875</v>
      </c>
      <c r="P41" s="4">
        <f t="shared" si="19"/>
        <v>122.875</v>
      </c>
      <c r="Q41" s="4">
        <f t="shared" si="19"/>
        <v>55</v>
      </c>
      <c r="R41" s="4">
        <f t="shared" si="18"/>
        <v>0.86524999999999996</v>
      </c>
    </row>
    <row r="42" spans="1:20" hidden="1" x14ac:dyDescent="0.2">
      <c r="A42" s="8" t="s">
        <v>22</v>
      </c>
      <c r="B42" s="4">
        <f t="shared" ref="B42:R42" si="20">MAX(B27,B40)</f>
        <v>50</v>
      </c>
      <c r="C42" s="4">
        <f t="shared" si="20"/>
        <v>24</v>
      </c>
      <c r="D42" s="4">
        <f t="shared" si="20"/>
        <v>55</v>
      </c>
      <c r="E42" s="4">
        <f t="shared" si="20"/>
        <v>123</v>
      </c>
      <c r="F42" s="4">
        <f t="shared" si="20"/>
        <v>70</v>
      </c>
      <c r="G42" s="4">
        <f t="shared" ref="G42:Q42" si="21">MAX(G27,G40)</f>
        <v>197</v>
      </c>
      <c r="H42" s="4">
        <f t="shared" si="21"/>
        <v>92</v>
      </c>
      <c r="I42" s="4">
        <f t="shared" si="21"/>
        <v>15</v>
      </c>
      <c r="J42" s="4">
        <f t="shared" si="21"/>
        <v>38</v>
      </c>
      <c r="K42" s="4">
        <f t="shared" si="21"/>
        <v>21</v>
      </c>
      <c r="L42" s="4">
        <f t="shared" si="21"/>
        <v>21</v>
      </c>
      <c r="M42" s="4">
        <f t="shared" si="21"/>
        <v>87</v>
      </c>
      <c r="N42" s="4">
        <f t="shared" si="21"/>
        <v>73</v>
      </c>
      <c r="O42" s="4">
        <f t="shared" si="21"/>
        <v>122</v>
      </c>
      <c r="P42" s="4">
        <f t="shared" si="21"/>
        <v>81</v>
      </c>
      <c r="Q42" s="4">
        <f t="shared" si="21"/>
        <v>22</v>
      </c>
      <c r="R42" s="4">
        <f t="shared" si="20"/>
        <v>0.44525000000000003</v>
      </c>
    </row>
    <row r="43" spans="1:20" ht="15.75" hidden="1" x14ac:dyDescent="0.3">
      <c r="A43" s="8" t="s">
        <v>29</v>
      </c>
      <c r="B43" s="4">
        <f t="shared" ref="B43:R43" si="22">B41-B30</f>
        <v>23.625</v>
      </c>
      <c r="C43" s="4">
        <f t="shared" si="22"/>
        <v>48.75</v>
      </c>
      <c r="D43" s="4">
        <f t="shared" si="22"/>
        <v>51.25</v>
      </c>
      <c r="E43" s="4">
        <f t="shared" si="22"/>
        <v>23.25</v>
      </c>
      <c r="F43" s="4">
        <f t="shared" si="22"/>
        <v>10.125</v>
      </c>
      <c r="G43" s="4">
        <f t="shared" ref="G43:Q43" si="23">G41-G30</f>
        <v>25.5</v>
      </c>
      <c r="H43" s="4">
        <f t="shared" si="23"/>
        <v>14.25</v>
      </c>
      <c r="I43" s="4">
        <f t="shared" si="23"/>
        <v>12.75</v>
      </c>
      <c r="J43" s="4">
        <f t="shared" si="23"/>
        <v>8</v>
      </c>
      <c r="K43" s="4">
        <f t="shared" si="23"/>
        <v>14.5</v>
      </c>
      <c r="L43" s="4">
        <f t="shared" si="23"/>
        <v>51.75</v>
      </c>
      <c r="M43" s="4">
        <f t="shared" si="23"/>
        <v>18</v>
      </c>
      <c r="N43" s="4">
        <f t="shared" si="23"/>
        <v>16.875</v>
      </c>
      <c r="O43" s="4">
        <f t="shared" si="23"/>
        <v>18.375</v>
      </c>
      <c r="P43" s="4">
        <f t="shared" si="23"/>
        <v>19.125</v>
      </c>
      <c r="Q43" s="4">
        <f t="shared" si="23"/>
        <v>13</v>
      </c>
      <c r="R43" s="4">
        <f t="shared" si="22"/>
        <v>0.15749999999999997</v>
      </c>
    </row>
    <row r="44" spans="1:20" ht="15.75" hidden="1" x14ac:dyDescent="0.3">
      <c r="A44" s="8" t="s">
        <v>30</v>
      </c>
      <c r="B44" s="4">
        <f t="shared" ref="B44:R44" si="24">B28-B42</f>
        <v>11.25</v>
      </c>
      <c r="C44" s="4">
        <f t="shared" si="24"/>
        <v>39.5</v>
      </c>
      <c r="D44" s="4">
        <f t="shared" si="24"/>
        <v>33.25</v>
      </c>
      <c r="E44" s="4">
        <f t="shared" si="24"/>
        <v>6</v>
      </c>
      <c r="F44" s="4">
        <f t="shared" si="24"/>
        <v>6</v>
      </c>
      <c r="G44" s="4">
        <f t="shared" ref="G44:Q44" si="25">G28-G42</f>
        <v>20</v>
      </c>
      <c r="H44" s="4">
        <f t="shared" si="25"/>
        <v>7.25</v>
      </c>
      <c r="I44" s="4">
        <f t="shared" si="25"/>
        <v>5</v>
      </c>
      <c r="J44" s="4">
        <f t="shared" si="25"/>
        <v>6</v>
      </c>
      <c r="K44" s="4">
        <f t="shared" si="25"/>
        <v>30.5</v>
      </c>
      <c r="L44" s="4">
        <f t="shared" si="25"/>
        <v>48</v>
      </c>
      <c r="M44" s="4">
        <f t="shared" si="25"/>
        <v>4.25</v>
      </c>
      <c r="N44" s="4">
        <f t="shared" si="25"/>
        <v>5.25</v>
      </c>
      <c r="O44" s="4">
        <f t="shared" si="25"/>
        <v>17.25</v>
      </c>
      <c r="P44" s="4">
        <f t="shared" si="25"/>
        <v>10</v>
      </c>
      <c r="Q44" s="4">
        <f t="shared" si="25"/>
        <v>9.25</v>
      </c>
      <c r="R44" s="4">
        <f t="shared" si="24"/>
        <v>0.15749999999999997</v>
      </c>
    </row>
    <row r="45" spans="1:20" hidden="1" x14ac:dyDescent="0.2">
      <c r="A45" s="10" t="s">
        <v>19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20" hidden="1" x14ac:dyDescent="0.2">
      <c r="A46" s="8" t="s">
        <v>5</v>
      </c>
      <c r="B46" s="4">
        <f t="shared" ref="B46:R46" si="26">IF(B33&gt;0,B31,NA())</f>
        <v>107</v>
      </c>
      <c r="C46" s="4">
        <f t="shared" si="26"/>
        <v>147</v>
      </c>
      <c r="D46" s="4" t="e">
        <f t="shared" si="26"/>
        <v>#N/A</v>
      </c>
      <c r="E46" s="4" t="e">
        <f t="shared" si="26"/>
        <v>#N/A</v>
      </c>
      <c r="F46" s="4">
        <f t="shared" si="26"/>
        <v>98</v>
      </c>
      <c r="G46" s="4">
        <f t="shared" ref="G46:Q46" si="27">IF(G33&gt;0,G31,NA())</f>
        <v>271</v>
      </c>
      <c r="H46" s="4" t="e">
        <f t="shared" si="27"/>
        <v>#N/A</v>
      </c>
      <c r="I46" s="4" t="e">
        <f t="shared" si="27"/>
        <v>#N/A</v>
      </c>
      <c r="J46" s="4" t="e">
        <f t="shared" si="27"/>
        <v>#N/A</v>
      </c>
      <c r="K46" s="4" t="e">
        <f t="shared" si="27"/>
        <v>#N/A</v>
      </c>
      <c r="L46" s="4">
        <f t="shared" si="27"/>
        <v>173</v>
      </c>
      <c r="M46" s="4">
        <f t="shared" si="27"/>
        <v>151</v>
      </c>
      <c r="N46" s="4">
        <f t="shared" si="27"/>
        <v>122</v>
      </c>
      <c r="O46" s="4">
        <f t="shared" si="27"/>
        <v>197</v>
      </c>
      <c r="P46" s="4">
        <f t="shared" si="27"/>
        <v>123</v>
      </c>
      <c r="Q46" s="4" t="e">
        <f t="shared" si="27"/>
        <v>#N/A</v>
      </c>
      <c r="R46" s="4">
        <f t="shared" si="26"/>
        <v>13.435</v>
      </c>
    </row>
    <row r="47" spans="1:20" hidden="1" x14ac:dyDescent="0.2">
      <c r="A47" s="8" t="s">
        <v>4</v>
      </c>
      <c r="B47" s="4" t="e">
        <f t="shared" ref="B47:R47" si="28">IF(B34&gt;0,B27,NA())</f>
        <v>#N/A</v>
      </c>
      <c r="C47" s="4" t="e">
        <f t="shared" si="28"/>
        <v>#N/A</v>
      </c>
      <c r="D47" s="4" t="e">
        <f t="shared" si="28"/>
        <v>#N/A</v>
      </c>
      <c r="E47" s="4" t="e">
        <f t="shared" si="28"/>
        <v>#N/A</v>
      </c>
      <c r="F47" s="4" t="e">
        <f t="shared" si="28"/>
        <v>#N/A</v>
      </c>
      <c r="G47" s="4" t="e">
        <f t="shared" ref="G47:Q47" si="29">IF(G34&gt;0,G27,NA())</f>
        <v>#N/A</v>
      </c>
      <c r="H47" s="4" t="e">
        <f t="shared" si="29"/>
        <v>#N/A</v>
      </c>
      <c r="I47" s="4" t="e">
        <f t="shared" si="29"/>
        <v>#N/A</v>
      </c>
      <c r="J47" s="4" t="e">
        <f t="shared" si="29"/>
        <v>#N/A</v>
      </c>
      <c r="K47" s="4" t="e">
        <f t="shared" si="29"/>
        <v>#N/A</v>
      </c>
      <c r="L47" s="4" t="e">
        <f t="shared" si="29"/>
        <v>#N/A</v>
      </c>
      <c r="M47" s="4" t="e">
        <f t="shared" si="29"/>
        <v>#N/A</v>
      </c>
      <c r="N47" s="4" t="e">
        <f t="shared" si="29"/>
        <v>#N/A</v>
      </c>
      <c r="O47" s="4" t="e">
        <f t="shared" si="29"/>
        <v>#N/A</v>
      </c>
      <c r="P47" s="4" t="e">
        <f t="shared" si="29"/>
        <v>#N/A</v>
      </c>
      <c r="Q47" s="4" t="e">
        <f t="shared" si="29"/>
        <v>#N/A</v>
      </c>
      <c r="R47" s="4">
        <f t="shared" si="28"/>
        <v>0.30199999999999999</v>
      </c>
    </row>
    <row r="48" spans="1:20" x14ac:dyDescent="0.2">
      <c r="T48" s="52" t="s">
        <v>114</v>
      </c>
    </row>
    <row r="49" spans="1:18" ht="15.75" x14ac:dyDescent="0.25">
      <c r="A49" s="11" t="s">
        <v>20</v>
      </c>
      <c r="B49" s="12">
        <f t="shared" ref="B49:R49" si="30">B26</f>
        <v>0</v>
      </c>
      <c r="C49" s="12">
        <f t="shared" si="30"/>
        <v>0</v>
      </c>
      <c r="D49" s="12">
        <f t="shared" si="30"/>
        <v>0</v>
      </c>
      <c r="E49" s="12">
        <f t="shared" si="30"/>
        <v>0</v>
      </c>
      <c r="F49" s="12">
        <f t="shared" si="30"/>
        <v>0</v>
      </c>
      <c r="G49" s="12">
        <f t="shared" ref="G49:Q49" si="31">G26</f>
        <v>0</v>
      </c>
      <c r="H49" s="12">
        <f t="shared" si="31"/>
        <v>0</v>
      </c>
      <c r="I49" s="12">
        <f t="shared" si="31"/>
        <v>0</v>
      </c>
      <c r="J49" s="12">
        <f t="shared" si="31"/>
        <v>0</v>
      </c>
      <c r="K49" s="12">
        <f t="shared" si="31"/>
        <v>0</v>
      </c>
      <c r="L49" s="12">
        <f t="shared" si="31"/>
        <v>0</v>
      </c>
      <c r="M49" s="12">
        <f t="shared" si="31"/>
        <v>0</v>
      </c>
      <c r="N49" s="12">
        <f t="shared" si="31"/>
        <v>0</v>
      </c>
      <c r="O49" s="12">
        <f t="shared" si="31"/>
        <v>0</v>
      </c>
      <c r="P49" s="12">
        <f t="shared" si="31"/>
        <v>0</v>
      </c>
      <c r="Q49" s="12">
        <f t="shared" si="31"/>
        <v>0</v>
      </c>
      <c r="R49" s="12">
        <f t="shared" si="30"/>
        <v>0</v>
      </c>
    </row>
    <row r="50" spans="1:18" x14ac:dyDescent="0.2">
      <c r="B50">
        <v>86</v>
      </c>
      <c r="C50">
        <v>71</v>
      </c>
      <c r="D50">
        <v>66</v>
      </c>
      <c r="E50">
        <v>162</v>
      </c>
      <c r="F50">
        <v>73</v>
      </c>
      <c r="G50">
        <v>247</v>
      </c>
      <c r="H50">
        <v>128</v>
      </c>
      <c r="I50">
        <v>18</v>
      </c>
      <c r="J50">
        <v>39</v>
      </c>
      <c r="K50">
        <v>95</v>
      </c>
      <c r="L50">
        <v>92</v>
      </c>
      <c r="M50">
        <v>151</v>
      </c>
      <c r="N50">
        <v>121</v>
      </c>
      <c r="O50">
        <v>154</v>
      </c>
      <c r="P50">
        <v>114</v>
      </c>
      <c r="Q50">
        <v>32</v>
      </c>
      <c r="R50">
        <v>13.435</v>
      </c>
    </row>
    <row r="51" spans="1:18" x14ac:dyDescent="0.2">
      <c r="B51">
        <v>79</v>
      </c>
      <c r="C51">
        <v>86</v>
      </c>
      <c r="D51">
        <v>104</v>
      </c>
      <c r="E51">
        <v>145</v>
      </c>
      <c r="F51">
        <v>79</v>
      </c>
      <c r="G51">
        <v>234</v>
      </c>
      <c r="H51">
        <v>104</v>
      </c>
      <c r="I51">
        <v>22</v>
      </c>
      <c r="J51">
        <v>45</v>
      </c>
      <c r="K51">
        <v>69</v>
      </c>
      <c r="L51">
        <v>173</v>
      </c>
      <c r="M51">
        <v>91</v>
      </c>
      <c r="N51">
        <v>80</v>
      </c>
      <c r="O51">
        <v>152</v>
      </c>
      <c r="P51">
        <v>118</v>
      </c>
      <c r="Q51">
        <v>43</v>
      </c>
      <c r="R51">
        <v>2.0230000000000001</v>
      </c>
    </row>
    <row r="52" spans="1:18" x14ac:dyDescent="0.2">
      <c r="B52">
        <v>76</v>
      </c>
      <c r="C52">
        <v>63</v>
      </c>
      <c r="D52">
        <v>138</v>
      </c>
      <c r="E52">
        <v>124</v>
      </c>
      <c r="F52">
        <v>83</v>
      </c>
      <c r="G52">
        <v>271</v>
      </c>
      <c r="H52">
        <v>100</v>
      </c>
      <c r="I52">
        <v>23</v>
      </c>
      <c r="J52">
        <v>52</v>
      </c>
      <c r="K52">
        <v>83</v>
      </c>
      <c r="L52">
        <v>146</v>
      </c>
      <c r="M52">
        <v>96</v>
      </c>
      <c r="N52">
        <v>76</v>
      </c>
      <c r="O52">
        <v>140</v>
      </c>
      <c r="P52">
        <v>92</v>
      </c>
      <c r="Q52">
        <v>42</v>
      </c>
      <c r="R52">
        <v>1.792</v>
      </c>
    </row>
    <row r="53" spans="1:18" x14ac:dyDescent="0.2">
      <c r="B53">
        <v>60</v>
      </c>
      <c r="C53">
        <v>77</v>
      </c>
      <c r="D53">
        <v>156</v>
      </c>
      <c r="E53">
        <v>148</v>
      </c>
      <c r="F53">
        <v>75</v>
      </c>
      <c r="G53">
        <v>225</v>
      </c>
      <c r="H53">
        <v>110</v>
      </c>
      <c r="I53">
        <v>41</v>
      </c>
      <c r="J53">
        <v>40</v>
      </c>
      <c r="K53">
        <v>71</v>
      </c>
      <c r="L53">
        <v>125</v>
      </c>
      <c r="M53">
        <v>87</v>
      </c>
      <c r="N53">
        <v>78</v>
      </c>
      <c r="O53">
        <v>150</v>
      </c>
      <c r="P53">
        <v>91</v>
      </c>
      <c r="Q53">
        <v>33</v>
      </c>
      <c r="R53">
        <v>8.3079999999999998</v>
      </c>
    </row>
    <row r="54" spans="1:18" x14ac:dyDescent="0.2">
      <c r="B54">
        <v>67</v>
      </c>
      <c r="C54">
        <v>93</v>
      </c>
      <c r="D54">
        <v>151</v>
      </c>
      <c r="E54">
        <v>131</v>
      </c>
      <c r="F54">
        <v>80</v>
      </c>
      <c r="G54">
        <v>232</v>
      </c>
      <c r="H54">
        <v>105</v>
      </c>
      <c r="I54">
        <v>20</v>
      </c>
      <c r="J54">
        <v>56</v>
      </c>
      <c r="K54">
        <v>73</v>
      </c>
      <c r="L54">
        <v>21</v>
      </c>
      <c r="M54">
        <v>95</v>
      </c>
      <c r="N54">
        <v>122</v>
      </c>
      <c r="O54">
        <v>122</v>
      </c>
      <c r="P54">
        <v>104</v>
      </c>
      <c r="Q54">
        <v>27</v>
      </c>
      <c r="R54">
        <v>0.629</v>
      </c>
    </row>
    <row r="55" spans="1:18" x14ac:dyDescent="0.2">
      <c r="B55">
        <v>77</v>
      </c>
      <c r="C55">
        <v>112</v>
      </c>
      <c r="D55">
        <v>125</v>
      </c>
      <c r="E55">
        <v>134</v>
      </c>
      <c r="F55">
        <v>80</v>
      </c>
      <c r="G55">
        <v>202</v>
      </c>
      <c r="H55">
        <v>97</v>
      </c>
      <c r="I55">
        <v>20</v>
      </c>
      <c r="J55">
        <v>53</v>
      </c>
      <c r="K55">
        <v>56</v>
      </c>
      <c r="L55">
        <v>155</v>
      </c>
      <c r="M55">
        <v>104</v>
      </c>
      <c r="N55">
        <v>86</v>
      </c>
      <c r="O55">
        <v>138</v>
      </c>
      <c r="P55">
        <v>97</v>
      </c>
      <c r="Q55">
        <v>42</v>
      </c>
      <c r="R55">
        <v>0.64700000000000002</v>
      </c>
    </row>
    <row r="56" spans="1:18" x14ac:dyDescent="0.2">
      <c r="B56">
        <v>68</v>
      </c>
      <c r="C56">
        <v>37</v>
      </c>
      <c r="D56">
        <v>107</v>
      </c>
      <c r="E56">
        <v>124</v>
      </c>
      <c r="F56">
        <v>70</v>
      </c>
      <c r="G56">
        <v>223</v>
      </c>
      <c r="H56">
        <v>97</v>
      </c>
      <c r="I56">
        <v>21</v>
      </c>
      <c r="J56">
        <v>47</v>
      </c>
      <c r="K56">
        <v>76</v>
      </c>
      <c r="L56">
        <v>68</v>
      </c>
      <c r="M56">
        <v>91</v>
      </c>
      <c r="N56">
        <v>87</v>
      </c>
      <c r="O56">
        <v>142</v>
      </c>
      <c r="P56">
        <v>98</v>
      </c>
      <c r="Q56">
        <v>34</v>
      </c>
      <c r="R56">
        <v>0.70399999999999996</v>
      </c>
    </row>
    <row r="57" spans="1:18" x14ac:dyDescent="0.2">
      <c r="B57">
        <v>50</v>
      </c>
      <c r="C57">
        <v>61</v>
      </c>
      <c r="D57">
        <v>55</v>
      </c>
      <c r="E57">
        <v>128</v>
      </c>
      <c r="F57">
        <v>84</v>
      </c>
      <c r="G57">
        <v>270</v>
      </c>
      <c r="H57">
        <v>120</v>
      </c>
      <c r="I57">
        <v>15</v>
      </c>
      <c r="J57">
        <v>52</v>
      </c>
      <c r="K57">
        <v>67</v>
      </c>
      <c r="L57">
        <v>72</v>
      </c>
      <c r="M57">
        <v>98</v>
      </c>
      <c r="N57">
        <v>77</v>
      </c>
      <c r="O57">
        <v>146</v>
      </c>
      <c r="P57">
        <v>94</v>
      </c>
      <c r="Q57">
        <v>38</v>
      </c>
      <c r="R57">
        <v>0.63300000000000001</v>
      </c>
    </row>
    <row r="58" spans="1:18" x14ac:dyDescent="0.2">
      <c r="B58">
        <v>65</v>
      </c>
      <c r="C58">
        <v>114</v>
      </c>
      <c r="D58">
        <v>142</v>
      </c>
      <c r="E58">
        <v>135</v>
      </c>
      <c r="F58">
        <v>79</v>
      </c>
      <c r="G58">
        <v>219</v>
      </c>
      <c r="H58">
        <v>100</v>
      </c>
      <c r="I58">
        <v>39</v>
      </c>
      <c r="J58">
        <v>50</v>
      </c>
      <c r="K58">
        <v>82</v>
      </c>
      <c r="L58">
        <v>99</v>
      </c>
      <c r="M58">
        <v>105</v>
      </c>
      <c r="N58">
        <v>79</v>
      </c>
      <c r="O58">
        <v>147</v>
      </c>
      <c r="P58">
        <v>92</v>
      </c>
      <c r="Q58">
        <v>28</v>
      </c>
      <c r="R58">
        <v>0.63</v>
      </c>
    </row>
    <row r="59" spans="1:18" x14ac:dyDescent="0.2">
      <c r="B59">
        <v>75</v>
      </c>
      <c r="C59">
        <v>147</v>
      </c>
      <c r="D59">
        <v>82</v>
      </c>
      <c r="E59">
        <v>123</v>
      </c>
      <c r="F59">
        <v>77</v>
      </c>
      <c r="G59">
        <v>218</v>
      </c>
      <c r="H59">
        <v>105</v>
      </c>
      <c r="I59">
        <v>18</v>
      </c>
      <c r="J59">
        <v>48</v>
      </c>
      <c r="K59">
        <v>28</v>
      </c>
      <c r="L59">
        <v>102</v>
      </c>
      <c r="M59">
        <v>98</v>
      </c>
      <c r="N59">
        <v>75</v>
      </c>
      <c r="O59">
        <v>125</v>
      </c>
      <c r="P59">
        <v>93</v>
      </c>
      <c r="Q59">
        <v>29</v>
      </c>
      <c r="R59">
        <v>0.63100000000000001</v>
      </c>
    </row>
    <row r="60" spans="1:18" x14ac:dyDescent="0.2">
      <c r="B60">
        <v>62</v>
      </c>
      <c r="C60">
        <v>88</v>
      </c>
      <c r="D60">
        <v>124</v>
      </c>
      <c r="E60">
        <v>136</v>
      </c>
      <c r="F60">
        <v>88</v>
      </c>
      <c r="G60">
        <v>234</v>
      </c>
      <c r="H60">
        <v>110</v>
      </c>
      <c r="I60">
        <v>19</v>
      </c>
      <c r="J60">
        <v>38</v>
      </c>
      <c r="K60">
        <v>79</v>
      </c>
      <c r="L60">
        <v>52</v>
      </c>
      <c r="M60">
        <v>101</v>
      </c>
      <c r="N60">
        <v>90</v>
      </c>
      <c r="O60">
        <v>145</v>
      </c>
      <c r="P60">
        <v>99</v>
      </c>
      <c r="Q60">
        <v>32</v>
      </c>
      <c r="R60">
        <v>0.80200000000000005</v>
      </c>
    </row>
    <row r="61" spans="1:18" x14ac:dyDescent="0.2">
      <c r="B61">
        <v>107</v>
      </c>
      <c r="C61">
        <v>72</v>
      </c>
      <c r="D61">
        <v>123</v>
      </c>
      <c r="E61">
        <v>166</v>
      </c>
      <c r="F61">
        <v>91</v>
      </c>
      <c r="G61">
        <v>228</v>
      </c>
      <c r="H61">
        <v>93</v>
      </c>
      <c r="I61">
        <v>31</v>
      </c>
      <c r="J61">
        <v>44</v>
      </c>
      <c r="K61">
        <v>73</v>
      </c>
      <c r="L61">
        <v>106</v>
      </c>
      <c r="M61">
        <v>91</v>
      </c>
      <c r="N61">
        <v>95</v>
      </c>
      <c r="O61">
        <v>129</v>
      </c>
      <c r="P61">
        <v>91</v>
      </c>
      <c r="Q61">
        <v>51</v>
      </c>
      <c r="R61">
        <v>0.70699999999999996</v>
      </c>
    </row>
    <row r="62" spans="1:18" x14ac:dyDescent="0.2">
      <c r="B62">
        <v>90</v>
      </c>
      <c r="C62">
        <v>48</v>
      </c>
      <c r="D62">
        <v>107</v>
      </c>
      <c r="E62">
        <v>144</v>
      </c>
      <c r="F62">
        <v>88</v>
      </c>
      <c r="G62">
        <v>256</v>
      </c>
      <c r="H62">
        <v>96</v>
      </c>
      <c r="I62">
        <v>32</v>
      </c>
      <c r="J62">
        <v>41</v>
      </c>
      <c r="K62">
        <v>83</v>
      </c>
      <c r="L62">
        <v>136</v>
      </c>
      <c r="M62">
        <v>113</v>
      </c>
      <c r="N62">
        <v>87</v>
      </c>
      <c r="O62">
        <v>144</v>
      </c>
      <c r="P62">
        <v>81</v>
      </c>
      <c r="Q62">
        <v>22</v>
      </c>
      <c r="R62">
        <v>0.71</v>
      </c>
    </row>
    <row r="63" spans="1:18" x14ac:dyDescent="0.2">
      <c r="B63">
        <v>90</v>
      </c>
      <c r="C63">
        <v>103</v>
      </c>
      <c r="D63">
        <v>180</v>
      </c>
      <c r="E63">
        <v>124</v>
      </c>
      <c r="F63">
        <v>76</v>
      </c>
      <c r="G63">
        <v>222</v>
      </c>
      <c r="H63">
        <v>109</v>
      </c>
      <c r="I63">
        <v>22</v>
      </c>
      <c r="J63">
        <v>43</v>
      </c>
      <c r="K63">
        <v>50</v>
      </c>
      <c r="L63">
        <v>99</v>
      </c>
      <c r="M63">
        <v>97</v>
      </c>
      <c r="N63">
        <v>74</v>
      </c>
      <c r="O63">
        <v>165</v>
      </c>
      <c r="P63">
        <v>92</v>
      </c>
      <c r="Q63">
        <v>39</v>
      </c>
      <c r="R63">
        <v>0.628</v>
      </c>
    </row>
    <row r="64" spans="1:18" x14ac:dyDescent="0.2">
      <c r="B64">
        <v>62</v>
      </c>
      <c r="C64">
        <v>107</v>
      </c>
      <c r="D64">
        <v>136</v>
      </c>
      <c r="E64">
        <v>133</v>
      </c>
      <c r="F64">
        <v>76</v>
      </c>
      <c r="G64">
        <v>213</v>
      </c>
      <c r="H64">
        <v>92</v>
      </c>
      <c r="I64">
        <v>17</v>
      </c>
      <c r="J64">
        <v>55</v>
      </c>
      <c r="K64">
        <v>82</v>
      </c>
      <c r="L64">
        <v>58</v>
      </c>
      <c r="M64">
        <v>96</v>
      </c>
      <c r="N64">
        <v>73</v>
      </c>
      <c r="O64">
        <v>149</v>
      </c>
      <c r="P64">
        <v>111</v>
      </c>
      <c r="Q64">
        <v>38</v>
      </c>
      <c r="R64">
        <v>0.623</v>
      </c>
    </row>
    <row r="65" spans="2:18" x14ac:dyDescent="0.2">
      <c r="B65">
        <v>77</v>
      </c>
      <c r="C65">
        <v>73</v>
      </c>
      <c r="D65">
        <v>101</v>
      </c>
      <c r="E65">
        <v>142</v>
      </c>
      <c r="F65">
        <v>84</v>
      </c>
      <c r="G65">
        <v>225</v>
      </c>
      <c r="H65">
        <v>119</v>
      </c>
      <c r="I65">
        <v>22</v>
      </c>
      <c r="J65">
        <v>47</v>
      </c>
      <c r="K65">
        <v>81</v>
      </c>
      <c r="L65">
        <v>88</v>
      </c>
      <c r="M65">
        <v>127</v>
      </c>
      <c r="N65">
        <v>95</v>
      </c>
      <c r="O65">
        <v>129</v>
      </c>
      <c r="P65">
        <v>123</v>
      </c>
      <c r="Q65">
        <v>30</v>
      </c>
      <c r="R65">
        <v>0.56100000000000005</v>
      </c>
    </row>
    <row r="66" spans="2:18" x14ac:dyDescent="0.2">
      <c r="B66">
        <v>91</v>
      </c>
      <c r="C66">
        <v>90</v>
      </c>
      <c r="D66">
        <v>115</v>
      </c>
      <c r="E66">
        <v>136</v>
      </c>
      <c r="F66">
        <v>72</v>
      </c>
      <c r="G66">
        <v>218</v>
      </c>
      <c r="H66">
        <v>103</v>
      </c>
      <c r="I66">
        <v>43</v>
      </c>
      <c r="J66">
        <v>50</v>
      </c>
      <c r="K66">
        <v>86</v>
      </c>
      <c r="L66">
        <v>81</v>
      </c>
      <c r="M66">
        <v>89</v>
      </c>
      <c r="N66">
        <v>81</v>
      </c>
      <c r="O66">
        <v>139</v>
      </c>
      <c r="P66">
        <v>88</v>
      </c>
      <c r="Q66">
        <v>55</v>
      </c>
      <c r="R66">
        <v>0.63100000000000001</v>
      </c>
    </row>
    <row r="67" spans="2:18" x14ac:dyDescent="0.2">
      <c r="B67">
        <v>65</v>
      </c>
      <c r="C67">
        <v>97</v>
      </c>
      <c r="D67">
        <v>105</v>
      </c>
      <c r="E67">
        <v>151</v>
      </c>
      <c r="F67">
        <v>75</v>
      </c>
      <c r="G67">
        <v>217</v>
      </c>
      <c r="H67">
        <v>105</v>
      </c>
      <c r="I67">
        <v>17</v>
      </c>
      <c r="J67">
        <v>47</v>
      </c>
      <c r="K67">
        <v>48</v>
      </c>
      <c r="L67">
        <v>99</v>
      </c>
      <c r="M67">
        <v>98</v>
      </c>
      <c r="N67">
        <v>92</v>
      </c>
      <c r="O67">
        <v>131</v>
      </c>
      <c r="P67">
        <v>110</v>
      </c>
      <c r="Q67">
        <v>28</v>
      </c>
      <c r="R67">
        <v>0.66900000000000004</v>
      </c>
    </row>
    <row r="68" spans="2:18" x14ac:dyDescent="0.2">
      <c r="B68">
        <v>59</v>
      </c>
      <c r="C68">
        <v>87</v>
      </c>
      <c r="D68">
        <v>57</v>
      </c>
      <c r="E68">
        <v>146</v>
      </c>
      <c r="F68">
        <v>82</v>
      </c>
      <c r="G68">
        <v>213</v>
      </c>
      <c r="H68">
        <v>99</v>
      </c>
      <c r="I68">
        <v>24</v>
      </c>
      <c r="J68">
        <v>45</v>
      </c>
      <c r="K68">
        <v>65</v>
      </c>
      <c r="L68">
        <v>104</v>
      </c>
      <c r="M68">
        <v>89</v>
      </c>
      <c r="N68">
        <v>81</v>
      </c>
      <c r="O68">
        <v>147</v>
      </c>
      <c r="P68">
        <v>98</v>
      </c>
      <c r="Q68">
        <v>31</v>
      </c>
      <c r="R68">
        <v>0.626</v>
      </c>
    </row>
    <row r="69" spans="2:18" x14ac:dyDescent="0.2">
      <c r="B69">
        <v>60</v>
      </c>
      <c r="C69">
        <v>91</v>
      </c>
      <c r="D69">
        <v>105</v>
      </c>
      <c r="E69">
        <v>124</v>
      </c>
      <c r="F69">
        <v>76</v>
      </c>
      <c r="G69">
        <v>215</v>
      </c>
      <c r="H69">
        <v>97</v>
      </c>
      <c r="I69">
        <v>19</v>
      </c>
      <c r="J69">
        <v>45</v>
      </c>
      <c r="K69">
        <v>21</v>
      </c>
      <c r="L69">
        <v>96</v>
      </c>
      <c r="M69">
        <v>115</v>
      </c>
      <c r="N69">
        <v>79</v>
      </c>
      <c r="O69">
        <v>163</v>
      </c>
      <c r="P69">
        <v>94</v>
      </c>
      <c r="Q69">
        <v>45</v>
      </c>
      <c r="R69">
        <v>0.623</v>
      </c>
    </row>
    <row r="70" spans="2:18" x14ac:dyDescent="0.2">
      <c r="B70">
        <v>61</v>
      </c>
      <c r="C70">
        <v>65</v>
      </c>
      <c r="D70">
        <v>125</v>
      </c>
      <c r="E70">
        <v>127</v>
      </c>
      <c r="F70">
        <v>79</v>
      </c>
      <c r="G70">
        <v>251</v>
      </c>
      <c r="H70">
        <v>105</v>
      </c>
      <c r="I70">
        <v>38</v>
      </c>
      <c r="J70">
        <v>44</v>
      </c>
      <c r="K70">
        <v>83</v>
      </c>
      <c r="L70">
        <v>73</v>
      </c>
      <c r="M70">
        <v>95</v>
      </c>
      <c r="N70">
        <v>86</v>
      </c>
      <c r="O70">
        <v>143</v>
      </c>
      <c r="P70">
        <v>86</v>
      </c>
      <c r="Q70">
        <v>23</v>
      </c>
      <c r="R70">
        <v>0.30199999999999999</v>
      </c>
    </row>
    <row r="71" spans="2:18" x14ac:dyDescent="0.2">
      <c r="B71">
        <v>73</v>
      </c>
      <c r="C71">
        <v>72</v>
      </c>
      <c r="D71">
        <v>86</v>
      </c>
      <c r="E71">
        <v>172</v>
      </c>
      <c r="F71">
        <v>81</v>
      </c>
      <c r="G71">
        <v>229</v>
      </c>
      <c r="H71">
        <v>116</v>
      </c>
      <c r="I71">
        <v>22</v>
      </c>
      <c r="J71">
        <v>47</v>
      </c>
      <c r="K71">
        <v>39</v>
      </c>
      <c r="L71">
        <v>80</v>
      </c>
      <c r="M71">
        <v>92</v>
      </c>
      <c r="N71">
        <v>77</v>
      </c>
      <c r="O71">
        <v>141</v>
      </c>
      <c r="P71">
        <v>91</v>
      </c>
      <c r="Q71">
        <v>43</v>
      </c>
      <c r="R71">
        <v>0.70799999999999996</v>
      </c>
    </row>
    <row r="72" spans="2:18" x14ac:dyDescent="0.2">
      <c r="B72">
        <v>64</v>
      </c>
      <c r="C72">
        <v>24</v>
      </c>
      <c r="D72">
        <v>79</v>
      </c>
      <c r="E72">
        <v>149</v>
      </c>
      <c r="F72">
        <v>78</v>
      </c>
      <c r="G72">
        <v>217</v>
      </c>
      <c r="H72">
        <v>125</v>
      </c>
      <c r="I72">
        <v>27</v>
      </c>
      <c r="J72">
        <v>53</v>
      </c>
      <c r="K72">
        <v>69</v>
      </c>
      <c r="L72">
        <v>67</v>
      </c>
      <c r="M72">
        <v>94</v>
      </c>
      <c r="N72">
        <v>84</v>
      </c>
      <c r="O72">
        <v>145</v>
      </c>
      <c r="P72">
        <v>112</v>
      </c>
      <c r="Q72">
        <v>35</v>
      </c>
      <c r="R72">
        <v>0.60799999999999998</v>
      </c>
    </row>
    <row r="73" spans="2:18" x14ac:dyDescent="0.2">
      <c r="B73">
        <v>57</v>
      </c>
      <c r="C73">
        <v>37</v>
      </c>
      <c r="D73">
        <v>125</v>
      </c>
      <c r="E73">
        <v>168</v>
      </c>
      <c r="F73">
        <v>98</v>
      </c>
      <c r="G73">
        <v>231</v>
      </c>
      <c r="H73">
        <v>116</v>
      </c>
      <c r="I73">
        <v>39</v>
      </c>
      <c r="J73">
        <v>39</v>
      </c>
      <c r="K73">
        <v>21</v>
      </c>
      <c r="L73">
        <v>99</v>
      </c>
      <c r="M73">
        <v>95</v>
      </c>
      <c r="N73">
        <v>87</v>
      </c>
      <c r="O73">
        <v>152</v>
      </c>
      <c r="P73">
        <v>103</v>
      </c>
      <c r="Q73">
        <v>41</v>
      </c>
      <c r="R73">
        <v>0.54</v>
      </c>
    </row>
    <row r="74" spans="2:18" x14ac:dyDescent="0.2">
      <c r="B74">
        <v>77</v>
      </c>
      <c r="C74">
        <v>37</v>
      </c>
      <c r="D74">
        <v>73</v>
      </c>
      <c r="E74">
        <v>148</v>
      </c>
      <c r="F74">
        <v>77</v>
      </c>
      <c r="G74">
        <v>219</v>
      </c>
      <c r="H74">
        <v>99</v>
      </c>
      <c r="I74">
        <v>22</v>
      </c>
      <c r="J74">
        <v>47</v>
      </c>
      <c r="K74">
        <v>66</v>
      </c>
      <c r="L74">
        <v>59</v>
      </c>
      <c r="M74">
        <v>90</v>
      </c>
      <c r="N74">
        <v>74</v>
      </c>
      <c r="O74">
        <v>197</v>
      </c>
      <c r="P74">
        <v>113</v>
      </c>
      <c r="Q74">
        <v>41</v>
      </c>
      <c r="R74">
        <v>0.54700000000000004</v>
      </c>
    </row>
    <row r="75" spans="2:18" x14ac:dyDescent="0.2">
      <c r="B75">
        <v>70</v>
      </c>
      <c r="C75">
        <v>44</v>
      </c>
      <c r="D75">
        <v>132</v>
      </c>
      <c r="E75">
        <v>162</v>
      </c>
      <c r="F75">
        <v>78</v>
      </c>
      <c r="G75">
        <v>197</v>
      </c>
      <c r="H75">
        <v>109</v>
      </c>
      <c r="I75">
        <v>28</v>
      </c>
      <c r="J75">
        <v>38</v>
      </c>
      <c r="K75">
        <v>50</v>
      </c>
      <c r="L75">
        <v>81</v>
      </c>
      <c r="M75">
        <v>90</v>
      </c>
      <c r="N75">
        <v>80</v>
      </c>
      <c r="O75">
        <v>153</v>
      </c>
      <c r="P75">
        <v>92</v>
      </c>
      <c r="Q75">
        <v>33</v>
      </c>
      <c r="R75">
        <v>0.86299999999999999</v>
      </c>
    </row>
    <row r="76" spans="2:18" x14ac:dyDescent="0.2">
      <c r="B76">
        <v>58</v>
      </c>
      <c r="C76">
        <v>86</v>
      </c>
      <c r="D76">
        <v>130</v>
      </c>
      <c r="E76">
        <v>133</v>
      </c>
      <c r="F76">
        <v>89</v>
      </c>
      <c r="G76">
        <v>214</v>
      </c>
      <c r="H76">
        <v>115</v>
      </c>
      <c r="I76">
        <v>23</v>
      </c>
      <c r="J76">
        <v>48</v>
      </c>
      <c r="K76">
        <v>48</v>
      </c>
      <c r="L76">
        <v>47</v>
      </c>
      <c r="M76">
        <v>96</v>
      </c>
      <c r="N76">
        <v>91</v>
      </c>
      <c r="O76">
        <v>168</v>
      </c>
      <c r="P76">
        <v>95</v>
      </c>
      <c r="Q76">
        <v>33</v>
      </c>
      <c r="R76">
        <v>0.57199999999999995</v>
      </c>
    </row>
    <row r="77" spans="2:18" x14ac:dyDescent="0.2">
      <c r="B77">
        <v>62</v>
      </c>
      <c r="C77">
        <v>115</v>
      </c>
      <c r="D77">
        <v>118</v>
      </c>
      <c r="E77">
        <v>158</v>
      </c>
      <c r="F77">
        <v>76</v>
      </c>
      <c r="G77">
        <v>265</v>
      </c>
      <c r="H77">
        <v>105</v>
      </c>
      <c r="I77">
        <v>23</v>
      </c>
      <c r="J77">
        <v>44</v>
      </c>
      <c r="K77">
        <v>61</v>
      </c>
      <c r="L77">
        <v>78</v>
      </c>
      <c r="M77">
        <v>117</v>
      </c>
      <c r="N77">
        <v>87</v>
      </c>
      <c r="O77">
        <v>132</v>
      </c>
      <c r="P77">
        <v>86</v>
      </c>
      <c r="Q77">
        <v>43</v>
      </c>
      <c r="R77">
        <v>0.54200000000000004</v>
      </c>
    </row>
    <row r="78" spans="2:18" x14ac:dyDescent="0.2">
      <c r="B78">
        <v>61</v>
      </c>
      <c r="C78">
        <v>102</v>
      </c>
      <c r="D78">
        <v>57</v>
      </c>
      <c r="E78">
        <v>129</v>
      </c>
      <c r="F78">
        <v>76</v>
      </c>
      <c r="G78">
        <v>216</v>
      </c>
      <c r="H78">
        <v>125</v>
      </c>
      <c r="I78">
        <v>23</v>
      </c>
      <c r="J78">
        <v>47</v>
      </c>
      <c r="K78">
        <v>78</v>
      </c>
      <c r="L78">
        <v>68</v>
      </c>
      <c r="M78">
        <v>104</v>
      </c>
      <c r="N78">
        <v>88</v>
      </c>
      <c r="O78">
        <v>150</v>
      </c>
      <c r="P78">
        <v>83</v>
      </c>
      <c r="Q78">
        <v>40</v>
      </c>
      <c r="R78">
        <v>0.54700000000000004</v>
      </c>
    </row>
    <row r="79" spans="2:18" x14ac:dyDescent="0.2">
      <c r="B79">
        <v>70</v>
      </c>
      <c r="C79">
        <v>82</v>
      </c>
      <c r="D79">
        <v>95</v>
      </c>
      <c r="E79">
        <v>129</v>
      </c>
      <c r="F79">
        <v>78</v>
      </c>
      <c r="G79">
        <v>257</v>
      </c>
      <c r="H79">
        <v>102</v>
      </c>
      <c r="I79">
        <v>33</v>
      </c>
      <c r="J79">
        <v>58</v>
      </c>
      <c r="K79">
        <v>72</v>
      </c>
      <c r="L79">
        <v>145</v>
      </c>
      <c r="M79">
        <v>96</v>
      </c>
      <c r="N79">
        <v>99</v>
      </c>
      <c r="O79">
        <v>149</v>
      </c>
      <c r="P79">
        <v>86</v>
      </c>
      <c r="Q79">
        <v>43</v>
      </c>
      <c r="R79">
        <v>0.60099999999999998</v>
      </c>
    </row>
    <row r="80" spans="2:18" x14ac:dyDescent="0.2">
      <c r="B80" s="23"/>
      <c r="C80" s="13"/>
      <c r="D80" s="13"/>
      <c r="E80" s="13"/>
      <c r="F80" s="1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13"/>
    </row>
    <row r="81" spans="1:18" x14ac:dyDescent="0.2">
      <c r="B81" s="23"/>
      <c r="C81" s="13"/>
      <c r="D81" s="13"/>
      <c r="E81" s="13"/>
      <c r="F81" s="1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13"/>
    </row>
    <row r="82" spans="1:18" x14ac:dyDescent="0.2">
      <c r="B82" s="23"/>
      <c r="C82" s="13"/>
      <c r="D82" s="13"/>
      <c r="E82" s="13"/>
      <c r="F82" s="1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13"/>
    </row>
    <row r="83" spans="1:18" x14ac:dyDescent="0.2">
      <c r="B83" s="23"/>
      <c r="C83" s="13"/>
      <c r="D83" s="13"/>
      <c r="E83" s="13"/>
      <c r="F83" s="1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13"/>
    </row>
    <row r="84" spans="1:18" x14ac:dyDescent="0.2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 x14ac:dyDescent="0.2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 x14ac:dyDescent="0.2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 x14ac:dyDescent="0.2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 x14ac:dyDescent="0.2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 x14ac:dyDescent="0.2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 x14ac:dyDescent="0.2">
      <c r="A90" s="14" t="s">
        <v>2</v>
      </c>
      <c r="B90" s="14"/>
      <c r="C90" s="2"/>
      <c r="D90" s="2"/>
      <c r="E90" s="2"/>
      <c r="F90" s="2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2"/>
    </row>
  </sheetData>
  <phoneticPr fontId="0" type="noConversion"/>
  <hyperlinks>
    <hyperlink ref="T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&amp;L&amp;8&amp;K01+048http://www.vertex42.com/ExcelTemplates/box-whisker-plot.html&amp;R&amp;8&amp;K01+048© 2009 Vertex42 LLC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34" sqref="F34"/>
    </sheetView>
  </sheetViews>
  <sheetFormatPr baseColWidth="10" defaultRowHeight="12.75" x14ac:dyDescent="0.2"/>
  <sheetData/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0"/>
  <sheetViews>
    <sheetView showGridLines="0" workbookViewId="0">
      <selection activeCell="A2" sqref="A2"/>
    </sheetView>
  </sheetViews>
  <sheetFormatPr baseColWidth="10" defaultColWidth="9.140625" defaultRowHeight="12.75" x14ac:dyDescent="0.2"/>
  <cols>
    <col min="1" max="1" width="14.140625" style="4" customWidth="1"/>
    <col min="2" max="7" width="12.7109375" style="4" customWidth="1"/>
    <col min="8" max="8" width="3.42578125" style="4" customWidth="1"/>
    <col min="9" max="9" width="13.42578125" style="4" customWidth="1"/>
    <col min="10" max="16384" width="9.140625" style="4"/>
  </cols>
  <sheetData>
    <row r="1" spans="1:12" ht="30" customHeight="1" x14ac:dyDescent="0.2">
      <c r="A1" s="19" t="s">
        <v>3</v>
      </c>
      <c r="B1" s="2"/>
      <c r="C1" s="3"/>
      <c r="D1" s="3"/>
      <c r="E1" s="3"/>
      <c r="F1" s="3"/>
      <c r="G1" s="3"/>
    </row>
    <row r="2" spans="1:12" ht="15.75" x14ac:dyDescent="0.25">
      <c r="A2" s="5"/>
      <c r="C2" s="6"/>
      <c r="D2" s="6"/>
      <c r="E2" s="6"/>
      <c r="F2" s="6"/>
      <c r="G2" s="6"/>
      <c r="I2" s="6" t="str">
        <f ca="1">"© 2009-" &amp; YEAR(TODAY()) &amp; " Vertex42 LLC"</f>
        <v>© 2009-2016 Vertex42 LLC</v>
      </c>
    </row>
    <row r="3" spans="1:12" x14ac:dyDescent="0.2">
      <c r="I3" s="7" t="s">
        <v>1</v>
      </c>
    </row>
    <row r="5" spans="1:12" x14ac:dyDescent="0.2">
      <c r="I5" s="49" t="s">
        <v>41</v>
      </c>
      <c r="J5" s="50"/>
      <c r="K5" s="50"/>
      <c r="L5" s="50"/>
    </row>
    <row r="6" spans="1:12" x14ac:dyDescent="0.2">
      <c r="I6" s="51" t="s">
        <v>51</v>
      </c>
    </row>
    <row r="7" spans="1:12" x14ac:dyDescent="0.2">
      <c r="I7" s="51" t="s">
        <v>52</v>
      </c>
    </row>
    <row r="8" spans="1:12" x14ac:dyDescent="0.2">
      <c r="I8" s="51" t="s">
        <v>53</v>
      </c>
    </row>
    <row r="9" spans="1:12" x14ac:dyDescent="0.2">
      <c r="I9" s="51" t="s">
        <v>54</v>
      </c>
    </row>
    <row r="10" spans="1:12" x14ac:dyDescent="0.2">
      <c r="I10" s="51" t="s">
        <v>55</v>
      </c>
    </row>
    <row r="11" spans="1:12" x14ac:dyDescent="0.2">
      <c r="I11" s="51" t="s">
        <v>56</v>
      </c>
    </row>
    <row r="12" spans="1:12" x14ac:dyDescent="0.2">
      <c r="I12" s="51" t="s">
        <v>57</v>
      </c>
    </row>
    <row r="13" spans="1:12" x14ac:dyDescent="0.2">
      <c r="I13" s="51" t="s">
        <v>58</v>
      </c>
    </row>
    <row r="14" spans="1:12" x14ac:dyDescent="0.2">
      <c r="I14" s="52" t="s">
        <v>59</v>
      </c>
    </row>
    <row r="26" spans="1:7" x14ac:dyDescent="0.2">
      <c r="A26" s="8" t="s">
        <v>21</v>
      </c>
      <c r="B26" s="9" t="s">
        <v>10</v>
      </c>
      <c r="C26" s="9" t="s">
        <v>11</v>
      </c>
      <c r="D26" s="9" t="s">
        <v>12</v>
      </c>
      <c r="E26" s="9" t="s">
        <v>13</v>
      </c>
      <c r="F26" s="9" t="s">
        <v>14</v>
      </c>
      <c r="G26" s="9" t="s">
        <v>15</v>
      </c>
    </row>
    <row r="27" spans="1:7" x14ac:dyDescent="0.2">
      <c r="A27" s="8" t="s">
        <v>4</v>
      </c>
      <c r="B27" s="4">
        <f t="shared" ref="B27:G27" si="0">MIN(B$50:B$90)</f>
        <v>-48</v>
      </c>
      <c r="C27" s="4">
        <f t="shared" si="0"/>
        <v>-7</v>
      </c>
      <c r="D27" s="4">
        <f t="shared" si="0"/>
        <v>-10</v>
      </c>
      <c r="E27" s="4">
        <f t="shared" si="0"/>
        <v>10</v>
      </c>
      <c r="F27" s="4">
        <f t="shared" si="0"/>
        <v>-115</v>
      </c>
      <c r="G27" s="4">
        <f t="shared" si="0"/>
        <v>33</v>
      </c>
    </row>
    <row r="28" spans="1:7" ht="15.75" x14ac:dyDescent="0.3">
      <c r="A28" s="8" t="s">
        <v>25</v>
      </c>
      <c r="B28" s="4">
        <f t="shared" ref="B28:G28" si="1">PERCENTILE(B$50:B$90,0.25)</f>
        <v>-29.5</v>
      </c>
      <c r="C28" s="4">
        <f t="shared" si="1"/>
        <v>6</v>
      </c>
      <c r="D28" s="4">
        <f t="shared" si="1"/>
        <v>42</v>
      </c>
      <c r="E28" s="4">
        <f t="shared" si="1"/>
        <v>34.5</v>
      </c>
      <c r="F28" s="4">
        <f t="shared" si="1"/>
        <v>-49.5</v>
      </c>
      <c r="G28" s="4">
        <f t="shared" si="1"/>
        <v>46</v>
      </c>
    </row>
    <row r="29" spans="1:7" x14ac:dyDescent="0.2">
      <c r="A29" s="8" t="s">
        <v>7</v>
      </c>
      <c r="B29" s="4">
        <f t="shared" ref="B29:G29" si="2">MEDIAN(B$50:B$90)</f>
        <v>-7.5</v>
      </c>
      <c r="C29" s="4">
        <f t="shared" si="2"/>
        <v>19.5</v>
      </c>
      <c r="D29" s="4">
        <f t="shared" si="2"/>
        <v>52</v>
      </c>
      <c r="E29" s="4">
        <f t="shared" si="2"/>
        <v>45</v>
      </c>
      <c r="F29" s="4">
        <f t="shared" si="2"/>
        <v>-41</v>
      </c>
      <c r="G29" s="4">
        <f t="shared" si="2"/>
        <v>54</v>
      </c>
    </row>
    <row r="30" spans="1:7" ht="15.75" x14ac:dyDescent="0.3">
      <c r="A30" s="8" t="s">
        <v>26</v>
      </c>
      <c r="B30" s="4">
        <f t="shared" ref="B30:G30" si="3">PERCENTILE(B$50:B$90,0.75)</f>
        <v>11.5</v>
      </c>
      <c r="C30" s="4">
        <f t="shared" si="3"/>
        <v>24.75</v>
      </c>
      <c r="D30" s="4">
        <f t="shared" si="3"/>
        <v>59</v>
      </c>
      <c r="E30" s="4">
        <f t="shared" si="3"/>
        <v>62.5</v>
      </c>
      <c r="F30" s="4">
        <f t="shared" si="3"/>
        <v>-30.5</v>
      </c>
      <c r="G30" s="4">
        <f t="shared" si="3"/>
        <v>62</v>
      </c>
    </row>
    <row r="31" spans="1:7" x14ac:dyDescent="0.2">
      <c r="A31" s="8" t="s">
        <v>5</v>
      </c>
      <c r="B31" s="4">
        <f t="shared" ref="B31:G31" si="4">MAX(B$50:B$90)</f>
        <v>29</v>
      </c>
      <c r="C31" s="4">
        <f t="shared" si="4"/>
        <v>30</v>
      </c>
      <c r="D31" s="4">
        <f t="shared" si="4"/>
        <v>105</v>
      </c>
      <c r="E31" s="4">
        <f t="shared" si="4"/>
        <v>86</v>
      </c>
      <c r="F31" s="4">
        <f t="shared" si="4"/>
        <v>25</v>
      </c>
      <c r="G31" s="4">
        <f t="shared" si="4"/>
        <v>100</v>
      </c>
    </row>
    <row r="32" spans="1:7" x14ac:dyDescent="0.2">
      <c r="A32" s="8" t="s">
        <v>6</v>
      </c>
      <c r="B32" s="4">
        <f t="shared" ref="B32:G32" si="5">B30-B28</f>
        <v>41</v>
      </c>
      <c r="C32" s="4">
        <f t="shared" si="5"/>
        <v>18.75</v>
      </c>
      <c r="D32" s="4">
        <f t="shared" si="5"/>
        <v>17</v>
      </c>
      <c r="E32" s="4">
        <f t="shared" si="5"/>
        <v>28</v>
      </c>
      <c r="F32" s="4">
        <f t="shared" si="5"/>
        <v>19</v>
      </c>
      <c r="G32" s="4">
        <f t="shared" si="5"/>
        <v>16</v>
      </c>
    </row>
    <row r="33" spans="1:7" x14ac:dyDescent="0.2">
      <c r="A33" s="8" t="s">
        <v>17</v>
      </c>
      <c r="B33" s="4">
        <f t="shared" ref="B33:G33" si="6">COUNTIF(B$50:B$90,"&gt;"&amp;B39)</f>
        <v>0</v>
      </c>
      <c r="C33" s="4">
        <f t="shared" si="6"/>
        <v>0</v>
      </c>
      <c r="D33" s="4">
        <f t="shared" si="6"/>
        <v>2</v>
      </c>
      <c r="E33" s="4">
        <f t="shared" si="6"/>
        <v>0</v>
      </c>
      <c r="F33" s="4">
        <f t="shared" si="6"/>
        <v>3</v>
      </c>
      <c r="G33" s="4">
        <f t="shared" si="6"/>
        <v>1</v>
      </c>
    </row>
    <row r="34" spans="1:7" x14ac:dyDescent="0.2">
      <c r="A34" s="8" t="s">
        <v>18</v>
      </c>
      <c r="B34" s="4">
        <f t="shared" ref="B34:G34" si="7">COUNTIF(B$50:B$90,"&lt;"&amp;B40)</f>
        <v>0</v>
      </c>
      <c r="C34" s="4">
        <f t="shared" si="7"/>
        <v>0</v>
      </c>
      <c r="D34" s="4">
        <f t="shared" si="7"/>
        <v>1</v>
      </c>
      <c r="E34" s="4">
        <f t="shared" si="7"/>
        <v>0</v>
      </c>
      <c r="F34" s="4">
        <f t="shared" si="7"/>
        <v>2</v>
      </c>
      <c r="G34" s="4">
        <f t="shared" si="7"/>
        <v>0</v>
      </c>
    </row>
    <row r="35" spans="1:7" hidden="1" x14ac:dyDescent="0.2">
      <c r="A35" s="10" t="s">
        <v>24</v>
      </c>
      <c r="B35" s="2"/>
      <c r="C35" s="2"/>
      <c r="D35" s="2"/>
      <c r="E35" s="2"/>
      <c r="F35" s="2"/>
      <c r="G35" s="2"/>
    </row>
    <row r="36" spans="1:7" hidden="1" x14ac:dyDescent="0.2">
      <c r="A36" s="8" t="s">
        <v>8</v>
      </c>
      <c r="B36" s="4">
        <f t="shared" ref="B36:G37" si="8">B29-B28</f>
        <v>22</v>
      </c>
      <c r="C36" s="4">
        <f t="shared" si="8"/>
        <v>13.5</v>
      </c>
      <c r="D36" s="4">
        <f t="shared" si="8"/>
        <v>10</v>
      </c>
      <c r="E36" s="4">
        <f t="shared" si="8"/>
        <v>10.5</v>
      </c>
      <c r="F36" s="4">
        <f t="shared" si="8"/>
        <v>8.5</v>
      </c>
      <c r="G36" s="4">
        <f t="shared" si="8"/>
        <v>8</v>
      </c>
    </row>
    <row r="37" spans="1:7" hidden="1" x14ac:dyDescent="0.2">
      <c r="A37" s="8" t="s">
        <v>9</v>
      </c>
      <c r="B37" s="4">
        <f t="shared" si="8"/>
        <v>19</v>
      </c>
      <c r="C37" s="4">
        <f t="shared" si="8"/>
        <v>5.25</v>
      </c>
      <c r="D37" s="4">
        <f t="shared" si="8"/>
        <v>7</v>
      </c>
      <c r="E37" s="4">
        <f t="shared" si="8"/>
        <v>17.5</v>
      </c>
      <c r="F37" s="4">
        <f t="shared" si="8"/>
        <v>10.5</v>
      </c>
      <c r="G37" s="4">
        <f t="shared" si="8"/>
        <v>8</v>
      </c>
    </row>
    <row r="38" spans="1:7" hidden="1" x14ac:dyDescent="0.2">
      <c r="A38" s="10" t="s">
        <v>23</v>
      </c>
      <c r="B38" s="2"/>
      <c r="C38" s="2"/>
      <c r="D38" s="2"/>
      <c r="E38" s="2"/>
      <c r="F38" s="2"/>
      <c r="G38" s="2"/>
    </row>
    <row r="39" spans="1:7" ht="15.75" hidden="1" x14ac:dyDescent="0.3">
      <c r="A39" s="8" t="s">
        <v>27</v>
      </c>
      <c r="B39" s="4">
        <f t="shared" ref="B39:G39" si="9">B30+1.5*B32</f>
        <v>73</v>
      </c>
      <c r="C39" s="4">
        <f t="shared" si="9"/>
        <v>52.875</v>
      </c>
      <c r="D39" s="4">
        <f t="shared" si="9"/>
        <v>84.5</v>
      </c>
      <c r="E39" s="4">
        <f t="shared" si="9"/>
        <v>104.5</v>
      </c>
      <c r="F39" s="4">
        <f t="shared" si="9"/>
        <v>-2</v>
      </c>
      <c r="G39" s="4">
        <f t="shared" si="9"/>
        <v>86</v>
      </c>
    </row>
    <row r="40" spans="1:7" ht="15.75" hidden="1" x14ac:dyDescent="0.3">
      <c r="A40" s="8" t="s">
        <v>28</v>
      </c>
      <c r="B40" s="4">
        <f t="shared" ref="B40:G40" si="10">B28-1.5*B32</f>
        <v>-91</v>
      </c>
      <c r="C40" s="4">
        <f t="shared" si="10"/>
        <v>-22.125</v>
      </c>
      <c r="D40" s="4">
        <f t="shared" si="10"/>
        <v>16.5</v>
      </c>
      <c r="E40" s="4">
        <f t="shared" si="10"/>
        <v>-7.5</v>
      </c>
      <c r="F40" s="4">
        <f t="shared" si="10"/>
        <v>-78</v>
      </c>
      <c r="G40" s="4">
        <f t="shared" si="10"/>
        <v>22</v>
      </c>
    </row>
    <row r="41" spans="1:7" hidden="1" x14ac:dyDescent="0.2">
      <c r="A41" s="8" t="s">
        <v>16</v>
      </c>
      <c r="B41" s="4">
        <f t="shared" ref="B41:G41" si="11">MIN(B39,B31)</f>
        <v>29</v>
      </c>
      <c r="C41" s="4">
        <f t="shared" si="11"/>
        <v>30</v>
      </c>
      <c r="D41" s="4">
        <f t="shared" si="11"/>
        <v>84.5</v>
      </c>
      <c r="E41" s="4">
        <f t="shared" si="11"/>
        <v>86</v>
      </c>
      <c r="F41" s="4">
        <f t="shared" si="11"/>
        <v>-2</v>
      </c>
      <c r="G41" s="4">
        <f t="shared" si="11"/>
        <v>86</v>
      </c>
    </row>
    <row r="42" spans="1:7" hidden="1" x14ac:dyDescent="0.2">
      <c r="A42" s="8" t="s">
        <v>22</v>
      </c>
      <c r="B42" s="4">
        <f t="shared" ref="B42:G42" si="12">MAX(B27,B40)</f>
        <v>-48</v>
      </c>
      <c r="C42" s="4">
        <f t="shared" si="12"/>
        <v>-7</v>
      </c>
      <c r="D42" s="4">
        <f t="shared" si="12"/>
        <v>16.5</v>
      </c>
      <c r="E42" s="4">
        <f t="shared" si="12"/>
        <v>10</v>
      </c>
      <c r="F42" s="4">
        <f t="shared" si="12"/>
        <v>-78</v>
      </c>
      <c r="G42" s="4">
        <f t="shared" si="12"/>
        <v>33</v>
      </c>
    </row>
    <row r="43" spans="1:7" ht="15.75" hidden="1" x14ac:dyDescent="0.3">
      <c r="A43" s="8" t="s">
        <v>29</v>
      </c>
      <c r="B43" s="4">
        <f t="shared" ref="B43:G43" si="13">B41-B30</f>
        <v>17.5</v>
      </c>
      <c r="C43" s="4">
        <f t="shared" si="13"/>
        <v>5.25</v>
      </c>
      <c r="D43" s="4">
        <f t="shared" si="13"/>
        <v>25.5</v>
      </c>
      <c r="E43" s="4">
        <f t="shared" si="13"/>
        <v>23.5</v>
      </c>
      <c r="F43" s="4">
        <f t="shared" si="13"/>
        <v>28.5</v>
      </c>
      <c r="G43" s="4">
        <f t="shared" si="13"/>
        <v>24</v>
      </c>
    </row>
    <row r="44" spans="1:7" ht="15.75" hidden="1" x14ac:dyDescent="0.3">
      <c r="A44" s="8" t="s">
        <v>30</v>
      </c>
      <c r="B44" s="4">
        <f t="shared" ref="B44:G44" si="14">B28-B42</f>
        <v>18.5</v>
      </c>
      <c r="C44" s="4">
        <f t="shared" si="14"/>
        <v>13</v>
      </c>
      <c r="D44" s="4">
        <f t="shared" si="14"/>
        <v>25.5</v>
      </c>
      <c r="E44" s="4">
        <f t="shared" si="14"/>
        <v>24.5</v>
      </c>
      <c r="F44" s="4">
        <f t="shared" si="14"/>
        <v>28.5</v>
      </c>
      <c r="G44" s="4">
        <f t="shared" si="14"/>
        <v>13</v>
      </c>
    </row>
    <row r="45" spans="1:7" hidden="1" x14ac:dyDescent="0.2">
      <c r="A45" s="10" t="s">
        <v>19</v>
      </c>
      <c r="B45" s="2"/>
      <c r="C45" s="2"/>
      <c r="D45" s="2"/>
      <c r="E45" s="2"/>
      <c r="F45" s="2"/>
      <c r="G45" s="2"/>
    </row>
    <row r="46" spans="1:7" hidden="1" x14ac:dyDescent="0.2">
      <c r="A46" s="8" t="s">
        <v>5</v>
      </c>
      <c r="B46" s="4" t="e">
        <f t="shared" ref="B46:G46" si="15">IF(B33&gt;0,B31,NA())</f>
        <v>#N/A</v>
      </c>
      <c r="C46" s="4" t="e">
        <f t="shared" si="15"/>
        <v>#N/A</v>
      </c>
      <c r="D46" s="4">
        <f t="shared" si="15"/>
        <v>105</v>
      </c>
      <c r="E46" s="4" t="e">
        <f t="shared" si="15"/>
        <v>#N/A</v>
      </c>
      <c r="F46" s="4">
        <f t="shared" si="15"/>
        <v>25</v>
      </c>
      <c r="G46" s="4">
        <f t="shared" si="15"/>
        <v>100</v>
      </c>
    </row>
    <row r="47" spans="1:7" hidden="1" x14ac:dyDescent="0.2">
      <c r="A47" s="8" t="s">
        <v>4</v>
      </c>
      <c r="B47" s="4" t="e">
        <f t="shared" ref="B47:G47" si="16">IF(B34&gt;0,B27,NA())</f>
        <v>#N/A</v>
      </c>
      <c r="C47" s="4" t="e">
        <f t="shared" si="16"/>
        <v>#N/A</v>
      </c>
      <c r="D47" s="4">
        <f t="shared" si="16"/>
        <v>-10</v>
      </c>
      <c r="E47" s="4" t="e">
        <f t="shared" si="16"/>
        <v>#N/A</v>
      </c>
      <c r="F47" s="4">
        <f t="shared" si="16"/>
        <v>-115</v>
      </c>
      <c r="G47" s="4" t="e">
        <f t="shared" si="16"/>
        <v>#N/A</v>
      </c>
    </row>
    <row r="49" spans="1:7" ht="15.75" x14ac:dyDescent="0.25">
      <c r="A49" s="11" t="s">
        <v>20</v>
      </c>
      <c r="B49" s="12"/>
      <c r="C49" s="12"/>
      <c r="D49" s="12"/>
      <c r="E49" s="12"/>
      <c r="F49" s="12"/>
      <c r="G49" s="12"/>
    </row>
    <row r="50" spans="1:7" x14ac:dyDescent="0.2">
      <c r="B50" s="13">
        <v>-41</v>
      </c>
      <c r="C50" s="13">
        <v>28</v>
      </c>
      <c r="D50" s="13">
        <v>62</v>
      </c>
      <c r="E50" s="13">
        <v>42</v>
      </c>
      <c r="F50" s="13">
        <v>-27</v>
      </c>
      <c r="G50" s="13"/>
    </row>
    <row r="51" spans="1:7" x14ac:dyDescent="0.2">
      <c r="B51" s="13">
        <v>-7</v>
      </c>
      <c r="C51" s="13">
        <v>27</v>
      </c>
      <c r="D51" s="13">
        <v>59</v>
      </c>
      <c r="E51" s="13">
        <v>27</v>
      </c>
      <c r="F51" s="13">
        <v>-28</v>
      </c>
      <c r="G51" s="13"/>
    </row>
    <row r="52" spans="1:7" x14ac:dyDescent="0.2">
      <c r="B52" s="13">
        <v>-12</v>
      </c>
      <c r="C52" s="13">
        <v>24</v>
      </c>
      <c r="D52" s="13">
        <v>62</v>
      </c>
      <c r="E52" s="13">
        <v>49</v>
      </c>
      <c r="F52" s="13">
        <v>-31</v>
      </c>
      <c r="G52" s="13">
        <v>100</v>
      </c>
    </row>
    <row r="53" spans="1:7" x14ac:dyDescent="0.2">
      <c r="B53" s="13">
        <v>-48</v>
      </c>
      <c r="C53" s="13">
        <v>28</v>
      </c>
      <c r="D53" s="13">
        <v>60</v>
      </c>
      <c r="E53" s="13">
        <v>58</v>
      </c>
      <c r="F53" s="13">
        <v>-27</v>
      </c>
      <c r="G53" s="13"/>
    </row>
    <row r="54" spans="1:7" x14ac:dyDescent="0.2">
      <c r="B54" s="13">
        <v>-26</v>
      </c>
      <c r="C54" s="13">
        <v>26</v>
      </c>
      <c r="D54" s="13">
        <v>66</v>
      </c>
      <c r="E54" s="13">
        <v>29</v>
      </c>
      <c r="F54" s="13">
        <v>-29</v>
      </c>
      <c r="G54" s="13"/>
    </row>
    <row r="55" spans="1:7" x14ac:dyDescent="0.2">
      <c r="B55" s="13">
        <v>-30</v>
      </c>
      <c r="C55" s="13">
        <v>13</v>
      </c>
      <c r="D55" s="13">
        <v>51</v>
      </c>
      <c r="E55" s="13">
        <v>45</v>
      </c>
      <c r="F55" s="13">
        <v>-42</v>
      </c>
      <c r="G55" s="13">
        <v>53</v>
      </c>
    </row>
    <row r="56" spans="1:7" x14ac:dyDescent="0.2">
      <c r="B56" s="13">
        <v>12</v>
      </c>
      <c r="C56" s="13">
        <v>5</v>
      </c>
      <c r="D56" s="13">
        <v>42</v>
      </c>
      <c r="E56" s="13">
        <v>43</v>
      </c>
      <c r="F56" s="13">
        <v>-50</v>
      </c>
      <c r="G56" s="13">
        <v>45</v>
      </c>
    </row>
    <row r="57" spans="1:7" x14ac:dyDescent="0.2">
      <c r="B57" s="13">
        <v>-27</v>
      </c>
      <c r="C57" s="13">
        <v>6</v>
      </c>
      <c r="D57" s="13">
        <v>44</v>
      </c>
      <c r="E57" s="13">
        <v>28</v>
      </c>
      <c r="F57" s="13">
        <v>-49</v>
      </c>
      <c r="G57" s="13">
        <v>46</v>
      </c>
    </row>
    <row r="58" spans="1:7" x14ac:dyDescent="0.2">
      <c r="B58" s="13">
        <v>-28</v>
      </c>
      <c r="C58" s="13">
        <v>2</v>
      </c>
      <c r="D58" s="13">
        <v>35</v>
      </c>
      <c r="E58" s="13">
        <v>40</v>
      </c>
      <c r="F58" s="13">
        <v>-53</v>
      </c>
      <c r="G58" s="13">
        <v>42</v>
      </c>
    </row>
    <row r="59" spans="1:7" x14ac:dyDescent="0.2">
      <c r="B59" s="13">
        <v>-37</v>
      </c>
      <c r="C59" s="13">
        <v>14</v>
      </c>
      <c r="D59" s="13">
        <v>53</v>
      </c>
      <c r="E59" s="13">
        <v>26</v>
      </c>
      <c r="F59" s="13">
        <v>-41</v>
      </c>
      <c r="G59" s="13">
        <v>54</v>
      </c>
    </row>
    <row r="60" spans="1:7" x14ac:dyDescent="0.2">
      <c r="B60" s="13">
        <v>9</v>
      </c>
      <c r="C60" s="13">
        <v>19</v>
      </c>
      <c r="D60" s="13">
        <v>58</v>
      </c>
      <c r="E60" s="13">
        <v>42</v>
      </c>
      <c r="F60" s="13">
        <v>-36</v>
      </c>
      <c r="G60" s="13">
        <v>59</v>
      </c>
    </row>
    <row r="61" spans="1:7" x14ac:dyDescent="0.2">
      <c r="B61" s="13">
        <v>-48</v>
      </c>
      <c r="C61" s="13">
        <v>20</v>
      </c>
      <c r="D61" s="13">
        <v>57</v>
      </c>
      <c r="E61" s="13">
        <v>64</v>
      </c>
      <c r="F61" s="13">
        <v>-35</v>
      </c>
      <c r="G61" s="13">
        <v>60</v>
      </c>
    </row>
    <row r="62" spans="1:7" x14ac:dyDescent="0.2">
      <c r="B62" s="13">
        <v>7</v>
      </c>
      <c r="C62" s="13">
        <v>22</v>
      </c>
      <c r="D62" s="13">
        <v>59</v>
      </c>
      <c r="E62" s="13">
        <v>60</v>
      </c>
      <c r="F62" s="13">
        <v>-33</v>
      </c>
      <c r="G62" s="13">
        <v>62</v>
      </c>
    </row>
    <row r="63" spans="1:7" x14ac:dyDescent="0.2">
      <c r="B63" s="13">
        <v>-2</v>
      </c>
      <c r="C63" s="13">
        <v>25</v>
      </c>
      <c r="D63" s="13">
        <v>56</v>
      </c>
      <c r="E63" s="13">
        <v>26</v>
      </c>
      <c r="F63" s="13">
        <v>-30</v>
      </c>
      <c r="G63" s="13">
        <v>65</v>
      </c>
    </row>
    <row r="64" spans="1:7" x14ac:dyDescent="0.2">
      <c r="B64" s="13">
        <v>-42</v>
      </c>
      <c r="C64" s="13">
        <v>21</v>
      </c>
      <c r="D64" s="13">
        <v>52</v>
      </c>
      <c r="E64" s="13">
        <v>79</v>
      </c>
      <c r="F64" s="13">
        <v>-34</v>
      </c>
      <c r="G64" s="13">
        <v>61</v>
      </c>
    </row>
    <row r="65" spans="2:7" x14ac:dyDescent="0.2">
      <c r="B65" s="13">
        <v>-7</v>
      </c>
      <c r="C65" s="13">
        <v>29</v>
      </c>
      <c r="D65" s="13">
        <v>68</v>
      </c>
      <c r="E65" s="13">
        <v>65</v>
      </c>
      <c r="F65" s="13">
        <v>-26</v>
      </c>
      <c r="G65" s="13">
        <v>69</v>
      </c>
    </row>
    <row r="66" spans="2:7" x14ac:dyDescent="0.2">
      <c r="B66" s="13">
        <v>12</v>
      </c>
      <c r="C66" s="13">
        <v>30</v>
      </c>
      <c r="D66" s="13">
        <v>62</v>
      </c>
      <c r="E66" s="13">
        <v>86</v>
      </c>
      <c r="F66" s="13">
        <v>-25</v>
      </c>
      <c r="G66" s="13">
        <v>70</v>
      </c>
    </row>
    <row r="67" spans="2:7" x14ac:dyDescent="0.2">
      <c r="B67" s="13">
        <v>22</v>
      </c>
      <c r="C67" s="13">
        <v>-7</v>
      </c>
      <c r="D67" s="13">
        <v>24</v>
      </c>
      <c r="E67" s="13">
        <v>47</v>
      </c>
      <c r="F67" s="13">
        <v>-62</v>
      </c>
      <c r="G67" s="13">
        <v>33</v>
      </c>
    </row>
    <row r="68" spans="2:7" x14ac:dyDescent="0.2">
      <c r="B68" s="13">
        <v>16</v>
      </c>
      <c r="C68" s="13">
        <v>4</v>
      </c>
      <c r="D68" s="13">
        <v>44</v>
      </c>
      <c r="E68" s="13">
        <v>61</v>
      </c>
      <c r="F68" s="13">
        <v>-51</v>
      </c>
      <c r="G68" s="13">
        <v>44</v>
      </c>
    </row>
    <row r="69" spans="2:7" x14ac:dyDescent="0.2">
      <c r="B69" s="13">
        <v>4</v>
      </c>
      <c r="C69" s="13">
        <v>6</v>
      </c>
      <c r="D69" s="13">
        <v>37</v>
      </c>
      <c r="E69" s="13">
        <v>43</v>
      </c>
      <c r="F69" s="13">
        <v>-49</v>
      </c>
      <c r="G69" s="13">
        <v>46</v>
      </c>
    </row>
    <row r="70" spans="2:7" x14ac:dyDescent="0.2">
      <c r="B70" s="13">
        <v>-5</v>
      </c>
      <c r="C70" s="13">
        <v>12</v>
      </c>
      <c r="D70" s="13">
        <v>50</v>
      </c>
      <c r="E70" s="13">
        <v>79</v>
      </c>
      <c r="F70" s="13">
        <v>-43</v>
      </c>
      <c r="G70" s="13">
        <v>52</v>
      </c>
    </row>
    <row r="71" spans="2:7" x14ac:dyDescent="0.2">
      <c r="B71" s="13">
        <v>15</v>
      </c>
      <c r="C71" s="13">
        <v>23</v>
      </c>
      <c r="D71" s="13">
        <v>57</v>
      </c>
      <c r="E71" s="13">
        <v>78</v>
      </c>
      <c r="F71" s="13">
        <v>-32</v>
      </c>
      <c r="G71" s="13">
        <v>63</v>
      </c>
    </row>
    <row r="72" spans="2:7" x14ac:dyDescent="0.2">
      <c r="B72" s="13">
        <v>18</v>
      </c>
      <c r="C72" s="13">
        <v>22</v>
      </c>
      <c r="D72" s="13">
        <v>53</v>
      </c>
      <c r="E72" s="13"/>
      <c r="F72" s="13">
        <v>-33</v>
      </c>
      <c r="G72" s="13">
        <v>62</v>
      </c>
    </row>
    <row r="73" spans="2:7" x14ac:dyDescent="0.2">
      <c r="B73" s="13">
        <v>-37</v>
      </c>
      <c r="C73" s="13">
        <v>8</v>
      </c>
      <c r="D73" s="13">
        <v>45</v>
      </c>
      <c r="E73" s="13"/>
      <c r="F73" s="13">
        <v>-47</v>
      </c>
      <c r="G73" s="13">
        <v>48</v>
      </c>
    </row>
    <row r="74" spans="2:7" x14ac:dyDescent="0.2">
      <c r="B74" s="13">
        <v>-8</v>
      </c>
      <c r="C74" s="13">
        <v>3</v>
      </c>
      <c r="D74" s="13">
        <v>35</v>
      </c>
      <c r="E74" s="13">
        <v>10</v>
      </c>
      <c r="F74" s="13">
        <v>-52</v>
      </c>
      <c r="G74" s="13">
        <v>43</v>
      </c>
    </row>
    <row r="75" spans="2:7" x14ac:dyDescent="0.2">
      <c r="B75" s="13">
        <v>-21</v>
      </c>
      <c r="C75" s="13">
        <v>-2</v>
      </c>
      <c r="D75" s="13">
        <v>30</v>
      </c>
      <c r="E75" s="13"/>
      <c r="F75" s="13">
        <v>-57</v>
      </c>
      <c r="G75" s="13">
        <v>38</v>
      </c>
    </row>
    <row r="76" spans="2:7" x14ac:dyDescent="0.2">
      <c r="B76" s="13">
        <v>20</v>
      </c>
      <c r="C76" s="13"/>
      <c r="D76" s="13">
        <v>51</v>
      </c>
      <c r="E76" s="13"/>
      <c r="F76" s="13">
        <v>-43</v>
      </c>
      <c r="G76" s="13">
        <v>52</v>
      </c>
    </row>
    <row r="77" spans="2:7" x14ac:dyDescent="0.2">
      <c r="B77" s="13">
        <v>15</v>
      </c>
      <c r="C77" s="13"/>
      <c r="D77" s="13">
        <v>55</v>
      </c>
      <c r="E77" s="13"/>
      <c r="F77" s="13">
        <v>-36</v>
      </c>
      <c r="G77" s="13">
        <v>59</v>
      </c>
    </row>
    <row r="78" spans="2:7" x14ac:dyDescent="0.2">
      <c r="B78" s="13">
        <v>29</v>
      </c>
      <c r="C78" s="13"/>
      <c r="D78" s="13">
        <v>54</v>
      </c>
      <c r="E78" s="13"/>
      <c r="F78" s="13">
        <v>-39</v>
      </c>
      <c r="G78" s="13">
        <v>56</v>
      </c>
    </row>
    <row r="79" spans="2:7" x14ac:dyDescent="0.2">
      <c r="B79" s="13">
        <v>-28</v>
      </c>
      <c r="C79" s="13"/>
      <c r="D79" s="13">
        <v>38</v>
      </c>
      <c r="E79" s="13"/>
      <c r="F79" s="13">
        <v>-53</v>
      </c>
      <c r="G79" s="13"/>
    </row>
    <row r="80" spans="2:7" x14ac:dyDescent="0.2">
      <c r="B80" s="13">
        <v>-42</v>
      </c>
      <c r="C80" s="13"/>
      <c r="D80" s="13">
        <v>42</v>
      </c>
      <c r="E80" s="13"/>
      <c r="F80" s="13">
        <v>-51</v>
      </c>
      <c r="G80" s="13"/>
    </row>
    <row r="81" spans="1:7" x14ac:dyDescent="0.2">
      <c r="B81" s="13">
        <v>10</v>
      </c>
      <c r="C81" s="13"/>
      <c r="D81" s="13">
        <v>45</v>
      </c>
      <c r="E81" s="13"/>
      <c r="F81" s="13">
        <v>-46</v>
      </c>
      <c r="G81" s="13"/>
    </row>
    <row r="82" spans="1:7" x14ac:dyDescent="0.2">
      <c r="B82" s="13">
        <v>-26</v>
      </c>
      <c r="C82" s="13"/>
      <c r="D82" s="13">
        <v>45</v>
      </c>
      <c r="E82" s="13"/>
      <c r="F82" s="13">
        <v>-47</v>
      </c>
      <c r="G82" s="13"/>
    </row>
    <row r="83" spans="1:7" x14ac:dyDescent="0.2">
      <c r="B83" s="13">
        <v>-41</v>
      </c>
      <c r="C83" s="13"/>
      <c r="D83" s="13">
        <v>42</v>
      </c>
      <c r="E83" s="13"/>
      <c r="F83" s="13">
        <v>-44</v>
      </c>
      <c r="G83" s="13"/>
    </row>
    <row r="84" spans="1:7" x14ac:dyDescent="0.2">
      <c r="B84" s="13"/>
      <c r="C84" s="13"/>
      <c r="D84" s="13"/>
      <c r="E84" s="13"/>
      <c r="F84" s="13"/>
      <c r="G84" s="13"/>
    </row>
    <row r="85" spans="1:7" x14ac:dyDescent="0.2">
      <c r="B85" s="13"/>
      <c r="C85" s="13"/>
      <c r="D85" s="13"/>
      <c r="E85" s="13"/>
      <c r="F85" s="13">
        <v>-105</v>
      </c>
      <c r="G85" s="13"/>
    </row>
    <row r="86" spans="1:7" x14ac:dyDescent="0.2">
      <c r="B86" s="13"/>
      <c r="C86" s="13"/>
      <c r="D86" s="13">
        <v>-10</v>
      </c>
      <c r="E86" s="13"/>
      <c r="F86" s="13">
        <v>-115</v>
      </c>
      <c r="G86" s="13"/>
    </row>
    <row r="87" spans="1:7" x14ac:dyDescent="0.2">
      <c r="B87" s="13"/>
      <c r="C87" s="13"/>
      <c r="D87" s="13">
        <v>100</v>
      </c>
      <c r="E87" s="13"/>
      <c r="F87" s="13">
        <v>15</v>
      </c>
      <c r="G87" s="13"/>
    </row>
    <row r="88" spans="1:7" x14ac:dyDescent="0.2">
      <c r="B88" s="13"/>
      <c r="C88" s="13"/>
      <c r="D88" s="13">
        <v>105</v>
      </c>
      <c r="E88" s="13"/>
      <c r="F88" s="13">
        <v>5</v>
      </c>
      <c r="G88" s="13"/>
    </row>
    <row r="89" spans="1:7" x14ac:dyDescent="0.2">
      <c r="B89" s="13"/>
      <c r="C89" s="13"/>
      <c r="D89" s="13"/>
      <c r="E89" s="13"/>
      <c r="F89" s="13">
        <v>25</v>
      </c>
      <c r="G89" s="13"/>
    </row>
    <row r="90" spans="1:7" x14ac:dyDescent="0.2">
      <c r="A90" s="14" t="s">
        <v>2</v>
      </c>
      <c r="B90" s="14"/>
      <c r="C90" s="2"/>
      <c r="D90" s="2"/>
      <c r="E90" s="2"/>
      <c r="F90" s="2"/>
      <c r="G90" s="2"/>
    </row>
  </sheetData>
  <phoneticPr fontId="0" type="noConversion"/>
  <hyperlinks>
    <hyperlink ref="I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&amp;L&amp;8&amp;K01+049http://www.vertex42.com/ExcelTemplates/box-whisker-plot.html&amp;R&amp;8&amp;K01+048© 2009 Vertex42 LLC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showGridLines="0" workbookViewId="0">
      <selection activeCell="A2" sqref="A2"/>
    </sheetView>
  </sheetViews>
  <sheetFormatPr baseColWidth="10" defaultColWidth="9.140625" defaultRowHeight="12.75" x14ac:dyDescent="0.2"/>
  <cols>
    <col min="1" max="1" width="14.140625" style="4" customWidth="1"/>
    <col min="2" max="7" width="12.7109375" style="4" customWidth="1"/>
    <col min="8" max="8" width="3.42578125" style="4" customWidth="1"/>
    <col min="9" max="9" width="13.42578125" style="4" customWidth="1"/>
    <col min="10" max="16384" width="9.140625" style="4"/>
  </cols>
  <sheetData>
    <row r="1" spans="1:12" ht="30" customHeight="1" x14ac:dyDescent="0.2">
      <c r="A1" s="19" t="s">
        <v>3</v>
      </c>
      <c r="B1" s="2"/>
      <c r="C1" s="3"/>
      <c r="D1" s="3"/>
      <c r="E1" s="3"/>
      <c r="F1" s="3"/>
      <c r="G1" s="3"/>
    </row>
    <row r="2" spans="1:12" ht="15.75" x14ac:dyDescent="0.25">
      <c r="A2" s="5"/>
      <c r="C2" s="6"/>
      <c r="D2" s="6"/>
      <c r="E2" s="6"/>
      <c r="F2" s="6"/>
      <c r="G2" s="6"/>
      <c r="I2" s="6" t="str">
        <f ca="1">"© 2009-" &amp; YEAR(TODAY()) &amp; " Vertex42 LLC"</f>
        <v>© 2009-2016 Vertex42 LLC</v>
      </c>
    </row>
    <row r="3" spans="1:12" ht="15" x14ac:dyDescent="0.2">
      <c r="A3" s="18" t="str">
        <f>"Note: All values represent X + "&amp;shift&amp;" where X is the original data"</f>
        <v>Note: All values represent X + 140 where X is the original data</v>
      </c>
      <c r="C3" s="6"/>
      <c r="D3" s="6"/>
      <c r="E3" s="6"/>
      <c r="F3" s="6"/>
      <c r="G3" s="6"/>
      <c r="I3" s="47" t="s">
        <v>1</v>
      </c>
    </row>
    <row r="4" spans="1:12" ht="15.75" x14ac:dyDescent="0.25">
      <c r="A4" s="5"/>
      <c r="C4" s="6"/>
      <c r="D4" s="6"/>
      <c r="E4" s="6"/>
      <c r="F4" s="6"/>
      <c r="G4" s="6"/>
      <c r="I4" s="6"/>
    </row>
    <row r="5" spans="1:12" x14ac:dyDescent="0.2">
      <c r="I5" s="49" t="s">
        <v>41</v>
      </c>
      <c r="J5" s="50"/>
      <c r="K5" s="50"/>
      <c r="L5" s="50"/>
    </row>
    <row r="6" spans="1:12" x14ac:dyDescent="0.2">
      <c r="I6" s="51" t="s">
        <v>60</v>
      </c>
    </row>
    <row r="7" spans="1:12" x14ac:dyDescent="0.2">
      <c r="I7" s="51" t="s">
        <v>61</v>
      </c>
    </row>
    <row r="8" spans="1:12" x14ac:dyDescent="0.2">
      <c r="I8" s="51" t="s">
        <v>62</v>
      </c>
    </row>
    <row r="9" spans="1:12" x14ac:dyDescent="0.2">
      <c r="I9" s="51" t="s">
        <v>63</v>
      </c>
    </row>
    <row r="10" spans="1:12" x14ac:dyDescent="0.2">
      <c r="I10" s="51" t="s">
        <v>64</v>
      </c>
    </row>
    <row r="11" spans="1:12" x14ac:dyDescent="0.2">
      <c r="I11" s="52" t="s">
        <v>65</v>
      </c>
    </row>
    <row r="13" spans="1:12" x14ac:dyDescent="0.2">
      <c r="I13" s="51" t="s">
        <v>66</v>
      </c>
    </row>
    <row r="14" spans="1:12" x14ac:dyDescent="0.2">
      <c r="I14" s="51" t="s">
        <v>67</v>
      </c>
    </row>
    <row r="15" spans="1:12" x14ac:dyDescent="0.2">
      <c r="I15" s="51" t="s">
        <v>68</v>
      </c>
    </row>
    <row r="16" spans="1:12" x14ac:dyDescent="0.2">
      <c r="I16" s="51" t="s">
        <v>69</v>
      </c>
    </row>
    <row r="17" spans="1:9" x14ac:dyDescent="0.2">
      <c r="I17" s="51" t="s">
        <v>70</v>
      </c>
    </row>
    <row r="18" spans="1:9" x14ac:dyDescent="0.2">
      <c r="I18" s="51" t="s">
        <v>71</v>
      </c>
    </row>
    <row r="19" spans="1:9" x14ac:dyDescent="0.2">
      <c r="I19" s="52" t="s">
        <v>72</v>
      </c>
    </row>
    <row r="21" spans="1:9" x14ac:dyDescent="0.2">
      <c r="I21" s="51" t="s">
        <v>73</v>
      </c>
    </row>
    <row r="22" spans="1:9" x14ac:dyDescent="0.2">
      <c r="I22" s="51" t="s">
        <v>74</v>
      </c>
    </row>
    <row r="23" spans="1:9" x14ac:dyDescent="0.2">
      <c r="I23" s="51" t="s">
        <v>75</v>
      </c>
    </row>
    <row r="24" spans="1:9" x14ac:dyDescent="0.2">
      <c r="I24" s="51" t="s">
        <v>76</v>
      </c>
    </row>
    <row r="25" spans="1:9" x14ac:dyDescent="0.2">
      <c r="I25" s="51" t="s">
        <v>77</v>
      </c>
    </row>
    <row r="26" spans="1:9" x14ac:dyDescent="0.2">
      <c r="I26" s="52" t="s">
        <v>78</v>
      </c>
    </row>
    <row r="28" spans="1:9" x14ac:dyDescent="0.2">
      <c r="A28" s="8" t="s">
        <v>21</v>
      </c>
      <c r="B28" s="9" t="s">
        <v>10</v>
      </c>
      <c r="C28" s="9" t="s">
        <v>11</v>
      </c>
      <c r="D28" s="9" t="s">
        <v>12</v>
      </c>
      <c r="E28" s="9" t="s">
        <v>13</v>
      </c>
      <c r="F28" s="9" t="s">
        <v>14</v>
      </c>
      <c r="G28" s="9" t="s">
        <v>15</v>
      </c>
      <c r="I28" s="53" t="s">
        <v>79</v>
      </c>
    </row>
    <row r="29" spans="1:9" x14ac:dyDescent="0.2">
      <c r="A29" s="8" t="s">
        <v>4</v>
      </c>
      <c r="B29" s="4">
        <f ca="1">MIN(Data_Shifted!A:A)</f>
        <v>92</v>
      </c>
      <c r="C29" s="4">
        <f ca="1">MIN(Data_Shifted!B:B)</f>
        <v>133</v>
      </c>
      <c r="D29" s="4">
        <f ca="1">MIN(Data_Shifted!C:C)</f>
        <v>170</v>
      </c>
      <c r="E29" s="4">
        <f ca="1">MIN(Data_Shifted!D:D)</f>
        <v>150</v>
      </c>
      <c r="F29" s="4">
        <f ca="1">MIN(Data_Shifted!E:E)</f>
        <v>0</v>
      </c>
      <c r="G29" s="4">
        <f ca="1">MIN(Data_Shifted!F:F)</f>
        <v>203</v>
      </c>
      <c r="I29" s="51" t="s">
        <v>80</v>
      </c>
    </row>
    <row r="30" spans="1:9" ht="15.75" x14ac:dyDescent="0.3">
      <c r="A30" s="8" t="s">
        <v>25</v>
      </c>
      <c r="B30" s="4">
        <f ca="1">PERCENTILE(Data_Shifted!A:A,0.25)</f>
        <v>110.5</v>
      </c>
      <c r="C30" s="4">
        <f ca="1">PERCENTILE(Data_Shifted!B:B,0.25)</f>
        <v>146</v>
      </c>
      <c r="D30" s="4">
        <f ca="1">PERCENTILE(Data_Shifted!C:C,0.25)</f>
        <v>222</v>
      </c>
      <c r="E30" s="4">
        <f ca="1">PERCENTILE(Data_Shifted!D:D,0.25)</f>
        <v>174.5</v>
      </c>
      <c r="F30" s="4">
        <f ca="1">PERCENTILE(Data_Shifted!E:E,0.25)</f>
        <v>65.25</v>
      </c>
      <c r="G30" s="4">
        <f ca="1">PERCENTILE(Data_Shifted!F:F,0.25)</f>
        <v>216</v>
      </c>
      <c r="I30" s="51" t="s">
        <v>81</v>
      </c>
    </row>
    <row r="31" spans="1:9" x14ac:dyDescent="0.2">
      <c r="A31" s="8" t="s">
        <v>7</v>
      </c>
      <c r="B31" s="4">
        <f ca="1">MEDIAN(Data_Shifted!A:A)</f>
        <v>132.5</v>
      </c>
      <c r="C31" s="4">
        <f ca="1">MEDIAN(Data_Shifted!B:B)</f>
        <v>159.5</v>
      </c>
      <c r="D31" s="4">
        <f ca="1">MEDIAN(Data_Shifted!C:C)</f>
        <v>232</v>
      </c>
      <c r="E31" s="4">
        <f ca="1">MEDIAN(Data_Shifted!D:D)</f>
        <v>185</v>
      </c>
      <c r="F31" s="4">
        <f ca="1">MEDIAN(Data_Shifted!E:E)</f>
        <v>73.5</v>
      </c>
      <c r="G31" s="4">
        <f ca="1">MEDIAN(Data_Shifted!F:F)</f>
        <v>224</v>
      </c>
      <c r="I31" s="51" t="s">
        <v>82</v>
      </c>
    </row>
    <row r="32" spans="1:9" ht="15.75" x14ac:dyDescent="0.3">
      <c r="A32" s="8" t="s">
        <v>26</v>
      </c>
      <c r="B32" s="4">
        <f ca="1">PERCENTILE(Data_Shifted!A:A,0.75)</f>
        <v>151.5</v>
      </c>
      <c r="C32" s="4">
        <f ca="1">PERCENTILE(Data_Shifted!B:B,0.75)</f>
        <v>164.75</v>
      </c>
      <c r="D32" s="4">
        <f ca="1">PERCENTILE(Data_Shifted!C:C,0.75)</f>
        <v>239</v>
      </c>
      <c r="E32" s="4">
        <f ca="1">PERCENTILE(Data_Shifted!D:D,0.75)</f>
        <v>202.5</v>
      </c>
      <c r="F32" s="4">
        <f ca="1">PERCENTILE(Data_Shifted!E:E,0.75)</f>
        <v>83.75</v>
      </c>
      <c r="G32" s="4">
        <f ca="1">PERCENTILE(Data_Shifted!F:F,0.75)</f>
        <v>232</v>
      </c>
      <c r="I32" s="51" t="s">
        <v>83</v>
      </c>
    </row>
    <row r="33" spans="1:9" x14ac:dyDescent="0.2">
      <c r="A33" s="8" t="s">
        <v>5</v>
      </c>
      <c r="B33" s="4">
        <f ca="1">MAX(Data_Shifted!A:A)</f>
        <v>169</v>
      </c>
      <c r="C33" s="4">
        <f ca="1">MAX(Data_Shifted!B:B)</f>
        <v>170</v>
      </c>
      <c r="D33" s="4">
        <f ca="1">MAX(Data_Shifted!C:C)</f>
        <v>285</v>
      </c>
      <c r="E33" s="4">
        <f ca="1">MAX(Data_Shifted!D:D)</f>
        <v>226</v>
      </c>
      <c r="F33" s="4">
        <f ca="1">MAX(Data_Shifted!E:E)</f>
        <v>130</v>
      </c>
      <c r="G33" s="4">
        <f ca="1">MAX(Data_Shifted!F:F)</f>
        <v>270</v>
      </c>
      <c r="I33" s="51" t="s">
        <v>84</v>
      </c>
    </row>
    <row r="34" spans="1:9" x14ac:dyDescent="0.2">
      <c r="A34" s="8" t="s">
        <v>6</v>
      </c>
      <c r="B34" s="4">
        <f t="shared" ref="B34:G34" ca="1" si="0">B32-B30</f>
        <v>41</v>
      </c>
      <c r="C34" s="4">
        <f t="shared" ca="1" si="0"/>
        <v>18.75</v>
      </c>
      <c r="D34" s="4">
        <f t="shared" ca="1" si="0"/>
        <v>17</v>
      </c>
      <c r="E34" s="4">
        <f t="shared" ca="1" si="0"/>
        <v>28</v>
      </c>
      <c r="F34" s="4">
        <f t="shared" ca="1" si="0"/>
        <v>18.5</v>
      </c>
      <c r="G34" s="4">
        <f t="shared" ca="1" si="0"/>
        <v>16</v>
      </c>
      <c r="I34" s="51" t="s">
        <v>85</v>
      </c>
    </row>
    <row r="35" spans="1:9" x14ac:dyDescent="0.2">
      <c r="A35" s="8" t="s">
        <v>17</v>
      </c>
      <c r="B35" s="4">
        <f ca="1">COUNTIF(Data_Shifted!A:A,"&gt;"&amp;B43)</f>
        <v>0</v>
      </c>
      <c r="C35" s="4">
        <f ca="1">COUNTIF(Data_Shifted!B:B,"&gt;"&amp;C43)</f>
        <v>0</v>
      </c>
      <c r="D35" s="4">
        <f ca="1">COUNTIF(Data_Shifted!C:C,"&gt;"&amp;D43)</f>
        <v>2</v>
      </c>
      <c r="E35" s="4">
        <f ca="1">COUNTIF(Data_Shifted!D:D,"&gt;"&amp;E43)</f>
        <v>0</v>
      </c>
      <c r="F35" s="4">
        <f ca="1">COUNTIF(Data_Shifted!E:E,"&gt;"&amp;F43)</f>
        <v>2</v>
      </c>
      <c r="G35" s="4">
        <f ca="1">COUNTIF(Data_Shifted!F:F,"&gt;"&amp;G43)</f>
        <v>1</v>
      </c>
      <c r="I35" s="51" t="s">
        <v>86</v>
      </c>
    </row>
    <row r="36" spans="1:9" x14ac:dyDescent="0.2">
      <c r="A36" s="8" t="s">
        <v>18</v>
      </c>
      <c r="B36" s="4">
        <f ca="1">COUNTIF(Data_Shifted!A:A,"&lt;"&amp;B44)</f>
        <v>0</v>
      </c>
      <c r="C36" s="4">
        <f ca="1">COUNTIF(Data_Shifted!B:B,"&lt;"&amp;C44)</f>
        <v>0</v>
      </c>
      <c r="D36" s="4">
        <f ca="1">COUNTIF(Data_Shifted!C:C,"&lt;"&amp;D44)</f>
        <v>1</v>
      </c>
      <c r="E36" s="4">
        <f ca="1">COUNTIF(Data_Shifted!D:D,"&lt;"&amp;E44)</f>
        <v>0</v>
      </c>
      <c r="F36" s="4">
        <f ca="1">COUNTIF(Data_Shifted!E:E,"&lt;"&amp;F44)</f>
        <v>2</v>
      </c>
      <c r="G36" s="4">
        <f ca="1">COUNTIF(Data_Shifted!F:F,"&lt;"&amp;G44)</f>
        <v>0</v>
      </c>
      <c r="I36" s="52" t="s">
        <v>87</v>
      </c>
    </row>
    <row r="37" spans="1:9" x14ac:dyDescent="0.2">
      <c r="A37" s="8" t="s">
        <v>33</v>
      </c>
      <c r="B37" s="4">
        <f t="shared" ref="B37:G37" si="1">shift</f>
        <v>140</v>
      </c>
      <c r="C37" s="4">
        <f t="shared" si="1"/>
        <v>140</v>
      </c>
      <c r="D37" s="4">
        <f t="shared" si="1"/>
        <v>140</v>
      </c>
      <c r="E37" s="4">
        <f t="shared" si="1"/>
        <v>140</v>
      </c>
      <c r="F37" s="4">
        <f t="shared" si="1"/>
        <v>140</v>
      </c>
      <c r="G37" s="4">
        <f t="shared" si="1"/>
        <v>140</v>
      </c>
    </row>
    <row r="39" spans="1:9" x14ac:dyDescent="0.2">
      <c r="A39" s="10" t="s">
        <v>24</v>
      </c>
      <c r="B39" s="2"/>
      <c r="C39" s="2"/>
      <c r="D39" s="2"/>
      <c r="E39" s="2"/>
      <c r="F39" s="2"/>
      <c r="G39" s="2"/>
    </row>
    <row r="40" spans="1:9" x14ac:dyDescent="0.2">
      <c r="A40" s="8" t="s">
        <v>8</v>
      </c>
      <c r="B40" s="4">
        <f ca="1">B31-B30</f>
        <v>22</v>
      </c>
      <c r="C40" s="4">
        <f t="shared" ref="C40:G41" ca="1" si="2">C31-C30</f>
        <v>13.5</v>
      </c>
      <c r="D40" s="4">
        <f t="shared" ca="1" si="2"/>
        <v>10</v>
      </c>
      <c r="E40" s="4">
        <f t="shared" ca="1" si="2"/>
        <v>10.5</v>
      </c>
      <c r="F40" s="4">
        <f t="shared" ca="1" si="2"/>
        <v>8.25</v>
      </c>
      <c r="G40" s="4">
        <f t="shared" ca="1" si="2"/>
        <v>8</v>
      </c>
    </row>
    <row r="41" spans="1:9" x14ac:dyDescent="0.2">
      <c r="A41" s="8" t="s">
        <v>9</v>
      </c>
      <c r="B41" s="4">
        <f ca="1">B32-B31</f>
        <v>19</v>
      </c>
      <c r="C41" s="4">
        <f t="shared" ca="1" si="2"/>
        <v>5.25</v>
      </c>
      <c r="D41" s="4">
        <f t="shared" ca="1" si="2"/>
        <v>7</v>
      </c>
      <c r="E41" s="4">
        <f t="shared" ca="1" si="2"/>
        <v>17.5</v>
      </c>
      <c r="F41" s="4">
        <f t="shared" ca="1" si="2"/>
        <v>10.25</v>
      </c>
      <c r="G41" s="4">
        <f t="shared" ca="1" si="2"/>
        <v>8</v>
      </c>
    </row>
    <row r="42" spans="1:9" x14ac:dyDescent="0.2">
      <c r="A42" s="10" t="s">
        <v>23</v>
      </c>
      <c r="B42" s="2"/>
      <c r="C42" s="2"/>
      <c r="D42" s="2"/>
      <c r="E42" s="2"/>
      <c r="F42" s="2"/>
      <c r="G42" s="2"/>
    </row>
    <row r="43" spans="1:9" ht="15.75" x14ac:dyDescent="0.3">
      <c r="A43" s="8" t="s">
        <v>27</v>
      </c>
      <c r="B43" s="4">
        <f t="shared" ref="B43:G43" ca="1" si="3">B32+1.5*B34</f>
        <v>213</v>
      </c>
      <c r="C43" s="4">
        <f t="shared" ca="1" si="3"/>
        <v>192.875</v>
      </c>
      <c r="D43" s="4">
        <f t="shared" ca="1" si="3"/>
        <v>264.5</v>
      </c>
      <c r="E43" s="4">
        <f t="shared" ca="1" si="3"/>
        <v>244.5</v>
      </c>
      <c r="F43" s="4">
        <f t="shared" ca="1" si="3"/>
        <v>111.5</v>
      </c>
      <c r="G43" s="4">
        <f t="shared" ca="1" si="3"/>
        <v>256</v>
      </c>
    </row>
    <row r="44" spans="1:9" ht="15.75" x14ac:dyDescent="0.3">
      <c r="A44" s="8" t="s">
        <v>28</v>
      </c>
      <c r="B44" s="4">
        <f t="shared" ref="B44:G44" ca="1" si="4">B30-1.5*B34</f>
        <v>49</v>
      </c>
      <c r="C44" s="4">
        <f t="shared" ca="1" si="4"/>
        <v>117.875</v>
      </c>
      <c r="D44" s="4">
        <f t="shared" ca="1" si="4"/>
        <v>196.5</v>
      </c>
      <c r="E44" s="4">
        <f t="shared" ca="1" si="4"/>
        <v>132.5</v>
      </c>
      <c r="F44" s="4">
        <f t="shared" ca="1" si="4"/>
        <v>37.5</v>
      </c>
      <c r="G44" s="4">
        <f t="shared" ca="1" si="4"/>
        <v>192</v>
      </c>
    </row>
    <row r="45" spans="1:9" x14ac:dyDescent="0.2">
      <c r="A45" s="8" t="s">
        <v>16</v>
      </c>
      <c r="B45" s="4">
        <f t="shared" ref="B45:G45" ca="1" si="5">MIN(B43,B33)</f>
        <v>169</v>
      </c>
      <c r="C45" s="4">
        <f t="shared" ca="1" si="5"/>
        <v>170</v>
      </c>
      <c r="D45" s="4">
        <f t="shared" ca="1" si="5"/>
        <v>264.5</v>
      </c>
      <c r="E45" s="4">
        <f t="shared" ca="1" si="5"/>
        <v>226</v>
      </c>
      <c r="F45" s="4">
        <f t="shared" ca="1" si="5"/>
        <v>111.5</v>
      </c>
      <c r="G45" s="4">
        <f t="shared" ca="1" si="5"/>
        <v>256</v>
      </c>
    </row>
    <row r="46" spans="1:9" x14ac:dyDescent="0.2">
      <c r="A46" s="8" t="s">
        <v>22</v>
      </c>
      <c r="B46" s="4">
        <f t="shared" ref="B46:G46" ca="1" si="6">MAX(B29,B44)</f>
        <v>92</v>
      </c>
      <c r="C46" s="4">
        <f t="shared" ca="1" si="6"/>
        <v>133</v>
      </c>
      <c r="D46" s="4">
        <f t="shared" ca="1" si="6"/>
        <v>196.5</v>
      </c>
      <c r="E46" s="4">
        <f t="shared" ca="1" si="6"/>
        <v>150</v>
      </c>
      <c r="F46" s="4">
        <f t="shared" ca="1" si="6"/>
        <v>37.5</v>
      </c>
      <c r="G46" s="4">
        <f t="shared" ca="1" si="6"/>
        <v>203</v>
      </c>
    </row>
    <row r="47" spans="1:9" ht="15.75" x14ac:dyDescent="0.3">
      <c r="A47" s="8" t="s">
        <v>29</v>
      </c>
      <c r="B47" s="4">
        <f t="shared" ref="B47:G47" ca="1" si="7">B45-B32</f>
        <v>17.5</v>
      </c>
      <c r="C47" s="4">
        <f t="shared" ca="1" si="7"/>
        <v>5.25</v>
      </c>
      <c r="D47" s="4">
        <f t="shared" ca="1" si="7"/>
        <v>25.5</v>
      </c>
      <c r="E47" s="4">
        <f t="shared" ca="1" si="7"/>
        <v>23.5</v>
      </c>
      <c r="F47" s="4">
        <f t="shared" ca="1" si="7"/>
        <v>27.75</v>
      </c>
      <c r="G47" s="4">
        <f t="shared" ca="1" si="7"/>
        <v>24</v>
      </c>
    </row>
    <row r="48" spans="1:9" ht="15.75" x14ac:dyDescent="0.3">
      <c r="A48" s="8" t="s">
        <v>30</v>
      </c>
      <c r="B48" s="4">
        <f t="shared" ref="B48:G48" ca="1" si="8">B30-B46</f>
        <v>18.5</v>
      </c>
      <c r="C48" s="4">
        <f t="shared" ca="1" si="8"/>
        <v>13</v>
      </c>
      <c r="D48" s="4">
        <f t="shared" ca="1" si="8"/>
        <v>25.5</v>
      </c>
      <c r="E48" s="4">
        <f t="shared" ca="1" si="8"/>
        <v>24.5</v>
      </c>
      <c r="F48" s="4">
        <f t="shared" ca="1" si="8"/>
        <v>27.75</v>
      </c>
      <c r="G48" s="4">
        <f t="shared" ca="1" si="8"/>
        <v>13</v>
      </c>
    </row>
    <row r="49" spans="1:7" x14ac:dyDescent="0.2">
      <c r="A49" s="10" t="s">
        <v>19</v>
      </c>
      <c r="B49" s="2"/>
      <c r="C49" s="2"/>
      <c r="D49" s="2"/>
      <c r="E49" s="2"/>
      <c r="F49" s="2"/>
      <c r="G49" s="2"/>
    </row>
    <row r="50" spans="1:7" x14ac:dyDescent="0.2">
      <c r="A50" s="8" t="s">
        <v>5</v>
      </c>
      <c r="B50" s="4" t="e">
        <f t="shared" ref="B50:G50" ca="1" si="9">IF(B35&gt;0,B33,NA())</f>
        <v>#N/A</v>
      </c>
      <c r="C50" s="4" t="e">
        <f t="shared" ca="1" si="9"/>
        <v>#N/A</v>
      </c>
      <c r="D50" s="4">
        <f t="shared" ca="1" si="9"/>
        <v>285</v>
      </c>
      <c r="E50" s="4" t="e">
        <f t="shared" ca="1" si="9"/>
        <v>#N/A</v>
      </c>
      <c r="F50" s="4">
        <f t="shared" ca="1" si="9"/>
        <v>130</v>
      </c>
      <c r="G50" s="4">
        <f t="shared" ca="1" si="9"/>
        <v>270</v>
      </c>
    </row>
    <row r="51" spans="1:7" x14ac:dyDescent="0.2">
      <c r="A51" s="8" t="s">
        <v>4</v>
      </c>
      <c r="B51" s="4" t="e">
        <f t="shared" ref="B51:G51" ca="1" si="10">IF(B36&gt;0,B29,NA())</f>
        <v>#N/A</v>
      </c>
      <c r="C51" s="4" t="e">
        <f t="shared" ca="1" si="10"/>
        <v>#N/A</v>
      </c>
      <c r="D51" s="4">
        <f t="shared" ca="1" si="10"/>
        <v>170</v>
      </c>
      <c r="E51" s="4" t="e">
        <f t="shared" ca="1" si="10"/>
        <v>#N/A</v>
      </c>
      <c r="F51" s="4">
        <f t="shared" ca="1" si="10"/>
        <v>0</v>
      </c>
      <c r="G51" s="4" t="e">
        <f t="shared" ca="1" si="10"/>
        <v>#N/A</v>
      </c>
    </row>
  </sheetData>
  <phoneticPr fontId="0" type="noConversion"/>
  <hyperlinks>
    <hyperlink ref="I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&amp;L&amp;8&amp;K01+049http://www.vertex42.com/ExcelTemplates/box-whisker-plot.html&amp;R&amp;8&amp;K01+048© 2009 Vertex42 LLC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workbookViewId="0">
      <selection activeCell="I1" sqref="I1"/>
    </sheetView>
  </sheetViews>
  <sheetFormatPr baseColWidth="10" defaultColWidth="9.140625" defaultRowHeight="12.75" x14ac:dyDescent="0.2"/>
  <cols>
    <col min="7" max="7" width="5" customWidth="1"/>
  </cols>
  <sheetData>
    <row r="1" spans="1:12" x14ac:dyDescent="0.2">
      <c r="A1" s="17">
        <f ca="1">IF(OFFSET(INDIRECT("Data!A1"),ROW()-1,COLUMN()-1,1,1)="","",$I$1+OFFSET(INDIRECT("Data!A1"),ROW()-1,COLUMN()-1,1,1))</f>
        <v>99</v>
      </c>
      <c r="B1" s="17">
        <f t="shared" ref="B1:F16" ca="1" si="0">IF(OFFSET(INDIRECT("Data!A1"),ROW()-1,COLUMN()-1,1,1)="","",$I$1+OFFSET(INDIRECT("Data!A1"),ROW()-1,COLUMN()-1,1,1))</f>
        <v>168</v>
      </c>
      <c r="C1" s="17">
        <f t="shared" ca="1" si="0"/>
        <v>242</v>
      </c>
      <c r="D1" s="17">
        <f t="shared" ca="1" si="0"/>
        <v>182</v>
      </c>
      <c r="E1" s="17">
        <f t="shared" ca="1" si="0"/>
        <v>88</v>
      </c>
      <c r="F1" s="17" t="str">
        <f t="shared" ca="1" si="0"/>
        <v/>
      </c>
      <c r="H1" t="s">
        <v>31</v>
      </c>
      <c r="I1" s="16">
        <f>ABS(MIN(0,MIN(Data!A1:F48)))</f>
        <v>140</v>
      </c>
    </row>
    <row r="2" spans="1:12" x14ac:dyDescent="0.2">
      <c r="A2" s="17">
        <f t="shared" ref="A2:F48" ca="1" si="1">IF(OFFSET(INDIRECT("Data!A1"),ROW()-1,COLUMN()-1,1,1)="","",$I$1+OFFSET(INDIRECT("Data!A1"),ROW()-1,COLUMN()-1,1,1))</f>
        <v>133</v>
      </c>
      <c r="B2" s="17">
        <f t="shared" ca="1" si="0"/>
        <v>167</v>
      </c>
      <c r="C2" s="17">
        <f t="shared" ca="1" si="0"/>
        <v>239</v>
      </c>
      <c r="D2" s="17">
        <f t="shared" ca="1" si="0"/>
        <v>167</v>
      </c>
      <c r="E2" s="17">
        <f t="shared" ca="1" si="0"/>
        <v>87</v>
      </c>
      <c r="F2" s="17" t="str">
        <f t="shared" ca="1" si="0"/>
        <v/>
      </c>
    </row>
    <row r="3" spans="1:12" x14ac:dyDescent="0.2">
      <c r="A3" s="17">
        <f t="shared" ca="1" si="1"/>
        <v>128</v>
      </c>
      <c r="B3" s="17">
        <f t="shared" ca="1" si="0"/>
        <v>164</v>
      </c>
      <c r="C3" s="17">
        <f t="shared" ca="1" si="0"/>
        <v>242</v>
      </c>
      <c r="D3" s="17">
        <f t="shared" ca="1" si="0"/>
        <v>189</v>
      </c>
      <c r="E3" s="17">
        <f t="shared" ca="1" si="0"/>
        <v>84</v>
      </c>
      <c r="F3" s="17" t="str">
        <f t="shared" ca="1" si="0"/>
        <v/>
      </c>
      <c r="H3" s="49" t="s">
        <v>41</v>
      </c>
      <c r="I3" s="50"/>
      <c r="J3" s="50"/>
      <c r="K3" s="50"/>
      <c r="L3" s="50"/>
    </row>
    <row r="4" spans="1:12" x14ac:dyDescent="0.2">
      <c r="A4" s="17">
        <f t="shared" ca="1" si="1"/>
        <v>92</v>
      </c>
      <c r="B4" s="17">
        <f t="shared" ca="1" si="0"/>
        <v>168</v>
      </c>
      <c r="C4" s="17">
        <f t="shared" ca="1" si="0"/>
        <v>240</v>
      </c>
      <c r="D4" s="17">
        <f t="shared" ca="1" si="0"/>
        <v>198</v>
      </c>
      <c r="E4" s="17">
        <f t="shared" ca="1" si="0"/>
        <v>88</v>
      </c>
      <c r="F4" s="17" t="str">
        <f t="shared" ca="1" si="0"/>
        <v/>
      </c>
      <c r="H4" s="51" t="s">
        <v>42</v>
      </c>
    </row>
    <row r="5" spans="1:12" x14ac:dyDescent="0.2">
      <c r="A5" s="17">
        <f t="shared" ca="1" si="1"/>
        <v>114</v>
      </c>
      <c r="B5" s="17">
        <f t="shared" ca="1" si="0"/>
        <v>166</v>
      </c>
      <c r="C5" s="17">
        <f t="shared" ca="1" si="0"/>
        <v>246</v>
      </c>
      <c r="D5" s="17">
        <f t="shared" ca="1" si="0"/>
        <v>169</v>
      </c>
      <c r="E5" s="17">
        <f t="shared" ca="1" si="0"/>
        <v>86</v>
      </c>
      <c r="F5" s="17" t="str">
        <f t="shared" ca="1" si="0"/>
        <v/>
      </c>
      <c r="H5" s="51" t="s">
        <v>43</v>
      </c>
    </row>
    <row r="6" spans="1:12" x14ac:dyDescent="0.2">
      <c r="A6" s="17">
        <f t="shared" ca="1" si="1"/>
        <v>110</v>
      </c>
      <c r="B6" s="17">
        <f t="shared" ca="1" si="0"/>
        <v>153</v>
      </c>
      <c r="C6" s="17">
        <f t="shared" ca="1" si="0"/>
        <v>231</v>
      </c>
      <c r="D6" s="17">
        <f t="shared" ca="1" si="0"/>
        <v>185</v>
      </c>
      <c r="E6" s="17">
        <f t="shared" ca="1" si="0"/>
        <v>73</v>
      </c>
      <c r="F6" s="17">
        <f t="shared" ca="1" si="0"/>
        <v>223</v>
      </c>
      <c r="H6" s="51" t="s">
        <v>44</v>
      </c>
    </row>
    <row r="7" spans="1:12" x14ac:dyDescent="0.2">
      <c r="A7" s="17">
        <f t="shared" ca="1" si="1"/>
        <v>152</v>
      </c>
      <c r="B7" s="17">
        <f t="shared" ca="1" si="0"/>
        <v>145</v>
      </c>
      <c r="C7" s="17">
        <f t="shared" ca="1" si="0"/>
        <v>222</v>
      </c>
      <c r="D7" s="17">
        <f t="shared" ca="1" si="0"/>
        <v>183</v>
      </c>
      <c r="E7" s="17">
        <f t="shared" ca="1" si="0"/>
        <v>65</v>
      </c>
      <c r="F7" s="17">
        <f t="shared" ca="1" si="0"/>
        <v>215</v>
      </c>
      <c r="H7" s="52" t="s">
        <v>45</v>
      </c>
    </row>
    <row r="8" spans="1:12" x14ac:dyDescent="0.2">
      <c r="A8" s="17">
        <f t="shared" ca="1" si="1"/>
        <v>113</v>
      </c>
      <c r="B8" s="17">
        <f t="shared" ca="1" si="0"/>
        <v>146</v>
      </c>
      <c r="C8" s="17">
        <f t="shared" ca="1" si="0"/>
        <v>224</v>
      </c>
      <c r="D8" s="17">
        <f t="shared" ca="1" si="0"/>
        <v>168</v>
      </c>
      <c r="E8" s="17">
        <f t="shared" ca="1" si="0"/>
        <v>66</v>
      </c>
      <c r="F8" s="17">
        <f t="shared" ca="1" si="0"/>
        <v>216</v>
      </c>
    </row>
    <row r="9" spans="1:12" x14ac:dyDescent="0.2">
      <c r="A9" s="17">
        <f t="shared" ca="1" si="1"/>
        <v>112</v>
      </c>
      <c r="B9" s="17">
        <f t="shared" ca="1" si="0"/>
        <v>142</v>
      </c>
      <c r="C9" s="17">
        <f t="shared" ca="1" si="0"/>
        <v>215</v>
      </c>
      <c r="D9" s="17">
        <f t="shared" ca="1" si="0"/>
        <v>180</v>
      </c>
      <c r="E9" s="17">
        <f t="shared" ca="1" si="0"/>
        <v>62</v>
      </c>
      <c r="F9" s="17">
        <f t="shared" ca="1" si="0"/>
        <v>212</v>
      </c>
    </row>
    <row r="10" spans="1:12" x14ac:dyDescent="0.2">
      <c r="A10" s="17">
        <f t="shared" ca="1" si="1"/>
        <v>103</v>
      </c>
      <c r="B10" s="17">
        <f t="shared" ca="1" si="0"/>
        <v>154</v>
      </c>
      <c r="C10" s="17">
        <f t="shared" ca="1" si="0"/>
        <v>233</v>
      </c>
      <c r="D10" s="17">
        <f t="shared" ca="1" si="0"/>
        <v>166</v>
      </c>
      <c r="E10" s="17">
        <f t="shared" ca="1" si="0"/>
        <v>74</v>
      </c>
      <c r="F10" s="17">
        <f t="shared" ca="1" si="0"/>
        <v>224</v>
      </c>
    </row>
    <row r="11" spans="1:12" x14ac:dyDescent="0.2">
      <c r="A11" s="17">
        <f t="shared" ca="1" si="1"/>
        <v>149</v>
      </c>
      <c r="B11" s="17">
        <f t="shared" ca="1" si="0"/>
        <v>159</v>
      </c>
      <c r="C11" s="17">
        <f t="shared" ca="1" si="0"/>
        <v>238</v>
      </c>
      <c r="D11" s="17">
        <f t="shared" ca="1" si="0"/>
        <v>182</v>
      </c>
      <c r="E11" s="17">
        <f t="shared" ca="1" si="0"/>
        <v>79</v>
      </c>
      <c r="F11" s="17">
        <f t="shared" ca="1" si="0"/>
        <v>229</v>
      </c>
    </row>
    <row r="12" spans="1:12" x14ac:dyDescent="0.2">
      <c r="A12" s="17">
        <f t="shared" ca="1" si="1"/>
        <v>92</v>
      </c>
      <c r="B12" s="17">
        <f t="shared" ca="1" si="0"/>
        <v>160</v>
      </c>
      <c r="C12" s="17">
        <f t="shared" ca="1" si="0"/>
        <v>237</v>
      </c>
      <c r="D12" s="17">
        <f t="shared" ca="1" si="0"/>
        <v>204</v>
      </c>
      <c r="E12" s="17">
        <f t="shared" ca="1" si="0"/>
        <v>80</v>
      </c>
      <c r="F12" s="17">
        <f t="shared" ca="1" si="0"/>
        <v>230</v>
      </c>
    </row>
    <row r="13" spans="1:12" x14ac:dyDescent="0.2">
      <c r="A13" s="17">
        <f t="shared" ca="1" si="1"/>
        <v>147</v>
      </c>
      <c r="B13" s="17">
        <f t="shared" ca="1" si="0"/>
        <v>162</v>
      </c>
      <c r="C13" s="17">
        <f t="shared" ca="1" si="0"/>
        <v>239</v>
      </c>
      <c r="D13" s="17">
        <f t="shared" ca="1" si="0"/>
        <v>200</v>
      </c>
      <c r="E13" s="17">
        <f t="shared" ca="1" si="0"/>
        <v>82</v>
      </c>
      <c r="F13" s="17">
        <f t="shared" ca="1" si="0"/>
        <v>232</v>
      </c>
    </row>
    <row r="14" spans="1:12" x14ac:dyDescent="0.2">
      <c r="A14" s="17">
        <f t="shared" ca="1" si="1"/>
        <v>138</v>
      </c>
      <c r="B14" s="17">
        <f t="shared" ca="1" si="0"/>
        <v>165</v>
      </c>
      <c r="C14" s="17">
        <f t="shared" ca="1" si="0"/>
        <v>236</v>
      </c>
      <c r="D14" s="17">
        <f t="shared" ca="1" si="0"/>
        <v>166</v>
      </c>
      <c r="E14" s="17">
        <f t="shared" ca="1" si="0"/>
        <v>85</v>
      </c>
      <c r="F14" s="17">
        <f t="shared" ca="1" si="0"/>
        <v>235</v>
      </c>
    </row>
    <row r="15" spans="1:12" x14ac:dyDescent="0.2">
      <c r="A15" s="17">
        <f t="shared" ca="1" si="1"/>
        <v>98</v>
      </c>
      <c r="B15" s="17">
        <f t="shared" ca="1" si="0"/>
        <v>161</v>
      </c>
      <c r="C15" s="17">
        <f t="shared" ca="1" si="0"/>
        <v>232</v>
      </c>
      <c r="D15" s="17">
        <f t="shared" ca="1" si="0"/>
        <v>219</v>
      </c>
      <c r="E15" s="17">
        <f t="shared" ca="1" si="0"/>
        <v>81</v>
      </c>
      <c r="F15" s="17">
        <f t="shared" ca="1" si="0"/>
        <v>231</v>
      </c>
    </row>
    <row r="16" spans="1:12" x14ac:dyDescent="0.2">
      <c r="A16" s="17">
        <f t="shared" ca="1" si="1"/>
        <v>133</v>
      </c>
      <c r="B16" s="17">
        <f t="shared" ca="1" si="0"/>
        <v>169</v>
      </c>
      <c r="C16" s="17">
        <f t="shared" ca="1" si="0"/>
        <v>248</v>
      </c>
      <c r="D16" s="17">
        <f t="shared" ca="1" si="0"/>
        <v>205</v>
      </c>
      <c r="E16" s="17">
        <f t="shared" ca="1" si="0"/>
        <v>89</v>
      </c>
      <c r="F16" s="17">
        <f t="shared" ca="1" si="0"/>
        <v>239</v>
      </c>
    </row>
    <row r="17" spans="1:6" x14ac:dyDescent="0.2">
      <c r="A17" s="17">
        <f t="shared" ca="1" si="1"/>
        <v>152</v>
      </c>
      <c r="B17" s="17">
        <f t="shared" ca="1" si="1"/>
        <v>170</v>
      </c>
      <c r="C17" s="17">
        <f t="shared" ca="1" si="1"/>
        <v>242</v>
      </c>
      <c r="D17" s="17">
        <f t="shared" ca="1" si="1"/>
        <v>226</v>
      </c>
      <c r="E17" s="17">
        <f t="shared" ca="1" si="1"/>
        <v>90</v>
      </c>
      <c r="F17" s="17">
        <f t="shared" ca="1" si="1"/>
        <v>240</v>
      </c>
    </row>
    <row r="18" spans="1:6" x14ac:dyDescent="0.2">
      <c r="A18" s="17">
        <f t="shared" ca="1" si="1"/>
        <v>162</v>
      </c>
      <c r="B18" s="17">
        <f t="shared" ca="1" si="1"/>
        <v>133</v>
      </c>
      <c r="C18" s="17">
        <f t="shared" ca="1" si="1"/>
        <v>204</v>
      </c>
      <c r="D18" s="17">
        <f t="shared" ca="1" si="1"/>
        <v>187</v>
      </c>
      <c r="E18" s="17">
        <f t="shared" ca="1" si="1"/>
        <v>53</v>
      </c>
      <c r="F18" s="17">
        <f t="shared" ca="1" si="1"/>
        <v>203</v>
      </c>
    </row>
    <row r="19" spans="1:6" x14ac:dyDescent="0.2">
      <c r="A19" s="17">
        <f t="shared" ca="1" si="1"/>
        <v>156</v>
      </c>
      <c r="B19" s="17">
        <f t="shared" ca="1" si="1"/>
        <v>144</v>
      </c>
      <c r="C19" s="17">
        <f t="shared" ca="1" si="1"/>
        <v>224</v>
      </c>
      <c r="D19" s="17">
        <f t="shared" ca="1" si="1"/>
        <v>201</v>
      </c>
      <c r="E19" s="17">
        <f t="shared" ca="1" si="1"/>
        <v>64</v>
      </c>
      <c r="F19" s="17">
        <f t="shared" ca="1" si="1"/>
        <v>214</v>
      </c>
    </row>
    <row r="20" spans="1:6" x14ac:dyDescent="0.2">
      <c r="A20" s="17">
        <f t="shared" ca="1" si="1"/>
        <v>144</v>
      </c>
      <c r="B20" s="17">
        <f t="shared" ca="1" si="1"/>
        <v>146</v>
      </c>
      <c r="C20" s="17">
        <f t="shared" ca="1" si="1"/>
        <v>217</v>
      </c>
      <c r="D20" s="17">
        <f t="shared" ca="1" si="1"/>
        <v>183</v>
      </c>
      <c r="E20" s="17">
        <f t="shared" ca="1" si="1"/>
        <v>66</v>
      </c>
      <c r="F20" s="17">
        <f t="shared" ca="1" si="1"/>
        <v>216</v>
      </c>
    </row>
    <row r="21" spans="1:6" x14ac:dyDescent="0.2">
      <c r="A21" s="17">
        <f t="shared" ca="1" si="1"/>
        <v>135</v>
      </c>
      <c r="B21" s="17">
        <f t="shared" ca="1" si="1"/>
        <v>152</v>
      </c>
      <c r="C21" s="17">
        <f t="shared" ca="1" si="1"/>
        <v>230</v>
      </c>
      <c r="D21" s="17">
        <f t="shared" ca="1" si="1"/>
        <v>219</v>
      </c>
      <c r="E21" s="17">
        <f t="shared" ca="1" si="1"/>
        <v>72</v>
      </c>
      <c r="F21" s="17">
        <f t="shared" ca="1" si="1"/>
        <v>222</v>
      </c>
    </row>
    <row r="22" spans="1:6" x14ac:dyDescent="0.2">
      <c r="A22" s="17">
        <f t="shared" ca="1" si="1"/>
        <v>155</v>
      </c>
      <c r="B22" s="17">
        <f t="shared" ca="1" si="1"/>
        <v>163</v>
      </c>
      <c r="C22" s="17">
        <f t="shared" ca="1" si="1"/>
        <v>237</v>
      </c>
      <c r="D22" s="17">
        <f t="shared" ca="1" si="1"/>
        <v>218</v>
      </c>
      <c r="E22" s="17">
        <f t="shared" ca="1" si="1"/>
        <v>83</v>
      </c>
      <c r="F22" s="17">
        <f t="shared" ca="1" si="1"/>
        <v>233</v>
      </c>
    </row>
    <row r="23" spans="1:6" x14ac:dyDescent="0.2">
      <c r="A23" s="17">
        <f t="shared" ca="1" si="1"/>
        <v>158</v>
      </c>
      <c r="B23" s="17">
        <f t="shared" ca="1" si="1"/>
        <v>162</v>
      </c>
      <c r="C23" s="17">
        <f t="shared" ca="1" si="1"/>
        <v>233</v>
      </c>
      <c r="D23" s="17" t="str">
        <f t="shared" ca="1" si="1"/>
        <v/>
      </c>
      <c r="E23" s="17">
        <f t="shared" ca="1" si="1"/>
        <v>82</v>
      </c>
      <c r="F23" s="17">
        <f t="shared" ca="1" si="1"/>
        <v>232</v>
      </c>
    </row>
    <row r="24" spans="1:6" x14ac:dyDescent="0.2">
      <c r="A24" s="17">
        <f t="shared" ca="1" si="1"/>
        <v>103</v>
      </c>
      <c r="B24" s="17">
        <f t="shared" ca="1" si="1"/>
        <v>148</v>
      </c>
      <c r="C24" s="17">
        <f t="shared" ca="1" si="1"/>
        <v>225</v>
      </c>
      <c r="D24" s="17" t="str">
        <f t="shared" ca="1" si="1"/>
        <v/>
      </c>
      <c r="E24" s="17">
        <f t="shared" ca="1" si="1"/>
        <v>68</v>
      </c>
      <c r="F24" s="17">
        <f t="shared" ca="1" si="1"/>
        <v>218</v>
      </c>
    </row>
    <row r="25" spans="1:6" x14ac:dyDescent="0.2">
      <c r="A25" s="17">
        <f t="shared" ca="1" si="1"/>
        <v>132</v>
      </c>
      <c r="B25" s="17">
        <f t="shared" ca="1" si="1"/>
        <v>143</v>
      </c>
      <c r="C25" s="17">
        <f t="shared" ca="1" si="1"/>
        <v>215</v>
      </c>
      <c r="D25" s="17">
        <f t="shared" ca="1" si="1"/>
        <v>150</v>
      </c>
      <c r="E25" s="17">
        <f t="shared" ca="1" si="1"/>
        <v>63</v>
      </c>
      <c r="F25" s="17">
        <f t="shared" ca="1" si="1"/>
        <v>213</v>
      </c>
    </row>
    <row r="26" spans="1:6" x14ac:dyDescent="0.2">
      <c r="A26" s="17">
        <f t="shared" ca="1" si="1"/>
        <v>119</v>
      </c>
      <c r="B26" s="17">
        <f t="shared" ca="1" si="1"/>
        <v>138</v>
      </c>
      <c r="C26" s="17">
        <f t="shared" ca="1" si="1"/>
        <v>210</v>
      </c>
      <c r="D26" s="17" t="str">
        <f t="shared" ca="1" si="1"/>
        <v/>
      </c>
      <c r="E26" s="17">
        <f t="shared" ca="1" si="1"/>
        <v>58</v>
      </c>
      <c r="F26" s="17">
        <f t="shared" ca="1" si="1"/>
        <v>208</v>
      </c>
    </row>
    <row r="27" spans="1:6" x14ac:dyDescent="0.2">
      <c r="A27" s="17">
        <f t="shared" ca="1" si="1"/>
        <v>160</v>
      </c>
      <c r="B27" s="17" t="str">
        <f t="shared" ca="1" si="1"/>
        <v/>
      </c>
      <c r="C27" s="17">
        <f t="shared" ca="1" si="1"/>
        <v>231</v>
      </c>
      <c r="D27" s="17" t="str">
        <f t="shared" ca="1" si="1"/>
        <v/>
      </c>
      <c r="E27" s="17">
        <f t="shared" ca="1" si="1"/>
        <v>72</v>
      </c>
      <c r="F27" s="17">
        <f t="shared" ca="1" si="1"/>
        <v>222</v>
      </c>
    </row>
    <row r="28" spans="1:6" x14ac:dyDescent="0.2">
      <c r="A28" s="17">
        <f t="shared" ca="1" si="1"/>
        <v>155</v>
      </c>
      <c r="B28" s="17" t="str">
        <f t="shared" ca="1" si="1"/>
        <v/>
      </c>
      <c r="C28" s="17">
        <f t="shared" ca="1" si="1"/>
        <v>235</v>
      </c>
      <c r="D28" s="17" t="str">
        <f t="shared" ca="1" si="1"/>
        <v/>
      </c>
      <c r="E28" s="17">
        <f t="shared" ca="1" si="1"/>
        <v>79</v>
      </c>
      <c r="F28" s="17">
        <f t="shared" ca="1" si="1"/>
        <v>229</v>
      </c>
    </row>
    <row r="29" spans="1:6" x14ac:dyDescent="0.2">
      <c r="A29" s="17">
        <f t="shared" ca="1" si="1"/>
        <v>169</v>
      </c>
      <c r="B29" s="17" t="str">
        <f t="shared" ca="1" si="1"/>
        <v/>
      </c>
      <c r="C29" s="17">
        <f t="shared" ca="1" si="1"/>
        <v>234</v>
      </c>
      <c r="D29" s="17" t="str">
        <f t="shared" ca="1" si="1"/>
        <v/>
      </c>
      <c r="E29" s="17">
        <f t="shared" ca="1" si="1"/>
        <v>76</v>
      </c>
      <c r="F29" s="17">
        <f t="shared" ca="1" si="1"/>
        <v>226</v>
      </c>
    </row>
    <row r="30" spans="1:6" x14ac:dyDescent="0.2">
      <c r="A30" s="17">
        <f t="shared" ca="1" si="1"/>
        <v>112</v>
      </c>
      <c r="B30" s="17" t="str">
        <f t="shared" ca="1" si="1"/>
        <v/>
      </c>
      <c r="C30" s="17">
        <f t="shared" ca="1" si="1"/>
        <v>218</v>
      </c>
      <c r="D30" s="17" t="str">
        <f t="shared" ca="1" si="1"/>
        <v/>
      </c>
      <c r="E30" s="17">
        <f t="shared" ca="1" si="1"/>
        <v>62</v>
      </c>
      <c r="F30" s="17" t="str">
        <f t="shared" ca="1" si="1"/>
        <v/>
      </c>
    </row>
    <row r="31" spans="1:6" x14ac:dyDescent="0.2">
      <c r="A31" s="17">
        <f t="shared" ca="1" si="1"/>
        <v>98</v>
      </c>
      <c r="B31" s="17" t="str">
        <f t="shared" ca="1" si="1"/>
        <v/>
      </c>
      <c r="C31" s="17">
        <f t="shared" ca="1" si="1"/>
        <v>222</v>
      </c>
      <c r="D31" s="17" t="str">
        <f t="shared" ca="1" si="1"/>
        <v/>
      </c>
      <c r="E31" s="17">
        <f t="shared" ca="1" si="1"/>
        <v>64</v>
      </c>
      <c r="F31" s="17" t="str">
        <f t="shared" ca="1" si="1"/>
        <v/>
      </c>
    </row>
    <row r="32" spans="1:6" x14ac:dyDescent="0.2">
      <c r="A32" s="17">
        <f t="shared" ca="1" si="1"/>
        <v>150</v>
      </c>
      <c r="B32" s="17" t="str">
        <f t="shared" ca="1" si="1"/>
        <v/>
      </c>
      <c r="C32" s="17">
        <f t="shared" ca="1" si="1"/>
        <v>225</v>
      </c>
      <c r="D32" s="17" t="str">
        <f t="shared" ca="1" si="1"/>
        <v/>
      </c>
      <c r="E32" s="17">
        <f t="shared" ca="1" si="1"/>
        <v>69</v>
      </c>
      <c r="F32" s="17" t="str">
        <f t="shared" ca="1" si="1"/>
        <v/>
      </c>
    </row>
    <row r="33" spans="1:6" x14ac:dyDescent="0.2">
      <c r="A33" s="17">
        <f t="shared" ca="1" si="1"/>
        <v>114</v>
      </c>
      <c r="B33" s="17" t="str">
        <f t="shared" ca="1" si="1"/>
        <v/>
      </c>
      <c r="C33" s="17">
        <f t="shared" ca="1" si="1"/>
        <v>225</v>
      </c>
      <c r="D33" s="17" t="str">
        <f t="shared" ca="1" si="1"/>
        <v/>
      </c>
      <c r="E33" s="17">
        <f t="shared" ca="1" si="1"/>
        <v>68</v>
      </c>
      <c r="F33" s="17" t="str">
        <f t="shared" ca="1" si="1"/>
        <v/>
      </c>
    </row>
    <row r="34" spans="1:6" x14ac:dyDescent="0.2">
      <c r="A34" s="17">
        <f t="shared" ca="1" si="1"/>
        <v>99</v>
      </c>
      <c r="B34" s="17" t="str">
        <f t="shared" ca="1" si="1"/>
        <v/>
      </c>
      <c r="C34" s="17">
        <f t="shared" ca="1" si="1"/>
        <v>222</v>
      </c>
      <c r="D34" s="17" t="str">
        <f t="shared" ca="1" si="1"/>
        <v/>
      </c>
      <c r="E34" s="17">
        <f t="shared" ca="1" si="1"/>
        <v>71</v>
      </c>
      <c r="F34" s="17" t="str">
        <f t="shared" ca="1" si="1"/>
        <v/>
      </c>
    </row>
    <row r="35" spans="1:6" x14ac:dyDescent="0.2">
      <c r="A35" s="17" t="str">
        <f t="shared" ca="1" si="1"/>
        <v/>
      </c>
      <c r="B35" s="17" t="str">
        <f t="shared" ca="1" si="1"/>
        <v/>
      </c>
      <c r="C35" s="17" t="str">
        <f t="shared" ca="1" si="1"/>
        <v/>
      </c>
      <c r="D35" s="17" t="str">
        <f t="shared" ca="1" si="1"/>
        <v/>
      </c>
      <c r="E35" s="17" t="str">
        <f t="shared" ca="1" si="1"/>
        <v/>
      </c>
      <c r="F35" s="17" t="str">
        <f t="shared" ca="1" si="1"/>
        <v/>
      </c>
    </row>
    <row r="36" spans="1:6" x14ac:dyDescent="0.2">
      <c r="A36" s="17" t="str">
        <f t="shared" ca="1" si="1"/>
        <v/>
      </c>
      <c r="B36" s="17" t="str">
        <f t="shared" ca="1" si="1"/>
        <v/>
      </c>
      <c r="C36" s="17" t="str">
        <f t="shared" ca="1" si="1"/>
        <v/>
      </c>
      <c r="D36" s="17" t="str">
        <f t="shared" ca="1" si="1"/>
        <v/>
      </c>
      <c r="E36" s="17">
        <f t="shared" ca="1" si="1"/>
        <v>10</v>
      </c>
      <c r="F36" s="17" t="str">
        <f t="shared" ca="1" si="1"/>
        <v/>
      </c>
    </row>
    <row r="37" spans="1:6" x14ac:dyDescent="0.2">
      <c r="A37" s="17" t="str">
        <f t="shared" ca="1" si="1"/>
        <v/>
      </c>
      <c r="B37" s="17" t="str">
        <f t="shared" ca="1" si="1"/>
        <v/>
      </c>
      <c r="C37" s="17">
        <f t="shared" ca="1" si="1"/>
        <v>170</v>
      </c>
      <c r="D37" s="17" t="str">
        <f t="shared" ca="1" si="1"/>
        <v/>
      </c>
      <c r="E37" s="17">
        <f t="shared" ca="1" si="1"/>
        <v>0</v>
      </c>
      <c r="F37" s="17" t="str">
        <f t="shared" ca="1" si="1"/>
        <v/>
      </c>
    </row>
    <row r="38" spans="1:6" x14ac:dyDescent="0.2">
      <c r="A38" s="17" t="str">
        <f t="shared" ca="1" si="1"/>
        <v/>
      </c>
      <c r="B38" s="17" t="str">
        <f t="shared" ca="1" si="1"/>
        <v/>
      </c>
      <c r="C38" s="17">
        <f t="shared" ca="1" si="1"/>
        <v>280</v>
      </c>
      <c r="D38" s="17" t="str">
        <f t="shared" ca="1" si="1"/>
        <v/>
      </c>
      <c r="E38" s="17">
        <f t="shared" ca="1" si="1"/>
        <v>130</v>
      </c>
      <c r="F38" s="17">
        <f t="shared" ca="1" si="1"/>
        <v>270</v>
      </c>
    </row>
    <row r="39" spans="1:6" x14ac:dyDescent="0.2">
      <c r="A39" s="17" t="str">
        <f t="shared" ca="1" si="1"/>
        <v/>
      </c>
      <c r="B39" s="17" t="str">
        <f t="shared" ca="1" si="1"/>
        <v/>
      </c>
      <c r="C39" s="17">
        <f t="shared" ca="1" si="1"/>
        <v>285</v>
      </c>
      <c r="D39" s="17" t="str">
        <f t="shared" ca="1" si="1"/>
        <v/>
      </c>
      <c r="E39" s="17">
        <f t="shared" ca="1" si="1"/>
        <v>120</v>
      </c>
      <c r="F39" s="17" t="str">
        <f t="shared" ca="1" si="1"/>
        <v/>
      </c>
    </row>
    <row r="40" spans="1:6" x14ac:dyDescent="0.2">
      <c r="A40" s="17" t="str">
        <f t="shared" ca="1" si="1"/>
        <v/>
      </c>
      <c r="B40" s="17" t="str">
        <f t="shared" ca="1" si="1"/>
        <v/>
      </c>
      <c r="C40" s="17" t="str">
        <f t="shared" ca="1" si="1"/>
        <v/>
      </c>
      <c r="D40" s="17" t="str">
        <f t="shared" ca="1" si="1"/>
        <v/>
      </c>
      <c r="E40" s="17" t="str">
        <f t="shared" ca="1" si="1"/>
        <v/>
      </c>
      <c r="F40" s="17" t="str">
        <f t="shared" ca="1" si="1"/>
        <v/>
      </c>
    </row>
    <row r="41" spans="1:6" x14ac:dyDescent="0.2">
      <c r="A41" s="17" t="str">
        <f t="shared" ca="1" si="1"/>
        <v/>
      </c>
      <c r="B41" s="17" t="str">
        <f t="shared" ca="1" si="1"/>
        <v/>
      </c>
      <c r="C41" s="17" t="str">
        <f t="shared" ca="1" si="1"/>
        <v/>
      </c>
      <c r="D41" s="17" t="str">
        <f t="shared" ca="1" si="1"/>
        <v/>
      </c>
      <c r="E41" s="17" t="str">
        <f t="shared" ca="1" si="1"/>
        <v/>
      </c>
      <c r="F41" s="17" t="str">
        <f t="shared" ca="1" si="1"/>
        <v/>
      </c>
    </row>
    <row r="42" spans="1:6" x14ac:dyDescent="0.2">
      <c r="A42" s="17" t="str">
        <f t="shared" ca="1" si="1"/>
        <v/>
      </c>
      <c r="B42" s="17" t="str">
        <f t="shared" ca="1" si="1"/>
        <v/>
      </c>
      <c r="C42" s="17" t="str">
        <f t="shared" ca="1" si="1"/>
        <v/>
      </c>
      <c r="D42" s="17" t="str">
        <f t="shared" ca="1" si="1"/>
        <v/>
      </c>
      <c r="E42" s="17" t="str">
        <f t="shared" ca="1" si="1"/>
        <v/>
      </c>
      <c r="F42" s="17" t="str">
        <f t="shared" ca="1" si="1"/>
        <v/>
      </c>
    </row>
    <row r="43" spans="1:6" x14ac:dyDescent="0.2">
      <c r="A43" s="17" t="str">
        <f t="shared" ca="1" si="1"/>
        <v/>
      </c>
      <c r="B43" s="17" t="str">
        <f t="shared" ca="1" si="1"/>
        <v/>
      </c>
      <c r="C43" s="17" t="str">
        <f t="shared" ca="1" si="1"/>
        <v/>
      </c>
      <c r="D43" s="17" t="str">
        <f t="shared" ca="1" si="1"/>
        <v/>
      </c>
      <c r="E43" s="17" t="str">
        <f t="shared" ca="1" si="1"/>
        <v/>
      </c>
      <c r="F43" s="17" t="str">
        <f t="shared" ca="1" si="1"/>
        <v/>
      </c>
    </row>
    <row r="44" spans="1:6" x14ac:dyDescent="0.2">
      <c r="A44" s="17" t="str">
        <f t="shared" ca="1" si="1"/>
        <v/>
      </c>
      <c r="B44" s="17" t="str">
        <f t="shared" ca="1" si="1"/>
        <v/>
      </c>
      <c r="C44" s="17" t="str">
        <f t="shared" ca="1" si="1"/>
        <v/>
      </c>
      <c r="D44" s="17" t="str">
        <f t="shared" ca="1" si="1"/>
        <v/>
      </c>
      <c r="E44" s="17" t="str">
        <f t="shared" ca="1" si="1"/>
        <v/>
      </c>
      <c r="F44" s="17" t="str">
        <f t="shared" ca="1" si="1"/>
        <v/>
      </c>
    </row>
    <row r="45" spans="1:6" x14ac:dyDescent="0.2">
      <c r="A45" s="17" t="str">
        <f t="shared" ca="1" si="1"/>
        <v/>
      </c>
      <c r="B45" s="17" t="str">
        <f t="shared" ca="1" si="1"/>
        <v/>
      </c>
      <c r="C45" s="17" t="str">
        <f t="shared" ca="1" si="1"/>
        <v/>
      </c>
      <c r="D45" s="17" t="str">
        <f t="shared" ca="1" si="1"/>
        <v/>
      </c>
      <c r="E45" s="17" t="str">
        <f t="shared" ca="1" si="1"/>
        <v/>
      </c>
      <c r="F45" s="17" t="str">
        <f t="shared" ca="1" si="1"/>
        <v/>
      </c>
    </row>
    <row r="46" spans="1:6" x14ac:dyDescent="0.2">
      <c r="A46" s="17" t="str">
        <f t="shared" ca="1" si="1"/>
        <v/>
      </c>
      <c r="B46" s="17" t="str">
        <f t="shared" ca="1" si="1"/>
        <v/>
      </c>
      <c r="C46" s="17" t="str">
        <f t="shared" ca="1" si="1"/>
        <v/>
      </c>
      <c r="D46" s="17" t="str">
        <f t="shared" ca="1" si="1"/>
        <v/>
      </c>
      <c r="E46" s="17" t="str">
        <f t="shared" ca="1" si="1"/>
        <v/>
      </c>
      <c r="F46" s="17" t="str">
        <f t="shared" ca="1" si="1"/>
        <v/>
      </c>
    </row>
    <row r="47" spans="1:6" x14ac:dyDescent="0.2">
      <c r="A47" s="17" t="str">
        <f t="shared" ca="1" si="1"/>
        <v/>
      </c>
      <c r="B47" s="17" t="str">
        <f t="shared" ca="1" si="1"/>
        <v/>
      </c>
      <c r="C47" s="17" t="str">
        <f t="shared" ca="1" si="1"/>
        <v/>
      </c>
      <c r="D47" s="17" t="str">
        <f t="shared" ca="1" si="1"/>
        <v/>
      </c>
      <c r="E47" s="17" t="str">
        <f t="shared" ca="1" si="1"/>
        <v/>
      </c>
      <c r="F47" s="17" t="str">
        <f t="shared" ca="1" si="1"/>
        <v/>
      </c>
    </row>
    <row r="48" spans="1:6" x14ac:dyDescent="0.2">
      <c r="A48" s="17" t="str">
        <f t="shared" ca="1" si="1"/>
        <v/>
      </c>
      <c r="B48" s="17" t="str">
        <f t="shared" ca="1" si="1"/>
        <v/>
      </c>
      <c r="C48" s="17" t="str">
        <f t="shared" ca="1" si="1"/>
        <v/>
      </c>
      <c r="D48" s="17" t="str">
        <f t="shared" ca="1" si="1"/>
        <v/>
      </c>
      <c r="E48" s="17" t="str">
        <f t="shared" ca="1" si="1"/>
        <v/>
      </c>
      <c r="F48" s="17" t="str">
        <f t="shared" ca="1" si="1"/>
        <v/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workbookViewId="0"/>
  </sheetViews>
  <sheetFormatPr baseColWidth="10" defaultColWidth="9.140625" defaultRowHeight="12.75" x14ac:dyDescent="0.2"/>
  <cols>
    <col min="7" max="7" width="5" customWidth="1"/>
  </cols>
  <sheetData>
    <row r="1" spans="1:12" x14ac:dyDescent="0.2">
      <c r="A1" s="48">
        <v>-41</v>
      </c>
      <c r="B1" s="15">
        <v>28</v>
      </c>
      <c r="C1" s="15">
        <v>102</v>
      </c>
      <c r="D1" s="15">
        <v>42</v>
      </c>
      <c r="E1" s="15">
        <v>-52</v>
      </c>
      <c r="F1" s="15"/>
    </row>
    <row r="2" spans="1:12" x14ac:dyDescent="0.2">
      <c r="A2" s="15">
        <v>-7</v>
      </c>
      <c r="B2" s="15">
        <v>27</v>
      </c>
      <c r="C2" s="15">
        <v>99</v>
      </c>
      <c r="D2" s="15">
        <v>27</v>
      </c>
      <c r="E2" s="15">
        <v>-53</v>
      </c>
      <c r="F2" s="15"/>
    </row>
    <row r="3" spans="1:12" x14ac:dyDescent="0.2">
      <c r="A3" s="15">
        <v>-12</v>
      </c>
      <c r="B3" s="15">
        <v>24</v>
      </c>
      <c r="C3" s="15">
        <v>102</v>
      </c>
      <c r="D3" s="15">
        <v>49</v>
      </c>
      <c r="E3" s="15">
        <v>-56</v>
      </c>
      <c r="F3" s="15"/>
      <c r="H3" s="49" t="s">
        <v>41</v>
      </c>
      <c r="I3" s="50"/>
      <c r="J3" s="50"/>
      <c r="K3" s="50"/>
      <c r="L3" s="50"/>
    </row>
    <row r="4" spans="1:12" x14ac:dyDescent="0.2">
      <c r="A4" s="15">
        <v>-48</v>
      </c>
      <c r="B4" s="15">
        <v>28</v>
      </c>
      <c r="C4" s="15">
        <v>100</v>
      </c>
      <c r="D4" s="15">
        <v>58</v>
      </c>
      <c r="E4" s="15">
        <v>-52</v>
      </c>
      <c r="F4" s="15"/>
      <c r="H4" s="51" t="s">
        <v>46</v>
      </c>
    </row>
    <row r="5" spans="1:12" x14ac:dyDescent="0.2">
      <c r="A5" s="15">
        <v>-26</v>
      </c>
      <c r="B5" s="15">
        <v>26</v>
      </c>
      <c r="C5" s="15">
        <v>106</v>
      </c>
      <c r="D5" s="15">
        <v>29</v>
      </c>
      <c r="E5" s="15">
        <v>-54</v>
      </c>
      <c r="F5" s="15"/>
      <c r="H5" s="51" t="s">
        <v>47</v>
      </c>
    </row>
    <row r="6" spans="1:12" x14ac:dyDescent="0.2">
      <c r="A6" s="15">
        <v>-30</v>
      </c>
      <c r="B6" s="15">
        <v>13</v>
      </c>
      <c r="C6" s="15">
        <v>91</v>
      </c>
      <c r="D6" s="15">
        <v>45</v>
      </c>
      <c r="E6" s="15">
        <v>-67</v>
      </c>
      <c r="F6" s="15">
        <v>83</v>
      </c>
      <c r="H6" s="51" t="s">
        <v>48</v>
      </c>
    </row>
    <row r="7" spans="1:12" x14ac:dyDescent="0.2">
      <c r="A7" s="15">
        <v>12</v>
      </c>
      <c r="B7" s="15">
        <v>5</v>
      </c>
      <c r="C7" s="15">
        <v>82</v>
      </c>
      <c r="D7" s="15">
        <v>43</v>
      </c>
      <c r="E7" s="15">
        <v>-75</v>
      </c>
      <c r="F7" s="15">
        <v>75</v>
      </c>
      <c r="H7" s="51" t="s">
        <v>49</v>
      </c>
    </row>
    <row r="8" spans="1:12" x14ac:dyDescent="0.2">
      <c r="A8" s="15">
        <v>-27</v>
      </c>
      <c r="B8" s="15">
        <v>6</v>
      </c>
      <c r="C8" s="15">
        <v>84</v>
      </c>
      <c r="D8" s="15">
        <v>28</v>
      </c>
      <c r="E8" s="15">
        <v>-74</v>
      </c>
      <c r="F8" s="15">
        <v>76</v>
      </c>
      <c r="H8" s="52" t="s">
        <v>50</v>
      </c>
    </row>
    <row r="9" spans="1:12" x14ac:dyDescent="0.2">
      <c r="A9" s="15">
        <v>-28</v>
      </c>
      <c r="B9" s="15">
        <v>2</v>
      </c>
      <c r="C9" s="15">
        <v>75</v>
      </c>
      <c r="D9" s="15">
        <v>40</v>
      </c>
      <c r="E9" s="15">
        <v>-78</v>
      </c>
      <c r="F9" s="15">
        <v>72</v>
      </c>
    </row>
    <row r="10" spans="1:12" x14ac:dyDescent="0.2">
      <c r="A10" s="15">
        <v>-37</v>
      </c>
      <c r="B10" s="15">
        <v>14</v>
      </c>
      <c r="C10" s="15">
        <v>93</v>
      </c>
      <c r="D10" s="15">
        <v>26</v>
      </c>
      <c r="E10" s="15">
        <v>-66</v>
      </c>
      <c r="F10" s="15">
        <v>84</v>
      </c>
    </row>
    <row r="11" spans="1:12" x14ac:dyDescent="0.2">
      <c r="A11" s="15">
        <v>9</v>
      </c>
      <c r="B11" s="15">
        <v>19</v>
      </c>
      <c r="C11" s="15">
        <v>98</v>
      </c>
      <c r="D11" s="15">
        <v>42</v>
      </c>
      <c r="E11" s="15">
        <v>-61</v>
      </c>
      <c r="F11" s="15">
        <v>89</v>
      </c>
    </row>
    <row r="12" spans="1:12" x14ac:dyDescent="0.2">
      <c r="A12" s="15">
        <v>-48</v>
      </c>
      <c r="B12" s="15">
        <v>20</v>
      </c>
      <c r="C12" s="15">
        <v>97</v>
      </c>
      <c r="D12" s="15">
        <v>64</v>
      </c>
      <c r="E12" s="15">
        <v>-60</v>
      </c>
      <c r="F12" s="15">
        <v>90</v>
      </c>
    </row>
    <row r="13" spans="1:12" x14ac:dyDescent="0.2">
      <c r="A13" s="15">
        <v>7</v>
      </c>
      <c r="B13" s="15">
        <v>22</v>
      </c>
      <c r="C13" s="15">
        <v>99</v>
      </c>
      <c r="D13" s="15">
        <v>60</v>
      </c>
      <c r="E13" s="15">
        <v>-58</v>
      </c>
      <c r="F13" s="15">
        <v>92</v>
      </c>
    </row>
    <row r="14" spans="1:12" x14ac:dyDescent="0.2">
      <c r="A14" s="15">
        <v>-2</v>
      </c>
      <c r="B14" s="15">
        <v>25</v>
      </c>
      <c r="C14" s="15">
        <v>96</v>
      </c>
      <c r="D14" s="15">
        <v>26</v>
      </c>
      <c r="E14" s="15">
        <v>-55</v>
      </c>
      <c r="F14" s="15">
        <v>95</v>
      </c>
    </row>
    <row r="15" spans="1:12" x14ac:dyDescent="0.2">
      <c r="A15" s="15">
        <v>-42</v>
      </c>
      <c r="B15" s="15">
        <v>21</v>
      </c>
      <c r="C15" s="15">
        <v>92</v>
      </c>
      <c r="D15" s="15">
        <v>79</v>
      </c>
      <c r="E15" s="15">
        <v>-59</v>
      </c>
      <c r="F15" s="15">
        <v>91</v>
      </c>
    </row>
    <row r="16" spans="1:12" x14ac:dyDescent="0.2">
      <c r="A16" s="15">
        <v>-7</v>
      </c>
      <c r="B16" s="15">
        <v>29</v>
      </c>
      <c r="C16" s="15">
        <v>108</v>
      </c>
      <c r="D16" s="15">
        <v>65</v>
      </c>
      <c r="E16" s="15">
        <v>-51</v>
      </c>
      <c r="F16" s="15">
        <v>99</v>
      </c>
    </row>
    <row r="17" spans="1:6" x14ac:dyDescent="0.2">
      <c r="A17" s="15">
        <v>12</v>
      </c>
      <c r="B17" s="15">
        <v>30</v>
      </c>
      <c r="C17" s="15">
        <v>102</v>
      </c>
      <c r="D17" s="15">
        <v>86</v>
      </c>
      <c r="E17" s="15">
        <v>-50</v>
      </c>
      <c r="F17" s="15">
        <v>100</v>
      </c>
    </row>
    <row r="18" spans="1:6" x14ac:dyDescent="0.2">
      <c r="A18" s="15">
        <v>22</v>
      </c>
      <c r="B18" s="15">
        <v>-7</v>
      </c>
      <c r="C18" s="15">
        <v>64</v>
      </c>
      <c r="D18" s="15">
        <v>47</v>
      </c>
      <c r="E18" s="15">
        <v>-87</v>
      </c>
      <c r="F18" s="15">
        <v>63</v>
      </c>
    </row>
    <row r="19" spans="1:6" x14ac:dyDescent="0.2">
      <c r="A19" s="15">
        <v>16</v>
      </c>
      <c r="B19" s="15">
        <v>4</v>
      </c>
      <c r="C19" s="15">
        <v>84</v>
      </c>
      <c r="D19" s="15">
        <v>61</v>
      </c>
      <c r="E19" s="15">
        <v>-76</v>
      </c>
      <c r="F19" s="15">
        <v>74</v>
      </c>
    </row>
    <row r="20" spans="1:6" x14ac:dyDescent="0.2">
      <c r="A20" s="15">
        <v>4</v>
      </c>
      <c r="B20" s="15">
        <v>6</v>
      </c>
      <c r="C20" s="15">
        <v>77</v>
      </c>
      <c r="D20" s="15">
        <v>43</v>
      </c>
      <c r="E20" s="15">
        <v>-74</v>
      </c>
      <c r="F20" s="15">
        <v>76</v>
      </c>
    </row>
    <row r="21" spans="1:6" x14ac:dyDescent="0.2">
      <c r="A21" s="15">
        <v>-5</v>
      </c>
      <c r="B21" s="15">
        <v>12</v>
      </c>
      <c r="C21" s="15">
        <v>90</v>
      </c>
      <c r="D21" s="15">
        <v>79</v>
      </c>
      <c r="E21" s="15">
        <v>-68</v>
      </c>
      <c r="F21" s="15">
        <v>82</v>
      </c>
    </row>
    <row r="22" spans="1:6" x14ac:dyDescent="0.2">
      <c r="A22" s="15">
        <v>15</v>
      </c>
      <c r="B22" s="15">
        <v>23</v>
      </c>
      <c r="C22" s="15">
        <v>97</v>
      </c>
      <c r="D22" s="15">
        <v>78</v>
      </c>
      <c r="E22" s="15">
        <v>-57</v>
      </c>
      <c r="F22" s="15">
        <v>93</v>
      </c>
    </row>
    <row r="23" spans="1:6" x14ac:dyDescent="0.2">
      <c r="A23" s="15">
        <v>18</v>
      </c>
      <c r="B23" s="15">
        <v>22</v>
      </c>
      <c r="C23" s="15">
        <v>93</v>
      </c>
      <c r="D23" s="15"/>
      <c r="E23" s="15">
        <v>-58</v>
      </c>
      <c r="F23" s="15">
        <v>92</v>
      </c>
    </row>
    <row r="24" spans="1:6" x14ac:dyDescent="0.2">
      <c r="A24" s="15">
        <v>-37</v>
      </c>
      <c r="B24" s="15">
        <v>8</v>
      </c>
      <c r="C24" s="15">
        <v>85</v>
      </c>
      <c r="D24" s="15"/>
      <c r="E24" s="15">
        <v>-72</v>
      </c>
      <c r="F24" s="15">
        <v>78</v>
      </c>
    </row>
    <row r="25" spans="1:6" x14ac:dyDescent="0.2">
      <c r="A25" s="15">
        <v>-8</v>
      </c>
      <c r="B25" s="15">
        <v>3</v>
      </c>
      <c r="C25" s="15">
        <v>75</v>
      </c>
      <c r="D25" s="15">
        <v>10</v>
      </c>
      <c r="E25" s="15">
        <v>-77</v>
      </c>
      <c r="F25" s="15">
        <v>73</v>
      </c>
    </row>
    <row r="26" spans="1:6" x14ac:dyDescent="0.2">
      <c r="A26" s="15">
        <v>-21</v>
      </c>
      <c r="B26" s="15">
        <v>-2</v>
      </c>
      <c r="C26" s="15">
        <v>70</v>
      </c>
      <c r="D26" s="15"/>
      <c r="E26" s="15">
        <v>-82</v>
      </c>
      <c r="F26" s="15">
        <v>68</v>
      </c>
    </row>
    <row r="27" spans="1:6" x14ac:dyDescent="0.2">
      <c r="A27" s="15">
        <v>20</v>
      </c>
      <c r="B27" s="15" t="s">
        <v>32</v>
      </c>
      <c r="C27" s="15">
        <v>91</v>
      </c>
      <c r="D27" s="15"/>
      <c r="E27" s="15">
        <v>-68</v>
      </c>
      <c r="F27" s="15">
        <v>82</v>
      </c>
    </row>
    <row r="28" spans="1:6" x14ac:dyDescent="0.2">
      <c r="A28" s="15">
        <v>15</v>
      </c>
      <c r="B28" s="15" t="s">
        <v>32</v>
      </c>
      <c r="C28" s="15">
        <v>95</v>
      </c>
      <c r="D28" s="15"/>
      <c r="E28" s="15">
        <v>-61</v>
      </c>
      <c r="F28" s="15">
        <v>89</v>
      </c>
    </row>
    <row r="29" spans="1:6" x14ac:dyDescent="0.2">
      <c r="A29" s="15">
        <v>29</v>
      </c>
      <c r="B29" s="15" t="s">
        <v>32</v>
      </c>
      <c r="C29" s="15">
        <v>94</v>
      </c>
      <c r="D29" s="15"/>
      <c r="E29" s="15">
        <v>-64</v>
      </c>
      <c r="F29" s="15">
        <v>86</v>
      </c>
    </row>
    <row r="30" spans="1:6" x14ac:dyDescent="0.2">
      <c r="A30" s="15">
        <v>-28</v>
      </c>
      <c r="B30" s="15" t="s">
        <v>32</v>
      </c>
      <c r="C30" s="15">
        <v>78</v>
      </c>
      <c r="D30" s="15"/>
      <c r="E30" s="15">
        <v>-78</v>
      </c>
      <c r="F30" s="15"/>
    </row>
    <row r="31" spans="1:6" x14ac:dyDescent="0.2">
      <c r="A31" s="15">
        <v>-42</v>
      </c>
      <c r="B31" s="15" t="s">
        <v>32</v>
      </c>
      <c r="C31" s="15">
        <v>82</v>
      </c>
      <c r="D31" s="15"/>
      <c r="E31" s="15">
        <v>-76</v>
      </c>
      <c r="F31" s="15"/>
    </row>
    <row r="32" spans="1:6" x14ac:dyDescent="0.2">
      <c r="A32" s="15">
        <v>10</v>
      </c>
      <c r="B32" s="15" t="s">
        <v>32</v>
      </c>
      <c r="C32" s="15">
        <v>85</v>
      </c>
      <c r="D32" s="15"/>
      <c r="E32" s="15">
        <v>-71</v>
      </c>
      <c r="F32" s="15"/>
    </row>
    <row r="33" spans="1:6" x14ac:dyDescent="0.2">
      <c r="A33" s="15">
        <v>-26</v>
      </c>
      <c r="B33" s="15" t="s">
        <v>32</v>
      </c>
      <c r="C33" s="15">
        <v>85</v>
      </c>
      <c r="D33" s="15"/>
      <c r="E33" s="15">
        <v>-72</v>
      </c>
      <c r="F33" s="15"/>
    </row>
    <row r="34" spans="1:6" x14ac:dyDescent="0.2">
      <c r="A34" s="15">
        <v>-41</v>
      </c>
      <c r="B34" s="15" t="s">
        <v>32</v>
      </c>
      <c r="C34" s="15">
        <v>82</v>
      </c>
      <c r="D34" s="15"/>
      <c r="E34" s="15">
        <v>-69</v>
      </c>
      <c r="F34" s="15"/>
    </row>
    <row r="35" spans="1:6" x14ac:dyDescent="0.2">
      <c r="A35" s="15" t="s">
        <v>32</v>
      </c>
      <c r="B35" s="15" t="s">
        <v>32</v>
      </c>
      <c r="C35" s="15"/>
      <c r="D35" s="15"/>
      <c r="E35" s="15" t="s">
        <v>32</v>
      </c>
      <c r="F35" s="15"/>
    </row>
    <row r="36" spans="1:6" x14ac:dyDescent="0.2">
      <c r="A36" s="15" t="s">
        <v>32</v>
      </c>
      <c r="B36" s="15" t="s">
        <v>32</v>
      </c>
      <c r="C36" s="15"/>
      <c r="D36" s="15"/>
      <c r="E36" s="15">
        <v>-130</v>
      </c>
      <c r="F36" s="15"/>
    </row>
    <row r="37" spans="1:6" x14ac:dyDescent="0.2">
      <c r="A37" s="15" t="s">
        <v>32</v>
      </c>
      <c r="B37" s="15" t="s">
        <v>32</v>
      </c>
      <c r="C37" s="15">
        <v>30</v>
      </c>
      <c r="D37" s="15"/>
      <c r="E37" s="15">
        <v>-140</v>
      </c>
      <c r="F37" s="15"/>
    </row>
    <row r="38" spans="1:6" x14ac:dyDescent="0.2">
      <c r="A38" s="15" t="s">
        <v>32</v>
      </c>
      <c r="B38" s="15" t="s">
        <v>32</v>
      </c>
      <c r="C38" s="15">
        <v>140</v>
      </c>
      <c r="D38" s="15"/>
      <c r="E38" s="15">
        <v>-10</v>
      </c>
      <c r="F38" s="15">
        <v>130</v>
      </c>
    </row>
    <row r="39" spans="1:6" x14ac:dyDescent="0.2">
      <c r="A39" s="15" t="s">
        <v>32</v>
      </c>
      <c r="B39" s="15" t="s">
        <v>32</v>
      </c>
      <c r="C39" s="15">
        <v>145</v>
      </c>
      <c r="D39" s="15"/>
      <c r="E39" s="15">
        <v>-20</v>
      </c>
      <c r="F39" s="15"/>
    </row>
    <row r="40" spans="1:6" x14ac:dyDescent="0.2">
      <c r="A40" s="15" t="s">
        <v>32</v>
      </c>
      <c r="B40" s="15" t="s">
        <v>32</v>
      </c>
      <c r="C40" s="15"/>
      <c r="D40" s="15"/>
      <c r="E40" s="15" t="s">
        <v>32</v>
      </c>
      <c r="F40" s="15"/>
    </row>
    <row r="41" spans="1:6" x14ac:dyDescent="0.2">
      <c r="A41" s="15" t="s">
        <v>32</v>
      </c>
      <c r="B41" s="15" t="s">
        <v>32</v>
      </c>
      <c r="C41" s="15"/>
      <c r="D41" s="15"/>
      <c r="E41" s="15" t="s">
        <v>32</v>
      </c>
      <c r="F41" s="15"/>
    </row>
    <row r="42" spans="1:6" x14ac:dyDescent="0.2">
      <c r="A42" s="15" t="s">
        <v>32</v>
      </c>
      <c r="B42" s="15" t="s">
        <v>32</v>
      </c>
      <c r="C42" s="15"/>
      <c r="D42" s="15"/>
      <c r="E42" s="15" t="s">
        <v>32</v>
      </c>
      <c r="F42" s="15"/>
    </row>
    <row r="43" spans="1:6" x14ac:dyDescent="0.2">
      <c r="A43" s="15" t="s">
        <v>32</v>
      </c>
      <c r="B43" s="15" t="s">
        <v>32</v>
      </c>
      <c r="C43" s="15"/>
      <c r="D43" s="15"/>
      <c r="E43" s="15" t="s">
        <v>32</v>
      </c>
      <c r="F43" s="15"/>
    </row>
    <row r="44" spans="1:6" x14ac:dyDescent="0.2">
      <c r="A44" s="15" t="s">
        <v>32</v>
      </c>
      <c r="B44" s="15" t="s">
        <v>32</v>
      </c>
      <c r="C44" s="15"/>
      <c r="D44" s="15"/>
      <c r="E44" s="15" t="s">
        <v>32</v>
      </c>
      <c r="F44" s="15"/>
    </row>
    <row r="45" spans="1:6" x14ac:dyDescent="0.2">
      <c r="A45" s="15" t="s">
        <v>32</v>
      </c>
      <c r="B45" s="15" t="s">
        <v>32</v>
      </c>
      <c r="C45" s="15"/>
      <c r="D45" s="15"/>
      <c r="E45" s="15" t="s">
        <v>32</v>
      </c>
      <c r="F45" s="15"/>
    </row>
    <row r="46" spans="1:6" x14ac:dyDescent="0.2">
      <c r="A46" s="15" t="s">
        <v>32</v>
      </c>
      <c r="B46" s="15" t="s">
        <v>32</v>
      </c>
      <c r="C46" s="15"/>
      <c r="D46" s="15"/>
      <c r="E46" s="15" t="s">
        <v>32</v>
      </c>
      <c r="F46" s="15"/>
    </row>
    <row r="47" spans="1:6" x14ac:dyDescent="0.2">
      <c r="A47" s="15" t="s">
        <v>32</v>
      </c>
      <c r="B47" s="15" t="s">
        <v>32</v>
      </c>
      <c r="C47" s="15"/>
      <c r="D47" s="15"/>
      <c r="E47" s="15" t="s">
        <v>32</v>
      </c>
      <c r="F47" s="15"/>
    </row>
    <row r="48" spans="1:6" x14ac:dyDescent="0.2">
      <c r="A48" s="15" t="s">
        <v>32</v>
      </c>
      <c r="B48" s="15" t="s">
        <v>32</v>
      </c>
      <c r="C48" s="15"/>
      <c r="D48" s="15"/>
      <c r="E48" s="15" t="s">
        <v>32</v>
      </c>
      <c r="F48" s="15"/>
    </row>
  </sheetData>
  <phoneticPr fontId="0" type="noConversion"/>
  <pageMargins left="0.75" right="0.75" top="1" bottom="1" header="0.5" footer="0.5"/>
  <pageSetup paperSize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A2" sqref="A2"/>
    </sheetView>
  </sheetViews>
  <sheetFormatPr baseColWidth="10" defaultColWidth="9.140625" defaultRowHeight="12.75" x14ac:dyDescent="0.2"/>
  <cols>
    <col min="1" max="1" width="10.28515625" customWidth="1"/>
    <col min="2" max="2" width="78.5703125" customWidth="1"/>
    <col min="3" max="3" width="5.28515625" customWidth="1"/>
    <col min="4" max="4" width="10.28515625" customWidth="1"/>
  </cols>
  <sheetData>
    <row r="1" spans="1:4" s="26" customFormat="1" ht="30" customHeight="1" x14ac:dyDescent="0.2">
      <c r="A1" s="25" t="s">
        <v>3</v>
      </c>
      <c r="B1" s="25"/>
      <c r="C1" s="25"/>
      <c r="D1" s="1"/>
    </row>
    <row r="2" spans="1:4" ht="16.5" x14ac:dyDescent="0.2">
      <c r="A2" s="27"/>
      <c r="B2" s="28"/>
      <c r="C2" s="27"/>
    </row>
    <row r="3" spans="1:4" s="24" customFormat="1" ht="14.25" x14ac:dyDescent="0.2">
      <c r="A3" s="29"/>
      <c r="B3" s="30" t="s">
        <v>34</v>
      </c>
      <c r="C3" s="29"/>
    </row>
    <row r="4" spans="1:4" s="24" customFormat="1" x14ac:dyDescent="0.2">
      <c r="A4" s="29"/>
      <c r="B4" s="31" t="s">
        <v>40</v>
      </c>
      <c r="C4" s="29"/>
    </row>
    <row r="5" spans="1:4" s="24" customFormat="1" ht="15" x14ac:dyDescent="0.2">
      <c r="A5" s="29"/>
      <c r="B5" s="32"/>
      <c r="C5" s="29"/>
    </row>
    <row r="6" spans="1:4" s="24" customFormat="1" ht="15.75" x14ac:dyDescent="0.25">
      <c r="A6" s="29"/>
      <c r="B6" s="33" t="str">
        <f ca="1">"© 2009-" &amp; YEAR(TODAY()) &amp; " Vertex42 LLC"</f>
        <v>© 2009-2016 Vertex42 LLC</v>
      </c>
      <c r="C6" s="29"/>
    </row>
    <row r="7" spans="1:4" s="24" customFormat="1" ht="15.75" x14ac:dyDescent="0.25">
      <c r="A7" s="34"/>
      <c r="B7" s="35"/>
      <c r="C7" s="36"/>
    </row>
    <row r="8" spans="1:4" s="24" customFormat="1" ht="30" x14ac:dyDescent="0.2">
      <c r="A8" s="37"/>
      <c r="B8" s="35" t="s">
        <v>35</v>
      </c>
      <c r="C8" s="29"/>
    </row>
    <row r="9" spans="1:4" s="24" customFormat="1" ht="15" x14ac:dyDescent="0.2">
      <c r="A9" s="37"/>
      <c r="B9" s="35"/>
      <c r="C9" s="29"/>
    </row>
    <row r="10" spans="1:4" s="24" customFormat="1" ht="30" x14ac:dyDescent="0.2">
      <c r="A10" s="37"/>
      <c r="B10" s="35" t="s">
        <v>36</v>
      </c>
      <c r="C10" s="29"/>
    </row>
    <row r="11" spans="1:4" s="24" customFormat="1" ht="15" x14ac:dyDescent="0.2">
      <c r="A11" s="37"/>
      <c r="B11" s="35"/>
      <c r="C11" s="29"/>
    </row>
    <row r="12" spans="1:4" s="24" customFormat="1" ht="30" x14ac:dyDescent="0.2">
      <c r="A12" s="37"/>
      <c r="B12" s="35" t="s">
        <v>37</v>
      </c>
      <c r="C12" s="29"/>
    </row>
    <row r="13" spans="1:4" s="24" customFormat="1" ht="15" x14ac:dyDescent="0.2">
      <c r="A13" s="37"/>
      <c r="B13" s="35"/>
      <c r="C13" s="29"/>
    </row>
    <row r="14" spans="1:4" s="24" customFormat="1" ht="15" x14ac:dyDescent="0.2">
      <c r="A14" s="37"/>
      <c r="B14" s="38" t="s">
        <v>38</v>
      </c>
      <c r="C14" s="29"/>
    </row>
    <row r="15" spans="1:4" s="24" customFormat="1" ht="15" x14ac:dyDescent="0.2">
      <c r="A15" s="37"/>
      <c r="B15" s="35" t="s">
        <v>0</v>
      </c>
      <c r="C15" s="29"/>
    </row>
    <row r="16" spans="1:4" s="24" customFormat="1" ht="15" x14ac:dyDescent="0.2">
      <c r="A16" s="37"/>
      <c r="B16" s="35"/>
      <c r="C16" s="29"/>
    </row>
    <row r="17" spans="1:3" s="24" customFormat="1" ht="30.75" x14ac:dyDescent="0.2">
      <c r="A17" s="37"/>
      <c r="B17" s="35" t="s">
        <v>39</v>
      </c>
      <c r="C17" s="29"/>
    </row>
    <row r="18" spans="1:3" s="24" customFormat="1" ht="16.5" x14ac:dyDescent="0.2">
      <c r="A18" s="37"/>
      <c r="B18" s="39"/>
      <c r="C18" s="29"/>
    </row>
    <row r="19" spans="1:3" s="24" customFormat="1" ht="14.25" x14ac:dyDescent="0.2">
      <c r="A19" s="29"/>
      <c r="B19" s="40"/>
      <c r="C19" s="29"/>
    </row>
    <row r="20" spans="1:3" s="24" customFormat="1" ht="14.25" x14ac:dyDescent="0.2">
      <c r="A20" s="29"/>
      <c r="B20" s="40"/>
      <c r="C20" s="29"/>
    </row>
    <row r="21" spans="1:3" s="24" customFormat="1" ht="15.75" x14ac:dyDescent="0.25">
      <c r="A21" s="41"/>
      <c r="B21" s="42"/>
    </row>
    <row r="22" spans="1:3" s="24" customFormat="1" x14ac:dyDescent="0.2"/>
    <row r="23" spans="1:3" s="24" customFormat="1" ht="15" x14ac:dyDescent="0.25">
      <c r="A23" s="43"/>
      <c r="B23" s="44"/>
    </row>
    <row r="24" spans="1:3" s="24" customFormat="1" x14ac:dyDescent="0.2"/>
    <row r="25" spans="1:3" s="24" customFormat="1" ht="15" x14ac:dyDescent="0.25">
      <c r="A25" s="43"/>
      <c r="B25" s="44"/>
    </row>
    <row r="26" spans="1:3" s="24" customFormat="1" x14ac:dyDescent="0.2"/>
    <row r="27" spans="1:3" s="24" customFormat="1" ht="15" x14ac:dyDescent="0.25">
      <c r="A27" s="43"/>
      <c r="B27" s="45"/>
    </row>
    <row r="28" spans="1:3" s="24" customFormat="1" ht="14.25" x14ac:dyDescent="0.2">
      <c r="B28" s="46"/>
    </row>
    <row r="29" spans="1:3" s="24" customFormat="1" x14ac:dyDescent="0.2"/>
    <row r="30" spans="1:3" s="24" customFormat="1" x14ac:dyDescent="0.2"/>
  </sheetData>
  <hyperlinks>
    <hyperlink ref="B4" r:id="rId1"/>
    <hyperlink ref="B14" r:id="rId2" display="http://www.vertex42.com/licensing/EULA_privateuse.html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6</vt:i4>
      </vt:variant>
    </vt:vector>
  </HeadingPairs>
  <TitlesOfParts>
    <vt:vector size="13" baseType="lpstr">
      <vt:lpstr>BoxPlot</vt:lpstr>
      <vt:lpstr>Feuil1</vt:lpstr>
      <vt:lpstr>BoxPlot2</vt:lpstr>
      <vt:lpstr>BoxPlot_Shifted</vt:lpstr>
      <vt:lpstr>Data_Shifted</vt:lpstr>
      <vt:lpstr>Data</vt:lpstr>
      <vt:lpstr>©</vt:lpstr>
      <vt:lpstr>BoxPlot!Impression_des_titres</vt:lpstr>
      <vt:lpstr>BoxPlot2!Impression_des_titres</vt:lpstr>
      <vt:lpstr>shift</vt:lpstr>
      <vt:lpstr>BoxPlot!Zone_d_impression</vt:lpstr>
      <vt:lpstr>BoxPlot_Shifted!Zone_d_impression</vt:lpstr>
      <vt:lpstr>BoxPlot2!Zone_d_impression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Box Plot Template</dc:title>
  <dc:creator>Vertex42.com</dc:creator>
  <dc:description>(c) 2009-2015 Vertex42 LLC. All Rights Reserved.</dc:description>
  <cp:lastModifiedBy>PHAM Van Cam</cp:lastModifiedBy>
  <cp:lastPrinted>2016-07-01T14:13:17Z</cp:lastPrinted>
  <dcterms:created xsi:type="dcterms:W3CDTF">2011-11-16T02:56:30Z</dcterms:created>
  <dcterms:modified xsi:type="dcterms:W3CDTF">2016-07-01T14:20:13Z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1.2.0</vt:lpwstr>
  </property>
  <property fmtid="{D5CDD505-2E9C-101B-9397-08002B2CF9AE}" pid="3" name="Copyright">
    <vt:lpwstr>2009-2015 Vertex42 LLC</vt:lpwstr>
  </property>
</Properties>
</file>