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645" tabRatio="954" firstSheet="5" activeTab="10"/>
  </bookViews>
  <sheets>
    <sheet name="Modbus memmap of WR433 V1.9" sheetId="15" r:id="rId1"/>
    <sheet name="Memmap of WS433-M12F and ATE" sheetId="51" r:id="rId2"/>
    <sheet name="Memmap of WS433-M12F and ATH" sheetId="53" r:id="rId3"/>
    <sheet name="Memmap of WS433-M12F and PPS" sheetId="55" r:id="rId4"/>
    <sheet name="Memmap of WS433-M12F and ADP" sheetId="54" r:id="rId5"/>
    <sheet name="Memmap of WS433-AC" sheetId="50" r:id="rId6"/>
    <sheet name="Memmap of WS433-DI and Status" sheetId="56" r:id="rId7"/>
    <sheet name="Memmap of WS433-DI and Counter" sheetId="57" r:id="rId8"/>
    <sheet name="Memmap of WS433-RL" sheetId="59" r:id="rId9"/>
    <sheet name="Memmap of WS433-AI" sheetId="58" r:id="rId10"/>
    <sheet name="Memmap of WS433-SOIL MOISTURE" sheetId="60" r:id="rId1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60" l="1"/>
  <c r="G47" i="60"/>
  <c r="G46" i="60"/>
  <c r="G45" i="60"/>
  <c r="G44" i="60"/>
  <c r="G43" i="60"/>
  <c r="G42" i="60"/>
  <c r="G41" i="60"/>
  <c r="G40" i="60"/>
  <c r="G39" i="60"/>
  <c r="G38" i="60"/>
  <c r="G37" i="60"/>
  <c r="G36" i="60"/>
  <c r="G35" i="60"/>
  <c r="G34" i="60"/>
  <c r="G33" i="60"/>
  <c r="G32" i="60"/>
  <c r="G31" i="60"/>
  <c r="G30" i="60"/>
  <c r="G29" i="60"/>
  <c r="G28" i="60"/>
  <c r="G27" i="60"/>
  <c r="G26" i="60"/>
  <c r="C26" i="60"/>
  <c r="C27" i="60" s="1"/>
  <c r="C28" i="60" s="1"/>
  <c r="C29" i="60" s="1"/>
  <c r="C30" i="60" s="1"/>
  <c r="C31" i="60" s="1"/>
  <c r="C32" i="60" s="1"/>
  <c r="C33" i="60" s="1"/>
  <c r="G25" i="60"/>
  <c r="C25" i="60"/>
  <c r="D25" i="60" s="1"/>
  <c r="G24" i="60"/>
  <c r="C24" i="60"/>
  <c r="D24" i="60" s="1"/>
  <c r="C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C9" i="60"/>
  <c r="B24" i="60" l="1"/>
  <c r="B25" i="60"/>
  <c r="B26" i="60"/>
  <c r="D26" i="60"/>
  <c r="D31" i="60"/>
  <c r="B32" i="60"/>
  <c r="D9" i="60"/>
  <c r="B9" i="60"/>
  <c r="B10" i="60" s="1"/>
  <c r="C10" i="60"/>
  <c r="D23" i="60"/>
  <c r="B23" i="60"/>
  <c r="C34" i="60"/>
  <c r="D33" i="60"/>
  <c r="D27" i="60"/>
  <c r="B28" i="60"/>
  <c r="D29" i="60"/>
  <c r="B30" i="60"/>
  <c r="B27" i="60"/>
  <c r="D28" i="60"/>
  <c r="B29" i="60"/>
  <c r="D30" i="60"/>
  <c r="B31" i="60"/>
  <c r="D32" i="60"/>
  <c r="B33" i="60"/>
  <c r="G43" i="58"/>
  <c r="G42" i="58"/>
  <c r="C42" i="58"/>
  <c r="D42" i="58" s="1"/>
  <c r="D10" i="60" l="1"/>
  <c r="C11" i="60"/>
  <c r="C35" i="60"/>
  <c r="D34" i="60"/>
  <c r="B34" i="60"/>
  <c r="C43" i="58"/>
  <c r="B42" i="58"/>
  <c r="D11" i="60" l="1"/>
  <c r="B11" i="60"/>
  <c r="C12" i="60"/>
  <c r="C36" i="60"/>
  <c r="D35" i="60"/>
  <c r="B35" i="60"/>
  <c r="D43" i="58"/>
  <c r="B43" i="58"/>
  <c r="D12" i="60" l="1"/>
  <c r="B12" i="60"/>
  <c r="C13" i="60"/>
  <c r="C37" i="60"/>
  <c r="D36" i="60"/>
  <c r="B36" i="60"/>
  <c r="G12" i="58"/>
  <c r="B11" i="58"/>
  <c r="B12" i="58"/>
  <c r="B13" i="58" s="1"/>
  <c r="C11" i="58"/>
  <c r="C12" i="58" s="1"/>
  <c r="C13" i="58" s="1"/>
  <c r="G10" i="58"/>
  <c r="C14" i="60" l="1"/>
  <c r="B14" i="60" s="1"/>
  <c r="B13" i="60"/>
  <c r="C38" i="60"/>
  <c r="D37" i="60"/>
  <c r="B37" i="60"/>
  <c r="D13" i="60"/>
  <c r="C27" i="51"/>
  <c r="C28" i="51"/>
  <c r="C29" i="51" s="1"/>
  <c r="B27" i="51"/>
  <c r="B27" i="53"/>
  <c r="B28" i="53"/>
  <c r="B29" i="53"/>
  <c r="B30" i="53"/>
  <c r="B31" i="53"/>
  <c r="B32" i="53"/>
  <c r="B33" i="53"/>
  <c r="B34" i="53"/>
  <c r="B35" i="53"/>
  <c r="B36" i="53"/>
  <c r="B37" i="53"/>
  <c r="B38" i="53"/>
  <c r="B27" i="55"/>
  <c r="B28" i="55"/>
  <c r="B29" i="55"/>
  <c r="B30" i="55"/>
  <c r="B31" i="55"/>
  <c r="B32" i="55"/>
  <c r="B33" i="55"/>
  <c r="B34" i="55"/>
  <c r="B35" i="55"/>
  <c r="B36" i="55"/>
  <c r="B37" i="55"/>
  <c r="B38" i="55"/>
  <c r="B27" i="54"/>
  <c r="B28" i="54"/>
  <c r="B29" i="54"/>
  <c r="B30" i="54"/>
  <c r="B31" i="54"/>
  <c r="B32" i="54"/>
  <c r="B33" i="54"/>
  <c r="B34" i="54"/>
  <c r="B35" i="54"/>
  <c r="B36" i="54"/>
  <c r="B37" i="54"/>
  <c r="B38" i="54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C32" i="56"/>
  <c r="C33" i="56"/>
  <c r="C34" i="56" s="1"/>
  <c r="B31" i="56"/>
  <c r="B32" i="56"/>
  <c r="C27" i="57"/>
  <c r="C28" i="57" s="1"/>
  <c r="B27" i="57"/>
  <c r="G47" i="59"/>
  <c r="G48" i="59"/>
  <c r="G49" i="59"/>
  <c r="G50" i="59"/>
  <c r="C39" i="60" l="1"/>
  <c r="D38" i="60"/>
  <c r="B38" i="60"/>
  <c r="C30" i="51"/>
  <c r="B29" i="51"/>
  <c r="B28" i="51"/>
  <c r="C35" i="56"/>
  <c r="B34" i="56"/>
  <c r="B33" i="56"/>
  <c r="C29" i="57"/>
  <c r="B28" i="57"/>
  <c r="D14" i="60" l="1"/>
  <c r="C15" i="60"/>
  <c r="B15" i="60" s="1"/>
  <c r="C40" i="60"/>
  <c r="D39" i="60"/>
  <c r="B39" i="60"/>
  <c r="C31" i="51"/>
  <c r="B30" i="51"/>
  <c r="C36" i="56"/>
  <c r="B35" i="56"/>
  <c r="C30" i="57"/>
  <c r="B29" i="57"/>
  <c r="D15" i="60" l="1"/>
  <c r="C16" i="60"/>
  <c r="B16" i="60" s="1"/>
  <c r="C41" i="60"/>
  <c r="D40" i="60"/>
  <c r="B40" i="60"/>
  <c r="C32" i="51"/>
  <c r="B31" i="51"/>
  <c r="C37" i="56"/>
  <c r="B36" i="56"/>
  <c r="C31" i="57"/>
  <c r="B30" i="57"/>
  <c r="D16" i="60" l="1"/>
  <c r="C17" i="60"/>
  <c r="B17" i="60" s="1"/>
  <c r="C42" i="60"/>
  <c r="D41" i="60"/>
  <c r="B41" i="60"/>
  <c r="C33" i="51"/>
  <c r="B32" i="51"/>
  <c r="C38" i="56"/>
  <c r="B37" i="56"/>
  <c r="C32" i="57"/>
  <c r="B31" i="57"/>
  <c r="D17" i="60" l="1"/>
  <c r="C18" i="60"/>
  <c r="B18" i="60" s="1"/>
  <c r="C43" i="60"/>
  <c r="D42" i="60"/>
  <c r="B42" i="60"/>
  <c r="C34" i="51"/>
  <c r="B33" i="51"/>
  <c r="C39" i="56"/>
  <c r="B38" i="56"/>
  <c r="C33" i="57"/>
  <c r="B32" i="57"/>
  <c r="D18" i="60" l="1"/>
  <c r="C19" i="60"/>
  <c r="B19" i="60" s="1"/>
  <c r="C44" i="60"/>
  <c r="D43" i="60"/>
  <c r="B43" i="60"/>
  <c r="C35" i="51"/>
  <c r="B34" i="51"/>
  <c r="C40" i="56"/>
  <c r="B39" i="56"/>
  <c r="C34" i="57"/>
  <c r="B33" i="57"/>
  <c r="D19" i="60" l="1"/>
  <c r="C20" i="60"/>
  <c r="B20" i="60" s="1"/>
  <c r="C45" i="60"/>
  <c r="D44" i="60"/>
  <c r="B44" i="60"/>
  <c r="C36" i="51"/>
  <c r="B35" i="51"/>
  <c r="C41" i="56"/>
  <c r="B40" i="56"/>
  <c r="C35" i="57"/>
  <c r="B34" i="57"/>
  <c r="D20" i="60" l="1"/>
  <c r="C21" i="60"/>
  <c r="B21" i="60" s="1"/>
  <c r="C46" i="60"/>
  <c r="D45" i="60"/>
  <c r="B45" i="60"/>
  <c r="C37" i="51"/>
  <c r="B37" i="51" s="1"/>
  <c r="B36" i="51"/>
  <c r="C42" i="56"/>
  <c r="B41" i="56"/>
  <c r="C36" i="57"/>
  <c r="B35" i="57"/>
  <c r="C47" i="60" l="1"/>
  <c r="D46" i="60"/>
  <c r="B46" i="60"/>
  <c r="D21" i="60"/>
  <c r="C22" i="60"/>
  <c r="B22" i="60" s="1"/>
  <c r="C43" i="56"/>
  <c r="B42" i="56"/>
  <c r="C37" i="57"/>
  <c r="B36" i="57"/>
  <c r="C48" i="60" l="1"/>
  <c r="D47" i="60"/>
  <c r="B47" i="60"/>
  <c r="D22" i="60"/>
  <c r="C44" i="56"/>
  <c r="B43" i="56"/>
  <c r="C38" i="57"/>
  <c r="B37" i="57"/>
  <c r="D48" i="60" l="1"/>
  <c r="B48" i="60"/>
  <c r="C45" i="56"/>
  <c r="B44" i="56"/>
  <c r="C39" i="57"/>
  <c r="B38" i="57"/>
  <c r="C46" i="56" l="1"/>
  <c r="B45" i="56"/>
  <c r="C40" i="57"/>
  <c r="B39" i="57"/>
  <c r="C47" i="56" l="1"/>
  <c r="B47" i="56" s="1"/>
  <c r="B46" i="56"/>
  <c r="C41" i="57"/>
  <c r="B40" i="57"/>
  <c r="C42" i="57" l="1"/>
  <c r="B41" i="57"/>
  <c r="C43" i="57" l="1"/>
  <c r="B42" i="57"/>
  <c r="C44" i="57" l="1"/>
  <c r="B43" i="57"/>
  <c r="C45" i="57" l="1"/>
  <c r="B45" i="57" s="1"/>
  <c r="B44" i="57"/>
  <c r="G13" i="59" l="1"/>
  <c r="G12" i="59"/>
  <c r="G11" i="59"/>
  <c r="G10" i="59"/>
  <c r="G9" i="59"/>
  <c r="C9" i="59"/>
  <c r="C10" i="59" s="1"/>
  <c r="G16" i="59"/>
  <c r="G15" i="59"/>
  <c r="B9" i="59" l="1"/>
  <c r="D9" i="59"/>
  <c r="C11" i="59"/>
  <c r="D10" i="59"/>
  <c r="B10" i="59"/>
  <c r="B11" i="59" s="1"/>
  <c r="B12" i="59" s="1"/>
  <c r="B13" i="59" s="1"/>
  <c r="G54" i="59"/>
  <c r="G53" i="59"/>
  <c r="G52" i="59"/>
  <c r="G51" i="59"/>
  <c r="G46" i="59"/>
  <c r="G45" i="59"/>
  <c r="G44" i="59"/>
  <c r="G43" i="59"/>
  <c r="G42" i="59"/>
  <c r="G41" i="59"/>
  <c r="G40" i="59"/>
  <c r="G39" i="59"/>
  <c r="G38" i="59"/>
  <c r="G37" i="59"/>
  <c r="G36" i="59"/>
  <c r="G35" i="59"/>
  <c r="G34" i="59"/>
  <c r="G33" i="59"/>
  <c r="G32" i="59"/>
  <c r="C32" i="59"/>
  <c r="G31" i="59"/>
  <c r="C31" i="59"/>
  <c r="G30" i="59"/>
  <c r="C30" i="59"/>
  <c r="C29" i="59"/>
  <c r="D29" i="59" s="1"/>
  <c r="G28" i="59"/>
  <c r="G27" i="59"/>
  <c r="G26" i="59"/>
  <c r="G25" i="59"/>
  <c r="G24" i="59"/>
  <c r="G23" i="59"/>
  <c r="G22" i="59"/>
  <c r="G21" i="59"/>
  <c r="G20" i="59"/>
  <c r="G19" i="59"/>
  <c r="G18" i="59"/>
  <c r="G17" i="59"/>
  <c r="G14" i="59"/>
  <c r="C14" i="59"/>
  <c r="C15" i="59" s="1"/>
  <c r="C16" i="59" s="1"/>
  <c r="C17" i="59" s="1"/>
  <c r="C18" i="59" s="1"/>
  <c r="C19" i="59" s="1"/>
  <c r="C20" i="59" s="1"/>
  <c r="C21" i="59" s="1"/>
  <c r="C22" i="59" s="1"/>
  <c r="C23" i="59" s="1"/>
  <c r="C24" i="59" s="1"/>
  <c r="C25" i="59" s="1"/>
  <c r="C26" i="59" s="1"/>
  <c r="C27" i="59" s="1"/>
  <c r="C28" i="59" s="1"/>
  <c r="D28" i="59" s="1"/>
  <c r="G41" i="58"/>
  <c r="G45" i="56"/>
  <c r="G44" i="56"/>
  <c r="G43" i="56"/>
  <c r="G42" i="56"/>
  <c r="G40" i="57"/>
  <c r="G41" i="57"/>
  <c r="B14" i="59" l="1"/>
  <c r="B15" i="59" s="1"/>
  <c r="D14" i="59"/>
  <c r="B29" i="59"/>
  <c r="C12" i="59"/>
  <c r="D11" i="59"/>
  <c r="D15" i="59"/>
  <c r="B16" i="59"/>
  <c r="D17" i="59"/>
  <c r="D19" i="59"/>
  <c r="B20" i="59"/>
  <c r="D21" i="59"/>
  <c r="B22" i="59"/>
  <c r="D23" i="59"/>
  <c r="B24" i="59"/>
  <c r="D25" i="59"/>
  <c r="B26" i="59"/>
  <c r="D27" i="59"/>
  <c r="B28" i="59"/>
  <c r="D30" i="59"/>
  <c r="B30" i="59"/>
  <c r="D31" i="59"/>
  <c r="B31" i="59"/>
  <c r="D32" i="59"/>
  <c r="B32" i="59"/>
  <c r="C33" i="59"/>
  <c r="D16" i="59"/>
  <c r="B17" i="59"/>
  <c r="B18" i="59" s="1"/>
  <c r="D18" i="59"/>
  <c r="B19" i="59"/>
  <c r="D20" i="59"/>
  <c r="B21" i="59"/>
  <c r="D22" i="59"/>
  <c r="B23" i="59"/>
  <c r="D24" i="59"/>
  <c r="B25" i="59"/>
  <c r="D26" i="59"/>
  <c r="B27" i="59"/>
  <c r="D43" i="56"/>
  <c r="D42" i="56"/>
  <c r="G40" i="58"/>
  <c r="G46" i="58"/>
  <c r="G45" i="58"/>
  <c r="G44" i="58"/>
  <c r="G39" i="58"/>
  <c r="G38" i="58"/>
  <c r="G37" i="58"/>
  <c r="G36" i="58"/>
  <c r="G35" i="58"/>
  <c r="G34" i="58"/>
  <c r="G33" i="58"/>
  <c r="G32" i="58"/>
  <c r="G31" i="58"/>
  <c r="G30" i="58"/>
  <c r="G29" i="58"/>
  <c r="G28" i="58"/>
  <c r="G27" i="58"/>
  <c r="G26" i="58"/>
  <c r="G25" i="58"/>
  <c r="C25" i="58"/>
  <c r="C26" i="58" s="1"/>
  <c r="G24" i="58"/>
  <c r="C24" i="58"/>
  <c r="D24" i="58" s="1"/>
  <c r="G23" i="58"/>
  <c r="C23" i="58"/>
  <c r="D23" i="58" s="1"/>
  <c r="C22" i="58"/>
  <c r="D22" i="58" s="1"/>
  <c r="G21" i="58"/>
  <c r="G20" i="58"/>
  <c r="G19" i="58"/>
  <c r="G18" i="58"/>
  <c r="G17" i="58"/>
  <c r="G16" i="58"/>
  <c r="G15" i="58"/>
  <c r="G14" i="58"/>
  <c r="G13" i="58"/>
  <c r="G11" i="58"/>
  <c r="G9" i="58"/>
  <c r="C9" i="58"/>
  <c r="D9" i="58" s="1"/>
  <c r="G43" i="57"/>
  <c r="G42" i="57"/>
  <c r="G47" i="57"/>
  <c r="G46" i="57"/>
  <c r="G45" i="57"/>
  <c r="G44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27" i="57"/>
  <c r="G26" i="57"/>
  <c r="G25" i="57"/>
  <c r="C25" i="57"/>
  <c r="C26" i="57" s="1"/>
  <c r="G24" i="57"/>
  <c r="C24" i="57"/>
  <c r="D24" i="57" s="1"/>
  <c r="G23" i="57"/>
  <c r="C23" i="57"/>
  <c r="D23" i="57" s="1"/>
  <c r="C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C9" i="57"/>
  <c r="G14" i="56"/>
  <c r="G13" i="56"/>
  <c r="G11" i="56"/>
  <c r="G10" i="56"/>
  <c r="B23" i="57" l="1"/>
  <c r="B24" i="57"/>
  <c r="B25" i="57"/>
  <c r="D25" i="57"/>
  <c r="B23" i="58"/>
  <c r="B24" i="58"/>
  <c r="B25" i="58"/>
  <c r="D25" i="58"/>
  <c r="C13" i="59"/>
  <c r="D13" i="59" s="1"/>
  <c r="D12" i="59"/>
  <c r="D33" i="59"/>
  <c r="B33" i="59"/>
  <c r="C34" i="59"/>
  <c r="D45" i="56"/>
  <c r="D44" i="56"/>
  <c r="C10" i="58"/>
  <c r="C27" i="58"/>
  <c r="D26" i="58"/>
  <c r="B26" i="58"/>
  <c r="B9" i="58"/>
  <c r="B10" i="58" s="1"/>
  <c r="B22" i="58"/>
  <c r="D9" i="57"/>
  <c r="B9" i="57"/>
  <c r="C10" i="57"/>
  <c r="D22" i="57"/>
  <c r="B22" i="57"/>
  <c r="D27" i="57"/>
  <c r="D26" i="57"/>
  <c r="B26" i="57"/>
  <c r="C28" i="58" l="1"/>
  <c r="B27" i="58"/>
  <c r="D34" i="59"/>
  <c r="B34" i="59"/>
  <c r="C35" i="59"/>
  <c r="C36" i="59" s="1"/>
  <c r="D10" i="58"/>
  <c r="D27" i="58"/>
  <c r="D28" i="57"/>
  <c r="D10" i="57"/>
  <c r="B10" i="57"/>
  <c r="C11" i="57"/>
  <c r="C29" i="58" l="1"/>
  <c r="B28" i="58"/>
  <c r="C37" i="59"/>
  <c r="D36" i="59"/>
  <c r="B36" i="59"/>
  <c r="D35" i="59"/>
  <c r="B35" i="59"/>
  <c r="D11" i="58"/>
  <c r="D28" i="58"/>
  <c r="D11" i="57"/>
  <c r="B11" i="57"/>
  <c r="C12" i="57"/>
  <c r="D29" i="57"/>
  <c r="C30" i="58" l="1"/>
  <c r="B29" i="58"/>
  <c r="D37" i="59"/>
  <c r="C38" i="59"/>
  <c r="B37" i="59"/>
  <c r="D12" i="58"/>
  <c r="D29" i="58"/>
  <c r="D30" i="57"/>
  <c r="D12" i="57"/>
  <c r="B12" i="57"/>
  <c r="C13" i="57"/>
  <c r="C31" i="58" l="1"/>
  <c r="B30" i="58"/>
  <c r="D38" i="59"/>
  <c r="C39" i="59"/>
  <c r="B38" i="59"/>
  <c r="D30" i="58"/>
  <c r="D13" i="58"/>
  <c r="C14" i="58"/>
  <c r="D13" i="57"/>
  <c r="B13" i="57"/>
  <c r="C14" i="57"/>
  <c r="D31" i="57"/>
  <c r="B31" i="58" l="1"/>
  <c r="C32" i="58"/>
  <c r="D39" i="59"/>
  <c r="C40" i="59"/>
  <c r="B39" i="59"/>
  <c r="D14" i="58"/>
  <c r="B14" i="58"/>
  <c r="C15" i="58"/>
  <c r="D31" i="58"/>
  <c r="D32" i="57"/>
  <c r="D14" i="57"/>
  <c r="B14" i="57"/>
  <c r="C15" i="57"/>
  <c r="C33" i="58" l="1"/>
  <c r="B32" i="58"/>
  <c r="D40" i="59"/>
  <c r="C41" i="59"/>
  <c r="B40" i="59"/>
  <c r="D15" i="58"/>
  <c r="B15" i="58"/>
  <c r="C16" i="58"/>
  <c r="D32" i="58"/>
  <c r="D15" i="57"/>
  <c r="B15" i="57"/>
  <c r="C16" i="57"/>
  <c r="D33" i="57"/>
  <c r="B33" i="58" l="1"/>
  <c r="C34" i="58"/>
  <c r="D41" i="59"/>
  <c r="C42" i="59"/>
  <c r="B41" i="59"/>
  <c r="D33" i="58"/>
  <c r="D16" i="58"/>
  <c r="B16" i="58"/>
  <c r="C17" i="58"/>
  <c r="D34" i="57"/>
  <c r="D16" i="57"/>
  <c r="B16" i="57"/>
  <c r="C17" i="57"/>
  <c r="C35" i="58" l="1"/>
  <c r="B34" i="58"/>
  <c r="D42" i="59"/>
  <c r="C43" i="59"/>
  <c r="B42" i="59"/>
  <c r="D17" i="58"/>
  <c r="B17" i="58"/>
  <c r="C18" i="58"/>
  <c r="D34" i="58"/>
  <c r="D17" i="57"/>
  <c r="B17" i="57"/>
  <c r="C18" i="57"/>
  <c r="D35" i="57"/>
  <c r="B35" i="58" l="1"/>
  <c r="C36" i="58"/>
  <c r="D43" i="59"/>
  <c r="C44" i="59"/>
  <c r="B43" i="59"/>
  <c r="D18" i="58"/>
  <c r="B18" i="58"/>
  <c r="C19" i="58"/>
  <c r="D35" i="58"/>
  <c r="D36" i="57"/>
  <c r="D18" i="57"/>
  <c r="B18" i="57"/>
  <c r="C19" i="57"/>
  <c r="C37" i="58" l="1"/>
  <c r="B36" i="58"/>
  <c r="D44" i="59"/>
  <c r="C45" i="59"/>
  <c r="B44" i="59"/>
  <c r="D36" i="58"/>
  <c r="D19" i="58"/>
  <c r="B19" i="58"/>
  <c r="C20" i="58"/>
  <c r="D19" i="57"/>
  <c r="B19" i="57"/>
  <c r="C20" i="57"/>
  <c r="D37" i="57"/>
  <c r="B37" i="58" l="1"/>
  <c r="C38" i="58"/>
  <c r="D40" i="57"/>
  <c r="D45" i="59"/>
  <c r="C46" i="59"/>
  <c r="B45" i="59"/>
  <c r="D20" i="58"/>
  <c r="B20" i="58"/>
  <c r="C21" i="58"/>
  <c r="D37" i="58"/>
  <c r="D38" i="57"/>
  <c r="D20" i="57"/>
  <c r="B20" i="57"/>
  <c r="C21" i="57"/>
  <c r="B38" i="58" l="1"/>
  <c r="C39" i="58"/>
  <c r="D41" i="57"/>
  <c r="D46" i="59"/>
  <c r="C47" i="59"/>
  <c r="B46" i="59"/>
  <c r="D21" i="58"/>
  <c r="B21" i="58"/>
  <c r="D38" i="58"/>
  <c r="D21" i="57"/>
  <c r="B21" i="57"/>
  <c r="D39" i="57"/>
  <c r="C40" i="58" l="1"/>
  <c r="B39" i="58"/>
  <c r="D47" i="59"/>
  <c r="C48" i="59"/>
  <c r="B47" i="59"/>
  <c r="D39" i="58"/>
  <c r="D42" i="57"/>
  <c r="B40" i="58" l="1"/>
  <c r="C41" i="58"/>
  <c r="D48" i="59"/>
  <c r="C49" i="59"/>
  <c r="B48" i="59"/>
  <c r="D40" i="58"/>
  <c r="D43" i="57"/>
  <c r="B41" i="58" l="1"/>
  <c r="D41" i="58"/>
  <c r="D49" i="59"/>
  <c r="C50" i="59"/>
  <c r="B49" i="59"/>
  <c r="D44" i="57"/>
  <c r="C44" i="58" l="1"/>
  <c r="D50" i="59"/>
  <c r="C51" i="59"/>
  <c r="B50" i="59"/>
  <c r="C46" i="57"/>
  <c r="B46" i="57" s="1"/>
  <c r="D45" i="57"/>
  <c r="C45" i="58" l="1"/>
  <c r="B44" i="58"/>
  <c r="D51" i="59"/>
  <c r="C52" i="59"/>
  <c r="B51" i="59"/>
  <c r="D44" i="58"/>
  <c r="C47" i="57"/>
  <c r="D46" i="57"/>
  <c r="B45" i="58" l="1"/>
  <c r="B46" i="58" s="1"/>
  <c r="C46" i="58"/>
  <c r="B52" i="59"/>
  <c r="D52" i="59"/>
  <c r="D45" i="58"/>
  <c r="D47" i="57"/>
  <c r="B47" i="57"/>
  <c r="C53" i="59" l="1"/>
  <c r="B53" i="59" s="1"/>
  <c r="D46" i="58"/>
  <c r="D53" i="59" l="1"/>
  <c r="C54" i="59"/>
  <c r="B54" i="59" s="1"/>
  <c r="G49" i="56"/>
  <c r="G48" i="56"/>
  <c r="G47" i="56"/>
  <c r="G46" i="56"/>
  <c r="G41" i="56"/>
  <c r="G40" i="56"/>
  <c r="G39" i="56"/>
  <c r="G38" i="56"/>
  <c r="G37" i="56"/>
  <c r="G36" i="56"/>
  <c r="G35" i="56"/>
  <c r="G34" i="56"/>
  <c r="G33" i="56"/>
  <c r="G32" i="56"/>
  <c r="G31" i="56"/>
  <c r="G30" i="56"/>
  <c r="G29" i="56"/>
  <c r="G28" i="56"/>
  <c r="G27" i="56"/>
  <c r="C27" i="56"/>
  <c r="C28" i="56" s="1"/>
  <c r="C29" i="56" s="1"/>
  <c r="G26" i="56"/>
  <c r="C26" i="56"/>
  <c r="D26" i="56" s="1"/>
  <c r="G25" i="56"/>
  <c r="C25" i="56"/>
  <c r="D25" i="56" s="1"/>
  <c r="C24" i="56"/>
  <c r="G23" i="56"/>
  <c r="G22" i="56"/>
  <c r="G21" i="56"/>
  <c r="G20" i="56"/>
  <c r="G19" i="56"/>
  <c r="G18" i="56"/>
  <c r="G17" i="56"/>
  <c r="G16" i="56"/>
  <c r="G15" i="56"/>
  <c r="G12" i="56"/>
  <c r="G9" i="56"/>
  <c r="C9" i="56"/>
  <c r="C10" i="56" s="1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G28" i="55"/>
  <c r="G27" i="55"/>
  <c r="G26" i="55"/>
  <c r="G25" i="55"/>
  <c r="C25" i="55"/>
  <c r="D25" i="55" s="1"/>
  <c r="G24" i="55"/>
  <c r="C24" i="55"/>
  <c r="D24" i="55" s="1"/>
  <c r="G23" i="55"/>
  <c r="C23" i="55"/>
  <c r="D23" i="55" s="1"/>
  <c r="D22" i="55"/>
  <c r="C22" i="55"/>
  <c r="B22" i="55"/>
  <c r="G21" i="55"/>
  <c r="G20" i="55"/>
  <c r="G19" i="55"/>
  <c r="G18" i="55"/>
  <c r="G17" i="55"/>
  <c r="G16" i="55"/>
  <c r="G15" i="55"/>
  <c r="G14" i="55"/>
  <c r="G13" i="55"/>
  <c r="G12" i="55"/>
  <c r="G11" i="55"/>
  <c r="G10" i="55"/>
  <c r="G9" i="55"/>
  <c r="D9" i="55"/>
  <c r="C9" i="55"/>
  <c r="C10" i="55" s="1"/>
  <c r="C11" i="55" s="1"/>
  <c r="C12" i="55" s="1"/>
  <c r="C13" i="55" s="1"/>
  <c r="C14" i="55" s="1"/>
  <c r="C15" i="55" s="1"/>
  <c r="B9" i="55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C25" i="54"/>
  <c r="D25" i="54" s="1"/>
  <c r="G24" i="54"/>
  <c r="C24" i="54"/>
  <c r="D24" i="54" s="1"/>
  <c r="G23" i="54"/>
  <c r="C23" i="54"/>
  <c r="D23" i="54" s="1"/>
  <c r="C22" i="54"/>
  <c r="D22" i="54" s="1"/>
  <c r="G21" i="54"/>
  <c r="G20" i="54"/>
  <c r="G19" i="54"/>
  <c r="G18" i="54"/>
  <c r="G17" i="54"/>
  <c r="G16" i="54"/>
  <c r="G15" i="54"/>
  <c r="G14" i="54"/>
  <c r="B14" i="54"/>
  <c r="G13" i="54"/>
  <c r="D13" i="54"/>
  <c r="G12" i="54"/>
  <c r="B12" i="54"/>
  <c r="G11" i="54"/>
  <c r="D11" i="54"/>
  <c r="G10" i="54"/>
  <c r="B10" i="54"/>
  <c r="G9" i="54"/>
  <c r="D9" i="54"/>
  <c r="C9" i="54"/>
  <c r="C10" i="54" s="1"/>
  <c r="C11" i="54" s="1"/>
  <c r="C12" i="54" s="1"/>
  <c r="C13" i="54" s="1"/>
  <c r="C14" i="54" s="1"/>
  <c r="C15" i="54" s="1"/>
  <c r="B9" i="54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D25" i="53"/>
  <c r="C25" i="53"/>
  <c r="C26" i="53" s="1"/>
  <c r="B25" i="53"/>
  <c r="G24" i="53"/>
  <c r="D24" i="53"/>
  <c r="C24" i="53"/>
  <c r="B24" i="53"/>
  <c r="G23" i="53"/>
  <c r="D23" i="53"/>
  <c r="C23" i="53"/>
  <c r="B23" i="53"/>
  <c r="C22" i="53"/>
  <c r="D22" i="53" s="1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C9" i="53"/>
  <c r="B22" i="54" l="1"/>
  <c r="D54" i="59"/>
  <c r="C11" i="56"/>
  <c r="D11" i="56" s="1"/>
  <c r="D10" i="56"/>
  <c r="B25" i="56"/>
  <c r="B26" i="56"/>
  <c r="B27" i="56"/>
  <c r="D27" i="56"/>
  <c r="D9" i="56"/>
  <c r="B9" i="56"/>
  <c r="B10" i="56" s="1"/>
  <c r="D24" i="56"/>
  <c r="B24" i="56"/>
  <c r="C30" i="56"/>
  <c r="D29" i="56"/>
  <c r="D28" i="56"/>
  <c r="B29" i="56"/>
  <c r="B28" i="56"/>
  <c r="C16" i="55"/>
  <c r="D15" i="55"/>
  <c r="D10" i="55"/>
  <c r="B11" i="55"/>
  <c r="D12" i="55"/>
  <c r="B13" i="55"/>
  <c r="D14" i="55"/>
  <c r="B15" i="55"/>
  <c r="B10" i="55"/>
  <c r="D11" i="55"/>
  <c r="B12" i="55"/>
  <c r="D13" i="55"/>
  <c r="B14" i="55"/>
  <c r="C26" i="55"/>
  <c r="B23" i="55"/>
  <c r="B24" i="55"/>
  <c r="B25" i="55"/>
  <c r="C16" i="54"/>
  <c r="D15" i="54"/>
  <c r="D10" i="54"/>
  <c r="B11" i="54"/>
  <c r="D12" i="54"/>
  <c r="B13" i="54"/>
  <c r="D14" i="54"/>
  <c r="B15" i="54"/>
  <c r="C26" i="54"/>
  <c r="B23" i="54"/>
  <c r="B24" i="54"/>
  <c r="B25" i="54"/>
  <c r="C27" i="53"/>
  <c r="D26" i="53"/>
  <c r="B26" i="53"/>
  <c r="D9" i="53"/>
  <c r="B9" i="53"/>
  <c r="C10" i="53"/>
  <c r="B22" i="53"/>
  <c r="C31" i="56" l="1"/>
  <c r="D30" i="56"/>
  <c r="B30" i="56"/>
  <c r="B11" i="56"/>
  <c r="C12" i="56"/>
  <c r="C13" i="56" s="1"/>
  <c r="C17" i="55"/>
  <c r="D16" i="55"/>
  <c r="B16" i="55"/>
  <c r="D26" i="55"/>
  <c r="B26" i="55"/>
  <c r="C27" i="55"/>
  <c r="D26" i="54"/>
  <c r="B26" i="54"/>
  <c r="C27" i="54"/>
  <c r="C17" i="54"/>
  <c r="D16" i="54"/>
  <c r="B16" i="54"/>
  <c r="C28" i="53"/>
  <c r="D27" i="53"/>
  <c r="D10" i="53"/>
  <c r="B10" i="53"/>
  <c r="C11" i="53"/>
  <c r="C14" i="56" l="1"/>
  <c r="D14" i="56" s="1"/>
  <c r="D13" i="56"/>
  <c r="D12" i="56"/>
  <c r="B12" i="56"/>
  <c r="B13" i="56" s="1"/>
  <c r="D31" i="56"/>
  <c r="C18" i="55"/>
  <c r="D17" i="55"/>
  <c r="B17" i="55"/>
  <c r="D27" i="55"/>
  <c r="C28" i="55"/>
  <c r="C18" i="54"/>
  <c r="D17" i="54"/>
  <c r="B17" i="54"/>
  <c r="D27" i="54"/>
  <c r="C28" i="54"/>
  <c r="C29" i="53"/>
  <c r="D28" i="53"/>
  <c r="D11" i="53"/>
  <c r="B11" i="53"/>
  <c r="C12" i="53"/>
  <c r="D32" i="56" l="1"/>
  <c r="B14" i="56"/>
  <c r="C15" i="56"/>
  <c r="C19" i="55"/>
  <c r="D18" i="55"/>
  <c r="B18" i="55"/>
  <c r="D28" i="55"/>
  <c r="C29" i="55"/>
  <c r="D28" i="54"/>
  <c r="C29" i="54"/>
  <c r="C19" i="54"/>
  <c r="D18" i="54"/>
  <c r="B18" i="54"/>
  <c r="C30" i="53"/>
  <c r="D29" i="53"/>
  <c r="D12" i="53"/>
  <c r="B12" i="53"/>
  <c r="C13" i="53"/>
  <c r="D15" i="56" l="1"/>
  <c r="B15" i="56"/>
  <c r="C16" i="56"/>
  <c r="D33" i="56"/>
  <c r="C20" i="55"/>
  <c r="D19" i="55"/>
  <c r="B19" i="55"/>
  <c r="D29" i="55"/>
  <c r="C30" i="55"/>
  <c r="D29" i="54"/>
  <c r="C30" i="54"/>
  <c r="C20" i="54"/>
  <c r="D19" i="54"/>
  <c r="B19" i="54"/>
  <c r="C31" i="53"/>
  <c r="D30" i="53"/>
  <c r="D13" i="53"/>
  <c r="B13" i="53"/>
  <c r="C14" i="53"/>
  <c r="D34" i="56" l="1"/>
  <c r="D16" i="56"/>
  <c r="B16" i="56"/>
  <c r="C17" i="56"/>
  <c r="C21" i="55"/>
  <c r="D20" i="55"/>
  <c r="B20" i="55"/>
  <c r="D30" i="55"/>
  <c r="C31" i="55"/>
  <c r="C21" i="54"/>
  <c r="D20" i="54"/>
  <c r="B20" i="54"/>
  <c r="D30" i="54"/>
  <c r="C31" i="54"/>
  <c r="C32" i="53"/>
  <c r="D31" i="53"/>
  <c r="D14" i="53"/>
  <c r="B14" i="53"/>
  <c r="C15" i="53"/>
  <c r="D17" i="56" l="1"/>
  <c r="B17" i="56"/>
  <c r="C18" i="56"/>
  <c r="D35" i="56"/>
  <c r="D21" i="55"/>
  <c r="B21" i="55"/>
  <c r="D31" i="55"/>
  <c r="C32" i="55"/>
  <c r="D21" i="54"/>
  <c r="B21" i="54"/>
  <c r="D31" i="54"/>
  <c r="C32" i="54"/>
  <c r="D15" i="53"/>
  <c r="B15" i="53"/>
  <c r="C16" i="53"/>
  <c r="C33" i="53"/>
  <c r="D32" i="53"/>
  <c r="D36" i="56" l="1"/>
  <c r="D18" i="56"/>
  <c r="B18" i="56"/>
  <c r="C19" i="56"/>
  <c r="D32" i="55"/>
  <c r="C33" i="55"/>
  <c r="D32" i="54"/>
  <c r="C33" i="54"/>
  <c r="D16" i="53"/>
  <c r="B16" i="53"/>
  <c r="C17" i="53"/>
  <c r="C34" i="53"/>
  <c r="D33" i="53"/>
  <c r="D19" i="56" l="1"/>
  <c r="B19" i="56"/>
  <c r="C20" i="56"/>
  <c r="D37" i="56"/>
  <c r="D33" i="55"/>
  <c r="C34" i="55"/>
  <c r="D33" i="54"/>
  <c r="C34" i="54"/>
  <c r="D17" i="53"/>
  <c r="B17" i="53"/>
  <c r="C18" i="53"/>
  <c r="C35" i="53"/>
  <c r="D34" i="53"/>
  <c r="D38" i="56" l="1"/>
  <c r="D20" i="56"/>
  <c r="B20" i="56"/>
  <c r="C21" i="56"/>
  <c r="D34" i="55"/>
  <c r="C35" i="55"/>
  <c r="D34" i="54"/>
  <c r="C35" i="54"/>
  <c r="D18" i="53"/>
  <c r="B18" i="53"/>
  <c r="C19" i="53"/>
  <c r="C36" i="53"/>
  <c r="D35" i="53"/>
  <c r="D21" i="56" l="1"/>
  <c r="B21" i="56"/>
  <c r="C22" i="56"/>
  <c r="D39" i="56"/>
  <c r="D35" i="55"/>
  <c r="C36" i="55"/>
  <c r="D35" i="54"/>
  <c r="C36" i="54"/>
  <c r="D19" i="53"/>
  <c r="B19" i="53"/>
  <c r="C20" i="53"/>
  <c r="C37" i="53"/>
  <c r="D36" i="53"/>
  <c r="D40" i="56" l="1"/>
  <c r="D22" i="56"/>
  <c r="B22" i="56"/>
  <c r="C23" i="56"/>
  <c r="D36" i="55"/>
  <c r="C37" i="55"/>
  <c r="D36" i="54"/>
  <c r="C37" i="54"/>
  <c r="D20" i="53"/>
  <c r="B20" i="53"/>
  <c r="C21" i="53"/>
  <c r="C38" i="53"/>
  <c r="D37" i="53"/>
  <c r="D23" i="56" l="1"/>
  <c r="B23" i="56"/>
  <c r="D41" i="56"/>
  <c r="D37" i="55"/>
  <c r="C38" i="55"/>
  <c r="D37" i="54"/>
  <c r="C38" i="54"/>
  <c r="D21" i="53"/>
  <c r="B21" i="53"/>
  <c r="C39" i="53"/>
  <c r="D38" i="53"/>
  <c r="D38" i="55" l="1"/>
  <c r="C39" i="55"/>
  <c r="D38" i="54"/>
  <c r="C39" i="54"/>
  <c r="C40" i="53"/>
  <c r="D39" i="53"/>
  <c r="B39" i="53"/>
  <c r="D39" i="55" l="1"/>
  <c r="B39" i="55"/>
  <c r="C40" i="55"/>
  <c r="D39" i="54"/>
  <c r="B39" i="54"/>
  <c r="C40" i="54"/>
  <c r="C41" i="53"/>
  <c r="D40" i="53"/>
  <c r="B40" i="53"/>
  <c r="D46" i="56" l="1"/>
  <c r="D40" i="55"/>
  <c r="B40" i="55"/>
  <c r="C41" i="55"/>
  <c r="D40" i="54"/>
  <c r="B40" i="54"/>
  <c r="C41" i="54"/>
  <c r="C42" i="53"/>
  <c r="D41" i="53"/>
  <c r="B41" i="53"/>
  <c r="C48" i="56" l="1"/>
  <c r="B48" i="56" s="1"/>
  <c r="D47" i="56"/>
  <c r="D41" i="55"/>
  <c r="B41" i="55"/>
  <c r="C42" i="55"/>
  <c r="D41" i="54"/>
  <c r="B41" i="54"/>
  <c r="C42" i="54"/>
  <c r="C43" i="53"/>
  <c r="D42" i="53"/>
  <c r="B42" i="53"/>
  <c r="C49" i="56" l="1"/>
  <c r="D48" i="56"/>
  <c r="D42" i="55"/>
  <c r="B42" i="55"/>
  <c r="C43" i="55"/>
  <c r="D42" i="54"/>
  <c r="B42" i="54"/>
  <c r="C43" i="54"/>
  <c r="D43" i="53"/>
  <c r="B43" i="53"/>
  <c r="D49" i="56" l="1"/>
  <c r="B49" i="56"/>
  <c r="D43" i="55"/>
  <c r="B43" i="55"/>
  <c r="D43" i="54"/>
  <c r="B43" i="54"/>
  <c r="G41" i="50"/>
  <c r="G40" i="50"/>
  <c r="G42" i="50"/>
  <c r="G43" i="51" l="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D25" i="51"/>
  <c r="C25" i="51"/>
  <c r="C26" i="51" s="1"/>
  <c r="B25" i="51"/>
  <c r="G24" i="51"/>
  <c r="D24" i="51"/>
  <c r="C24" i="51"/>
  <c r="B24" i="51"/>
  <c r="G23" i="51"/>
  <c r="D23" i="51"/>
  <c r="C23" i="51"/>
  <c r="B23" i="51"/>
  <c r="C22" i="51"/>
  <c r="D22" i="51" s="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C9" i="51"/>
  <c r="G45" i="50"/>
  <c r="G44" i="50"/>
  <c r="G43" i="50"/>
  <c r="G39" i="50"/>
  <c r="G38" i="50"/>
  <c r="G37" i="50"/>
  <c r="G36" i="50"/>
  <c r="G35" i="50"/>
  <c r="G34" i="50"/>
  <c r="G33" i="50"/>
  <c r="G32" i="50"/>
  <c r="G31" i="50"/>
  <c r="G30" i="50"/>
  <c r="G29" i="50"/>
  <c r="G28" i="50"/>
  <c r="G27" i="50"/>
  <c r="G26" i="50"/>
  <c r="G25" i="50"/>
  <c r="D25" i="50"/>
  <c r="C25" i="50"/>
  <c r="C26" i="50" s="1"/>
  <c r="B25" i="50"/>
  <c r="G24" i="50"/>
  <c r="D24" i="50"/>
  <c r="C24" i="50"/>
  <c r="B24" i="50"/>
  <c r="G23" i="50"/>
  <c r="D23" i="50"/>
  <c r="C23" i="50"/>
  <c r="B23" i="50"/>
  <c r="C22" i="50"/>
  <c r="D22" i="50" s="1"/>
  <c r="G21" i="50"/>
  <c r="G20" i="50"/>
  <c r="G19" i="50"/>
  <c r="G18" i="50"/>
  <c r="G17" i="50"/>
  <c r="G16" i="50"/>
  <c r="G15" i="50"/>
  <c r="G14" i="50"/>
  <c r="G13" i="50"/>
  <c r="G12" i="50"/>
  <c r="G11" i="50"/>
  <c r="G10" i="50"/>
  <c r="G9" i="50"/>
  <c r="C9" i="50"/>
  <c r="D9" i="51" l="1"/>
  <c r="B9" i="51"/>
  <c r="C10" i="51"/>
  <c r="D26" i="51"/>
  <c r="B26" i="51"/>
  <c r="B22" i="51"/>
  <c r="D9" i="50"/>
  <c r="B9" i="50"/>
  <c r="C10" i="50"/>
  <c r="C27" i="50"/>
  <c r="D26" i="50"/>
  <c r="B26" i="50"/>
  <c r="B22" i="50"/>
  <c r="D10" i="51" l="1"/>
  <c r="B10" i="51"/>
  <c r="C11" i="51"/>
  <c r="D27" i="51"/>
  <c r="D10" i="50"/>
  <c r="B10" i="50"/>
  <c r="C11" i="50"/>
  <c r="C28" i="50"/>
  <c r="D27" i="50"/>
  <c r="D11" i="51" l="1"/>
  <c r="B11" i="51"/>
  <c r="C12" i="51"/>
  <c r="D28" i="51"/>
  <c r="D11" i="50"/>
  <c r="B11" i="50"/>
  <c r="C12" i="50"/>
  <c r="C29" i="50"/>
  <c r="D28" i="50"/>
  <c r="D12" i="51" l="1"/>
  <c r="B12" i="51"/>
  <c r="C13" i="51"/>
  <c r="D29" i="51"/>
  <c r="D12" i="50"/>
  <c r="B12" i="50"/>
  <c r="C13" i="50"/>
  <c r="C30" i="50"/>
  <c r="D29" i="50"/>
  <c r="D13" i="51" l="1"/>
  <c r="B13" i="51"/>
  <c r="C14" i="51"/>
  <c r="D30" i="51"/>
  <c r="D13" i="50"/>
  <c r="B13" i="50"/>
  <c r="C14" i="50"/>
  <c r="C31" i="50"/>
  <c r="D30" i="50"/>
  <c r="D14" i="51" l="1"/>
  <c r="B14" i="51"/>
  <c r="C15" i="51"/>
  <c r="D31" i="51"/>
  <c r="D14" i="50"/>
  <c r="B14" i="50"/>
  <c r="C15" i="50"/>
  <c r="C32" i="50"/>
  <c r="D31" i="50"/>
  <c r="D15" i="51" l="1"/>
  <c r="B15" i="51"/>
  <c r="C16" i="51"/>
  <c r="D32" i="51"/>
  <c r="D15" i="50"/>
  <c r="B15" i="50"/>
  <c r="C16" i="50"/>
  <c r="C33" i="50"/>
  <c r="D32" i="50"/>
  <c r="D16" i="51" l="1"/>
  <c r="B16" i="51"/>
  <c r="C17" i="51"/>
  <c r="D33" i="51"/>
  <c r="D16" i="50"/>
  <c r="B16" i="50"/>
  <c r="C17" i="50"/>
  <c r="C34" i="50"/>
  <c r="D33" i="50"/>
  <c r="D17" i="51" l="1"/>
  <c r="B17" i="51"/>
  <c r="C18" i="51"/>
  <c r="D34" i="51"/>
  <c r="D17" i="50"/>
  <c r="B17" i="50"/>
  <c r="C18" i="50"/>
  <c r="C35" i="50"/>
  <c r="D34" i="50"/>
  <c r="D18" i="51" l="1"/>
  <c r="B18" i="51"/>
  <c r="C19" i="51"/>
  <c r="D35" i="51"/>
  <c r="D18" i="50"/>
  <c r="B18" i="50"/>
  <c r="C19" i="50"/>
  <c r="C36" i="50"/>
  <c r="D35" i="50"/>
  <c r="D19" i="51" l="1"/>
  <c r="B19" i="51"/>
  <c r="C20" i="51"/>
  <c r="D36" i="51"/>
  <c r="D19" i="50"/>
  <c r="B19" i="50"/>
  <c r="C20" i="50"/>
  <c r="C37" i="50"/>
  <c r="D36" i="50"/>
  <c r="D20" i="51" l="1"/>
  <c r="B20" i="51"/>
  <c r="C21" i="51"/>
  <c r="C38" i="51"/>
  <c r="B38" i="51" s="1"/>
  <c r="D37" i="51"/>
  <c r="D20" i="50"/>
  <c r="B20" i="50"/>
  <c r="C21" i="50"/>
  <c r="C38" i="50"/>
  <c r="D37" i="50"/>
  <c r="D21" i="51" l="1"/>
  <c r="B21" i="51"/>
  <c r="C39" i="51"/>
  <c r="D38" i="51"/>
  <c r="D21" i="50"/>
  <c r="B21" i="50"/>
  <c r="C39" i="50"/>
  <c r="C40" i="50" s="1"/>
  <c r="D38" i="50"/>
  <c r="C41" i="50" l="1"/>
  <c r="D40" i="50"/>
  <c r="C40" i="51"/>
  <c r="D39" i="51"/>
  <c r="B39" i="51"/>
  <c r="D39" i="50"/>
  <c r="C42" i="50" l="1"/>
  <c r="B42" i="50" s="1"/>
  <c r="D41" i="50"/>
  <c r="C41" i="51"/>
  <c r="D40" i="51"/>
  <c r="B40" i="51"/>
  <c r="C43" i="50" l="1"/>
  <c r="D43" i="50" s="1"/>
  <c r="D42" i="50"/>
  <c r="C42" i="51"/>
  <c r="D41" i="51"/>
  <c r="B41" i="51"/>
  <c r="B43" i="50" l="1"/>
  <c r="C44" i="50"/>
  <c r="D44" i="50" s="1"/>
  <c r="C43" i="51"/>
  <c r="D42" i="51"/>
  <c r="B42" i="51"/>
  <c r="C45" i="50" l="1"/>
  <c r="B45" i="50" s="1"/>
  <c r="B44" i="50"/>
  <c r="D43" i="51"/>
  <c r="B43" i="51"/>
  <c r="D45" i="50"/>
  <c r="H132" i="15" l="1"/>
  <c r="D132" i="15"/>
  <c r="B132" i="15"/>
  <c r="H292" i="15" l="1"/>
  <c r="B52" i="15" l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240" i="15"/>
  <c r="B295" i="15"/>
  <c r="C291" i="15"/>
  <c r="C292" i="15" s="1"/>
  <c r="H291" i="15"/>
  <c r="H293" i="15"/>
  <c r="H294" i="15"/>
  <c r="B290" i="15"/>
  <c r="B291" i="15" s="1"/>
  <c r="D290" i="15"/>
  <c r="H290" i="15"/>
  <c r="B289" i="15"/>
  <c r="B9" i="15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D291" i="15"/>
  <c r="B102" i="15"/>
  <c r="B112" i="15"/>
  <c r="B122" i="15"/>
  <c r="B92" i="15"/>
  <c r="D102" i="15"/>
  <c r="D112" i="15"/>
  <c r="D122" i="15"/>
  <c r="D92" i="15"/>
  <c r="C123" i="15"/>
  <c r="D123" i="15"/>
  <c r="C113" i="15"/>
  <c r="B113" i="15"/>
  <c r="C103" i="15"/>
  <c r="D103" i="15"/>
  <c r="C93" i="15"/>
  <c r="C53" i="15"/>
  <c r="C54" i="15" s="1"/>
  <c r="D113" i="15"/>
  <c r="C114" i="15"/>
  <c r="C115" i="15" s="1"/>
  <c r="B115" i="15" s="1"/>
  <c r="C124" i="15"/>
  <c r="B123" i="15"/>
  <c r="C94" i="15"/>
  <c r="B94" i="15" s="1"/>
  <c r="C104" i="15"/>
  <c r="C105" i="15" s="1"/>
  <c r="B103" i="15"/>
  <c r="B296" i="15"/>
  <c r="B297" i="15" s="1"/>
  <c r="B298" i="15" s="1"/>
  <c r="B280" i="15"/>
  <c r="B237" i="15"/>
  <c r="B197" i="15"/>
  <c r="B177" i="15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76" i="15"/>
  <c r="B175" i="15"/>
  <c r="B174" i="15"/>
  <c r="B153" i="15"/>
  <c r="B154" i="15"/>
  <c r="B133" i="15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49" i="15"/>
  <c r="B50" i="15"/>
  <c r="B51" i="15" s="1"/>
  <c r="B8" i="15"/>
  <c r="D296" i="15"/>
  <c r="D280" i="15"/>
  <c r="D237" i="15"/>
  <c r="D197" i="15"/>
  <c r="D177" i="15"/>
  <c r="D176" i="15"/>
  <c r="D175" i="15"/>
  <c r="D174" i="15"/>
  <c r="D154" i="15"/>
  <c r="D153" i="15"/>
  <c r="D133" i="15"/>
  <c r="D52" i="15"/>
  <c r="D49" i="15"/>
  <c r="D50" i="15"/>
  <c r="D51" i="15"/>
  <c r="D8" i="15"/>
  <c r="C95" i="15"/>
  <c r="D95" i="15" s="1"/>
  <c r="D94" i="15"/>
  <c r="B124" i="15"/>
  <c r="C297" i="15"/>
  <c r="D297" i="15" s="1"/>
  <c r="C281" i="15"/>
  <c r="D281" i="15" s="1"/>
  <c r="D240" i="15"/>
  <c r="C238" i="15"/>
  <c r="C239" i="15" s="1"/>
  <c r="D239" i="15" s="1"/>
  <c r="C198" i="15"/>
  <c r="D198" i="15" s="1"/>
  <c r="C178" i="15"/>
  <c r="D178" i="15" s="1"/>
  <c r="C155" i="15"/>
  <c r="D155" i="15" s="1"/>
  <c r="C134" i="15"/>
  <c r="D134" i="15" s="1"/>
  <c r="D9" i="15"/>
  <c r="D238" i="15"/>
  <c r="C241" i="15"/>
  <c r="D241" i="15" s="1"/>
  <c r="C10" i="15"/>
  <c r="D10" i="15" s="1"/>
  <c r="C199" i="15"/>
  <c r="D199" i="15" s="1"/>
  <c r="C179" i="15"/>
  <c r="D179" i="15" s="1"/>
  <c r="C11" i="15"/>
  <c r="C12" i="15" s="1"/>
  <c r="C200" i="15"/>
  <c r="C201" i="15" s="1"/>
  <c r="C202" i="15" s="1"/>
  <c r="D200" i="15"/>
  <c r="D11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198" i="15"/>
  <c r="H199" i="15"/>
  <c r="H197" i="15"/>
  <c r="H297" i="15"/>
  <c r="H298" i="15"/>
  <c r="H296" i="15"/>
  <c r="G297" i="15" s="1"/>
  <c r="G298" i="15" s="1"/>
  <c r="H50" i="15"/>
  <c r="H51" i="15"/>
  <c r="H49" i="15"/>
  <c r="G50" i="15" s="1"/>
  <c r="G51" i="15" s="1"/>
  <c r="B281" i="15"/>
  <c r="B282" i="15" s="1"/>
  <c r="B283" i="15" s="1"/>
  <c r="B284" i="15" s="1"/>
  <c r="B285" i="15" s="1"/>
  <c r="B286" i="15" s="1"/>
  <c r="B287" i="15" s="1"/>
  <c r="B288" i="15" s="1"/>
  <c r="H295" i="15"/>
  <c r="H282" i="15"/>
  <c r="H283" i="15"/>
  <c r="H284" i="15"/>
  <c r="H285" i="15"/>
  <c r="H286" i="15"/>
  <c r="H287" i="15"/>
  <c r="H288" i="15"/>
  <c r="H289" i="15"/>
  <c r="H281" i="15"/>
  <c r="H280" i="15"/>
  <c r="G281" i="15" s="1"/>
  <c r="G282" i="15" s="1"/>
  <c r="G283" i="15" s="1"/>
  <c r="G284" i="15" s="1"/>
  <c r="G285" i="15" s="1"/>
  <c r="G286" i="15" s="1"/>
  <c r="G287" i="15" s="1"/>
  <c r="G288" i="15" s="1"/>
  <c r="G289" i="15" s="1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92" i="15"/>
  <c r="H131" i="15"/>
  <c r="D289" i="15"/>
  <c r="D295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41" i="15"/>
  <c r="H242" i="15"/>
  <c r="H243" i="15"/>
  <c r="H244" i="15"/>
  <c r="H245" i="15"/>
  <c r="H246" i="15"/>
  <c r="H247" i="15"/>
  <c r="H248" i="15"/>
  <c r="H249" i="15"/>
  <c r="H250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40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34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G9" i="15"/>
  <c r="H239" i="15"/>
  <c r="H238" i="15"/>
  <c r="H237" i="15"/>
  <c r="G238" i="15" s="1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176" i="15"/>
  <c r="H175" i="15"/>
  <c r="H174" i="15"/>
  <c r="H154" i="15"/>
  <c r="G155" i="15" s="1"/>
  <c r="H153" i="15"/>
  <c r="H133" i="15"/>
  <c r="G134" i="15" s="1"/>
  <c r="G135" i="15" s="1"/>
  <c r="G136" i="15" s="1"/>
  <c r="B238" i="15"/>
  <c r="B239" i="15" s="1"/>
  <c r="G239" i="15"/>
  <c r="G240" i="15"/>
  <c r="G241" i="15" s="1"/>
  <c r="G267" i="15"/>
  <c r="G268" i="15" s="1"/>
  <c r="G249" i="15"/>
  <c r="G275" i="15"/>
  <c r="G276" i="15" s="1"/>
  <c r="G178" i="15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B241" i="15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155" i="15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98" i="15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G250" i="15" l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42" i="15"/>
  <c r="G137" i="15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C242" i="15"/>
  <c r="D202" i="15"/>
  <c r="C203" i="15"/>
  <c r="D54" i="15"/>
  <c r="C55" i="15"/>
  <c r="C56" i="15" s="1"/>
  <c r="C57" i="15" s="1"/>
  <c r="B292" i="15"/>
  <c r="B293" i="15" s="1"/>
  <c r="B294" i="15" s="1"/>
  <c r="C13" i="15"/>
  <c r="D13" i="15" s="1"/>
  <c r="D12" i="15"/>
  <c r="G175" i="15"/>
  <c r="G176" i="15" s="1"/>
  <c r="G279" i="15"/>
  <c r="G273" i="15"/>
  <c r="G274" i="15" s="1"/>
  <c r="G247" i="15"/>
  <c r="G248" i="15" s="1"/>
  <c r="G269" i="15"/>
  <c r="G270" i="15" s="1"/>
  <c r="G277" i="15"/>
  <c r="G278" i="15" s="1"/>
  <c r="G271" i="15"/>
  <c r="G272" i="15" s="1"/>
  <c r="G245" i="15"/>
  <c r="G246" i="15" s="1"/>
  <c r="G243" i="15"/>
  <c r="G244" i="15" s="1"/>
  <c r="C282" i="15"/>
  <c r="C156" i="15"/>
  <c r="D53" i="15"/>
  <c r="C135" i="15"/>
  <c r="D135" i="15" s="1"/>
  <c r="C298" i="15"/>
  <c r="D298" i="15" s="1"/>
  <c r="B114" i="15"/>
  <c r="B104" i="15"/>
  <c r="D292" i="15"/>
  <c r="C293" i="15"/>
  <c r="B105" i="15"/>
  <c r="C106" i="15"/>
  <c r="D105" i="15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D114" i="15"/>
  <c r="D104" i="15"/>
  <c r="G290" i="15"/>
  <c r="G295" i="15"/>
  <c r="C136" i="15"/>
  <c r="B95" i="15"/>
  <c r="C96" i="15"/>
  <c r="D56" i="15"/>
  <c r="D201" i="15"/>
  <c r="C180" i="15"/>
  <c r="C116" i="15"/>
  <c r="D115" i="15"/>
  <c r="C125" i="15"/>
  <c r="D124" i="15"/>
  <c r="B93" i="15"/>
  <c r="D93" i="15"/>
  <c r="D55" i="15" l="1"/>
  <c r="C14" i="15"/>
  <c r="D242" i="15"/>
  <c r="C243" i="15"/>
  <c r="C294" i="15"/>
  <c r="D294" i="15" s="1"/>
  <c r="D293" i="15"/>
  <c r="C283" i="15"/>
  <c r="D282" i="15"/>
  <c r="D203" i="15"/>
  <c r="C204" i="15"/>
  <c r="D156" i="15"/>
  <c r="C157" i="15"/>
  <c r="B106" i="15"/>
  <c r="C107" i="15"/>
  <c r="D106" i="15"/>
  <c r="C126" i="15"/>
  <c r="D125" i="15"/>
  <c r="B125" i="15"/>
  <c r="B116" i="15"/>
  <c r="C117" i="15"/>
  <c r="D116" i="15"/>
  <c r="C97" i="15"/>
  <c r="D96" i="15"/>
  <c r="B96" i="15"/>
  <c r="G294" i="15"/>
  <c r="G293" i="15"/>
  <c r="G291" i="15"/>
  <c r="G292" i="15" s="1"/>
  <c r="C181" i="15"/>
  <c r="D180" i="15"/>
  <c r="D14" i="15"/>
  <c r="C15" i="15"/>
  <c r="C58" i="15"/>
  <c r="D57" i="15"/>
  <c r="D136" i="15"/>
  <c r="C137" i="15"/>
  <c r="C244" i="15" l="1"/>
  <c r="D243" i="15"/>
  <c r="D204" i="15"/>
  <c r="C205" i="15"/>
  <c r="D157" i="15"/>
  <c r="C158" i="15"/>
  <c r="D283" i="15"/>
  <c r="C284" i="15"/>
  <c r="C108" i="15"/>
  <c r="B107" i="15"/>
  <c r="D107" i="15"/>
  <c r="C138" i="15"/>
  <c r="D137" i="15"/>
  <c r="D15" i="15"/>
  <c r="C16" i="15"/>
  <c r="B97" i="15"/>
  <c r="D97" i="15"/>
  <c r="C98" i="15"/>
  <c r="B117" i="15"/>
  <c r="C118" i="15"/>
  <c r="D117" i="15"/>
  <c r="C127" i="15"/>
  <c r="D126" i="15"/>
  <c r="B126" i="15"/>
  <c r="D58" i="15"/>
  <c r="C59" i="15"/>
  <c r="C182" i="15"/>
  <c r="D181" i="15"/>
  <c r="C245" i="15" l="1"/>
  <c r="D244" i="15"/>
  <c r="D284" i="15"/>
  <c r="C285" i="15"/>
  <c r="C159" i="15"/>
  <c r="D158" i="15"/>
  <c r="C206" i="15"/>
  <c r="D205" i="15"/>
  <c r="C109" i="15"/>
  <c r="B108" i="15"/>
  <c r="D108" i="15"/>
  <c r="C183" i="15"/>
  <c r="D182" i="15"/>
  <c r="C139" i="15"/>
  <c r="D138" i="15"/>
  <c r="C60" i="15"/>
  <c r="D59" i="15"/>
  <c r="C128" i="15"/>
  <c r="D127" i="15"/>
  <c r="B127" i="15"/>
  <c r="B118" i="15"/>
  <c r="D118" i="15"/>
  <c r="C119" i="15"/>
  <c r="C99" i="15"/>
  <c r="B98" i="15"/>
  <c r="D98" i="15"/>
  <c r="C17" i="15"/>
  <c r="D16" i="15"/>
  <c r="D245" i="15" l="1"/>
  <c r="C246" i="15"/>
  <c r="D285" i="15"/>
  <c r="C286" i="15"/>
  <c r="C207" i="15"/>
  <c r="D206" i="15"/>
  <c r="D159" i="15"/>
  <c r="C160" i="15"/>
  <c r="D109" i="15"/>
  <c r="C110" i="15"/>
  <c r="B109" i="15"/>
  <c r="C18" i="15"/>
  <c r="D17" i="15"/>
  <c r="B119" i="15"/>
  <c r="C120" i="15"/>
  <c r="D119" i="15"/>
  <c r="C184" i="15"/>
  <c r="D183" i="15"/>
  <c r="C100" i="15"/>
  <c r="D99" i="15"/>
  <c r="B99" i="15"/>
  <c r="C129" i="15"/>
  <c r="D128" i="15"/>
  <c r="B128" i="15"/>
  <c r="C61" i="15"/>
  <c r="D60" i="15"/>
  <c r="C140" i="15"/>
  <c r="D139" i="15"/>
  <c r="D246" i="15" l="1"/>
  <c r="C247" i="15"/>
  <c r="D160" i="15"/>
  <c r="C161" i="15"/>
  <c r="D286" i="15"/>
  <c r="C287" i="15"/>
  <c r="C208" i="15"/>
  <c r="D207" i="15"/>
  <c r="D110" i="15"/>
  <c r="B110" i="15"/>
  <c r="C111" i="15"/>
  <c r="B129" i="15"/>
  <c r="D129" i="15"/>
  <c r="C130" i="15"/>
  <c r="C19" i="15"/>
  <c r="D18" i="15"/>
  <c r="C141" i="15"/>
  <c r="D140" i="15"/>
  <c r="C62" i="15"/>
  <c r="D61" i="15"/>
  <c r="C101" i="15"/>
  <c r="D100" i="15"/>
  <c r="B100" i="15"/>
  <c r="C185" i="15"/>
  <c r="D184" i="15"/>
  <c r="C121" i="15"/>
  <c r="D120" i="15"/>
  <c r="B120" i="15"/>
  <c r="C248" i="15" l="1"/>
  <c r="D247" i="15"/>
  <c r="C288" i="15"/>
  <c r="D288" i="15" s="1"/>
  <c r="D287" i="15"/>
  <c r="D161" i="15"/>
  <c r="C162" i="15"/>
  <c r="C209" i="15"/>
  <c r="D208" i="15"/>
  <c r="B111" i="15"/>
  <c r="D111" i="15"/>
  <c r="B121" i="15"/>
  <c r="D121" i="15"/>
  <c r="C186" i="15"/>
  <c r="D185" i="15"/>
  <c r="B130" i="15"/>
  <c r="C131" i="15"/>
  <c r="D130" i="15"/>
  <c r="B101" i="15"/>
  <c r="D101" i="15"/>
  <c r="D62" i="15"/>
  <c r="C63" i="15"/>
  <c r="C142" i="15"/>
  <c r="D141" i="15"/>
  <c r="C20" i="15"/>
  <c r="D19" i="15"/>
  <c r="D248" i="15" l="1"/>
  <c r="C249" i="15"/>
  <c r="C163" i="15"/>
  <c r="D162" i="15"/>
  <c r="D209" i="15"/>
  <c r="C210" i="15"/>
  <c r="C64" i="15"/>
  <c r="D63" i="15"/>
  <c r="C187" i="15"/>
  <c r="D186" i="15"/>
  <c r="D20" i="15"/>
  <c r="C21" i="15"/>
  <c r="C143" i="15"/>
  <c r="D142" i="15"/>
  <c r="B131" i="15"/>
  <c r="D131" i="15"/>
  <c r="C250" i="15" l="1"/>
  <c r="D249" i="15"/>
  <c r="C211" i="15"/>
  <c r="D210" i="15"/>
  <c r="C164" i="15"/>
  <c r="D163" i="15"/>
  <c r="C144" i="15"/>
  <c r="D143" i="15"/>
  <c r="C188" i="15"/>
  <c r="D187" i="15"/>
  <c r="D64" i="15"/>
  <c r="C65" i="15"/>
  <c r="D21" i="15"/>
  <c r="C22" i="15"/>
  <c r="D250" i="15" l="1"/>
  <c r="C251" i="15"/>
  <c r="C165" i="15"/>
  <c r="D164" i="15"/>
  <c r="C212" i="15"/>
  <c r="D211" i="15"/>
  <c r="C189" i="15"/>
  <c r="D188" i="15"/>
  <c r="C145" i="15"/>
  <c r="D144" i="15"/>
  <c r="C23" i="15"/>
  <c r="D22" i="15"/>
  <c r="C66" i="15"/>
  <c r="D65" i="15"/>
  <c r="D251" i="15" l="1"/>
  <c r="C252" i="15"/>
  <c r="C213" i="15"/>
  <c r="D212" i="15"/>
  <c r="C166" i="15"/>
  <c r="D165" i="15"/>
  <c r="D66" i="15"/>
  <c r="C67" i="15"/>
  <c r="D23" i="15"/>
  <c r="C24" i="15"/>
  <c r="C146" i="15"/>
  <c r="D145" i="15"/>
  <c r="D189" i="15"/>
  <c r="C190" i="15"/>
  <c r="C253" i="15" l="1"/>
  <c r="D252" i="15"/>
  <c r="D166" i="15"/>
  <c r="C167" i="15"/>
  <c r="D213" i="15"/>
  <c r="C214" i="15"/>
  <c r="D146" i="15"/>
  <c r="C147" i="15"/>
  <c r="D190" i="15"/>
  <c r="C191" i="15"/>
  <c r="D24" i="15"/>
  <c r="C25" i="15"/>
  <c r="C68" i="15"/>
  <c r="D67" i="15"/>
  <c r="C254" i="15" l="1"/>
  <c r="D253" i="15"/>
  <c r="C215" i="15"/>
  <c r="D214" i="15"/>
  <c r="C168" i="15"/>
  <c r="D167" i="15"/>
  <c r="C69" i="15"/>
  <c r="D68" i="15"/>
  <c r="C26" i="15"/>
  <c r="D25" i="15"/>
  <c r="C192" i="15"/>
  <c r="D191" i="15"/>
  <c r="D147" i="15"/>
  <c r="C148" i="15"/>
  <c r="D254" i="15" l="1"/>
  <c r="C255" i="15"/>
  <c r="D168" i="15"/>
  <c r="C169" i="15"/>
  <c r="D215" i="15"/>
  <c r="C216" i="15"/>
  <c r="D192" i="15"/>
  <c r="C193" i="15"/>
  <c r="C27" i="15"/>
  <c r="D26" i="15"/>
  <c r="C70" i="15"/>
  <c r="D69" i="15"/>
  <c r="C149" i="15"/>
  <c r="D148" i="15"/>
  <c r="C256" i="15" l="1"/>
  <c r="D255" i="15"/>
  <c r="D216" i="15"/>
  <c r="C217" i="15"/>
  <c r="C170" i="15"/>
  <c r="D169" i="15"/>
  <c r="D149" i="15"/>
  <c r="C150" i="15"/>
  <c r="D70" i="15"/>
  <c r="C71" i="15"/>
  <c r="D27" i="15"/>
  <c r="C28" i="15"/>
  <c r="C194" i="15"/>
  <c r="D193" i="15"/>
  <c r="C257" i="15" l="1"/>
  <c r="D256" i="15"/>
  <c r="C218" i="15"/>
  <c r="D217" i="15"/>
  <c r="D170" i="15"/>
  <c r="C171" i="15"/>
  <c r="D194" i="15"/>
  <c r="C195" i="15"/>
  <c r="C29" i="15"/>
  <c r="D28" i="15"/>
  <c r="C72" i="15"/>
  <c r="D71" i="15"/>
  <c r="D150" i="15"/>
  <c r="C151" i="15"/>
  <c r="D257" i="15" l="1"/>
  <c r="C258" i="15"/>
  <c r="D171" i="15"/>
  <c r="C172" i="15"/>
  <c r="D218" i="15"/>
  <c r="C219" i="15"/>
  <c r="D72" i="15"/>
  <c r="C73" i="15"/>
  <c r="D29" i="15"/>
  <c r="C30" i="15"/>
  <c r="C152" i="15"/>
  <c r="D152" i="15" s="1"/>
  <c r="D151" i="15"/>
  <c r="C196" i="15"/>
  <c r="D196" i="15" s="1"/>
  <c r="D195" i="15"/>
  <c r="D258" i="15" l="1"/>
  <c r="C259" i="15"/>
  <c r="C220" i="15"/>
  <c r="D219" i="15"/>
  <c r="C173" i="15"/>
  <c r="D173" i="15" s="1"/>
  <c r="D172" i="15"/>
  <c r="C31" i="15"/>
  <c r="D30" i="15"/>
  <c r="C74" i="15"/>
  <c r="D73" i="15"/>
  <c r="C260" i="15" l="1"/>
  <c r="D259" i="15"/>
  <c r="D220" i="15"/>
  <c r="C221" i="15"/>
  <c r="D74" i="15"/>
  <c r="C75" i="15"/>
  <c r="D31" i="15"/>
  <c r="C32" i="15"/>
  <c r="D260" i="15" l="1"/>
  <c r="C261" i="15"/>
  <c r="C222" i="15"/>
  <c r="D221" i="15"/>
  <c r="C33" i="15"/>
  <c r="D32" i="15"/>
  <c r="C76" i="15"/>
  <c r="D75" i="15"/>
  <c r="C262" i="15" l="1"/>
  <c r="D261" i="15"/>
  <c r="D222" i="15"/>
  <c r="C223" i="15"/>
  <c r="C77" i="15"/>
  <c r="D76" i="15"/>
  <c r="D33" i="15"/>
  <c r="C34" i="15"/>
  <c r="D262" i="15" l="1"/>
  <c r="C263" i="15"/>
  <c r="C224" i="15"/>
  <c r="D223" i="15"/>
  <c r="C78" i="15"/>
  <c r="D77" i="15"/>
  <c r="C35" i="15"/>
  <c r="D34" i="15"/>
  <c r="C264" i="15" l="1"/>
  <c r="D263" i="15"/>
  <c r="D224" i="15"/>
  <c r="C225" i="15"/>
  <c r="D35" i="15"/>
  <c r="C36" i="15"/>
  <c r="C79" i="15"/>
  <c r="D78" i="15"/>
  <c r="D264" i="15" l="1"/>
  <c r="C265" i="15"/>
  <c r="C226" i="15"/>
  <c r="D225" i="15"/>
  <c r="C80" i="15"/>
  <c r="D79" i="15"/>
  <c r="C37" i="15"/>
  <c r="D36" i="15"/>
  <c r="C266" i="15" l="1"/>
  <c r="D265" i="15"/>
  <c r="D226" i="15"/>
  <c r="C227" i="15"/>
  <c r="D37" i="15"/>
  <c r="C38" i="15"/>
  <c r="C81" i="15"/>
  <c r="D80" i="15"/>
  <c r="D266" i="15" l="1"/>
  <c r="C267" i="15"/>
  <c r="C228" i="15"/>
  <c r="D227" i="15"/>
  <c r="C82" i="15"/>
  <c r="D81" i="15"/>
  <c r="C39" i="15"/>
  <c r="D38" i="15"/>
  <c r="C268" i="15" l="1"/>
  <c r="D267" i="15"/>
  <c r="C229" i="15"/>
  <c r="D228" i="15"/>
  <c r="C40" i="15"/>
  <c r="D39" i="15"/>
  <c r="C83" i="15"/>
  <c r="D82" i="15"/>
  <c r="D268" i="15" l="1"/>
  <c r="C269" i="15"/>
  <c r="D229" i="15"/>
  <c r="C230" i="15"/>
  <c r="C84" i="15"/>
  <c r="D83" i="15"/>
  <c r="D40" i="15"/>
  <c r="C41" i="15"/>
  <c r="C270" i="15" l="1"/>
  <c r="D269" i="15"/>
  <c r="D230" i="15"/>
  <c r="C231" i="15"/>
  <c r="C85" i="15"/>
  <c r="D84" i="15"/>
  <c r="D41" i="15"/>
  <c r="C42" i="15"/>
  <c r="D270" i="15" l="1"/>
  <c r="C271" i="15"/>
  <c r="D231" i="15"/>
  <c r="C232" i="15"/>
  <c r="C86" i="15"/>
  <c r="D85" i="15"/>
  <c r="D42" i="15"/>
  <c r="C43" i="15"/>
  <c r="D271" i="15" l="1"/>
  <c r="C272" i="15"/>
  <c r="D232" i="15"/>
  <c r="C233" i="15"/>
  <c r="D86" i="15"/>
  <c r="C87" i="15"/>
  <c r="D43" i="15"/>
  <c r="C44" i="15"/>
  <c r="C273" i="15" l="1"/>
  <c r="D272" i="15"/>
  <c r="D233" i="15"/>
  <c r="C234" i="15"/>
  <c r="D44" i="15"/>
  <c r="C45" i="15"/>
  <c r="C88" i="15"/>
  <c r="D87" i="15"/>
  <c r="C274" i="15" l="1"/>
  <c r="D273" i="15"/>
  <c r="C235" i="15"/>
  <c r="D234" i="15"/>
  <c r="C89" i="15"/>
  <c r="D88" i="15"/>
  <c r="C46" i="15"/>
  <c r="D45" i="15"/>
  <c r="C275" i="15" l="1"/>
  <c r="D274" i="15"/>
  <c r="D235" i="15"/>
  <c r="C236" i="15"/>
  <c r="D236" i="15" s="1"/>
  <c r="D46" i="15"/>
  <c r="C47" i="15"/>
  <c r="C90" i="15"/>
  <c r="D89" i="15"/>
  <c r="C276" i="15" l="1"/>
  <c r="D275" i="15"/>
  <c r="D90" i="15"/>
  <c r="C91" i="15"/>
  <c r="D91" i="15" s="1"/>
  <c r="C48" i="15"/>
  <c r="D48" i="15" s="1"/>
  <c r="D47" i="15"/>
  <c r="C277" i="15" l="1"/>
  <c r="D276" i="15"/>
  <c r="D277" i="15" l="1"/>
  <c r="C278" i="15"/>
  <c r="D278" i="15" l="1"/>
  <c r="C279" i="15"/>
  <c r="D279" i="15" s="1"/>
</calcChain>
</file>

<file path=xl/sharedStrings.xml><?xml version="1.0" encoding="utf-8"?>
<sst xmlns="http://schemas.openxmlformats.org/spreadsheetml/2006/main" count="3169" uniqueCount="534">
  <si>
    <t>MODBUS MEMORY MAP of WR433 OR WS433-R Version 1.9</t>
  </si>
  <si>
    <t>For Simple operation, just set up the "ADDING WIRELESS SENSORS"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</si>
  <si>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</si>
  <si>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</si>
  <si>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</si>
  <si>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</si>
  <si>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</si>
  <si>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</si>
  <si>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</si>
  <si>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</si>
  <si>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</si>
  <si>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</si>
  <si>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</si>
  <si>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</si>
  <si>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Modbus Register</t>
  </si>
  <si>
    <t>Modbus Register (Decimal)</t>
  </si>
  <si>
    <t>Modbus Register (HEX)</t>
  </si>
  <si>
    <t>Function Code</t>
  </si>
  <si>
    <t># of  Register</t>
  </si>
  <si>
    <t>Adr</t>
  </si>
  <si>
    <t>Byte Size</t>
  </si>
  <si>
    <t>Description</t>
  </si>
  <si>
    <t>Range</t>
  </si>
  <si>
    <t>Default</t>
  </si>
  <si>
    <t>Format</t>
  </si>
  <si>
    <t>Property</t>
  </si>
  <si>
    <t>Comment</t>
  </si>
  <si>
    <t>ADDING WIRELESS SENSORS</t>
  </si>
  <si>
    <t>uint16</t>
  </si>
  <si>
    <t>Read/Write</t>
  </si>
  <si>
    <t>Node id 1</t>
  </si>
  <si>
    <t>uint32</t>
  </si>
  <si>
    <t>Config the ID number of each wireless sensor (the last 9 digits of sensor's S/N)</t>
  </si>
  <si>
    <t>Node id 2</t>
  </si>
  <si>
    <t>Node id 3</t>
  </si>
  <si>
    <t>Node id 4</t>
  </si>
  <si>
    <t>Node id 5</t>
  </si>
  <si>
    <t>Node id 6</t>
  </si>
  <si>
    <t>Node id 7</t>
  </si>
  <si>
    <t>Node id 8</t>
  </si>
  <si>
    <t>Node id 9</t>
  </si>
  <si>
    <t>Node id 10</t>
  </si>
  <si>
    <t>Node id 11</t>
  </si>
  <si>
    <t>Node id 12</t>
  </si>
  <si>
    <t>Node id 13</t>
  </si>
  <si>
    <t>Node id 14</t>
  </si>
  <si>
    <t>Node id 15</t>
  </si>
  <si>
    <t>Node id 16</t>
  </si>
  <si>
    <t>Node id 17</t>
  </si>
  <si>
    <t>Node id 18</t>
  </si>
  <si>
    <t>Node id 19</t>
  </si>
  <si>
    <t>Node id 20</t>
  </si>
  <si>
    <t>Node id 21</t>
  </si>
  <si>
    <t>Node id 22</t>
  </si>
  <si>
    <t>Node id 23</t>
  </si>
  <si>
    <t>Node id 24</t>
  </si>
  <si>
    <t>Node id 25</t>
  </si>
  <si>
    <t>Node id 26</t>
  </si>
  <si>
    <t>Node id 27</t>
  </si>
  <si>
    <t>Node id 28</t>
  </si>
  <si>
    <t>Node id 29</t>
  </si>
  <si>
    <t>Node id 30</t>
  </si>
  <si>
    <t>Node id 31</t>
  </si>
  <si>
    <t>Node id 32</t>
  </si>
  <si>
    <t>Node id 33</t>
  </si>
  <si>
    <t>Node id 34</t>
  </si>
  <si>
    <t>Node id 35</t>
  </si>
  <si>
    <t>Node id 36</t>
  </si>
  <si>
    <t>Node id 37</t>
  </si>
  <si>
    <t>Node id 38</t>
  </si>
  <si>
    <t>Node id 39</t>
  </si>
  <si>
    <t>Node id 40</t>
  </si>
  <si>
    <t>MODBUS PORT CONFIG</t>
  </si>
  <si>
    <t>Modbus address</t>
  </si>
  <si>
    <t>1-247</t>
  </si>
  <si>
    <t>Modbus baudrate</t>
  </si>
  <si>
    <t>0-1</t>
  </si>
  <si>
    <t>0: 9600, 1: 19200</t>
  </si>
  <si>
    <t>Modbus parity</t>
  </si>
  <si>
    <t>0-2</t>
  </si>
  <si>
    <t>0: none, 1: odd, 2: even</t>
  </si>
  <si>
    <t>STATUS DATA OF 40 WIRELESS SENSORS</t>
  </si>
  <si>
    <t>Rssi node 1..40</t>
  </si>
  <si>
    <t>int8</t>
  </si>
  <si>
    <t>Read</t>
  </si>
  <si>
    <t>OPERATION DATA OF 40 WIRELESS SENSORS</t>
  </si>
  <si>
    <t>Data area of Node 1</t>
  </si>
  <si>
    <t>Details in sheet of sensor</t>
  </si>
  <si>
    <t>Data area of Node 2</t>
  </si>
  <si>
    <t>Data area of Node 3</t>
  </si>
  <si>
    <t>Data area of Node 4</t>
  </si>
  <si>
    <t>Data area of Node 5</t>
  </si>
  <si>
    <t>Data area of Node 6</t>
  </si>
  <si>
    <t>Data area of Node 7</t>
  </si>
  <si>
    <t>Data area of Node 8</t>
  </si>
  <si>
    <t>Data area of Node 9</t>
  </si>
  <si>
    <t>Data area of Node 10</t>
  </si>
  <si>
    <t>Data area of Node 11</t>
  </si>
  <si>
    <t>Data area of Node 12</t>
  </si>
  <si>
    <t>Data area of Node 13</t>
  </si>
  <si>
    <t>Data area of Node 14</t>
  </si>
  <si>
    <t>Data area of Node 15</t>
  </si>
  <si>
    <t>Data area of Node 16</t>
  </si>
  <si>
    <t>Data area of Node 17</t>
  </si>
  <si>
    <t>Data area of Node 18</t>
  </si>
  <si>
    <t>Data area of Node 19</t>
  </si>
  <si>
    <t>Data area of Node 20</t>
  </si>
  <si>
    <t>Data area of Node 21</t>
  </si>
  <si>
    <t>Data area of Node 22</t>
  </si>
  <si>
    <t>Data area of Node 23</t>
  </si>
  <si>
    <t>Data area of Node 24</t>
  </si>
  <si>
    <t>Data area of Node 25</t>
  </si>
  <si>
    <t>Data area of Node 26</t>
  </si>
  <si>
    <t>Data area of Node 27</t>
  </si>
  <si>
    <t>Data area of Node 28</t>
  </si>
  <si>
    <t>Data area of Node 29</t>
  </si>
  <si>
    <t>Data area of Node 30</t>
  </si>
  <si>
    <t>Data area of Node 31</t>
  </si>
  <si>
    <t>Data area of Node 32</t>
  </si>
  <si>
    <t>Data area of Node 33</t>
  </si>
  <si>
    <t>Data area of Node 34</t>
  </si>
  <si>
    <t>Data area of Node 35</t>
  </si>
  <si>
    <t>Data area of Node 36</t>
  </si>
  <si>
    <t>Data area of Node 37</t>
  </si>
  <si>
    <t>Data area of Node 38</t>
  </si>
  <si>
    <t>Data area of Node 39</t>
  </si>
  <si>
    <t>Data area of Node 40</t>
  </si>
  <si>
    <t>OPERATION DATA OF 40 WIRELESS SENSORS FOR ICONNECTOR (*)</t>
  </si>
  <si>
    <t>Data status node 1 &amp; Data status node 2</t>
  </si>
  <si>
    <t>0-9, 99</t>
  </si>
  <si>
    <t>byte</t>
  </si>
  <si>
    <t>Data status node 3 &amp; Data status node 4</t>
  </si>
  <si>
    <t>Data status node 5 &amp; Data status node 6</t>
  </si>
  <si>
    <t>Data status node 7 &amp; Data status node 8</t>
  </si>
  <si>
    <t>Data status node 9 &amp; Data status node 10</t>
  </si>
  <si>
    <t>Data status node 11 &amp; Data status node 12</t>
  </si>
  <si>
    <t>Data status node 13 &amp; Data status node 14</t>
  </si>
  <si>
    <t>Data status node 15 &amp; Data status node 16</t>
  </si>
  <si>
    <t>Data status node 17 &amp; Data status node 18</t>
  </si>
  <si>
    <t>Data status node 19 &amp; Data status node 20</t>
  </si>
  <si>
    <t>Data status node 21 &amp; Data status node 22</t>
  </si>
  <si>
    <t>Data status node 23 &amp; Data status node 24</t>
  </si>
  <si>
    <t>Data status node 25 &amp; Data status node 26</t>
  </si>
  <si>
    <t>Data status node 27 &amp; Data status node 28</t>
  </si>
  <si>
    <t>Data status node 29 &amp; Data status node 30</t>
  </si>
  <si>
    <t>Data status node 31 &amp; Data status node 32</t>
  </si>
  <si>
    <t>Data status node 33 &amp; Data status node 34</t>
  </si>
  <si>
    <t>Data status node 35 &amp; Data status node 36</t>
  </si>
  <si>
    <t>Data status node 37 &amp; Data status node 38</t>
  </si>
  <si>
    <t>Data status node 39 &amp; Data status node 40</t>
  </si>
  <si>
    <t>RF timeout count node 1..40</t>
  </si>
  <si>
    <t>0-255</t>
  </si>
  <si>
    <t>Counting the number of times that no data from wireless sensor arrived over "timeout_count_threshold" seconds , for ADVANCED diagnostic the RF connection between wireless sensor and co-ordinator</t>
  </si>
  <si>
    <t>RF signal strength of node 1 &amp; RF signal strength of node 2</t>
  </si>
  <si>
    <t>0-4</t>
  </si>
  <si>
    <t>RF signal strength of node 3 &amp; RF signal strength of node 4</t>
  </si>
  <si>
    <t>RF signal strength of node 5 &amp; RF signal strength of node 6</t>
  </si>
  <si>
    <t>RF signal strength of node 7 &amp; RF signal strength of node 8</t>
  </si>
  <si>
    <t>RF signal strength of node 9 &amp; RF signal strength of node 10</t>
  </si>
  <si>
    <t>RF signal strength of node 11 &amp; RF signal strength of node 12</t>
  </si>
  <si>
    <t>RF signal strength of node 13 &amp; RF signal strength of node 14</t>
  </si>
  <si>
    <t>RF signal strength of node 15 &amp; RF signal strength of node 16</t>
  </si>
  <si>
    <t>RF signal strength of node 17 &amp; RF signal strength of node 18</t>
  </si>
  <si>
    <t>RF signal strength of node 19 &amp; RF signal strength of node 20</t>
  </si>
  <si>
    <t>RF signal strength of node 21 &amp; RF signal strength of node 22</t>
  </si>
  <si>
    <t>RF signal strength of node 23 &amp; RF signal strength of node 24</t>
  </si>
  <si>
    <t>RF signal strength of node 25 &amp; RF signal strength of node 26</t>
  </si>
  <si>
    <t>RF signal strength of node 27 &amp; RF signal strength of node 28</t>
  </si>
  <si>
    <t>RF signal strength of node 29 &amp; RF signal strength of node 30</t>
  </si>
  <si>
    <t>RF signal strength of node 31 &amp; RF signal strength of node 32</t>
  </si>
  <si>
    <t>RF signal strength of node 33 &amp; RF signal strength of node 34</t>
  </si>
  <si>
    <t>RF signal strength of node 35 &amp; RF signal strength of node 36</t>
  </si>
  <si>
    <t>RF signal strength of node 37 &amp; RF signal strength of node 38</t>
  </si>
  <si>
    <t>RF signal strength of node 39 &amp; RF signal strength of node 40</t>
  </si>
  <si>
    <t>spare</t>
  </si>
  <si>
    <t>Rx seq node 1..40</t>
  </si>
  <si>
    <t>Rx duplication count node 1..40</t>
  </si>
  <si>
    <t>Sync status node 1 &amp; Sync status node 2</t>
  </si>
  <si>
    <t>Sync status node 3 &amp; Sync status node 4</t>
  </si>
  <si>
    <t>Sync status node 5 &amp; Sync status node 6</t>
  </si>
  <si>
    <t>Sync status node 7 &amp; Sync status node 8</t>
  </si>
  <si>
    <t>Sync status node 9 &amp; Sync status node 10</t>
  </si>
  <si>
    <t>Sync status node 11 &amp; Sync status node 12</t>
  </si>
  <si>
    <t>Sync status node 13 &amp; Sync status node 14</t>
  </si>
  <si>
    <t>Sync status node 15 &amp; Sync status node 16</t>
  </si>
  <si>
    <t>Sync status node 17 &amp; Sync status node 18</t>
  </si>
  <si>
    <t>Sync status node 19 &amp; Sync status node 20</t>
  </si>
  <si>
    <t>Sync status node 21 &amp; Sync status node 22</t>
  </si>
  <si>
    <t>Sync status node 23 &amp; Sync status node 24</t>
  </si>
  <si>
    <t>Sync status node 25 &amp; Sync status node 26</t>
  </si>
  <si>
    <t>Sync status node 27 &amp; Sync status node 28</t>
  </si>
  <si>
    <t>Sync status node 29 &amp; Sync status node 30</t>
  </si>
  <si>
    <t>Sync status node 31 &amp; Sync status node 32</t>
  </si>
  <si>
    <t>Sync status node 33 &amp; Sync status node 34</t>
  </si>
  <si>
    <t>Sync status node 35 &amp; Sync status node 36</t>
  </si>
  <si>
    <t>Sync status node 37 &amp; Sync status node 38</t>
  </si>
  <si>
    <t>Sync status node 39 &amp; Sync status node 40</t>
  </si>
  <si>
    <t>CONTROL DATA OF 40 WIRELESS SENSORS</t>
  </si>
  <si>
    <t>Control area of node 1</t>
  </si>
  <si>
    <t>Control area for each wireless sensor, see details in sheet of sensor</t>
  </si>
  <si>
    <t>Control area of node 2</t>
  </si>
  <si>
    <t>Control area of node 3</t>
  </si>
  <si>
    <t>Control area of node 4</t>
  </si>
  <si>
    <t>Control area of node 5</t>
  </si>
  <si>
    <t>Control area of node 6</t>
  </si>
  <si>
    <t>Control area of node 7</t>
  </si>
  <si>
    <t>Control area of node 8</t>
  </si>
  <si>
    <t>Control area of node 9</t>
  </si>
  <si>
    <t>Control area of node 10</t>
  </si>
  <si>
    <t>Control area of node 11</t>
  </si>
  <si>
    <t>Control area of node 12</t>
  </si>
  <si>
    <t>Control area of node 13</t>
  </si>
  <si>
    <t>Control area of node 14</t>
  </si>
  <si>
    <t>Control area of node 15</t>
  </si>
  <si>
    <t>Control area of node 16</t>
  </si>
  <si>
    <t>Control area of node 17</t>
  </si>
  <si>
    <t>Control area of node 18</t>
  </si>
  <si>
    <t>Control area of node 19</t>
  </si>
  <si>
    <t>Control area of node 20</t>
  </si>
  <si>
    <t>Control area of node 21</t>
  </si>
  <si>
    <t>Control area of node 22</t>
  </si>
  <si>
    <t>Control area of node 23</t>
  </si>
  <si>
    <t>Control area of node 24</t>
  </si>
  <si>
    <t>Control area of node 25</t>
  </si>
  <si>
    <t>Control area of node 26</t>
  </si>
  <si>
    <t>Control area of node 27</t>
  </si>
  <si>
    <t>Control area of node 28</t>
  </si>
  <si>
    <t>Control area of node 29</t>
  </si>
  <si>
    <t>Control area of node 30</t>
  </si>
  <si>
    <t>Control area of node 31</t>
  </si>
  <si>
    <t>Control area of node 32</t>
  </si>
  <si>
    <t>Control area of node 33</t>
  </si>
  <si>
    <t>Control area of node 34</t>
  </si>
  <si>
    <t>Control area of node 35</t>
  </si>
  <si>
    <t>Control area of node 36</t>
  </si>
  <si>
    <t>Control area of node 37</t>
  </si>
  <si>
    <t>Control area of node 38</t>
  </si>
  <si>
    <t>Control area of node 39</t>
  </si>
  <si>
    <t>Control area of node 40</t>
  </si>
  <si>
    <t>SYSTEM CONFIG</t>
  </si>
  <si>
    <t>Serial number</t>
  </si>
  <si>
    <t>string</t>
  </si>
  <si>
    <t>Read/Write(PW)</t>
  </si>
  <si>
    <t>Password for setting</t>
  </si>
  <si>
    <t>Co-ordinator id</t>
  </si>
  <si>
    <t>ADVANCED CONFIG</t>
  </si>
  <si>
    <t>Configuration of node 1</t>
  </si>
  <si>
    <t>Configuration data area for each wireless sensor, see details in sheet of sensor</t>
  </si>
  <si>
    <t>Configuration of node 2</t>
  </si>
  <si>
    <t>Configuration of node 3</t>
  </si>
  <si>
    <t>Configuration of node 4</t>
  </si>
  <si>
    <t>Configuration of node 5</t>
  </si>
  <si>
    <t>Configuration of node 6</t>
  </si>
  <si>
    <t>Configuration of node 7</t>
  </si>
  <si>
    <t>Configuration of node 8</t>
  </si>
  <si>
    <t>Configuration of node 9</t>
  </si>
  <si>
    <t>Configuration of node 10</t>
  </si>
  <si>
    <t>Configuration of node 11</t>
  </si>
  <si>
    <t>Configuration of node 12</t>
  </si>
  <si>
    <t>Configuration of node 13</t>
  </si>
  <si>
    <t>Configuration of node 14</t>
  </si>
  <si>
    <t>Configuration of node 15</t>
  </si>
  <si>
    <t>Configuration of node 16</t>
  </si>
  <si>
    <t>Configuration of node 17</t>
  </si>
  <si>
    <t>Configuration of node 18</t>
  </si>
  <si>
    <t>Configuration of node 19</t>
  </si>
  <si>
    <t>Configuration of node 20</t>
  </si>
  <si>
    <t>Configuration of node 21</t>
  </si>
  <si>
    <t>Configuration of node 22</t>
  </si>
  <si>
    <t>Configuration of node 23</t>
  </si>
  <si>
    <t>Configuration of node 24</t>
  </si>
  <si>
    <t>Configuration of node 25</t>
  </si>
  <si>
    <t>Configuration of node 26</t>
  </si>
  <si>
    <t>Configuration of node 27</t>
  </si>
  <si>
    <t>Configuration of node 28</t>
  </si>
  <si>
    <t>Configuration of node 29</t>
  </si>
  <si>
    <t>Configuration of node 30</t>
  </si>
  <si>
    <t>Configuration of node 31</t>
  </si>
  <si>
    <t>Configuration of node 32</t>
  </si>
  <si>
    <t>Configuration of node 33</t>
  </si>
  <si>
    <t>Configuration of node 34</t>
  </si>
  <si>
    <t>Configuration of node 35</t>
  </si>
  <si>
    <t>Configuration of node 36</t>
  </si>
  <si>
    <t>Configuration of node 37</t>
  </si>
  <si>
    <t>Configuration of node 38</t>
  </si>
  <si>
    <t>Configuration of node 39</t>
  </si>
  <si>
    <t>Configuration of node 40</t>
  </si>
  <si>
    <t>SETTING TIMEOUT VALUE OF DATA STATUS</t>
  </si>
  <si>
    <t>Cmp time 1</t>
  </si>
  <si>
    <t>Time interval for Data status = 0</t>
  </si>
  <si>
    <t>Cmp time 2</t>
  </si>
  <si>
    <t>Time interval for Data status = 1</t>
  </si>
  <si>
    <t>Cmp time 3</t>
  </si>
  <si>
    <t>Time interval for Data status = 2</t>
  </si>
  <si>
    <t>Cmp time 4</t>
  </si>
  <si>
    <t>Time interval for Data status = 3</t>
  </si>
  <si>
    <t>Cmp time 5</t>
  </si>
  <si>
    <t>Time interval for Data status = 4</t>
  </si>
  <si>
    <t>Cmp time 6</t>
  </si>
  <si>
    <t>Time interval for Data status = 5</t>
  </si>
  <si>
    <t>Cmp time 7</t>
  </si>
  <si>
    <t>Time interval for Data status = 6</t>
  </si>
  <si>
    <t>Cmp time 8</t>
  </si>
  <si>
    <t>Time interval for Data status = 7</t>
  </si>
  <si>
    <t>Cmp time 9</t>
  </si>
  <si>
    <t>Time interval for Data status = 8</t>
  </si>
  <si>
    <t>SETTING TIMEOUT VALUE OF RF TIMEOUT COUNT</t>
  </si>
  <si>
    <t>Timeout_count_threshold</t>
  </si>
  <si>
    <t>Time interval for Rf_timeout_count increase one more</t>
  </si>
  <si>
    <t>RF MODE CONFIG</t>
  </si>
  <si>
    <t>Radio frequency</t>
  </si>
  <si>
    <t>float</t>
  </si>
  <si>
    <t>Tx power</t>
  </si>
  <si>
    <t>int16</t>
  </si>
  <si>
    <t>Rssi_threshold</t>
  </si>
  <si>
    <t>Enb_auto_add_sensors</t>
  </si>
  <si>
    <t>Spare</t>
  </si>
  <si>
    <t>DEVICE INFO</t>
  </si>
  <si>
    <t>Device info</t>
  </si>
  <si>
    <t>WS-R</t>
  </si>
  <si>
    <t>Wireless sensor co-ordinator</t>
  </si>
  <si>
    <t>Firmware version</t>
  </si>
  <si>
    <t>Hardware version</t>
  </si>
  <si>
    <t>MODBUS MEMORY MAP FOR WIRELESS TEMPERATURE SENSOR WS433-M12F WITH ATE-xx</t>
  </si>
  <si>
    <t>Please enter Sensor Node's ID (1 .. 40):</t>
  </si>
  <si>
    <t>to get the correct address of registers in column (1)</t>
  </si>
  <si>
    <t>* A standard register in Modbus is a WORD (2 bytes, comprise Hi-Byte and Lo-Byte)</t>
  </si>
  <si>
    <t>(13)</t>
  </si>
  <si>
    <t># of  register</t>
  </si>
  <si>
    <t>Value Range</t>
  </si>
  <si>
    <t>Explanation</t>
  </si>
  <si>
    <t>Remarks</t>
  </si>
  <si>
    <r>
      <t xml:space="preserve">OPERATION DATA
</t>
    </r>
    <r>
      <rPr>
        <i/>
        <sz val="14"/>
        <color rgb="FFFF0000"/>
        <rFont val="Calibri (Body)_x0000_"/>
      </rPr>
      <t>* This operation data will be sent to Co-ordinator in every Cycle_wakeup and/or Cycle_healthsta</t>
    </r>
  </si>
  <si>
    <t>%Battery of  sensor Node</t>
  </si>
  <si>
    <t>10,30,60,99</t>
  </si>
  <si>
    <t>Battery level, only 04 levels: 10%, 30%, 60% and 99% (full). When 10% ==&gt; should replace the battery</t>
  </si>
  <si>
    <t>Temperature value of sensor Node (parameter 1)</t>
  </si>
  <si>
    <t>-40..+125oC</t>
  </si>
  <si>
    <t>Value from temperature sensor. This value is parameter 1 of a wireless sensor node</t>
  </si>
  <si>
    <t>Status bytes of sensor Node</t>
  </si>
  <si>
    <t>Value of parameter 2 of sensor Node</t>
  </si>
  <si>
    <t>Same value as parameter 1</t>
  </si>
  <si>
    <t>for sensor with V5.x</t>
  </si>
  <si>
    <t>Logic status of parameters</t>
  </si>
  <si>
    <t>Hi-Byte is Logic status of parameter 1,  Lo-Byte is Logic status of parameter 2, see below its meaning:
+ If parameter 1's value &gt; high threshold 1 =&gt; Hi-Byte of Logic status = 1
+ If parameter 1's value &lt; low threshold 1 =&gt; Hi-Byte of Logic status = 0
+ If parameter 2's value &gt; high threshold 2 =&gt; Lo-Byte of Logic status = 1
+ If parameter 2's value &lt; low threshold 2 =&gt; Lo-Byte of Logic status = 0
+ If parameter 1 is digital =&gt; Hi-Byte of Logic status = parameter 1's value
+ If parameter 2 is digital =&gt; Lo-Byte of Logic status = parameter 2's value</t>
  </si>
  <si>
    <t>Timer up 1</t>
  </si>
  <si>
    <t>Total time when Hi-Byte of Logic status = 1</t>
  </si>
  <si>
    <t>Timer down 1</t>
  </si>
  <si>
    <t>Total time when Hi-Byte of Logic status = 0</t>
  </si>
  <si>
    <t>RisingEdge counter 1</t>
  </si>
  <si>
    <t>Counter value when Hi-Byte of Logic status changes from 0 to 1</t>
  </si>
  <si>
    <t>FallingEdge counter 1</t>
  </si>
  <si>
    <t>Counter value when Hi-Byte of Logic status changes from 1 to 0</t>
  </si>
  <si>
    <t>Timer up 2</t>
  </si>
  <si>
    <t>Total time when Lo-Byte of Logic status = 1</t>
  </si>
  <si>
    <t>Timer down 2</t>
  </si>
  <si>
    <t>Total time when Lo-Byte of Logic status = 0</t>
  </si>
  <si>
    <t>RisingEdge counter 2</t>
  </si>
  <si>
    <t>Counter value when Lo-Byte of Logic status changes from 0 to 1</t>
  </si>
  <si>
    <t>FallingEdge counter 2</t>
  </si>
  <si>
    <t>Counter value when Lo-Byte of Logic status changes from 1 to 0</t>
  </si>
  <si>
    <r>
      <t xml:space="preserve">STATUS DATA
</t>
    </r>
    <r>
      <rPr>
        <i/>
        <sz val="14"/>
        <color rgb="FFFF0000"/>
        <rFont val="Calibri (Body)_x0000_"/>
      </rPr>
      <t>* Read this data to know the RF signal strength of sensor node and reliability of received data</t>
    </r>
  </si>
  <si>
    <t>Data status of Node</t>
  </si>
  <si>
    <t>If the Node ID is odd ==&gt; read the Hi-Byte only, see below its meaning
If the Node ID is even ==&gt; read the Lo-Byte only, see below its meaning
99: Have not received data from wireless sensor
0: when data from wireless sensor just arrived in within "cmp time 1" seconds
1:  when data from wireless sensor just arrived in within "cmp time 2" seconds
2: when data from wireless sensor just arrived in within "cmp time 3" seconds
3:  when data from wireless sensor just arrived in within "cmp time 4" seconds
4:  when data from wireless sensor just arrived in within "cmp time 5" seconds
5:  when data from wireless sensor just arrived in within "cmp time 6" seconds
6:  when data from wireless sensor just arrived in within "cmp time 7" seconds
7:  when data from wireless sensor just arrived in within "cmp time 8" seconds
8:  when data from wireless sensor just arrived in within "cmp time 9" seconds
9:  when data from wireless sensor had arrived longer than "cmp time 9" seconds</t>
  </si>
  <si>
    <t>RF Signal strength of Node</t>
  </si>
  <si>
    <t>If the Node ID is odd ==&gt; read the Hi-Byte only, see below its meaning
If the Node ID is even ==&gt; read the Lo-Byte only, see below its meaning
RSSI = 0..-54dBm =&gt; RSSI Status = 4 (stronghest RF signal)
RSSI = -55..-69dBm =&gt; RSSI Status = 3
RSSI = -70..-79dBm =&gt; RSSI Status = 2
RSSI = -80..-100dBm =&gt; RSSI Status = 1
RSSI &lt; -100dBm =&gt; RSSI Status = 0</t>
  </si>
  <si>
    <t>Sync status of Node</t>
  </si>
  <si>
    <r>
      <t xml:space="preserve">ADVANCED CONFIG
</t>
    </r>
    <r>
      <rPr>
        <i/>
        <sz val="14"/>
        <color rgb="FFFF0000"/>
        <rFont val="Calibri (Body)_x0000_"/>
      </rPr>
      <t>* Use this only in case of changing the default values of configuration parameters</t>
    </r>
  </si>
  <si>
    <t>Cycle_wakeup</t>
  </si>
  <si>
    <t>1-3600(s)</t>
  </si>
  <si>
    <t>Every time interval of Cycle_wakeup,  sensor node would ONLY send data to co-ordinator if the new measured value was changed more than the Delta value of the last measured value. Default Cycle_wakeup is 120 seconds</t>
  </si>
  <si>
    <t>Cycle_healthsta</t>
  </si>
  <si>
    <t>60-7200(s)</t>
  </si>
  <si>
    <t>Every time interval of Cycle_healthsta,  sensor node will absolutely send data to co-ordinator regardless any condition</t>
  </si>
  <si>
    <t>High_threshold_1</t>
  </si>
  <si>
    <t>High threshold value for parameter 1</t>
  </si>
  <si>
    <t>Low_threshold_1</t>
  </si>
  <si>
    <t>Low threshold value for parameter 1</t>
  </si>
  <si>
    <t>High_threshold_2</t>
  </si>
  <si>
    <t>High threshold value for parameter 2</t>
  </si>
  <si>
    <t>Low_threshold_2</t>
  </si>
  <si>
    <t>Low threshold value for parameter 2</t>
  </si>
  <si>
    <t>Configure the operating frequency of wireless sensor by Co-ordinator, should be configured from 433.05-434.79 MHz, only for advanced users</t>
  </si>
  <si>
    <t>Configure the ID number of Co-ordinator that wireless sensor want to connect to the Co-ordinator when only adding the sensor manually</t>
  </si>
  <si>
    <t>Delta_1</t>
  </si>
  <si>
    <t>Delta value,  this is the threshold to allow sending data to co-ordinator when the new value of parameter 1 is changed from the last value a delta value which is higher than the threshold.</t>
  </si>
  <si>
    <t>Not Applicable</t>
  </si>
  <si>
    <t>Enb_update_data_frame &amp; Data_numblock</t>
  </si>
  <si>
    <t>hex</t>
  </si>
  <si>
    <t>Data frame definition, only for advanced users. Write "Enb_update_data_frame" = 0x19 =&gt; allow sensor Node to write the setting values of Data_numblock, Data_reg &amp; Data_numreg in its Flash</t>
  </si>
  <si>
    <t>Data_reg1 &amp; Data_numreg1</t>
  </si>
  <si>
    <t>Data frame definition, only for advanced users</t>
  </si>
  <si>
    <t>Data_reg2 &amp; Data_numreg2</t>
  </si>
  <si>
    <t>Differential Pressure value of sensor Node (parameter 1)</t>
  </si>
  <si>
    <t>-125..+125Pa</t>
  </si>
  <si>
    <t>Value from differential pressure sensor. This value is parameter 1 of a wireless sensor node</t>
  </si>
  <si>
    <t>Temperature value of sensor Node (parameter 2)</t>
  </si>
  <si>
    <t>Value from differential pressure sensor. This value is parameter 2 of a wireless sensor node</t>
  </si>
  <si>
    <t>Pressure value of sensor Node (parameter 1)</t>
  </si>
  <si>
    <t>0..100%</t>
  </si>
  <si>
    <t>Humidity value of sensor Node (parameter 1)</t>
  </si>
  <si>
    <t>Value from humidity sensor. This value is parameter 1 of a wireless sensor node</t>
  </si>
  <si>
    <t>Value from humidity sensor. This value is parameter 2 of a wireless sensor node</t>
  </si>
  <si>
    <t>AC Current value of sensor Node (parameter 1)</t>
  </si>
  <si>
    <t>A</t>
  </si>
  <si>
    <t>Value from ac current sensor. This value is parameter 1 of a wireless sensor node</t>
  </si>
  <si>
    <t>CT_factor</t>
  </si>
  <si>
    <t>CT factor value of Current Transformer</t>
  </si>
  <si>
    <t>Cutoff_current</t>
  </si>
  <si>
    <t>Cut-off current value, this is the threshold to force ac current value = 0 when the load current is less then the threshold</t>
  </si>
  <si>
    <t>Counter value 1 of sensor Node (parameter 1)</t>
  </si>
  <si>
    <t>0-999,999,999</t>
  </si>
  <si>
    <t>Value from digital input sensor. This value is parameter 1 of a wireless sensor node</t>
  </si>
  <si>
    <t>Counter value 2 of sensor Node (parameter 2)</t>
  </si>
  <si>
    <t>Value from digital input sensor. This value is parameter 2 of a wireless sensor node</t>
  </si>
  <si>
    <t>Not Applicable. Hi-Byte is Logic status of parameter 1,  Lo-Byte is Logic status of parameter 2, see below its meaning:
+ If parameter 1's value &gt; high threshold 1 =&gt; Hi-Byte of Logic status = 1
+ If parameter 1's value &lt; low threshold 1 =&gt; Hi-Byte of Logic status = 0
+ If parameter 2's value &gt; high threshold 2 =&gt; Lo-Byte of Logic status = 1
+ If parameter 2's value &lt; low threshold 2 =&gt; Lo-Byte of Logic status = 0
+ If parameter 1 is digital =&gt; Hi-Byte of Logic status = parameter 1's value
+ If parameter 2 is digital =&gt; Lo-Byte of Logic status = parameter 2's value</t>
  </si>
  <si>
    <t>Not Applicable. Total time when Hi-Byte of Logic status = 1</t>
  </si>
  <si>
    <t>Not Applicable. Total time when Hi-Byte of Logic status = 0</t>
  </si>
  <si>
    <t>Not Applicable. Counter value when Hi-Byte of Logic status changes from 0 to 1</t>
  </si>
  <si>
    <t>Not Applicable. Counter value when Hi-Byte of Logic status changes from 1 to 0</t>
  </si>
  <si>
    <t>Not Applicable. Total time when Lo-Byte of Logic status = 1</t>
  </si>
  <si>
    <t>Not Applicable. Total time when Lo-Byte of Logic status = 0</t>
  </si>
  <si>
    <t>Not Applicable. Counter value when Lo-Byte of Logic status changes from 0 to 1</t>
  </si>
  <si>
    <t>Not Applicable. Counter value when Lo-Byte of Logic status changes from 1 to 0</t>
  </si>
  <si>
    <t>Pulse width 1</t>
  </si>
  <si>
    <t>Pulse width value for the digital input 1, this is the minimum threshold to allow digital input detect pulse</t>
  </si>
  <si>
    <t>Pulse width 2</t>
  </si>
  <si>
    <t>Pulse width value for the digital input 2, this is the minimum threshold to allow digital input detect pulse</t>
  </si>
  <si>
    <t>Digital status 1 of sensor Node (parameter 1)</t>
  </si>
  <si>
    <t>Digital status 2 of sensor Node (parameter 2)</t>
  </si>
  <si>
    <t>Digital toggle 1 of sensor Node (parameter 1)</t>
  </si>
  <si>
    <t>Value from digital input sensor. This value will toggle when detecting rising-edge</t>
  </si>
  <si>
    <t>Digital toggle 2 of sensor Node (parameter 2)</t>
  </si>
  <si>
    <t>Not Applicable. Delta value,  this is the threshold to allow sending data to co-ordinator when the new value of parameter 1 is changed from the last value a delta value which is higher than the threshold.</t>
  </si>
  <si>
    <t>Analog value 1 of sensor Node (parameter 1)</t>
  </si>
  <si>
    <t>Response_time</t>
  </si>
  <si>
    <r>
      <t xml:space="preserve">Control Data
</t>
    </r>
    <r>
      <rPr>
        <i/>
        <sz val="14"/>
        <color rgb="FFFF0000"/>
        <rFont val="Calibri"/>
        <family val="2"/>
        <scheme val="minor"/>
      </rPr>
      <t>* This control data will sent to sensor node immediately</t>
    </r>
  </si>
  <si>
    <t>Control Relay 1 of sensor Node</t>
  </si>
  <si>
    <t>0</t>
  </si>
  <si>
    <t>Control value of relay 1, 1 &lt;=&gt; Turn Relay On, 0 &lt;=&gt; Turn Relay Off</t>
  </si>
  <si>
    <t>Control Relay 2 of sensor Node</t>
  </si>
  <si>
    <t>Control value of relay 2, 1 &lt;=&gt; Turn Relay On, 0 &lt;=&gt; Turn Relay Off</t>
  </si>
  <si>
    <t>Control Relay 3 of sensor Node</t>
  </si>
  <si>
    <t>Control value of relay 3, 1 &lt;=&gt; Turn Relay On, 0 &lt;=&gt; Turn Relay Off</t>
  </si>
  <si>
    <t>Control Relay 4 of sensor Node</t>
  </si>
  <si>
    <t>Control value of relay 4, 1 &lt;=&gt; Turn Relay On, 0 &lt;=&gt; Turn Relay Off</t>
  </si>
  <si>
    <t>Status Relay 1 of sensor Node</t>
  </si>
  <si>
    <t>Status Relay 2 of sensor Node</t>
  </si>
  <si>
    <t>Status Relay 3 of sensor Node</t>
  </si>
  <si>
    <t>Status Relay 4 of sensor Node</t>
  </si>
  <si>
    <t>If the Node ID is odd ==&gt; read the Hi-Byte only, see below its meaning
If the Node ID is even ==&gt; read the Lo-Byte only, see below its meaning
To define the configuration of wireless sensor is successful or NOT?
=&gt; 0: sync ok, 1: waiting for sync, 2: can not sync to node, 99: power-on-reset default</t>
  </si>
  <si>
    <t>Data rate RF</t>
  </si>
  <si>
    <t>-10,10,15</t>
  </si>
  <si>
    <t>433.05-434.79, 433 MHz</t>
  </si>
  <si>
    <t>-40..-14</t>
  </si>
  <si>
    <t>RSSI value, this is the threshold to allow adding wireless sensors by RF when the rssi value is higher than the rssi_threshold. Should be configured from -14dBm to -40 dBm</t>
  </si>
  <si>
    <t>433.05-434.79, 433 Mhz</t>
  </si>
  <si>
    <t>Configure the RF power of wireless sensor by Co-ordinator, only for advanced users
+ 15 &lt;=&gt; tx power = 15dBm
+ 10 &lt;=&gt; tx power = 10dBm
+ -10 &lt;=&gt; tx power = -10dBm</t>
  </si>
  <si>
    <t>Configure the air data rate of wireless sensor by Co-ordinator, only for advanced users
+ 0 &lt;=&gt; data rate RF at 50kbps
+ 1 &lt;=&gt; data rate RF at 625bps</t>
  </si>
  <si>
    <t>For manuafacture. Counting the number of Dupplicated data package from sensor, to define that sensor have not received the ACK package from Co-ordinator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</si>
  <si>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2-channel 0-10vdc analog input
+ Lo-Byte =  9: 1-channel 0-20mA analog input
+ Lo-Byte =  10: relay output
+ Lo-Byte = 255: NO sensor</t>
  </si>
  <si>
    <t>a1</t>
  </si>
  <si>
    <t>b1</t>
  </si>
  <si>
    <t>a2</t>
  </si>
  <si>
    <t>b2</t>
  </si>
  <si>
    <t>Password = 190577, for writing co-ordinator S/N and ID.</t>
  </si>
  <si>
    <t>Scale value of parameter_1 = (a1 * Raw sensor value of parameter_1) + b1. For sensor value scale</t>
  </si>
  <si>
    <t>Scale value of parameter_2 = (a2 * Raw sensor value of parameter_2) + b2. For sensor value scale</t>
  </si>
  <si>
    <t>00 01</t>
  </si>
  <si>
    <t>08 17</t>
  </si>
  <si>
    <t>00 00</t>
  </si>
  <si>
    <t>"Enb_auto_add_sensors" = 1 when power on and this parameter will return to "0" after 5 minutes:
+ 1 =&gt; allow adding wireless sensors by RF
+ 0 =&gt; not allow adding wireless sensors by RF
Write "Enb_auto_add_sensors" = 1 =&gt; this parameter will return to "0" after 5 minutes</t>
  </si>
  <si>
    <t>Only for manuafacture. Serial number of Wireless sensor co-ordinator.</t>
  </si>
  <si>
    <t>Only for manuafacture. The ID number of Wireless sensor co-ordinator.</t>
  </si>
  <si>
    <t>Only for advanced users. Configure the operating frequency of Co-ordinator, should be configured from 433.05-434.79 MHz.</t>
  </si>
  <si>
    <t>Only for advanced users. Configure the RF power of Co-ordinator
+ 15 &lt;=&gt; tx power = 15dBm
+ 10 &lt;=&gt; tx power = 10dBm
+ -10 &lt;=&gt; tx power = -10dBm</t>
  </si>
  <si>
    <t>Only for advanced users. Configure the air data rate of Co-ordinator
+ 0 &lt;=&gt; data rate RF at 50kbps
+ 1 &lt;=&gt; data rate RF at 625bps</t>
  </si>
  <si>
    <t>Only for manuafacture. Sequence number of data package, value from wireless sensor, for ADVANCED diagnostic of RF connecttion, to know lost of data package from sensor to Co-ordinator</t>
  </si>
  <si>
    <t>Only for manuafacture. Raw RSSI value (right number must subtract 256, Unit is dBm).</t>
  </si>
  <si>
    <t>Value from pressure process sensor. This value is parameter 1 of a wireless sensor node</t>
  </si>
  <si>
    <t>Value from pressure process sensor. This value is parameter 2 of a wireless sensor node</t>
  </si>
  <si>
    <t>MODBUS MEMORY MAP FOR WIRELESS HUMIDITY SENSOR WS433-M12F WITH ATH</t>
  </si>
  <si>
    <t>MODBUS MEMORY MAP FOR WIRELESS PRESSURE SENSOR WS433-M12F WITH PPS</t>
  </si>
  <si>
    <t>MODBUS MEMORY MAP FOR WIRELESS DIFFERENTIAL PRESSURE SENSOR WS433-M12F WITH ADP</t>
  </si>
  <si>
    <t>MODBUS MEMORY MAP FOR WIRELESS AC CURRENT SENSOR WS433-AC</t>
  </si>
  <si>
    <t>MODBUS MEMORY MAP FOR WIRELESS DIGITAL INPUT SENSOR WS433-DI WITH 2 STATUS INPUT</t>
  </si>
  <si>
    <t>Not Applicable. Scale value of parameter_1 = (a1 * Raw sensor value of parameter_1) + b1. For sensor value scale</t>
  </si>
  <si>
    <t>Not Applicable. Scale value of parameter_2 = (a2 * Raw sensor value of parameter_2) + b2. For sensor value scale</t>
  </si>
  <si>
    <t>Not Applicable. High threshold value for parameter 1</t>
  </si>
  <si>
    <t>Not Applicable. Low threshold value for parameter 1</t>
  </si>
  <si>
    <t>Not Applicable. High threshold value for parameter 2</t>
  </si>
  <si>
    <t>Not Applicable. Low threshold value for parameter 2</t>
  </si>
  <si>
    <t>MODBUS MEMORY MAP FOR WIRELESS DIGITAL INPUT SENSOR WS433-DI WITH 2 COUNTER INPUT</t>
  </si>
  <si>
    <t>Counter value 1</t>
  </si>
  <si>
    <t>Counter value 2</t>
  </si>
  <si>
    <t>This value is parameter 1 of a wireless sensor node</t>
  </si>
  <si>
    <t>This value is parameter 2 of a wireless sensor node</t>
  </si>
  <si>
    <t>Not Applicable. This value is parameter 1 of a wireless sensor node</t>
  </si>
  <si>
    <t>Not Applicable. This value is parameter 2 of a wireless sensor node</t>
  </si>
  <si>
    <t>ms</t>
  </si>
  <si>
    <t>Response_time_max</t>
  </si>
  <si>
    <t>This is the maximum preset value for response time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</si>
  <si>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Hi-Byte = 101: response time error of Field Instruments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N/A
+ Lo-Byte =  9: 1-channel analog input: 0-20mA or 0-10vdc
+ Lo-Byte =  10: relay output
+ Lo-Byte = 255: NO sensor</t>
  </si>
  <si>
    <t>Value from Analog input sensor. This value is parameter 1 of a wireless sensor node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</si>
  <si>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2-channel 0-10vdc analog input
+ Lo-Byte =  9: 1-channel 0-20mA analog input
+ Lo-Byte =  10: relay output: 2 channel SPDT or 4 channel SPST
+ Lo-Byte = 255: NO sensor</t>
  </si>
  <si>
    <t>MODBUS MEMORY MAP FOR WIRELESS RELAY OUTPUT SENSOR WS433-RL</t>
  </si>
  <si>
    <t>Value from relay output sensor, this value is status of relay 1 for a wireless sensor node</t>
  </si>
  <si>
    <t>Value from relay output sensor, this value is status of relay 2 for a wireless sensor node</t>
  </si>
  <si>
    <t>Value from relay output sensor, this value is status of relay 3 for a wireless sensor node</t>
  </si>
  <si>
    <t>Value from relay output sensor, this value is status of relay 4 for a wireless sensor node</t>
  </si>
  <si>
    <t>Not Applicable. Battery level, only 04 levels: 10%, 30%, 60% and 99% (full). When 10% ==&gt; should replace the battery</t>
  </si>
  <si>
    <t>0: off, 1: on, 2: not change the state</t>
  </si>
  <si>
    <t>Default relay 1</t>
  </si>
  <si>
    <t>Default relay 2</t>
  </si>
  <si>
    <t>Default relay 3</t>
  </si>
  <si>
    <t>Default relay 4</t>
  </si>
  <si>
    <t>Actual times for Field Instruments to output data. This value will vary dependent on Field Instruments</t>
  </si>
  <si>
    <t>Run_mode</t>
  </si>
  <si>
    <t>Num of Node</t>
  </si>
  <si>
    <t>Write "num of node" = 0 =&gt; allow deleting to all node-id of co-ordinator and this parameter will return to "0" immediately</t>
  </si>
  <si>
    <t>MODBUS MEMORY MAP FOR WIRELESS ANALOG INPUT SENSOR WS433-AI</t>
  </si>
  <si>
    <t>"Run_mode" = 1 when power on and this parameter will return to "0" after 5 cycles send data to co-ordinator:
+ 1 =&gt; allow auto-detect response time after some cycle send  data to co-ordinator
+ 0 =&gt; stop auto-detect response time
Write "Run_mode" = 1 =&gt; this parameter will return to "0" after 5 cycles send data to co-ordinator</t>
  </si>
  <si>
    <t>MODBUS MEMORY MAP FOR WIRELESS SOIL MOISTURE - E.C - TEMPERATURE SENSOR</t>
  </si>
  <si>
    <t>Soil moisture of sensor Node (parameter 1)</t>
  </si>
  <si>
    <t>E.C of sensor Node (parameter 2)</t>
  </si>
  <si>
    <t>Temperature value of sensor Node</t>
  </si>
  <si>
    <t>-30oC…+70oC</t>
  </si>
  <si>
    <t>Value from soil moisture sensor. This value is parameter 1 of a wireless sensor node</t>
  </si>
  <si>
    <t>Value from soil moisture sensor. This value is parameter 2 of a wireless sensor node</t>
  </si>
  <si>
    <t>Value from soil moisture sensor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</si>
  <si>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2-channel 0-10vdc analog input
+ Lo-Byte =  9: 1-channel 0-20mA analog input
+ Lo-Byte =  10: relay output 2 SPDT or 4 SPST
+ Lo-Byte =  11: soil moisture sensor with I2C output
+ Lo-Byte =  12: soil moisture sensor with RS485 output
+ Lo-Byte = 255: NO sensor</t>
  </si>
  <si>
    <t>0-1000 (‰)</t>
  </si>
  <si>
    <t>100-65535 ms</t>
  </si>
  <si>
    <t>0-2000 (ms/m)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</si>
</sst>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rgb="FFFF0000"/>
      <name val="Calibri (Body)_x0000_"/>
    </font>
    <font>
      <b/>
      <i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scheme val="minor"/>
    </font>
    <font>
      <sz val="11"/>
      <color rgb="FFFF0000"/>
      <name val="Calibri"/>
      <scheme val="minor"/>
    </font>
    <font>
      <b/>
      <sz val="1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vertical="top"/>
    </xf>
    <xf numFmtId="49" fontId="1" fillId="0" borderId="0" xfId="0" applyNumberFormat="1" applyFont="1" applyAlignment="1">
      <alignment vertical="top"/>
    </xf>
    <xf numFmtId="0" fontId="0" fillId="0" borderId="0" xfId="0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49" fontId="0" fillId="0" borderId="0" xfId="0" applyNumberFormat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3" fillId="0" borderId="14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3" fillId="0" borderId="0" xfId="0" applyFont="1" applyAlignment="1">
      <alignment vertical="top"/>
    </xf>
    <xf numFmtId="49" fontId="6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 textRotation="90" wrapText="1"/>
    </xf>
    <xf numFmtId="0" fontId="10" fillId="3" borderId="0" xfId="0" applyFont="1" applyFill="1" applyBorder="1" applyAlignment="1">
      <alignment horizontal="center" vertical="center" wrapText="1"/>
    </xf>
    <xf numFmtId="49" fontId="10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1" fontId="14" fillId="2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1" fillId="0" borderId="0" xfId="0" quotePrefix="1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49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6" xfId="0" applyNumberFormat="1" applyFont="1" applyBorder="1" applyAlignment="1">
      <alignment horizontal="center" vertical="top"/>
    </xf>
    <xf numFmtId="0" fontId="13" fillId="0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49" fontId="0" fillId="0" borderId="0" xfId="0" applyNumberFormat="1" applyFill="1" applyAlignment="1">
      <alignment vertical="top"/>
    </xf>
    <xf numFmtId="49" fontId="0" fillId="0" borderId="0" xfId="0" applyNumberFormat="1" applyFill="1" applyAlignment="1">
      <alignment horizontal="center" vertical="top"/>
    </xf>
    <xf numFmtId="49" fontId="1" fillId="0" borderId="0" xfId="0" applyNumberFormat="1" applyFon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49" fontId="3" fillId="0" borderId="0" xfId="0" applyNumberFormat="1" applyFont="1" applyFill="1" applyAlignment="1">
      <alignment vertical="top"/>
    </xf>
    <xf numFmtId="49" fontId="3" fillId="0" borderId="0" xfId="0" applyNumberFormat="1" applyFont="1" applyFill="1" applyAlignment="1">
      <alignment horizontal="center" vertical="top"/>
    </xf>
    <xf numFmtId="49" fontId="17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0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49" fontId="0" fillId="0" borderId="1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horizontal="center" vertical="top" wrapText="1"/>
    </xf>
    <xf numFmtId="0" fontId="0" fillId="0" borderId="1" xfId="0" quotePrefix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horizontal="center" vertical="top"/>
    </xf>
    <xf numFmtId="49" fontId="1" fillId="0" borderId="3" xfId="0" applyNumberFormat="1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horizontal="center" vertical="top" wrapText="1"/>
    </xf>
    <xf numFmtId="0" fontId="0" fillId="0" borderId="0" xfId="0" quotePrefix="1" applyFill="1" applyBorder="1" applyAlignment="1">
      <alignment horizontal="center" vertical="top"/>
    </xf>
    <xf numFmtId="49" fontId="1" fillId="0" borderId="3" xfId="0" applyNumberFormat="1" applyFont="1" applyFill="1" applyBorder="1" applyAlignment="1">
      <alignment vertical="top" wrapText="1"/>
    </xf>
    <xf numFmtId="0" fontId="0" fillId="0" borderId="0" xfId="0" quotePrefix="1" applyFill="1" applyBorder="1" applyAlignment="1">
      <alignment vertical="center"/>
    </xf>
    <xf numFmtId="0" fontId="0" fillId="0" borderId="4" xfId="0" quotePrefix="1" applyFill="1" applyBorder="1" applyAlignment="1">
      <alignment vertical="center"/>
    </xf>
    <xf numFmtId="0" fontId="3" fillId="0" borderId="15" xfId="0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49" fontId="0" fillId="0" borderId="4" xfId="0" applyNumberFormat="1" applyFill="1" applyBorder="1" applyAlignment="1">
      <alignment vertical="top"/>
    </xf>
    <xf numFmtId="49" fontId="0" fillId="0" borderId="4" xfId="0" applyNumberFormat="1" applyFill="1" applyBorder="1" applyAlignment="1">
      <alignment horizontal="center" vertical="top"/>
    </xf>
    <xf numFmtId="49" fontId="1" fillId="0" borderId="5" xfId="0" applyNumberFormat="1" applyFont="1" applyFill="1" applyBorder="1" applyAlignment="1">
      <alignment vertical="top"/>
    </xf>
    <xf numFmtId="0" fontId="25" fillId="0" borderId="12" xfId="0" applyFont="1" applyFill="1" applyBorder="1" applyAlignment="1">
      <alignment vertical="center" textRotation="90" wrapText="1"/>
    </xf>
    <xf numFmtId="0" fontId="9" fillId="0" borderId="12" xfId="0" applyFont="1" applyFill="1" applyBorder="1" applyAlignment="1">
      <alignment vertical="center" textRotation="90" wrapText="1"/>
    </xf>
    <xf numFmtId="0" fontId="3" fillId="0" borderId="18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vertical="center"/>
    </xf>
    <xf numFmtId="164" fontId="0" fillId="0" borderId="4" xfId="0" quotePrefix="1" applyNumberFormat="1" applyFill="1" applyBorder="1" applyAlignment="1">
      <alignment horizontal="center" vertical="center"/>
    </xf>
    <xf numFmtId="0" fontId="0" fillId="0" borderId="0" xfId="0" applyFill="1" applyAlignment="1">
      <alignment vertical="top" wrapText="1"/>
    </xf>
    <xf numFmtId="49" fontId="0" fillId="0" borderId="0" xfId="0" applyNumberForma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/>
    </xf>
    <xf numFmtId="49" fontId="0" fillId="0" borderId="3" xfId="0" applyNumberFormat="1" applyFill="1" applyBorder="1" applyAlignment="1">
      <alignment horizontal="center" vertical="top"/>
    </xf>
    <xf numFmtId="0" fontId="3" fillId="0" borderId="14" xfId="0" applyNumberFormat="1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horizontal="center" vertical="top"/>
    </xf>
    <xf numFmtId="0" fontId="3" fillId="0" borderId="15" xfId="0" applyNumberFormat="1" applyFont="1" applyFill="1" applyBorder="1" applyAlignment="1">
      <alignment horizontal="center" vertical="top"/>
    </xf>
    <xf numFmtId="49" fontId="1" fillId="0" borderId="0" xfId="0" quotePrefix="1" applyNumberFormat="1" applyFont="1" applyFill="1" applyBorder="1" applyAlignment="1">
      <alignment vertical="top" wrapText="1"/>
    </xf>
    <xf numFmtId="0" fontId="3" fillId="0" borderId="13" xfId="0" applyNumberFormat="1" applyFont="1" applyFill="1" applyBorder="1" applyAlignment="1">
      <alignment horizontal="center" vertical="top"/>
    </xf>
    <xf numFmtId="1" fontId="11" fillId="0" borderId="16" xfId="0" applyNumberFormat="1" applyFont="1" applyFill="1" applyBorder="1" applyAlignment="1">
      <alignment horizontal="center" vertical="top"/>
    </xf>
    <xf numFmtId="1" fontId="11" fillId="0" borderId="0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center" vertical="top" wrapText="1"/>
    </xf>
    <xf numFmtId="0" fontId="5" fillId="0" borderId="1" xfId="0" quotePrefix="1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vertical="top" wrapText="1"/>
    </xf>
    <xf numFmtId="49" fontId="5" fillId="0" borderId="2" xfId="0" applyNumberFormat="1" applyFont="1" applyFill="1" applyBorder="1" applyAlignment="1">
      <alignment horizontal="center" vertical="top"/>
    </xf>
    <xf numFmtId="0" fontId="11" fillId="0" borderId="16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Border="1" applyAlignment="1">
      <alignment vertical="top" wrapText="1"/>
    </xf>
    <xf numFmtId="49" fontId="5" fillId="0" borderId="3" xfId="0" applyNumberFormat="1" applyFont="1" applyFill="1" applyBorder="1" applyAlignment="1">
      <alignment horizontal="center" vertical="top"/>
    </xf>
    <xf numFmtId="49" fontId="0" fillId="0" borderId="4" xfId="0" applyNumberFormat="1" applyFill="1" applyBorder="1" applyAlignment="1">
      <alignment horizontal="left" vertical="top"/>
    </xf>
    <xf numFmtId="0" fontId="23" fillId="0" borderId="0" xfId="0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center" vertical="top"/>
    </xf>
    <xf numFmtId="0" fontId="3" fillId="0" borderId="16" xfId="0" applyNumberFormat="1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0" fontId="23" fillId="0" borderId="0" xfId="0" applyNumberFormat="1" applyFont="1" applyFill="1" applyBorder="1" applyAlignment="1">
      <alignment horizontal="center" vertical="top"/>
    </xf>
    <xf numFmtId="49" fontId="24" fillId="0" borderId="0" xfId="0" applyNumberFormat="1" applyFont="1" applyFill="1" applyBorder="1" applyAlignment="1">
      <alignment vertical="top"/>
    </xf>
    <xf numFmtId="0" fontId="3" fillId="0" borderId="16" xfId="0" applyFont="1" applyFill="1" applyBorder="1" applyAlignment="1">
      <alignment horizontal="center" vertical="top"/>
    </xf>
    <xf numFmtId="0" fontId="0" fillId="0" borderId="4" xfId="0" quotePrefix="1" applyFill="1" applyBorder="1" applyAlignment="1">
      <alignment horizontal="center" vertical="top"/>
    </xf>
    <xf numFmtId="49" fontId="1" fillId="0" borderId="0" xfId="0" quotePrefix="1" applyNumberFormat="1" applyFont="1" applyFill="1" applyBorder="1" applyAlignment="1">
      <alignment vertical="top"/>
    </xf>
    <xf numFmtId="49" fontId="24" fillId="0" borderId="0" xfId="0" quotePrefix="1" applyNumberFormat="1" applyFont="1" applyFill="1" applyBorder="1" applyAlignment="1">
      <alignment vertical="top"/>
    </xf>
    <xf numFmtId="49" fontId="24" fillId="0" borderId="0" xfId="0" applyNumberFormat="1" applyFont="1" applyFill="1" applyBorder="1" applyAlignment="1">
      <alignment vertical="top" wrapText="1"/>
    </xf>
    <xf numFmtId="0" fontId="9" fillId="0" borderId="6" xfId="0" applyFont="1" applyFill="1" applyBorder="1" applyAlignment="1">
      <alignment horizontal="center" vertical="center" textRotation="90" wrapText="1"/>
    </xf>
    <xf numFmtId="0" fontId="9" fillId="0" borderId="7" xfId="0" applyFont="1" applyFill="1" applyBorder="1" applyAlignment="1">
      <alignment horizontal="center" vertical="center" textRotation="90" wrapText="1"/>
    </xf>
    <xf numFmtId="0" fontId="9" fillId="0" borderId="8" xfId="0" applyFont="1" applyFill="1" applyBorder="1" applyAlignment="1">
      <alignment horizontal="center" vertical="center" textRotation="90" wrapText="1"/>
    </xf>
    <xf numFmtId="0" fontId="2" fillId="0" borderId="6" xfId="0" applyFont="1" applyFill="1" applyBorder="1" applyAlignment="1">
      <alignment horizontal="center" vertical="center" textRotation="90" wrapText="1"/>
    </xf>
    <xf numFmtId="0" fontId="2" fillId="0" borderId="7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  <xf numFmtId="0" fontId="12" fillId="0" borderId="6" xfId="0" applyFont="1" applyFill="1" applyBorder="1" applyAlignment="1">
      <alignment horizontal="center" vertical="center" textRotation="90" wrapText="1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1" xfId="0" applyFont="1" applyFill="1" applyBorder="1" applyAlignment="1">
      <alignment horizontal="center" vertical="center" textRotation="90" wrapText="1"/>
    </xf>
    <xf numFmtId="0" fontId="9" fillId="0" borderId="9" xfId="0" applyFont="1" applyFill="1" applyBorder="1" applyAlignment="1">
      <alignment horizontal="center" vertical="center" textRotation="90" wrapText="1"/>
    </xf>
    <xf numFmtId="0" fontId="9" fillId="0" borderId="10" xfId="0" applyFont="1" applyFill="1" applyBorder="1" applyAlignment="1">
      <alignment horizontal="center" vertical="center" textRotation="90" wrapText="1"/>
    </xf>
    <xf numFmtId="0" fontId="9" fillId="0" borderId="11" xfId="0" applyFont="1" applyFill="1" applyBorder="1" applyAlignment="1">
      <alignment horizontal="center" vertical="center" textRotation="90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66"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vertical="top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top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B7:N298" totalsRowShown="0" headerRowDxfId="165" dataDxfId="163" headerRowBorderDxfId="164">
  <tableColumns count="13">
    <tableColumn id="1" name="Modbus Register" dataDxfId="162">
      <calculatedColumnFormula>B7+F7</calculatedColumnFormula>
    </tableColumn>
    <tableColumn id="14" name="Modbus Register (Decimal)" dataDxfId="161"/>
    <tableColumn id="13" name="Modbus Register (HEX)" dataDxfId="160">
      <calculatedColumnFormula>DEC2HEX(#REF!-40001)</calculatedColumnFormula>
    </tableColumn>
    <tableColumn id="10" name="Function Code" dataDxfId="159"/>
    <tableColumn id="2" name="# of  Register" dataDxfId="158"/>
    <tableColumn id="3" name="Adr" dataDxfId="157">
      <calculatedColumnFormula>G7+H7</calculatedColumnFormula>
    </tableColumn>
    <tableColumn id="4" name="Byte Size" dataDxfId="156">
      <calculatedColumnFormula>F8*2</calculatedColumnFormula>
    </tableColumn>
    <tableColumn id="5" name="Description" dataDxfId="155"/>
    <tableColumn id="7" name="Range" dataDxfId="154"/>
    <tableColumn id="8" name="Default" dataDxfId="153"/>
    <tableColumn id="9" name="Format" dataDxfId="152"/>
    <tableColumn id="11" name="Property" dataDxfId="151"/>
    <tableColumn id="12" name="Comment" dataDxfId="150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20" name="Table158131521" displayName="Table158131521" ref="B8:N46" totalsRowShown="0" headerRowDxfId="29" dataDxfId="28">
  <tableColumns count="13">
    <tableColumn id="1" name="Modbus Register" dataDxfId="27">
      <calculatedColumnFormula>B8+F8</calculatedColumnFormula>
    </tableColumn>
    <tableColumn id="13" name="Modbus Register (Decimal)" dataDxfId="26"/>
    <tableColumn id="10" name="Modbus Register (HEX)" dataDxfId="25">
      <calculatedColumnFormula>DEC2HEX(C9)</calculatedColumnFormula>
    </tableColumn>
    <tableColumn id="6" name="Function Code" dataDxfId="24"/>
    <tableColumn id="2" name="# of  register" dataDxfId="23"/>
    <tableColumn id="4" name="Byte Size" dataDxfId="22">
      <calculatedColumnFormula>F9*2</calculatedColumnFormula>
    </tableColumn>
    <tableColumn id="5" name="Description" dataDxfId="21"/>
    <tableColumn id="7" name="Value Range" dataDxfId="20"/>
    <tableColumn id="8" name="Default" dataDxfId="19"/>
    <tableColumn id="9" name="Format" dataDxfId="18"/>
    <tableColumn id="11" name="Property" dataDxfId="17"/>
    <tableColumn id="12" name="Explanation" dataDxfId="16"/>
    <tableColumn id="3" name="Remarks" dataDxfId="15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3" name="Table1581315194" displayName="Table1581315194" ref="B8:N48" totalsRowShown="0" headerRowDxfId="14" dataDxfId="13">
  <tableColumns count="13">
    <tableColumn id="1" name="Modbus Register" dataDxfId="12">
      <calculatedColumnFormula>B8+F8</calculatedColumnFormula>
    </tableColumn>
    <tableColumn id="13" name="Modbus Register (Decimal)" dataDxfId="11"/>
    <tableColumn id="10" name="Modbus Register (HEX)" dataDxfId="10">
      <calculatedColumnFormula>DEC2HEX(C9)</calculatedColumnFormula>
    </tableColumn>
    <tableColumn id="6" name="Function Code" dataDxfId="9"/>
    <tableColumn id="2" name="# of  register" dataDxfId="8"/>
    <tableColumn id="4" name="Byte Size" dataDxfId="7">
      <calculatedColumnFormula>F9*2</calculatedColumnFormula>
    </tableColumn>
    <tableColumn id="5" name="Description" dataDxfId="6"/>
    <tableColumn id="7" name="Value Range" dataDxfId="5"/>
    <tableColumn id="8" name="Default" dataDxfId="4"/>
    <tableColumn id="9" name="Format" dataDxfId="3"/>
    <tableColumn id="11" name="Property" dataDxfId="2"/>
    <tableColumn id="12" name="Explanation" dataDxfId="1"/>
    <tableColumn id="3" name="Remarks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3" name="Table1581314" displayName="Table1581314" ref="B8:N43" totalsRowShown="0" headerRowDxfId="149" dataDxfId="148">
  <tableColumns count="13">
    <tableColumn id="1" name="Modbus Register" dataDxfId="147">
      <calculatedColumnFormula>B8+F8</calculatedColumnFormula>
    </tableColumn>
    <tableColumn id="13" name="Modbus Register (Decimal)" dataDxfId="146"/>
    <tableColumn id="10" name="Modbus Register (HEX)" dataDxfId="145">
      <calculatedColumnFormula>DEC2HEX(C9)</calculatedColumnFormula>
    </tableColumn>
    <tableColumn id="6" name="Function Code" dataDxfId="144"/>
    <tableColumn id="2" name="# of  register" dataDxfId="143"/>
    <tableColumn id="4" name="Byte Size" dataDxfId="142">
      <calculatedColumnFormula>F9*2</calculatedColumnFormula>
    </tableColumn>
    <tableColumn id="5" name="Description" dataDxfId="141"/>
    <tableColumn id="7" name="Value Range" dataDxfId="140"/>
    <tableColumn id="8" name="Default" dataDxfId="139"/>
    <tableColumn id="9" name="Format" dataDxfId="138"/>
    <tableColumn id="11" name="Property" dataDxfId="137"/>
    <tableColumn id="12" name="Explanation" dataDxfId="136"/>
    <tableColumn id="3" name="Remarks" dataDxfId="13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5" name="Table158131416" displayName="Table158131416" ref="B8:N43" totalsRowShown="0" headerRowDxfId="134" dataDxfId="133">
  <tableColumns count="13">
    <tableColumn id="1" name="Modbus Register" dataDxfId="132">
      <calculatedColumnFormula>B8+F8</calculatedColumnFormula>
    </tableColumn>
    <tableColumn id="13" name="Modbus Register (Decimal)" dataDxfId="131"/>
    <tableColumn id="10" name="Modbus Register (HEX)" dataDxfId="130">
      <calculatedColumnFormula>DEC2HEX(C9)</calculatedColumnFormula>
    </tableColumn>
    <tableColumn id="6" name="Function Code" dataDxfId="129"/>
    <tableColumn id="2" name="# of  register" dataDxfId="128"/>
    <tableColumn id="4" name="Byte Size" dataDxfId="127">
      <calculatedColumnFormula>F9*2</calculatedColumnFormula>
    </tableColumn>
    <tableColumn id="5" name="Description" dataDxfId="126"/>
    <tableColumn id="7" name="Value Range" dataDxfId="125"/>
    <tableColumn id="8" name="Default" dataDxfId="124"/>
    <tableColumn id="9" name="Format" dataDxfId="123"/>
    <tableColumn id="11" name="Property" dataDxfId="122"/>
    <tableColumn id="12" name="Explanation" dataDxfId="121"/>
    <tableColumn id="3" name="Remarks" dataDxfId="12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7" name="Table1581314161718" displayName="Table1581314161718" ref="B8:N43" totalsRowShown="0" headerRowDxfId="119" dataDxfId="118">
  <tableColumns count="13">
    <tableColumn id="1" name="Modbus Register" dataDxfId="117">
      <calculatedColumnFormula>B8+F8</calculatedColumnFormula>
    </tableColumn>
    <tableColumn id="13" name="Modbus Register (Decimal)" dataDxfId="116"/>
    <tableColumn id="10" name="Modbus Register (HEX)" dataDxfId="115">
      <calculatedColumnFormula>DEC2HEX(C9)</calculatedColumnFormula>
    </tableColumn>
    <tableColumn id="6" name="Function Code" dataDxfId="114"/>
    <tableColumn id="2" name="# of  register" dataDxfId="113"/>
    <tableColumn id="4" name="Byte Size" dataDxfId="112">
      <calculatedColumnFormula>F9*2</calculatedColumnFormula>
    </tableColumn>
    <tableColumn id="5" name="Description" dataDxfId="111"/>
    <tableColumn id="7" name="Value Range" dataDxfId="110"/>
    <tableColumn id="8" name="Default" dataDxfId="109"/>
    <tableColumn id="9" name="Format" dataDxfId="108"/>
    <tableColumn id="11" name="Property" dataDxfId="107"/>
    <tableColumn id="12" name="Explanation" dataDxfId="106"/>
    <tableColumn id="3" name="Remarks" dataDxfId="10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6" name="Table15813141617" displayName="Table15813141617" ref="B8:N43" totalsRowShown="0" headerRowDxfId="104" dataDxfId="103">
  <tableColumns count="13">
    <tableColumn id="1" name="Modbus Register" dataDxfId="102">
      <calculatedColumnFormula>B8+F8</calculatedColumnFormula>
    </tableColumn>
    <tableColumn id="13" name="Modbus Register (Decimal)" dataDxfId="101"/>
    <tableColumn id="10" name="Modbus Register (HEX)" dataDxfId="100">
      <calculatedColumnFormula>DEC2HEX(C9)</calculatedColumnFormula>
    </tableColumn>
    <tableColumn id="6" name="Function Code" dataDxfId="99"/>
    <tableColumn id="2" name="# of  register" dataDxfId="98"/>
    <tableColumn id="4" name="Byte Size" dataDxfId="97">
      <calculatedColumnFormula>F9*2</calculatedColumnFormula>
    </tableColumn>
    <tableColumn id="5" name="Description" dataDxfId="96"/>
    <tableColumn id="7" name="Value Range" dataDxfId="95"/>
    <tableColumn id="8" name="Default" dataDxfId="94"/>
    <tableColumn id="9" name="Format" dataDxfId="93"/>
    <tableColumn id="11" name="Property" dataDxfId="92"/>
    <tableColumn id="12" name="Explanation" dataDxfId="91"/>
    <tableColumn id="3" name="Remarks" dataDxfId="9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12" name="Table15813" displayName="Table15813" ref="B8:N45" totalsRowShown="0" headerRowDxfId="89" dataDxfId="88">
  <tableColumns count="13">
    <tableColumn id="1" name="Modbus Register" dataDxfId="87">
      <calculatedColumnFormula>B8+F8</calculatedColumnFormula>
    </tableColumn>
    <tableColumn id="13" name="Modbus Register (Decimal)" dataDxfId="86"/>
    <tableColumn id="10" name="Modbus Register (HEX)" dataDxfId="85">
      <calculatedColumnFormula>DEC2HEX(C9)</calculatedColumnFormula>
    </tableColumn>
    <tableColumn id="6" name="Function Code" dataDxfId="84"/>
    <tableColumn id="2" name="# of  register" dataDxfId="83"/>
    <tableColumn id="4" name="Byte Size" dataDxfId="82">
      <calculatedColumnFormula>F9*2</calculatedColumnFormula>
    </tableColumn>
    <tableColumn id="5" name="Description" dataDxfId="81"/>
    <tableColumn id="7" name="Value Range" dataDxfId="80"/>
    <tableColumn id="8" name="Default" dataDxfId="79"/>
    <tableColumn id="9" name="Format" dataDxfId="78"/>
    <tableColumn id="11" name="Property" dataDxfId="77"/>
    <tableColumn id="12" name="Explanation" dataDxfId="76"/>
    <tableColumn id="3" name="Remarks" dataDxfId="7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8" name="Table158131519" displayName="Table158131519" ref="B8:N49" totalsRowShown="0" headerRowDxfId="74" dataDxfId="73">
  <tableColumns count="13">
    <tableColumn id="1" name="Modbus Register" dataDxfId="72">
      <calculatedColumnFormula>B8+F8</calculatedColumnFormula>
    </tableColumn>
    <tableColumn id="13" name="Modbus Register (Decimal)" dataDxfId="71"/>
    <tableColumn id="10" name="Modbus Register (HEX)" dataDxfId="70">
      <calculatedColumnFormula>DEC2HEX(C9)</calculatedColumnFormula>
    </tableColumn>
    <tableColumn id="6" name="Function Code" dataDxfId="69"/>
    <tableColumn id="2" name="# of  register" dataDxfId="68"/>
    <tableColumn id="4" name="Byte Size" dataDxfId="67">
      <calculatedColumnFormula>F9*2</calculatedColumnFormula>
    </tableColumn>
    <tableColumn id="5" name="Description" dataDxfId="66"/>
    <tableColumn id="7" name="Value Range" dataDxfId="65"/>
    <tableColumn id="8" name="Default" dataDxfId="64"/>
    <tableColumn id="9" name="Format" dataDxfId="63"/>
    <tableColumn id="11" name="Property" dataDxfId="62"/>
    <tableColumn id="12" name="Explanation" dataDxfId="61"/>
    <tableColumn id="3" name="Remarks" dataDxfId="60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9" name="Table158131520" displayName="Table158131520" ref="B8:N47" totalsRowShown="0" headerRowDxfId="59" dataDxfId="58">
  <tableColumns count="13">
    <tableColumn id="1" name="Modbus Register" dataDxfId="57">
      <calculatedColumnFormula>B8+F8</calculatedColumnFormula>
    </tableColumn>
    <tableColumn id="13" name="Modbus Register (Decimal)" dataDxfId="56"/>
    <tableColumn id="10" name="Modbus Register (HEX)" dataDxfId="55">
      <calculatedColumnFormula>DEC2HEX(C9)</calculatedColumnFormula>
    </tableColumn>
    <tableColumn id="6" name="Function Code" dataDxfId="54"/>
    <tableColumn id="2" name="# of  register" dataDxfId="53"/>
    <tableColumn id="4" name="Byte Size" dataDxfId="52">
      <calculatedColumnFormula>F9*2</calculatedColumnFormula>
    </tableColumn>
    <tableColumn id="5" name="Description" dataDxfId="51"/>
    <tableColumn id="7" name="Value Range" dataDxfId="50"/>
    <tableColumn id="8" name="Default" dataDxfId="49"/>
    <tableColumn id="9" name="Format" dataDxfId="48"/>
    <tableColumn id="11" name="Property" dataDxfId="47"/>
    <tableColumn id="12" name="Explanation" dataDxfId="46"/>
    <tableColumn id="3" name="Remarks" dataDxfId="45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" name="Table1581315192" displayName="Table1581315192" ref="B8:N54" totalsRowShown="0" headerRowDxfId="44" dataDxfId="43">
  <tableColumns count="13">
    <tableColumn id="1" name="Modbus Register" dataDxfId="42">
      <calculatedColumnFormula>B8+F8</calculatedColumnFormula>
    </tableColumn>
    <tableColumn id="13" name="Modbus Register (Decimal)" dataDxfId="41"/>
    <tableColumn id="10" name="Modbus Register (HEX)" dataDxfId="40">
      <calculatedColumnFormula>DEC2HEX(C9)</calculatedColumnFormula>
    </tableColumn>
    <tableColumn id="6" name="Function Code" dataDxfId="39"/>
    <tableColumn id="2" name="# of  register" dataDxfId="38"/>
    <tableColumn id="4" name="Byte Size" dataDxfId="37">
      <calculatedColumnFormula>F9*2</calculatedColumnFormula>
    </tableColumn>
    <tableColumn id="5" name="Description" dataDxfId="36"/>
    <tableColumn id="7" name="Value Range" dataDxfId="35"/>
    <tableColumn id="8" name="Default" dataDxfId="34"/>
    <tableColumn id="9" name="Format" dataDxfId="33"/>
    <tableColumn id="11" name="Property" dataDxfId="32"/>
    <tableColumn id="12" name="Explanation" dataDxfId="31"/>
    <tableColumn id="3" name="Remarks" dataDxfId="3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8"/>
  <sheetViews>
    <sheetView topLeftCell="A278" zoomScale="80" zoomScaleNormal="80" workbookViewId="0">
      <selection activeCell="N15" sqref="N15"/>
    </sheetView>
  </sheetViews>
  <sheetFormatPr defaultColWidth="9.140625" defaultRowHeight="15"/>
  <cols>
    <col min="1" max="1" width="10.7109375" style="140" customWidth="1"/>
    <col min="2" max="4" width="12.85546875" style="57" customWidth="1"/>
    <col min="5" max="5" width="10.7109375" style="57" customWidth="1"/>
    <col min="6" max="6" width="10" style="57" customWidth="1"/>
    <col min="7" max="7" width="8.28515625" style="57" hidden="1" customWidth="1"/>
    <col min="8" max="8" width="8.42578125" style="57" customWidth="1"/>
    <col min="9" max="9" width="48.140625" style="58" customWidth="1"/>
    <col min="10" max="10" width="11.42578125" style="59" customWidth="1"/>
    <col min="11" max="11" width="10.140625" style="57" customWidth="1"/>
    <col min="12" max="12" width="10" style="59" customWidth="1"/>
    <col min="13" max="13" width="14.28515625" style="59" customWidth="1"/>
    <col min="14" max="14" width="74.140625" style="60" customWidth="1"/>
    <col min="15" max="16384" width="9.140625" style="61"/>
  </cols>
  <sheetData>
    <row r="2" spans="1:15" ht="46.5">
      <c r="A2" s="56" t="s">
        <v>0</v>
      </c>
    </row>
    <row r="3" spans="1:15" s="67" customFormat="1" ht="18.75">
      <c r="A3" s="62"/>
      <c r="B3" s="63"/>
      <c r="C3" s="63"/>
      <c r="D3" s="63"/>
      <c r="E3" s="63"/>
      <c r="F3" s="63"/>
      <c r="G3" s="63"/>
      <c r="H3" s="63"/>
      <c r="I3" s="64"/>
      <c r="J3" s="65"/>
      <c r="K3" s="63"/>
      <c r="L3" s="65"/>
      <c r="M3" s="65"/>
      <c r="N3" s="66"/>
    </row>
    <row r="4" spans="1:15" s="67" customFormat="1" ht="18.75">
      <c r="A4" s="62"/>
      <c r="B4" s="68" t="s">
        <v>1</v>
      </c>
      <c r="C4" s="68"/>
      <c r="D4" s="68"/>
      <c r="E4" s="68"/>
      <c r="F4" s="63"/>
      <c r="G4" s="63"/>
      <c r="H4" s="63"/>
      <c r="I4" s="64"/>
      <c r="J4" s="65"/>
      <c r="K4" s="63"/>
      <c r="L4" s="65"/>
      <c r="M4" s="65"/>
      <c r="N4" s="66"/>
    </row>
    <row r="5" spans="1:15" s="67" customFormat="1" ht="18.75">
      <c r="A5" s="62"/>
      <c r="B5" s="63"/>
      <c r="C5" s="63"/>
      <c r="D5" s="63"/>
      <c r="E5" s="63"/>
      <c r="F5" s="63"/>
      <c r="G5" s="63"/>
      <c r="H5" s="63"/>
      <c r="I5" s="64"/>
      <c r="J5" s="65"/>
      <c r="K5" s="63"/>
      <c r="L5" s="65"/>
      <c r="M5" s="65"/>
      <c r="N5" s="66"/>
    </row>
    <row r="6" spans="1:15" s="69" customFormat="1" ht="27" customHeight="1">
      <c r="B6" s="69" t="s">
        <v>2</v>
      </c>
      <c r="C6" s="69" t="s">
        <v>3</v>
      </c>
      <c r="D6" s="69" t="s">
        <v>4</v>
      </c>
      <c r="E6" s="69" t="s">
        <v>5</v>
      </c>
      <c r="F6" s="69" t="s">
        <v>6</v>
      </c>
      <c r="H6" s="69" t="s">
        <v>7</v>
      </c>
      <c r="I6" s="70" t="s">
        <v>8</v>
      </c>
      <c r="J6" s="69" t="s">
        <v>9</v>
      </c>
      <c r="K6" s="69" t="s">
        <v>10</v>
      </c>
      <c r="L6" s="69" t="s">
        <v>11</v>
      </c>
      <c r="M6" s="69" t="s">
        <v>12</v>
      </c>
      <c r="N6" s="71" t="s">
        <v>13</v>
      </c>
    </row>
    <row r="7" spans="1:15" s="73" customFormat="1" ht="60" customHeight="1" thickBot="1">
      <c r="A7" s="72"/>
      <c r="B7" s="25" t="s">
        <v>14</v>
      </c>
      <c r="C7" s="25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  <c r="I7" s="25" t="s">
        <v>21</v>
      </c>
      <c r="J7" s="25" t="s">
        <v>22</v>
      </c>
      <c r="K7" s="25" t="s">
        <v>23</v>
      </c>
      <c r="L7" s="25" t="s">
        <v>24</v>
      </c>
      <c r="M7" s="25" t="s">
        <v>25</v>
      </c>
      <c r="N7" s="25" t="s">
        <v>26</v>
      </c>
    </row>
    <row r="8" spans="1:15" s="79" customFormat="1" ht="37.5" customHeight="1">
      <c r="A8" s="190" t="s">
        <v>27</v>
      </c>
      <c r="B8" s="74">
        <f>C8+40001</f>
        <v>40273</v>
      </c>
      <c r="C8" s="74">
        <v>272</v>
      </c>
      <c r="D8" s="74" t="str">
        <f>DEC2HEX(C8)</f>
        <v>110</v>
      </c>
      <c r="E8" s="74">
        <v>3</v>
      </c>
      <c r="F8" s="75">
        <v>1</v>
      </c>
      <c r="G8" s="75">
        <v>32</v>
      </c>
      <c r="H8" s="75">
        <v>2</v>
      </c>
      <c r="I8" s="76" t="s">
        <v>518</v>
      </c>
      <c r="J8" s="77"/>
      <c r="K8" s="75">
        <v>40</v>
      </c>
      <c r="L8" s="77" t="s">
        <v>28</v>
      </c>
      <c r="M8" s="77" t="s">
        <v>29</v>
      </c>
      <c r="N8" s="115" t="s">
        <v>519</v>
      </c>
    </row>
    <row r="9" spans="1:15" s="79" customFormat="1" ht="18.75">
      <c r="A9" s="191"/>
      <c r="B9" s="80">
        <f>C9+40001</f>
        <v>40274</v>
      </c>
      <c r="C9" s="81">
        <v>273</v>
      </c>
      <c r="D9" s="82" t="str">
        <f>DEC2HEX(C9)</f>
        <v>111</v>
      </c>
      <c r="E9" s="82">
        <v>3</v>
      </c>
      <c r="F9" s="73">
        <v>2</v>
      </c>
      <c r="G9" s="73">
        <f t="shared" ref="G9:G48" si="0">G8+H8</f>
        <v>34</v>
      </c>
      <c r="H9" s="73">
        <f t="shared" ref="H9:H48" si="1">F9*2</f>
        <v>4</v>
      </c>
      <c r="I9" s="83" t="s">
        <v>30</v>
      </c>
      <c r="J9" s="83"/>
      <c r="K9" s="73">
        <v>0</v>
      </c>
      <c r="L9" s="84" t="s">
        <v>31</v>
      </c>
      <c r="M9" s="84" t="s">
        <v>29</v>
      </c>
      <c r="N9" s="39" t="s">
        <v>32</v>
      </c>
      <c r="O9" s="85"/>
    </row>
    <row r="10" spans="1:15" s="79" customFormat="1" ht="18.75">
      <c r="A10" s="191"/>
      <c r="B10" s="81">
        <f t="shared" ref="B10:B48" si="2">B9+F9</f>
        <v>40276</v>
      </c>
      <c r="C10" s="81">
        <f t="shared" ref="C10:C48" si="3">C9+F9</f>
        <v>275</v>
      </c>
      <c r="D10" s="82" t="str">
        <f t="shared" ref="D10:D51" si="4">DEC2HEX(C10)</f>
        <v>113</v>
      </c>
      <c r="E10" s="82">
        <v>3</v>
      </c>
      <c r="F10" s="73">
        <v>2</v>
      </c>
      <c r="G10" s="73">
        <f t="shared" si="0"/>
        <v>38</v>
      </c>
      <c r="H10" s="73">
        <f t="shared" si="1"/>
        <v>4</v>
      </c>
      <c r="I10" s="83" t="s">
        <v>33</v>
      </c>
      <c r="J10" s="83"/>
      <c r="K10" s="73">
        <v>0</v>
      </c>
      <c r="L10" s="84" t="s">
        <v>31</v>
      </c>
      <c r="M10" s="84" t="s">
        <v>29</v>
      </c>
      <c r="N10" s="39"/>
      <c r="O10" s="85"/>
    </row>
    <row r="11" spans="1:15" s="79" customFormat="1" ht="18.75">
      <c r="A11" s="191"/>
      <c r="B11" s="81">
        <f t="shared" si="2"/>
        <v>40278</v>
      </c>
      <c r="C11" s="81">
        <f t="shared" si="3"/>
        <v>277</v>
      </c>
      <c r="D11" s="82" t="str">
        <f t="shared" si="4"/>
        <v>115</v>
      </c>
      <c r="E11" s="82">
        <v>3</v>
      </c>
      <c r="F11" s="73">
        <v>2</v>
      </c>
      <c r="G11" s="73">
        <f t="shared" si="0"/>
        <v>42</v>
      </c>
      <c r="H11" s="73">
        <f t="shared" si="1"/>
        <v>4</v>
      </c>
      <c r="I11" s="83" t="s">
        <v>34</v>
      </c>
      <c r="J11" s="83"/>
      <c r="K11" s="73">
        <v>0</v>
      </c>
      <c r="L11" s="84" t="s">
        <v>31</v>
      </c>
      <c r="M11" s="84" t="s">
        <v>29</v>
      </c>
      <c r="N11" s="39"/>
      <c r="O11" s="85"/>
    </row>
    <row r="12" spans="1:15" s="79" customFormat="1" ht="18.75">
      <c r="A12" s="191"/>
      <c r="B12" s="81">
        <f t="shared" si="2"/>
        <v>40280</v>
      </c>
      <c r="C12" s="81">
        <f t="shared" si="3"/>
        <v>279</v>
      </c>
      <c r="D12" s="82" t="str">
        <f t="shared" si="4"/>
        <v>117</v>
      </c>
      <c r="E12" s="82">
        <v>3</v>
      </c>
      <c r="F12" s="73">
        <v>2</v>
      </c>
      <c r="G12" s="73">
        <f t="shared" si="0"/>
        <v>46</v>
      </c>
      <c r="H12" s="73">
        <f t="shared" si="1"/>
        <v>4</v>
      </c>
      <c r="I12" s="83" t="s">
        <v>35</v>
      </c>
      <c r="J12" s="83"/>
      <c r="K12" s="73">
        <v>0</v>
      </c>
      <c r="L12" s="84" t="s">
        <v>31</v>
      </c>
      <c r="M12" s="84" t="s">
        <v>29</v>
      </c>
      <c r="N12" s="39"/>
      <c r="O12" s="85"/>
    </row>
    <row r="13" spans="1:15" s="79" customFormat="1" ht="18.75">
      <c r="A13" s="191"/>
      <c r="B13" s="81">
        <f t="shared" si="2"/>
        <v>40282</v>
      </c>
      <c r="C13" s="81">
        <f t="shared" si="3"/>
        <v>281</v>
      </c>
      <c r="D13" s="82" t="str">
        <f t="shared" si="4"/>
        <v>119</v>
      </c>
      <c r="E13" s="82">
        <v>3</v>
      </c>
      <c r="F13" s="73">
        <v>2</v>
      </c>
      <c r="G13" s="73">
        <f t="shared" si="0"/>
        <v>50</v>
      </c>
      <c r="H13" s="73">
        <f t="shared" si="1"/>
        <v>4</v>
      </c>
      <c r="I13" s="83" t="s">
        <v>36</v>
      </c>
      <c r="J13" s="83"/>
      <c r="K13" s="73">
        <v>0</v>
      </c>
      <c r="L13" s="84" t="s">
        <v>31</v>
      </c>
      <c r="M13" s="84" t="s">
        <v>29</v>
      </c>
      <c r="N13" s="39"/>
      <c r="O13" s="85"/>
    </row>
    <row r="14" spans="1:15" s="79" customFormat="1" ht="18.75">
      <c r="A14" s="191"/>
      <c r="B14" s="81">
        <f t="shared" si="2"/>
        <v>40284</v>
      </c>
      <c r="C14" s="81">
        <f t="shared" si="3"/>
        <v>283</v>
      </c>
      <c r="D14" s="82" t="str">
        <f t="shared" si="4"/>
        <v>11B</v>
      </c>
      <c r="E14" s="82">
        <v>3</v>
      </c>
      <c r="F14" s="73">
        <v>2</v>
      </c>
      <c r="G14" s="73">
        <f t="shared" si="0"/>
        <v>54</v>
      </c>
      <c r="H14" s="73">
        <f t="shared" si="1"/>
        <v>4</v>
      </c>
      <c r="I14" s="83" t="s">
        <v>37</v>
      </c>
      <c r="J14" s="83"/>
      <c r="K14" s="73">
        <v>0</v>
      </c>
      <c r="L14" s="84" t="s">
        <v>31</v>
      </c>
      <c r="M14" s="84" t="s">
        <v>29</v>
      </c>
      <c r="N14" s="39"/>
      <c r="O14" s="85"/>
    </row>
    <row r="15" spans="1:15" s="79" customFormat="1" ht="18.75">
      <c r="A15" s="191"/>
      <c r="B15" s="81">
        <f t="shared" si="2"/>
        <v>40286</v>
      </c>
      <c r="C15" s="81">
        <f t="shared" si="3"/>
        <v>285</v>
      </c>
      <c r="D15" s="82" t="str">
        <f t="shared" si="4"/>
        <v>11D</v>
      </c>
      <c r="E15" s="82">
        <v>3</v>
      </c>
      <c r="F15" s="73">
        <v>2</v>
      </c>
      <c r="G15" s="73">
        <f t="shared" si="0"/>
        <v>58</v>
      </c>
      <c r="H15" s="73">
        <f t="shared" si="1"/>
        <v>4</v>
      </c>
      <c r="I15" s="83" t="s">
        <v>38</v>
      </c>
      <c r="J15" s="83"/>
      <c r="K15" s="73">
        <v>0</v>
      </c>
      <c r="L15" s="84" t="s">
        <v>31</v>
      </c>
      <c r="M15" s="84" t="s">
        <v>29</v>
      </c>
      <c r="N15" s="39"/>
      <c r="O15" s="85"/>
    </row>
    <row r="16" spans="1:15" s="79" customFormat="1" ht="18.75">
      <c r="A16" s="191"/>
      <c r="B16" s="81">
        <f t="shared" si="2"/>
        <v>40288</v>
      </c>
      <c r="C16" s="81">
        <f t="shared" si="3"/>
        <v>287</v>
      </c>
      <c r="D16" s="82" t="str">
        <f t="shared" si="4"/>
        <v>11F</v>
      </c>
      <c r="E16" s="82">
        <v>3</v>
      </c>
      <c r="F16" s="73">
        <v>2</v>
      </c>
      <c r="G16" s="73">
        <f t="shared" si="0"/>
        <v>62</v>
      </c>
      <c r="H16" s="73">
        <f t="shared" si="1"/>
        <v>4</v>
      </c>
      <c r="I16" s="83" t="s">
        <v>39</v>
      </c>
      <c r="J16" s="83"/>
      <c r="K16" s="73">
        <v>0</v>
      </c>
      <c r="L16" s="84" t="s">
        <v>31</v>
      </c>
      <c r="M16" s="84" t="s">
        <v>29</v>
      </c>
      <c r="N16" s="39"/>
      <c r="O16" s="85"/>
    </row>
    <row r="17" spans="1:15" s="79" customFormat="1" ht="18.75">
      <c r="A17" s="191"/>
      <c r="B17" s="81">
        <f t="shared" si="2"/>
        <v>40290</v>
      </c>
      <c r="C17" s="81">
        <f t="shared" si="3"/>
        <v>289</v>
      </c>
      <c r="D17" s="82" t="str">
        <f t="shared" si="4"/>
        <v>121</v>
      </c>
      <c r="E17" s="82">
        <v>3</v>
      </c>
      <c r="F17" s="73">
        <v>2</v>
      </c>
      <c r="G17" s="73">
        <f t="shared" si="0"/>
        <v>66</v>
      </c>
      <c r="H17" s="73">
        <f t="shared" si="1"/>
        <v>4</v>
      </c>
      <c r="I17" s="83" t="s">
        <v>40</v>
      </c>
      <c r="J17" s="83"/>
      <c r="K17" s="73">
        <v>0</v>
      </c>
      <c r="L17" s="84" t="s">
        <v>31</v>
      </c>
      <c r="M17" s="84" t="s">
        <v>29</v>
      </c>
      <c r="N17" s="39"/>
      <c r="O17" s="85"/>
    </row>
    <row r="18" spans="1:15" s="79" customFormat="1" ht="18.75">
      <c r="A18" s="191"/>
      <c r="B18" s="81">
        <f t="shared" si="2"/>
        <v>40292</v>
      </c>
      <c r="C18" s="81">
        <f t="shared" si="3"/>
        <v>291</v>
      </c>
      <c r="D18" s="82" t="str">
        <f t="shared" si="4"/>
        <v>123</v>
      </c>
      <c r="E18" s="82">
        <v>3</v>
      </c>
      <c r="F18" s="73">
        <v>2</v>
      </c>
      <c r="G18" s="73">
        <f t="shared" si="0"/>
        <v>70</v>
      </c>
      <c r="H18" s="73">
        <f t="shared" si="1"/>
        <v>4</v>
      </c>
      <c r="I18" s="83" t="s">
        <v>41</v>
      </c>
      <c r="J18" s="83"/>
      <c r="K18" s="73">
        <v>0</v>
      </c>
      <c r="L18" s="84" t="s">
        <v>31</v>
      </c>
      <c r="M18" s="84" t="s">
        <v>29</v>
      </c>
      <c r="N18" s="39"/>
      <c r="O18" s="85"/>
    </row>
    <row r="19" spans="1:15" s="79" customFormat="1" ht="18.75">
      <c r="A19" s="191"/>
      <c r="B19" s="81">
        <f t="shared" si="2"/>
        <v>40294</v>
      </c>
      <c r="C19" s="81">
        <f t="shared" si="3"/>
        <v>293</v>
      </c>
      <c r="D19" s="82" t="str">
        <f t="shared" si="4"/>
        <v>125</v>
      </c>
      <c r="E19" s="82">
        <v>3</v>
      </c>
      <c r="F19" s="73">
        <v>2</v>
      </c>
      <c r="G19" s="73">
        <f t="shared" si="0"/>
        <v>74</v>
      </c>
      <c r="H19" s="73">
        <f t="shared" si="1"/>
        <v>4</v>
      </c>
      <c r="I19" s="83" t="s">
        <v>42</v>
      </c>
      <c r="J19" s="83"/>
      <c r="K19" s="73">
        <v>0</v>
      </c>
      <c r="L19" s="84" t="s">
        <v>31</v>
      </c>
      <c r="M19" s="84" t="s">
        <v>29</v>
      </c>
      <c r="N19" s="39"/>
      <c r="O19" s="85"/>
    </row>
    <row r="20" spans="1:15" s="79" customFormat="1" ht="18.75">
      <c r="A20" s="191"/>
      <c r="B20" s="81">
        <f t="shared" si="2"/>
        <v>40296</v>
      </c>
      <c r="C20" s="81">
        <f t="shared" si="3"/>
        <v>295</v>
      </c>
      <c r="D20" s="82" t="str">
        <f t="shared" si="4"/>
        <v>127</v>
      </c>
      <c r="E20" s="82">
        <v>3</v>
      </c>
      <c r="F20" s="73">
        <v>2</v>
      </c>
      <c r="G20" s="73">
        <f t="shared" si="0"/>
        <v>78</v>
      </c>
      <c r="H20" s="73">
        <f t="shared" si="1"/>
        <v>4</v>
      </c>
      <c r="I20" s="83" t="s">
        <v>43</v>
      </c>
      <c r="J20" s="83"/>
      <c r="K20" s="73">
        <v>0</v>
      </c>
      <c r="L20" s="84" t="s">
        <v>31</v>
      </c>
      <c r="M20" s="84" t="s">
        <v>29</v>
      </c>
      <c r="N20" s="39"/>
      <c r="O20" s="85"/>
    </row>
    <row r="21" spans="1:15" s="79" customFormat="1" ht="18.75">
      <c r="A21" s="191"/>
      <c r="B21" s="81">
        <f t="shared" si="2"/>
        <v>40298</v>
      </c>
      <c r="C21" s="81">
        <f t="shared" si="3"/>
        <v>297</v>
      </c>
      <c r="D21" s="82" t="str">
        <f t="shared" si="4"/>
        <v>129</v>
      </c>
      <c r="E21" s="82">
        <v>3</v>
      </c>
      <c r="F21" s="73">
        <v>2</v>
      </c>
      <c r="G21" s="73">
        <f t="shared" si="0"/>
        <v>82</v>
      </c>
      <c r="H21" s="73">
        <f t="shared" si="1"/>
        <v>4</v>
      </c>
      <c r="I21" s="83" t="s">
        <v>44</v>
      </c>
      <c r="J21" s="83"/>
      <c r="K21" s="73">
        <v>0</v>
      </c>
      <c r="L21" s="84" t="s">
        <v>31</v>
      </c>
      <c r="M21" s="84" t="s">
        <v>29</v>
      </c>
      <c r="N21" s="39"/>
      <c r="O21" s="85"/>
    </row>
    <row r="22" spans="1:15" s="79" customFormat="1" ht="18.75">
      <c r="A22" s="191"/>
      <c r="B22" s="81">
        <f t="shared" si="2"/>
        <v>40300</v>
      </c>
      <c r="C22" s="81">
        <f t="shared" si="3"/>
        <v>299</v>
      </c>
      <c r="D22" s="82" t="str">
        <f t="shared" si="4"/>
        <v>12B</v>
      </c>
      <c r="E22" s="82">
        <v>3</v>
      </c>
      <c r="F22" s="73">
        <v>2</v>
      </c>
      <c r="G22" s="73">
        <f t="shared" si="0"/>
        <v>86</v>
      </c>
      <c r="H22" s="73">
        <f t="shared" si="1"/>
        <v>4</v>
      </c>
      <c r="I22" s="83" t="s">
        <v>45</v>
      </c>
      <c r="J22" s="83"/>
      <c r="K22" s="73">
        <v>0</v>
      </c>
      <c r="L22" s="84" t="s">
        <v>31</v>
      </c>
      <c r="M22" s="84" t="s">
        <v>29</v>
      </c>
      <c r="N22" s="39"/>
      <c r="O22" s="85"/>
    </row>
    <row r="23" spans="1:15" s="79" customFormat="1" ht="18.75">
      <c r="A23" s="191"/>
      <c r="B23" s="81">
        <f t="shared" si="2"/>
        <v>40302</v>
      </c>
      <c r="C23" s="81">
        <f t="shared" si="3"/>
        <v>301</v>
      </c>
      <c r="D23" s="82" t="str">
        <f t="shared" si="4"/>
        <v>12D</v>
      </c>
      <c r="E23" s="82">
        <v>3</v>
      </c>
      <c r="F23" s="73">
        <v>2</v>
      </c>
      <c r="G23" s="73">
        <f t="shared" si="0"/>
        <v>90</v>
      </c>
      <c r="H23" s="73">
        <f t="shared" si="1"/>
        <v>4</v>
      </c>
      <c r="I23" s="83" t="s">
        <v>46</v>
      </c>
      <c r="J23" s="83"/>
      <c r="K23" s="73">
        <v>0</v>
      </c>
      <c r="L23" s="84" t="s">
        <v>31</v>
      </c>
      <c r="M23" s="84" t="s">
        <v>29</v>
      </c>
      <c r="N23" s="39"/>
      <c r="O23" s="85"/>
    </row>
    <row r="24" spans="1:15" s="79" customFormat="1" ht="18.75">
      <c r="A24" s="191"/>
      <c r="B24" s="81">
        <f t="shared" si="2"/>
        <v>40304</v>
      </c>
      <c r="C24" s="81">
        <f t="shared" si="3"/>
        <v>303</v>
      </c>
      <c r="D24" s="82" t="str">
        <f t="shared" si="4"/>
        <v>12F</v>
      </c>
      <c r="E24" s="82">
        <v>3</v>
      </c>
      <c r="F24" s="73">
        <v>2</v>
      </c>
      <c r="G24" s="73">
        <f t="shared" si="0"/>
        <v>94</v>
      </c>
      <c r="H24" s="73">
        <f t="shared" si="1"/>
        <v>4</v>
      </c>
      <c r="I24" s="83" t="s">
        <v>47</v>
      </c>
      <c r="J24" s="83"/>
      <c r="K24" s="73">
        <v>0</v>
      </c>
      <c r="L24" s="84" t="s">
        <v>31</v>
      </c>
      <c r="M24" s="84" t="s">
        <v>29</v>
      </c>
      <c r="N24" s="39"/>
      <c r="O24" s="85"/>
    </row>
    <row r="25" spans="1:15" s="79" customFormat="1" ht="18.75">
      <c r="A25" s="191"/>
      <c r="B25" s="81">
        <f t="shared" si="2"/>
        <v>40306</v>
      </c>
      <c r="C25" s="81">
        <f t="shared" si="3"/>
        <v>305</v>
      </c>
      <c r="D25" s="82" t="str">
        <f t="shared" si="4"/>
        <v>131</v>
      </c>
      <c r="E25" s="82">
        <v>3</v>
      </c>
      <c r="F25" s="73">
        <v>2</v>
      </c>
      <c r="G25" s="73">
        <f t="shared" si="0"/>
        <v>98</v>
      </c>
      <c r="H25" s="73">
        <f t="shared" si="1"/>
        <v>4</v>
      </c>
      <c r="I25" s="83" t="s">
        <v>48</v>
      </c>
      <c r="J25" s="83"/>
      <c r="K25" s="73">
        <v>0</v>
      </c>
      <c r="L25" s="84" t="s">
        <v>31</v>
      </c>
      <c r="M25" s="84" t="s">
        <v>29</v>
      </c>
      <c r="N25" s="39"/>
      <c r="O25" s="85"/>
    </row>
    <row r="26" spans="1:15" s="79" customFormat="1" ht="18.75">
      <c r="A26" s="191"/>
      <c r="B26" s="81">
        <f t="shared" si="2"/>
        <v>40308</v>
      </c>
      <c r="C26" s="81">
        <f t="shared" si="3"/>
        <v>307</v>
      </c>
      <c r="D26" s="82" t="str">
        <f t="shared" si="4"/>
        <v>133</v>
      </c>
      <c r="E26" s="82">
        <v>3</v>
      </c>
      <c r="F26" s="73">
        <v>2</v>
      </c>
      <c r="G26" s="73">
        <f t="shared" si="0"/>
        <v>102</v>
      </c>
      <c r="H26" s="73">
        <f t="shared" si="1"/>
        <v>4</v>
      </c>
      <c r="I26" s="83" t="s">
        <v>49</v>
      </c>
      <c r="J26" s="83"/>
      <c r="K26" s="73">
        <v>0</v>
      </c>
      <c r="L26" s="84" t="s">
        <v>31</v>
      </c>
      <c r="M26" s="84" t="s">
        <v>29</v>
      </c>
      <c r="N26" s="39"/>
      <c r="O26" s="85"/>
    </row>
    <row r="27" spans="1:15" s="79" customFormat="1" ht="18.75">
      <c r="A27" s="191"/>
      <c r="B27" s="81">
        <f t="shared" si="2"/>
        <v>40310</v>
      </c>
      <c r="C27" s="81">
        <f t="shared" si="3"/>
        <v>309</v>
      </c>
      <c r="D27" s="82" t="str">
        <f t="shared" si="4"/>
        <v>135</v>
      </c>
      <c r="E27" s="82">
        <v>3</v>
      </c>
      <c r="F27" s="73">
        <v>2</v>
      </c>
      <c r="G27" s="73">
        <f t="shared" si="0"/>
        <v>106</v>
      </c>
      <c r="H27" s="73">
        <f t="shared" si="1"/>
        <v>4</v>
      </c>
      <c r="I27" s="83" t="s">
        <v>50</v>
      </c>
      <c r="J27" s="83"/>
      <c r="K27" s="73">
        <v>0</v>
      </c>
      <c r="L27" s="84" t="s">
        <v>31</v>
      </c>
      <c r="M27" s="84" t="s">
        <v>29</v>
      </c>
      <c r="N27" s="39"/>
      <c r="O27" s="85"/>
    </row>
    <row r="28" spans="1:15" s="79" customFormat="1" ht="18.75">
      <c r="A28" s="191"/>
      <c r="B28" s="81">
        <f t="shared" si="2"/>
        <v>40312</v>
      </c>
      <c r="C28" s="81">
        <f t="shared" si="3"/>
        <v>311</v>
      </c>
      <c r="D28" s="82" t="str">
        <f t="shared" si="4"/>
        <v>137</v>
      </c>
      <c r="E28" s="82">
        <v>3</v>
      </c>
      <c r="F28" s="73">
        <v>2</v>
      </c>
      <c r="G28" s="73">
        <f t="shared" si="0"/>
        <v>110</v>
      </c>
      <c r="H28" s="73">
        <f t="shared" si="1"/>
        <v>4</v>
      </c>
      <c r="I28" s="83" t="s">
        <v>51</v>
      </c>
      <c r="J28" s="83"/>
      <c r="K28" s="73">
        <v>0</v>
      </c>
      <c r="L28" s="84" t="s">
        <v>31</v>
      </c>
      <c r="M28" s="84" t="s">
        <v>29</v>
      </c>
      <c r="N28" s="39"/>
      <c r="O28" s="85"/>
    </row>
    <row r="29" spans="1:15" s="79" customFormat="1" ht="18.75">
      <c r="A29" s="191"/>
      <c r="B29" s="81">
        <f t="shared" si="2"/>
        <v>40314</v>
      </c>
      <c r="C29" s="81">
        <f t="shared" si="3"/>
        <v>313</v>
      </c>
      <c r="D29" s="82" t="str">
        <f t="shared" si="4"/>
        <v>139</v>
      </c>
      <c r="E29" s="82">
        <v>3</v>
      </c>
      <c r="F29" s="73">
        <v>2</v>
      </c>
      <c r="G29" s="73">
        <f t="shared" si="0"/>
        <v>114</v>
      </c>
      <c r="H29" s="73">
        <f t="shared" si="1"/>
        <v>4</v>
      </c>
      <c r="I29" s="83" t="s">
        <v>52</v>
      </c>
      <c r="J29" s="83"/>
      <c r="K29" s="73">
        <v>0</v>
      </c>
      <c r="L29" s="84" t="s">
        <v>31</v>
      </c>
      <c r="M29" s="84" t="s">
        <v>29</v>
      </c>
      <c r="N29" s="39"/>
      <c r="O29" s="85"/>
    </row>
    <row r="30" spans="1:15" s="79" customFormat="1" ht="18.75">
      <c r="A30" s="191"/>
      <c r="B30" s="81">
        <f t="shared" si="2"/>
        <v>40316</v>
      </c>
      <c r="C30" s="81">
        <f t="shared" si="3"/>
        <v>315</v>
      </c>
      <c r="D30" s="82" t="str">
        <f t="shared" si="4"/>
        <v>13B</v>
      </c>
      <c r="E30" s="82">
        <v>3</v>
      </c>
      <c r="F30" s="73">
        <v>2</v>
      </c>
      <c r="G30" s="73">
        <f t="shared" si="0"/>
        <v>118</v>
      </c>
      <c r="H30" s="73">
        <f t="shared" si="1"/>
        <v>4</v>
      </c>
      <c r="I30" s="83" t="s">
        <v>53</v>
      </c>
      <c r="J30" s="83"/>
      <c r="K30" s="73">
        <v>0</v>
      </c>
      <c r="L30" s="84" t="s">
        <v>31</v>
      </c>
      <c r="M30" s="84" t="s">
        <v>29</v>
      </c>
      <c r="N30" s="39"/>
      <c r="O30" s="85"/>
    </row>
    <row r="31" spans="1:15" s="79" customFormat="1" ht="18.75">
      <c r="A31" s="191"/>
      <c r="B31" s="81">
        <f t="shared" si="2"/>
        <v>40318</v>
      </c>
      <c r="C31" s="81">
        <f t="shared" si="3"/>
        <v>317</v>
      </c>
      <c r="D31" s="82" t="str">
        <f t="shared" si="4"/>
        <v>13D</v>
      </c>
      <c r="E31" s="82">
        <v>3</v>
      </c>
      <c r="F31" s="73">
        <v>2</v>
      </c>
      <c r="G31" s="73">
        <f t="shared" si="0"/>
        <v>122</v>
      </c>
      <c r="H31" s="73">
        <f t="shared" si="1"/>
        <v>4</v>
      </c>
      <c r="I31" s="83" t="s">
        <v>54</v>
      </c>
      <c r="J31" s="83"/>
      <c r="K31" s="73">
        <v>0</v>
      </c>
      <c r="L31" s="84" t="s">
        <v>31</v>
      </c>
      <c r="M31" s="84" t="s">
        <v>29</v>
      </c>
      <c r="N31" s="39"/>
      <c r="O31" s="85"/>
    </row>
    <row r="32" spans="1:15" s="79" customFormat="1" ht="18.75">
      <c r="A32" s="191"/>
      <c r="B32" s="81">
        <f t="shared" si="2"/>
        <v>40320</v>
      </c>
      <c r="C32" s="81">
        <f t="shared" si="3"/>
        <v>319</v>
      </c>
      <c r="D32" s="82" t="str">
        <f t="shared" si="4"/>
        <v>13F</v>
      </c>
      <c r="E32" s="82">
        <v>3</v>
      </c>
      <c r="F32" s="73">
        <v>2</v>
      </c>
      <c r="G32" s="73">
        <f t="shared" si="0"/>
        <v>126</v>
      </c>
      <c r="H32" s="73">
        <f t="shared" si="1"/>
        <v>4</v>
      </c>
      <c r="I32" s="83" t="s">
        <v>55</v>
      </c>
      <c r="J32" s="83"/>
      <c r="K32" s="73">
        <v>0</v>
      </c>
      <c r="L32" s="84" t="s">
        <v>31</v>
      </c>
      <c r="M32" s="84" t="s">
        <v>29</v>
      </c>
      <c r="N32" s="39"/>
      <c r="O32" s="85"/>
    </row>
    <row r="33" spans="1:15" s="79" customFormat="1" ht="18.75">
      <c r="A33" s="191"/>
      <c r="B33" s="81">
        <f t="shared" si="2"/>
        <v>40322</v>
      </c>
      <c r="C33" s="81">
        <f t="shared" si="3"/>
        <v>321</v>
      </c>
      <c r="D33" s="82" t="str">
        <f t="shared" si="4"/>
        <v>141</v>
      </c>
      <c r="E33" s="82">
        <v>3</v>
      </c>
      <c r="F33" s="73">
        <v>2</v>
      </c>
      <c r="G33" s="73">
        <f t="shared" si="0"/>
        <v>130</v>
      </c>
      <c r="H33" s="73">
        <f t="shared" si="1"/>
        <v>4</v>
      </c>
      <c r="I33" s="83" t="s">
        <v>56</v>
      </c>
      <c r="J33" s="83"/>
      <c r="K33" s="73">
        <v>0</v>
      </c>
      <c r="L33" s="84" t="s">
        <v>31</v>
      </c>
      <c r="M33" s="84" t="s">
        <v>29</v>
      </c>
      <c r="N33" s="39"/>
      <c r="O33" s="85"/>
    </row>
    <row r="34" spans="1:15" s="79" customFormat="1" ht="18.75">
      <c r="A34" s="191"/>
      <c r="B34" s="81">
        <f t="shared" si="2"/>
        <v>40324</v>
      </c>
      <c r="C34" s="81">
        <f t="shared" si="3"/>
        <v>323</v>
      </c>
      <c r="D34" s="82" t="str">
        <f t="shared" si="4"/>
        <v>143</v>
      </c>
      <c r="E34" s="82">
        <v>3</v>
      </c>
      <c r="F34" s="73">
        <v>2</v>
      </c>
      <c r="G34" s="73">
        <f t="shared" si="0"/>
        <v>134</v>
      </c>
      <c r="H34" s="73">
        <f t="shared" si="1"/>
        <v>4</v>
      </c>
      <c r="I34" s="83" t="s">
        <v>57</v>
      </c>
      <c r="J34" s="83"/>
      <c r="K34" s="73">
        <v>0</v>
      </c>
      <c r="L34" s="84" t="s">
        <v>31</v>
      </c>
      <c r="M34" s="84" t="s">
        <v>29</v>
      </c>
      <c r="N34" s="39"/>
      <c r="O34" s="85"/>
    </row>
    <row r="35" spans="1:15" s="79" customFormat="1" ht="18.75">
      <c r="A35" s="191"/>
      <c r="B35" s="81">
        <f t="shared" si="2"/>
        <v>40326</v>
      </c>
      <c r="C35" s="81">
        <f t="shared" si="3"/>
        <v>325</v>
      </c>
      <c r="D35" s="82" t="str">
        <f t="shared" si="4"/>
        <v>145</v>
      </c>
      <c r="E35" s="82">
        <v>3</v>
      </c>
      <c r="F35" s="73">
        <v>2</v>
      </c>
      <c r="G35" s="73">
        <f t="shared" si="0"/>
        <v>138</v>
      </c>
      <c r="H35" s="73">
        <f t="shared" si="1"/>
        <v>4</v>
      </c>
      <c r="I35" s="83" t="s">
        <v>58</v>
      </c>
      <c r="J35" s="83"/>
      <c r="K35" s="73">
        <v>0</v>
      </c>
      <c r="L35" s="84" t="s">
        <v>31</v>
      </c>
      <c r="M35" s="84" t="s">
        <v>29</v>
      </c>
      <c r="N35" s="39"/>
      <c r="O35" s="85"/>
    </row>
    <row r="36" spans="1:15" s="79" customFormat="1" ht="18.75">
      <c r="A36" s="191"/>
      <c r="B36" s="81">
        <f t="shared" si="2"/>
        <v>40328</v>
      </c>
      <c r="C36" s="81">
        <f t="shared" si="3"/>
        <v>327</v>
      </c>
      <c r="D36" s="82" t="str">
        <f t="shared" si="4"/>
        <v>147</v>
      </c>
      <c r="E36" s="82">
        <v>3</v>
      </c>
      <c r="F36" s="73">
        <v>2</v>
      </c>
      <c r="G36" s="73">
        <f t="shared" si="0"/>
        <v>142</v>
      </c>
      <c r="H36" s="73">
        <f t="shared" si="1"/>
        <v>4</v>
      </c>
      <c r="I36" s="83" t="s">
        <v>59</v>
      </c>
      <c r="J36" s="83"/>
      <c r="K36" s="73">
        <v>0</v>
      </c>
      <c r="L36" s="84" t="s">
        <v>31</v>
      </c>
      <c r="M36" s="84" t="s">
        <v>29</v>
      </c>
      <c r="N36" s="39"/>
      <c r="O36" s="85"/>
    </row>
    <row r="37" spans="1:15" s="79" customFormat="1" ht="18.75">
      <c r="A37" s="191"/>
      <c r="B37" s="81">
        <f t="shared" si="2"/>
        <v>40330</v>
      </c>
      <c r="C37" s="81">
        <f t="shared" si="3"/>
        <v>329</v>
      </c>
      <c r="D37" s="82" t="str">
        <f t="shared" si="4"/>
        <v>149</v>
      </c>
      <c r="E37" s="82">
        <v>3</v>
      </c>
      <c r="F37" s="73">
        <v>2</v>
      </c>
      <c r="G37" s="73">
        <f t="shared" si="0"/>
        <v>146</v>
      </c>
      <c r="H37" s="73">
        <f t="shared" si="1"/>
        <v>4</v>
      </c>
      <c r="I37" s="83" t="s">
        <v>60</v>
      </c>
      <c r="J37" s="83"/>
      <c r="K37" s="73">
        <v>0</v>
      </c>
      <c r="L37" s="84" t="s">
        <v>31</v>
      </c>
      <c r="M37" s="84" t="s">
        <v>29</v>
      </c>
      <c r="N37" s="39"/>
      <c r="O37" s="85"/>
    </row>
    <row r="38" spans="1:15" s="79" customFormat="1" ht="18.75">
      <c r="A38" s="191"/>
      <c r="B38" s="81">
        <f t="shared" si="2"/>
        <v>40332</v>
      </c>
      <c r="C38" s="81">
        <f t="shared" si="3"/>
        <v>331</v>
      </c>
      <c r="D38" s="82" t="str">
        <f t="shared" si="4"/>
        <v>14B</v>
      </c>
      <c r="E38" s="82">
        <v>3</v>
      </c>
      <c r="F38" s="73">
        <v>2</v>
      </c>
      <c r="G38" s="73">
        <f t="shared" si="0"/>
        <v>150</v>
      </c>
      <c r="H38" s="73">
        <f t="shared" si="1"/>
        <v>4</v>
      </c>
      <c r="I38" s="83" t="s">
        <v>61</v>
      </c>
      <c r="J38" s="83"/>
      <c r="K38" s="73">
        <v>0</v>
      </c>
      <c r="L38" s="84" t="s">
        <v>31</v>
      </c>
      <c r="M38" s="84" t="s">
        <v>29</v>
      </c>
      <c r="N38" s="39"/>
      <c r="O38" s="85"/>
    </row>
    <row r="39" spans="1:15" s="79" customFormat="1" ht="18.75">
      <c r="A39" s="191"/>
      <c r="B39" s="81">
        <f t="shared" si="2"/>
        <v>40334</v>
      </c>
      <c r="C39" s="81">
        <f t="shared" si="3"/>
        <v>333</v>
      </c>
      <c r="D39" s="82" t="str">
        <f t="shared" si="4"/>
        <v>14D</v>
      </c>
      <c r="E39" s="82">
        <v>3</v>
      </c>
      <c r="F39" s="73">
        <v>2</v>
      </c>
      <c r="G39" s="73">
        <f t="shared" si="0"/>
        <v>154</v>
      </c>
      <c r="H39" s="73">
        <f t="shared" si="1"/>
        <v>4</v>
      </c>
      <c r="I39" s="83" t="s">
        <v>62</v>
      </c>
      <c r="J39" s="83"/>
      <c r="K39" s="73">
        <v>0</v>
      </c>
      <c r="L39" s="84" t="s">
        <v>31</v>
      </c>
      <c r="M39" s="84" t="s">
        <v>29</v>
      </c>
      <c r="N39" s="39"/>
      <c r="O39" s="85"/>
    </row>
    <row r="40" spans="1:15" s="79" customFormat="1" ht="18.75">
      <c r="A40" s="191"/>
      <c r="B40" s="81">
        <f t="shared" si="2"/>
        <v>40336</v>
      </c>
      <c r="C40" s="81">
        <f t="shared" si="3"/>
        <v>335</v>
      </c>
      <c r="D40" s="82" t="str">
        <f t="shared" si="4"/>
        <v>14F</v>
      </c>
      <c r="E40" s="82">
        <v>3</v>
      </c>
      <c r="F40" s="73">
        <v>2</v>
      </c>
      <c r="G40" s="73">
        <f t="shared" si="0"/>
        <v>158</v>
      </c>
      <c r="H40" s="73">
        <f t="shared" si="1"/>
        <v>4</v>
      </c>
      <c r="I40" s="83" t="s">
        <v>63</v>
      </c>
      <c r="J40" s="83"/>
      <c r="K40" s="73">
        <v>0</v>
      </c>
      <c r="L40" s="84" t="s">
        <v>31</v>
      </c>
      <c r="M40" s="84" t="s">
        <v>29</v>
      </c>
      <c r="N40" s="39"/>
      <c r="O40" s="85"/>
    </row>
    <row r="41" spans="1:15" s="79" customFormat="1" ht="18.75">
      <c r="A41" s="191"/>
      <c r="B41" s="81">
        <f t="shared" si="2"/>
        <v>40338</v>
      </c>
      <c r="C41" s="81">
        <f t="shared" si="3"/>
        <v>337</v>
      </c>
      <c r="D41" s="82" t="str">
        <f t="shared" si="4"/>
        <v>151</v>
      </c>
      <c r="E41" s="82">
        <v>3</v>
      </c>
      <c r="F41" s="73">
        <v>2</v>
      </c>
      <c r="G41" s="73">
        <f t="shared" si="0"/>
        <v>162</v>
      </c>
      <c r="H41" s="73">
        <f t="shared" si="1"/>
        <v>4</v>
      </c>
      <c r="I41" s="83" t="s">
        <v>64</v>
      </c>
      <c r="J41" s="83"/>
      <c r="K41" s="73">
        <v>0</v>
      </c>
      <c r="L41" s="84" t="s">
        <v>31</v>
      </c>
      <c r="M41" s="84" t="s">
        <v>29</v>
      </c>
      <c r="N41" s="39"/>
      <c r="O41" s="85"/>
    </row>
    <row r="42" spans="1:15" s="79" customFormat="1" ht="18.75">
      <c r="A42" s="191"/>
      <c r="B42" s="81">
        <f t="shared" si="2"/>
        <v>40340</v>
      </c>
      <c r="C42" s="81">
        <f t="shared" si="3"/>
        <v>339</v>
      </c>
      <c r="D42" s="82" t="str">
        <f t="shared" si="4"/>
        <v>153</v>
      </c>
      <c r="E42" s="82">
        <v>3</v>
      </c>
      <c r="F42" s="73">
        <v>2</v>
      </c>
      <c r="G42" s="73">
        <f t="shared" si="0"/>
        <v>166</v>
      </c>
      <c r="H42" s="73">
        <f t="shared" si="1"/>
        <v>4</v>
      </c>
      <c r="I42" s="83" t="s">
        <v>65</v>
      </c>
      <c r="J42" s="83"/>
      <c r="K42" s="73">
        <v>0</v>
      </c>
      <c r="L42" s="84" t="s">
        <v>31</v>
      </c>
      <c r="M42" s="84" t="s">
        <v>29</v>
      </c>
      <c r="N42" s="39"/>
      <c r="O42" s="85"/>
    </row>
    <row r="43" spans="1:15" s="79" customFormat="1" ht="18.75">
      <c r="A43" s="191"/>
      <c r="B43" s="81">
        <f t="shared" si="2"/>
        <v>40342</v>
      </c>
      <c r="C43" s="81">
        <f t="shared" si="3"/>
        <v>341</v>
      </c>
      <c r="D43" s="82" t="str">
        <f t="shared" si="4"/>
        <v>155</v>
      </c>
      <c r="E43" s="82">
        <v>3</v>
      </c>
      <c r="F43" s="73">
        <v>2</v>
      </c>
      <c r="G43" s="73">
        <f t="shared" si="0"/>
        <v>170</v>
      </c>
      <c r="H43" s="73">
        <f t="shared" si="1"/>
        <v>4</v>
      </c>
      <c r="I43" s="83" t="s">
        <v>66</v>
      </c>
      <c r="J43" s="83"/>
      <c r="K43" s="73">
        <v>0</v>
      </c>
      <c r="L43" s="84" t="s">
        <v>31</v>
      </c>
      <c r="M43" s="84" t="s">
        <v>29</v>
      </c>
      <c r="N43" s="39"/>
      <c r="O43" s="85"/>
    </row>
    <row r="44" spans="1:15" s="79" customFormat="1" ht="18.75">
      <c r="A44" s="191"/>
      <c r="B44" s="81">
        <f t="shared" si="2"/>
        <v>40344</v>
      </c>
      <c r="C44" s="81">
        <f t="shared" si="3"/>
        <v>343</v>
      </c>
      <c r="D44" s="82" t="str">
        <f t="shared" si="4"/>
        <v>157</v>
      </c>
      <c r="E44" s="82">
        <v>3</v>
      </c>
      <c r="F44" s="73">
        <v>2</v>
      </c>
      <c r="G44" s="73">
        <f t="shared" si="0"/>
        <v>174</v>
      </c>
      <c r="H44" s="73">
        <f t="shared" si="1"/>
        <v>4</v>
      </c>
      <c r="I44" s="83" t="s">
        <v>67</v>
      </c>
      <c r="J44" s="83"/>
      <c r="K44" s="73">
        <v>0</v>
      </c>
      <c r="L44" s="84" t="s">
        <v>31</v>
      </c>
      <c r="M44" s="84" t="s">
        <v>29</v>
      </c>
      <c r="N44" s="39"/>
      <c r="O44" s="85"/>
    </row>
    <row r="45" spans="1:15" s="79" customFormat="1" ht="18.75">
      <c r="A45" s="191"/>
      <c r="B45" s="81">
        <f t="shared" si="2"/>
        <v>40346</v>
      </c>
      <c r="C45" s="81">
        <f t="shared" si="3"/>
        <v>345</v>
      </c>
      <c r="D45" s="82" t="str">
        <f t="shared" si="4"/>
        <v>159</v>
      </c>
      <c r="E45" s="82">
        <v>3</v>
      </c>
      <c r="F45" s="73">
        <v>2</v>
      </c>
      <c r="G45" s="73">
        <f t="shared" si="0"/>
        <v>178</v>
      </c>
      <c r="H45" s="73">
        <f t="shared" si="1"/>
        <v>4</v>
      </c>
      <c r="I45" s="83" t="s">
        <v>68</v>
      </c>
      <c r="J45" s="83"/>
      <c r="K45" s="73">
        <v>0</v>
      </c>
      <c r="L45" s="84" t="s">
        <v>31</v>
      </c>
      <c r="M45" s="84" t="s">
        <v>29</v>
      </c>
      <c r="N45" s="39"/>
      <c r="O45" s="85"/>
    </row>
    <row r="46" spans="1:15" s="79" customFormat="1" ht="18.75">
      <c r="A46" s="191"/>
      <c r="B46" s="81">
        <f t="shared" si="2"/>
        <v>40348</v>
      </c>
      <c r="C46" s="81">
        <f t="shared" si="3"/>
        <v>347</v>
      </c>
      <c r="D46" s="82" t="str">
        <f t="shared" si="4"/>
        <v>15B</v>
      </c>
      <c r="E46" s="82">
        <v>3</v>
      </c>
      <c r="F46" s="73">
        <v>2</v>
      </c>
      <c r="G46" s="73">
        <f t="shared" si="0"/>
        <v>182</v>
      </c>
      <c r="H46" s="73">
        <f t="shared" si="1"/>
        <v>4</v>
      </c>
      <c r="I46" s="83" t="s">
        <v>69</v>
      </c>
      <c r="J46" s="83"/>
      <c r="K46" s="73">
        <v>0</v>
      </c>
      <c r="L46" s="84" t="s">
        <v>31</v>
      </c>
      <c r="M46" s="84" t="s">
        <v>29</v>
      </c>
      <c r="N46" s="39"/>
      <c r="O46" s="85"/>
    </row>
    <row r="47" spans="1:15" s="79" customFormat="1" ht="18.75">
      <c r="A47" s="191"/>
      <c r="B47" s="81">
        <f t="shared" si="2"/>
        <v>40350</v>
      </c>
      <c r="C47" s="81">
        <f t="shared" si="3"/>
        <v>349</v>
      </c>
      <c r="D47" s="82" t="str">
        <f t="shared" si="4"/>
        <v>15D</v>
      </c>
      <c r="E47" s="82">
        <v>3</v>
      </c>
      <c r="F47" s="73">
        <v>2</v>
      </c>
      <c r="G47" s="73">
        <f t="shared" si="0"/>
        <v>186</v>
      </c>
      <c r="H47" s="73">
        <f t="shared" si="1"/>
        <v>4</v>
      </c>
      <c r="I47" s="83" t="s">
        <v>70</v>
      </c>
      <c r="J47" s="83"/>
      <c r="K47" s="73">
        <v>0</v>
      </c>
      <c r="L47" s="84" t="s">
        <v>31</v>
      </c>
      <c r="M47" s="84" t="s">
        <v>29</v>
      </c>
      <c r="N47" s="39"/>
      <c r="O47" s="85"/>
    </row>
    <row r="48" spans="1:15" s="79" customFormat="1" ht="19.5" thickBot="1">
      <c r="A48" s="191"/>
      <c r="B48" s="81">
        <f t="shared" si="2"/>
        <v>40352</v>
      </c>
      <c r="C48" s="81">
        <f t="shared" si="3"/>
        <v>351</v>
      </c>
      <c r="D48" s="86" t="str">
        <f t="shared" si="4"/>
        <v>15F</v>
      </c>
      <c r="E48" s="81">
        <v>3</v>
      </c>
      <c r="F48" s="73">
        <v>2</v>
      </c>
      <c r="G48" s="73">
        <f t="shared" si="0"/>
        <v>190</v>
      </c>
      <c r="H48" s="73">
        <f t="shared" si="1"/>
        <v>4</v>
      </c>
      <c r="I48" s="83" t="s">
        <v>71</v>
      </c>
      <c r="J48" s="83"/>
      <c r="K48" s="73">
        <v>0</v>
      </c>
      <c r="L48" s="84" t="s">
        <v>31</v>
      </c>
      <c r="M48" s="84" t="s">
        <v>29</v>
      </c>
      <c r="N48" s="39"/>
      <c r="O48" s="85"/>
    </row>
    <row r="49" spans="1:14" s="79" customFormat="1" ht="26.1" customHeight="1">
      <c r="A49" s="184" t="s">
        <v>72</v>
      </c>
      <c r="B49" s="74">
        <f>C49+40001</f>
        <v>40257</v>
      </c>
      <c r="C49" s="74">
        <v>256</v>
      </c>
      <c r="D49" s="82" t="str">
        <f t="shared" si="4"/>
        <v>100</v>
      </c>
      <c r="E49" s="74">
        <v>3</v>
      </c>
      <c r="F49" s="75">
        <v>1</v>
      </c>
      <c r="G49" s="75">
        <v>0</v>
      </c>
      <c r="H49" s="75">
        <f>F49*2</f>
        <v>2</v>
      </c>
      <c r="I49" s="76" t="s">
        <v>73</v>
      </c>
      <c r="J49" s="77" t="s">
        <v>74</v>
      </c>
      <c r="K49" s="75">
        <v>1</v>
      </c>
      <c r="L49" s="77" t="s">
        <v>28</v>
      </c>
      <c r="M49" s="77" t="s">
        <v>29</v>
      </c>
      <c r="N49" s="78"/>
    </row>
    <row r="50" spans="1:14" s="79" customFormat="1" ht="26.1" customHeight="1">
      <c r="A50" s="185"/>
      <c r="B50" s="81">
        <f>B49+F49</f>
        <v>40258</v>
      </c>
      <c r="C50" s="82">
        <v>257</v>
      </c>
      <c r="D50" s="82" t="str">
        <f t="shared" si="4"/>
        <v>101</v>
      </c>
      <c r="E50" s="82">
        <v>3</v>
      </c>
      <c r="F50" s="87">
        <v>1</v>
      </c>
      <c r="G50" s="87">
        <f>G49+H49</f>
        <v>2</v>
      </c>
      <c r="H50" s="87">
        <f t="shared" ref="H50:H51" si="5">F50*2</f>
        <v>2</v>
      </c>
      <c r="I50" s="88" t="s">
        <v>75</v>
      </c>
      <c r="J50" s="89" t="s">
        <v>76</v>
      </c>
      <c r="K50" s="87">
        <v>0</v>
      </c>
      <c r="L50" s="89" t="s">
        <v>28</v>
      </c>
      <c r="M50" s="89" t="s">
        <v>29</v>
      </c>
      <c r="N50" s="90" t="s">
        <v>77</v>
      </c>
    </row>
    <row r="51" spans="1:14" s="79" customFormat="1" ht="26.1" customHeight="1" thickBot="1">
      <c r="A51" s="186"/>
      <c r="B51" s="91">
        <f>B50+F50</f>
        <v>40259</v>
      </c>
      <c r="C51" s="86">
        <v>258</v>
      </c>
      <c r="D51" s="82" t="str">
        <f t="shared" si="4"/>
        <v>102</v>
      </c>
      <c r="E51" s="86">
        <v>3</v>
      </c>
      <c r="F51" s="92">
        <v>1</v>
      </c>
      <c r="G51" s="87">
        <f>G50+H50</f>
        <v>4</v>
      </c>
      <c r="H51" s="87">
        <f t="shared" si="5"/>
        <v>2</v>
      </c>
      <c r="I51" s="93" t="s">
        <v>78</v>
      </c>
      <c r="J51" s="94" t="s">
        <v>79</v>
      </c>
      <c r="K51" s="92">
        <v>0</v>
      </c>
      <c r="L51" s="94" t="s">
        <v>28</v>
      </c>
      <c r="M51" s="94" t="s">
        <v>29</v>
      </c>
      <c r="N51" s="95" t="s">
        <v>80</v>
      </c>
    </row>
    <row r="52" spans="1:14" s="79" customFormat="1" ht="18.75">
      <c r="A52" s="190" t="s">
        <v>85</v>
      </c>
      <c r="B52" s="104">
        <f>C52+30001</f>
        <v>30001</v>
      </c>
      <c r="C52" s="106">
        <v>0</v>
      </c>
      <c r="D52" s="105" t="str">
        <f t="shared" ref="D52:D93" si="6">DEC2HEX(C52)</f>
        <v>0</v>
      </c>
      <c r="E52" s="82">
        <v>4</v>
      </c>
      <c r="F52" s="75">
        <v>32</v>
      </c>
      <c r="G52" s="75"/>
      <c r="H52" s="75">
        <f t="shared" ref="H52:H91" si="7">F52*2</f>
        <v>64</v>
      </c>
      <c r="I52" s="76" t="s">
        <v>86</v>
      </c>
      <c r="J52" s="77"/>
      <c r="K52" s="75"/>
      <c r="L52" s="77"/>
      <c r="M52" s="77" t="s">
        <v>84</v>
      </c>
      <c r="N52" s="78" t="s">
        <v>87</v>
      </c>
    </row>
    <row r="53" spans="1:14" s="79" customFormat="1" ht="18.75">
      <c r="A53" s="191"/>
      <c r="B53" s="81">
        <f t="shared" ref="B53:B91" si="8">B52+F52</f>
        <v>30033</v>
      </c>
      <c r="C53" s="106">
        <f>C52+32</f>
        <v>32</v>
      </c>
      <c r="D53" s="106" t="str">
        <f t="shared" si="6"/>
        <v>20</v>
      </c>
      <c r="E53" s="82">
        <v>4</v>
      </c>
      <c r="F53" s="87">
        <v>32</v>
      </c>
      <c r="G53" s="87"/>
      <c r="H53" s="87">
        <f t="shared" si="7"/>
        <v>64</v>
      </c>
      <c r="I53" s="88" t="s">
        <v>88</v>
      </c>
      <c r="J53" s="89"/>
      <c r="K53" s="87"/>
      <c r="L53" s="89"/>
      <c r="M53" s="89" t="s">
        <v>84</v>
      </c>
      <c r="N53" s="90"/>
    </row>
    <row r="54" spans="1:14" s="79" customFormat="1" ht="18.75">
      <c r="A54" s="191"/>
      <c r="B54" s="81">
        <f t="shared" si="8"/>
        <v>30065</v>
      </c>
      <c r="C54" s="106">
        <f t="shared" ref="C54:C90" si="9">C53+32</f>
        <v>64</v>
      </c>
      <c r="D54" s="106" t="str">
        <f t="shared" si="6"/>
        <v>40</v>
      </c>
      <c r="E54" s="82">
        <v>4</v>
      </c>
      <c r="F54" s="87">
        <v>32</v>
      </c>
      <c r="G54" s="87"/>
      <c r="H54" s="87">
        <f t="shared" si="7"/>
        <v>64</v>
      </c>
      <c r="I54" s="88" t="s">
        <v>89</v>
      </c>
      <c r="J54" s="89"/>
      <c r="K54" s="87"/>
      <c r="L54" s="89"/>
      <c r="M54" s="89" t="s">
        <v>84</v>
      </c>
      <c r="N54" s="90"/>
    </row>
    <row r="55" spans="1:14" s="79" customFormat="1" ht="18.75">
      <c r="A55" s="191"/>
      <c r="B55" s="81">
        <f t="shared" si="8"/>
        <v>30097</v>
      </c>
      <c r="C55" s="106">
        <f t="shared" si="9"/>
        <v>96</v>
      </c>
      <c r="D55" s="106" t="str">
        <f t="shared" si="6"/>
        <v>60</v>
      </c>
      <c r="E55" s="82">
        <v>4</v>
      </c>
      <c r="F55" s="87">
        <v>32</v>
      </c>
      <c r="G55" s="87"/>
      <c r="H55" s="87">
        <f t="shared" si="7"/>
        <v>64</v>
      </c>
      <c r="I55" s="88" t="s">
        <v>90</v>
      </c>
      <c r="J55" s="89"/>
      <c r="K55" s="87"/>
      <c r="L55" s="89"/>
      <c r="M55" s="89" t="s">
        <v>84</v>
      </c>
      <c r="N55" s="90"/>
    </row>
    <row r="56" spans="1:14" s="79" customFormat="1" ht="18.75">
      <c r="A56" s="191"/>
      <c r="B56" s="81">
        <f t="shared" si="8"/>
        <v>30129</v>
      </c>
      <c r="C56" s="106">
        <f t="shared" si="9"/>
        <v>128</v>
      </c>
      <c r="D56" s="106" t="str">
        <f t="shared" si="6"/>
        <v>80</v>
      </c>
      <c r="E56" s="82">
        <v>4</v>
      </c>
      <c r="F56" s="87">
        <v>32</v>
      </c>
      <c r="G56" s="87"/>
      <c r="H56" s="87">
        <f t="shared" si="7"/>
        <v>64</v>
      </c>
      <c r="I56" s="88" t="s">
        <v>91</v>
      </c>
      <c r="J56" s="89"/>
      <c r="K56" s="87"/>
      <c r="L56" s="89"/>
      <c r="M56" s="89" t="s">
        <v>84</v>
      </c>
      <c r="N56" s="90"/>
    </row>
    <row r="57" spans="1:14" s="79" customFormat="1" ht="18.75">
      <c r="A57" s="191"/>
      <c r="B57" s="81">
        <f t="shared" si="8"/>
        <v>30161</v>
      </c>
      <c r="C57" s="106">
        <f t="shared" si="9"/>
        <v>160</v>
      </c>
      <c r="D57" s="106" t="str">
        <f t="shared" si="6"/>
        <v>A0</v>
      </c>
      <c r="E57" s="82">
        <v>4</v>
      </c>
      <c r="F57" s="87">
        <v>32</v>
      </c>
      <c r="G57" s="87"/>
      <c r="H57" s="87">
        <f t="shared" si="7"/>
        <v>64</v>
      </c>
      <c r="I57" s="88" t="s">
        <v>92</v>
      </c>
      <c r="J57" s="89"/>
      <c r="K57" s="87"/>
      <c r="L57" s="89"/>
      <c r="M57" s="89" t="s">
        <v>84</v>
      </c>
      <c r="N57" s="90"/>
    </row>
    <row r="58" spans="1:14" s="79" customFormat="1" ht="18.75">
      <c r="A58" s="191"/>
      <c r="B58" s="81">
        <f t="shared" si="8"/>
        <v>30193</v>
      </c>
      <c r="C58" s="106">
        <f t="shared" si="9"/>
        <v>192</v>
      </c>
      <c r="D58" s="106" t="str">
        <f t="shared" si="6"/>
        <v>C0</v>
      </c>
      <c r="E58" s="82">
        <v>4</v>
      </c>
      <c r="F58" s="87">
        <v>32</v>
      </c>
      <c r="G58" s="87"/>
      <c r="H58" s="87">
        <f t="shared" si="7"/>
        <v>64</v>
      </c>
      <c r="I58" s="88" t="s">
        <v>93</v>
      </c>
      <c r="J58" s="89"/>
      <c r="K58" s="87"/>
      <c r="L58" s="89"/>
      <c r="M58" s="89" t="s">
        <v>84</v>
      </c>
      <c r="N58" s="90"/>
    </row>
    <row r="59" spans="1:14" s="79" customFormat="1" ht="18.75">
      <c r="A59" s="191"/>
      <c r="B59" s="81">
        <f t="shared" si="8"/>
        <v>30225</v>
      </c>
      <c r="C59" s="106">
        <f t="shared" si="9"/>
        <v>224</v>
      </c>
      <c r="D59" s="106" t="str">
        <f t="shared" si="6"/>
        <v>E0</v>
      </c>
      <c r="E59" s="82">
        <v>4</v>
      </c>
      <c r="F59" s="87">
        <v>32</v>
      </c>
      <c r="G59" s="87"/>
      <c r="H59" s="87">
        <f t="shared" si="7"/>
        <v>64</v>
      </c>
      <c r="I59" s="88" t="s">
        <v>94</v>
      </c>
      <c r="J59" s="89"/>
      <c r="K59" s="87"/>
      <c r="L59" s="89"/>
      <c r="M59" s="89" t="s">
        <v>84</v>
      </c>
      <c r="N59" s="90"/>
    </row>
    <row r="60" spans="1:14" s="79" customFormat="1" ht="18.75">
      <c r="A60" s="191"/>
      <c r="B60" s="81">
        <f t="shared" si="8"/>
        <v>30257</v>
      </c>
      <c r="C60" s="106">
        <f t="shared" si="9"/>
        <v>256</v>
      </c>
      <c r="D60" s="106" t="str">
        <f t="shared" si="6"/>
        <v>100</v>
      </c>
      <c r="E60" s="82">
        <v>4</v>
      </c>
      <c r="F60" s="87">
        <v>32</v>
      </c>
      <c r="G60" s="87"/>
      <c r="H60" s="87">
        <f t="shared" si="7"/>
        <v>64</v>
      </c>
      <c r="I60" s="88" t="s">
        <v>95</v>
      </c>
      <c r="J60" s="89"/>
      <c r="K60" s="87"/>
      <c r="L60" s="89"/>
      <c r="M60" s="89" t="s">
        <v>84</v>
      </c>
      <c r="N60" s="90"/>
    </row>
    <row r="61" spans="1:14" s="79" customFormat="1" ht="18.75">
      <c r="A61" s="191"/>
      <c r="B61" s="81">
        <f t="shared" si="8"/>
        <v>30289</v>
      </c>
      <c r="C61" s="106">
        <f t="shared" si="9"/>
        <v>288</v>
      </c>
      <c r="D61" s="106" t="str">
        <f t="shared" si="6"/>
        <v>120</v>
      </c>
      <c r="E61" s="82">
        <v>4</v>
      </c>
      <c r="F61" s="87">
        <v>32</v>
      </c>
      <c r="G61" s="87"/>
      <c r="H61" s="87">
        <f t="shared" si="7"/>
        <v>64</v>
      </c>
      <c r="I61" s="88" t="s">
        <v>96</v>
      </c>
      <c r="J61" s="89"/>
      <c r="K61" s="87"/>
      <c r="L61" s="89"/>
      <c r="M61" s="89" t="s">
        <v>84</v>
      </c>
      <c r="N61" s="90"/>
    </row>
    <row r="62" spans="1:14" s="79" customFormat="1" ht="18.75">
      <c r="A62" s="191"/>
      <c r="B62" s="81">
        <f t="shared" si="8"/>
        <v>30321</v>
      </c>
      <c r="C62" s="106">
        <f t="shared" si="9"/>
        <v>320</v>
      </c>
      <c r="D62" s="106" t="str">
        <f t="shared" si="6"/>
        <v>140</v>
      </c>
      <c r="E62" s="82">
        <v>4</v>
      </c>
      <c r="F62" s="87">
        <v>32</v>
      </c>
      <c r="G62" s="87"/>
      <c r="H62" s="87">
        <f t="shared" si="7"/>
        <v>64</v>
      </c>
      <c r="I62" s="88" t="s">
        <v>97</v>
      </c>
      <c r="J62" s="89"/>
      <c r="K62" s="87"/>
      <c r="L62" s="89"/>
      <c r="M62" s="89" t="s">
        <v>84</v>
      </c>
      <c r="N62" s="90"/>
    </row>
    <row r="63" spans="1:14" s="79" customFormat="1" ht="18.75">
      <c r="A63" s="191"/>
      <c r="B63" s="81">
        <f t="shared" si="8"/>
        <v>30353</v>
      </c>
      <c r="C63" s="106">
        <f t="shared" si="9"/>
        <v>352</v>
      </c>
      <c r="D63" s="106" t="str">
        <f t="shared" si="6"/>
        <v>160</v>
      </c>
      <c r="E63" s="82">
        <v>4</v>
      </c>
      <c r="F63" s="87">
        <v>32</v>
      </c>
      <c r="G63" s="87"/>
      <c r="H63" s="87">
        <f t="shared" si="7"/>
        <v>64</v>
      </c>
      <c r="I63" s="88" t="s">
        <v>98</v>
      </c>
      <c r="J63" s="89"/>
      <c r="K63" s="87"/>
      <c r="L63" s="89"/>
      <c r="M63" s="89" t="s">
        <v>84</v>
      </c>
      <c r="N63" s="90"/>
    </row>
    <row r="64" spans="1:14" s="79" customFormat="1" ht="18.75">
      <c r="A64" s="191"/>
      <c r="B64" s="81">
        <f t="shared" si="8"/>
        <v>30385</v>
      </c>
      <c r="C64" s="106">
        <f t="shared" si="9"/>
        <v>384</v>
      </c>
      <c r="D64" s="106" t="str">
        <f t="shared" si="6"/>
        <v>180</v>
      </c>
      <c r="E64" s="82">
        <v>4</v>
      </c>
      <c r="F64" s="87">
        <v>32</v>
      </c>
      <c r="G64" s="87"/>
      <c r="H64" s="87">
        <f t="shared" si="7"/>
        <v>64</v>
      </c>
      <c r="I64" s="88" t="s">
        <v>99</v>
      </c>
      <c r="J64" s="89"/>
      <c r="K64" s="87"/>
      <c r="L64" s="89"/>
      <c r="M64" s="89" t="s">
        <v>84</v>
      </c>
      <c r="N64" s="90"/>
    </row>
    <row r="65" spans="1:14" s="79" customFormat="1" ht="18.75">
      <c r="A65" s="191"/>
      <c r="B65" s="81">
        <f t="shared" si="8"/>
        <v>30417</v>
      </c>
      <c r="C65" s="106">
        <f t="shared" si="9"/>
        <v>416</v>
      </c>
      <c r="D65" s="106" t="str">
        <f t="shared" si="6"/>
        <v>1A0</v>
      </c>
      <c r="E65" s="82">
        <v>4</v>
      </c>
      <c r="F65" s="87">
        <v>32</v>
      </c>
      <c r="G65" s="87"/>
      <c r="H65" s="87">
        <f t="shared" si="7"/>
        <v>64</v>
      </c>
      <c r="I65" s="88" t="s">
        <v>100</v>
      </c>
      <c r="J65" s="89"/>
      <c r="K65" s="87"/>
      <c r="L65" s="89"/>
      <c r="M65" s="89" t="s">
        <v>84</v>
      </c>
      <c r="N65" s="90"/>
    </row>
    <row r="66" spans="1:14" s="79" customFormat="1" ht="18.75">
      <c r="A66" s="191"/>
      <c r="B66" s="81">
        <f t="shared" si="8"/>
        <v>30449</v>
      </c>
      <c r="C66" s="106">
        <f t="shared" si="9"/>
        <v>448</v>
      </c>
      <c r="D66" s="106" t="str">
        <f t="shared" si="6"/>
        <v>1C0</v>
      </c>
      <c r="E66" s="82">
        <v>4</v>
      </c>
      <c r="F66" s="87">
        <v>32</v>
      </c>
      <c r="G66" s="87"/>
      <c r="H66" s="87">
        <f t="shared" si="7"/>
        <v>64</v>
      </c>
      <c r="I66" s="88" t="s">
        <v>101</v>
      </c>
      <c r="J66" s="89"/>
      <c r="K66" s="87"/>
      <c r="L66" s="89"/>
      <c r="M66" s="89" t="s">
        <v>84</v>
      </c>
      <c r="N66" s="90"/>
    </row>
    <row r="67" spans="1:14" s="79" customFormat="1" ht="18.75">
      <c r="A67" s="191"/>
      <c r="B67" s="81">
        <f t="shared" si="8"/>
        <v>30481</v>
      </c>
      <c r="C67" s="106">
        <f t="shared" si="9"/>
        <v>480</v>
      </c>
      <c r="D67" s="106" t="str">
        <f t="shared" si="6"/>
        <v>1E0</v>
      </c>
      <c r="E67" s="82">
        <v>4</v>
      </c>
      <c r="F67" s="87">
        <v>32</v>
      </c>
      <c r="G67" s="87"/>
      <c r="H67" s="87">
        <f t="shared" si="7"/>
        <v>64</v>
      </c>
      <c r="I67" s="88" t="s">
        <v>102</v>
      </c>
      <c r="J67" s="89"/>
      <c r="K67" s="87"/>
      <c r="L67" s="89"/>
      <c r="M67" s="89" t="s">
        <v>84</v>
      </c>
      <c r="N67" s="90"/>
    </row>
    <row r="68" spans="1:14" s="79" customFormat="1" ht="18.75">
      <c r="A68" s="191"/>
      <c r="B68" s="81">
        <f t="shared" si="8"/>
        <v>30513</v>
      </c>
      <c r="C68" s="106">
        <f t="shared" si="9"/>
        <v>512</v>
      </c>
      <c r="D68" s="106" t="str">
        <f t="shared" si="6"/>
        <v>200</v>
      </c>
      <c r="E68" s="82">
        <v>4</v>
      </c>
      <c r="F68" s="87">
        <v>32</v>
      </c>
      <c r="G68" s="87"/>
      <c r="H68" s="87">
        <f t="shared" si="7"/>
        <v>64</v>
      </c>
      <c r="I68" s="88" t="s">
        <v>103</v>
      </c>
      <c r="J68" s="89"/>
      <c r="K68" s="87"/>
      <c r="L68" s="89"/>
      <c r="M68" s="89" t="s">
        <v>84</v>
      </c>
      <c r="N68" s="90"/>
    </row>
    <row r="69" spans="1:14" s="79" customFormat="1" ht="18.75">
      <c r="A69" s="191"/>
      <c r="B69" s="81">
        <f t="shared" si="8"/>
        <v>30545</v>
      </c>
      <c r="C69" s="106">
        <f t="shared" si="9"/>
        <v>544</v>
      </c>
      <c r="D69" s="106" t="str">
        <f t="shared" si="6"/>
        <v>220</v>
      </c>
      <c r="E69" s="82">
        <v>4</v>
      </c>
      <c r="F69" s="87">
        <v>32</v>
      </c>
      <c r="G69" s="87"/>
      <c r="H69" s="87">
        <f t="shared" si="7"/>
        <v>64</v>
      </c>
      <c r="I69" s="88" t="s">
        <v>104</v>
      </c>
      <c r="J69" s="89"/>
      <c r="K69" s="87"/>
      <c r="L69" s="89"/>
      <c r="M69" s="89" t="s">
        <v>84</v>
      </c>
      <c r="N69" s="90"/>
    </row>
    <row r="70" spans="1:14" s="79" customFormat="1" ht="18.75">
      <c r="A70" s="191"/>
      <c r="B70" s="81">
        <f t="shared" si="8"/>
        <v>30577</v>
      </c>
      <c r="C70" s="106">
        <f t="shared" si="9"/>
        <v>576</v>
      </c>
      <c r="D70" s="106" t="str">
        <f t="shared" si="6"/>
        <v>240</v>
      </c>
      <c r="E70" s="82">
        <v>4</v>
      </c>
      <c r="F70" s="87">
        <v>32</v>
      </c>
      <c r="G70" s="87"/>
      <c r="H70" s="87">
        <f t="shared" si="7"/>
        <v>64</v>
      </c>
      <c r="I70" s="88" t="s">
        <v>105</v>
      </c>
      <c r="J70" s="89"/>
      <c r="K70" s="87"/>
      <c r="L70" s="89"/>
      <c r="M70" s="89" t="s">
        <v>84</v>
      </c>
      <c r="N70" s="90"/>
    </row>
    <row r="71" spans="1:14" s="79" customFormat="1" ht="18.75">
      <c r="A71" s="191"/>
      <c r="B71" s="81">
        <f t="shared" si="8"/>
        <v>30609</v>
      </c>
      <c r="C71" s="106">
        <f t="shared" si="9"/>
        <v>608</v>
      </c>
      <c r="D71" s="106" t="str">
        <f t="shared" si="6"/>
        <v>260</v>
      </c>
      <c r="E71" s="82">
        <v>4</v>
      </c>
      <c r="F71" s="87">
        <v>32</v>
      </c>
      <c r="G71" s="87"/>
      <c r="H71" s="87">
        <f t="shared" si="7"/>
        <v>64</v>
      </c>
      <c r="I71" s="88" t="s">
        <v>106</v>
      </c>
      <c r="J71" s="89"/>
      <c r="K71" s="87"/>
      <c r="L71" s="89"/>
      <c r="M71" s="89" t="s">
        <v>84</v>
      </c>
      <c r="N71" s="90"/>
    </row>
    <row r="72" spans="1:14" s="79" customFormat="1" ht="18.75">
      <c r="A72" s="191"/>
      <c r="B72" s="81">
        <f t="shared" si="8"/>
        <v>30641</v>
      </c>
      <c r="C72" s="106">
        <f t="shared" si="9"/>
        <v>640</v>
      </c>
      <c r="D72" s="106" t="str">
        <f t="shared" si="6"/>
        <v>280</v>
      </c>
      <c r="E72" s="82">
        <v>4</v>
      </c>
      <c r="F72" s="87">
        <v>32</v>
      </c>
      <c r="G72" s="87"/>
      <c r="H72" s="87">
        <f t="shared" si="7"/>
        <v>64</v>
      </c>
      <c r="I72" s="88" t="s">
        <v>107</v>
      </c>
      <c r="J72" s="89"/>
      <c r="K72" s="87"/>
      <c r="L72" s="89"/>
      <c r="M72" s="89" t="s">
        <v>84</v>
      </c>
      <c r="N72" s="90"/>
    </row>
    <row r="73" spans="1:14" s="79" customFormat="1" ht="18.75">
      <c r="A73" s="191"/>
      <c r="B73" s="81">
        <f t="shared" si="8"/>
        <v>30673</v>
      </c>
      <c r="C73" s="106">
        <f t="shared" si="9"/>
        <v>672</v>
      </c>
      <c r="D73" s="106" t="str">
        <f t="shared" si="6"/>
        <v>2A0</v>
      </c>
      <c r="E73" s="82">
        <v>4</v>
      </c>
      <c r="F73" s="87">
        <v>32</v>
      </c>
      <c r="G73" s="87"/>
      <c r="H73" s="87">
        <f t="shared" si="7"/>
        <v>64</v>
      </c>
      <c r="I73" s="88" t="s">
        <v>108</v>
      </c>
      <c r="J73" s="89"/>
      <c r="K73" s="87"/>
      <c r="L73" s="89"/>
      <c r="M73" s="89" t="s">
        <v>84</v>
      </c>
      <c r="N73" s="90"/>
    </row>
    <row r="74" spans="1:14" s="79" customFormat="1" ht="18.75">
      <c r="A74" s="191"/>
      <c r="B74" s="81">
        <f t="shared" si="8"/>
        <v>30705</v>
      </c>
      <c r="C74" s="106">
        <f t="shared" si="9"/>
        <v>704</v>
      </c>
      <c r="D74" s="106" t="str">
        <f t="shared" si="6"/>
        <v>2C0</v>
      </c>
      <c r="E74" s="82">
        <v>4</v>
      </c>
      <c r="F74" s="87">
        <v>32</v>
      </c>
      <c r="G74" s="87"/>
      <c r="H74" s="87">
        <f t="shared" si="7"/>
        <v>64</v>
      </c>
      <c r="I74" s="88" t="s">
        <v>109</v>
      </c>
      <c r="J74" s="89"/>
      <c r="K74" s="87"/>
      <c r="L74" s="89"/>
      <c r="M74" s="89" t="s">
        <v>84</v>
      </c>
      <c r="N74" s="90"/>
    </row>
    <row r="75" spans="1:14" s="79" customFormat="1" ht="18.75">
      <c r="A75" s="191"/>
      <c r="B75" s="81">
        <f t="shared" si="8"/>
        <v>30737</v>
      </c>
      <c r="C75" s="106">
        <f t="shared" si="9"/>
        <v>736</v>
      </c>
      <c r="D75" s="106" t="str">
        <f t="shared" si="6"/>
        <v>2E0</v>
      </c>
      <c r="E75" s="82">
        <v>4</v>
      </c>
      <c r="F75" s="87">
        <v>32</v>
      </c>
      <c r="G75" s="87"/>
      <c r="H75" s="87">
        <f t="shared" si="7"/>
        <v>64</v>
      </c>
      <c r="I75" s="88" t="s">
        <v>110</v>
      </c>
      <c r="J75" s="89"/>
      <c r="K75" s="87"/>
      <c r="L75" s="89"/>
      <c r="M75" s="89" t="s">
        <v>84</v>
      </c>
      <c r="N75" s="90"/>
    </row>
    <row r="76" spans="1:14" s="79" customFormat="1" ht="18.75">
      <c r="A76" s="191"/>
      <c r="B76" s="81">
        <f t="shared" si="8"/>
        <v>30769</v>
      </c>
      <c r="C76" s="106">
        <f t="shared" si="9"/>
        <v>768</v>
      </c>
      <c r="D76" s="106" t="str">
        <f t="shared" si="6"/>
        <v>300</v>
      </c>
      <c r="E76" s="82">
        <v>4</v>
      </c>
      <c r="F76" s="87">
        <v>32</v>
      </c>
      <c r="G76" s="87"/>
      <c r="H76" s="87">
        <f t="shared" si="7"/>
        <v>64</v>
      </c>
      <c r="I76" s="88" t="s">
        <v>111</v>
      </c>
      <c r="J76" s="89"/>
      <c r="K76" s="87"/>
      <c r="L76" s="89"/>
      <c r="M76" s="89" t="s">
        <v>84</v>
      </c>
      <c r="N76" s="90"/>
    </row>
    <row r="77" spans="1:14" s="79" customFormat="1" ht="18.75">
      <c r="A77" s="191"/>
      <c r="B77" s="81">
        <f t="shared" si="8"/>
        <v>30801</v>
      </c>
      <c r="C77" s="106">
        <f t="shared" si="9"/>
        <v>800</v>
      </c>
      <c r="D77" s="106" t="str">
        <f t="shared" si="6"/>
        <v>320</v>
      </c>
      <c r="E77" s="82">
        <v>4</v>
      </c>
      <c r="F77" s="87">
        <v>32</v>
      </c>
      <c r="G77" s="87"/>
      <c r="H77" s="87">
        <f t="shared" si="7"/>
        <v>64</v>
      </c>
      <c r="I77" s="88" t="s">
        <v>112</v>
      </c>
      <c r="J77" s="89"/>
      <c r="K77" s="87"/>
      <c r="L77" s="89"/>
      <c r="M77" s="89" t="s">
        <v>84</v>
      </c>
      <c r="N77" s="90"/>
    </row>
    <row r="78" spans="1:14" s="79" customFormat="1" ht="18.75">
      <c r="A78" s="191"/>
      <c r="B78" s="81">
        <f t="shared" si="8"/>
        <v>30833</v>
      </c>
      <c r="C78" s="106">
        <f t="shared" si="9"/>
        <v>832</v>
      </c>
      <c r="D78" s="106" t="str">
        <f t="shared" si="6"/>
        <v>340</v>
      </c>
      <c r="E78" s="82">
        <v>4</v>
      </c>
      <c r="F78" s="87">
        <v>32</v>
      </c>
      <c r="G78" s="87"/>
      <c r="H78" s="87">
        <f t="shared" si="7"/>
        <v>64</v>
      </c>
      <c r="I78" s="88" t="s">
        <v>113</v>
      </c>
      <c r="J78" s="89"/>
      <c r="K78" s="87"/>
      <c r="L78" s="89"/>
      <c r="M78" s="89" t="s">
        <v>84</v>
      </c>
      <c r="N78" s="90"/>
    </row>
    <row r="79" spans="1:14" s="79" customFormat="1" ht="18.75">
      <c r="A79" s="191"/>
      <c r="B79" s="81">
        <f t="shared" si="8"/>
        <v>30865</v>
      </c>
      <c r="C79" s="106">
        <f t="shared" si="9"/>
        <v>864</v>
      </c>
      <c r="D79" s="106" t="str">
        <f t="shared" si="6"/>
        <v>360</v>
      </c>
      <c r="E79" s="82">
        <v>4</v>
      </c>
      <c r="F79" s="87">
        <v>32</v>
      </c>
      <c r="G79" s="87"/>
      <c r="H79" s="87">
        <f t="shared" si="7"/>
        <v>64</v>
      </c>
      <c r="I79" s="88" t="s">
        <v>114</v>
      </c>
      <c r="J79" s="89"/>
      <c r="K79" s="87"/>
      <c r="L79" s="89"/>
      <c r="M79" s="89" t="s">
        <v>84</v>
      </c>
      <c r="N79" s="90"/>
    </row>
    <row r="80" spans="1:14" s="79" customFormat="1" ht="18.75">
      <c r="A80" s="191"/>
      <c r="B80" s="81">
        <f t="shared" si="8"/>
        <v>30897</v>
      </c>
      <c r="C80" s="106">
        <f t="shared" si="9"/>
        <v>896</v>
      </c>
      <c r="D80" s="106" t="str">
        <f t="shared" si="6"/>
        <v>380</v>
      </c>
      <c r="E80" s="82">
        <v>4</v>
      </c>
      <c r="F80" s="87">
        <v>32</v>
      </c>
      <c r="G80" s="87"/>
      <c r="H80" s="87">
        <f t="shared" si="7"/>
        <v>64</v>
      </c>
      <c r="I80" s="88" t="s">
        <v>115</v>
      </c>
      <c r="J80" s="89"/>
      <c r="K80" s="87"/>
      <c r="L80" s="89"/>
      <c r="M80" s="89" t="s">
        <v>84</v>
      </c>
      <c r="N80" s="90"/>
    </row>
    <row r="81" spans="1:14" s="79" customFormat="1" ht="18.75">
      <c r="A81" s="191"/>
      <c r="B81" s="81">
        <f t="shared" si="8"/>
        <v>30929</v>
      </c>
      <c r="C81" s="106">
        <f t="shared" si="9"/>
        <v>928</v>
      </c>
      <c r="D81" s="106" t="str">
        <f t="shared" si="6"/>
        <v>3A0</v>
      </c>
      <c r="E81" s="82">
        <v>4</v>
      </c>
      <c r="F81" s="87">
        <v>32</v>
      </c>
      <c r="G81" s="87"/>
      <c r="H81" s="87">
        <f t="shared" si="7"/>
        <v>64</v>
      </c>
      <c r="I81" s="88" t="s">
        <v>116</v>
      </c>
      <c r="J81" s="89"/>
      <c r="K81" s="87"/>
      <c r="L81" s="89"/>
      <c r="M81" s="89" t="s">
        <v>84</v>
      </c>
      <c r="N81" s="90"/>
    </row>
    <row r="82" spans="1:14" s="79" customFormat="1" ht="18.75">
      <c r="A82" s="191"/>
      <c r="B82" s="81">
        <f t="shared" si="8"/>
        <v>30961</v>
      </c>
      <c r="C82" s="106">
        <f t="shared" si="9"/>
        <v>960</v>
      </c>
      <c r="D82" s="106" t="str">
        <f t="shared" si="6"/>
        <v>3C0</v>
      </c>
      <c r="E82" s="82">
        <v>4</v>
      </c>
      <c r="F82" s="87">
        <v>32</v>
      </c>
      <c r="G82" s="87"/>
      <c r="H82" s="87">
        <f t="shared" si="7"/>
        <v>64</v>
      </c>
      <c r="I82" s="88" t="s">
        <v>117</v>
      </c>
      <c r="J82" s="89"/>
      <c r="K82" s="87"/>
      <c r="L82" s="89"/>
      <c r="M82" s="89" t="s">
        <v>84</v>
      </c>
      <c r="N82" s="90"/>
    </row>
    <row r="83" spans="1:14" s="79" customFormat="1" ht="18.75">
      <c r="A83" s="191"/>
      <c r="B83" s="81">
        <f t="shared" si="8"/>
        <v>30993</v>
      </c>
      <c r="C83" s="106">
        <f t="shared" si="9"/>
        <v>992</v>
      </c>
      <c r="D83" s="106" t="str">
        <f t="shared" si="6"/>
        <v>3E0</v>
      </c>
      <c r="E83" s="82">
        <v>4</v>
      </c>
      <c r="F83" s="87">
        <v>32</v>
      </c>
      <c r="G83" s="87"/>
      <c r="H83" s="87">
        <f t="shared" si="7"/>
        <v>64</v>
      </c>
      <c r="I83" s="88" t="s">
        <v>118</v>
      </c>
      <c r="J83" s="89"/>
      <c r="K83" s="87"/>
      <c r="L83" s="89"/>
      <c r="M83" s="89" t="s">
        <v>84</v>
      </c>
      <c r="N83" s="90"/>
    </row>
    <row r="84" spans="1:14" s="79" customFormat="1" ht="18.75">
      <c r="A84" s="191"/>
      <c r="B84" s="81">
        <f t="shared" si="8"/>
        <v>31025</v>
      </c>
      <c r="C84" s="106">
        <f t="shared" si="9"/>
        <v>1024</v>
      </c>
      <c r="D84" s="106" t="str">
        <f t="shared" si="6"/>
        <v>400</v>
      </c>
      <c r="E84" s="82">
        <v>4</v>
      </c>
      <c r="F84" s="87">
        <v>32</v>
      </c>
      <c r="G84" s="87"/>
      <c r="H84" s="87">
        <f t="shared" si="7"/>
        <v>64</v>
      </c>
      <c r="I84" s="88" t="s">
        <v>119</v>
      </c>
      <c r="J84" s="89"/>
      <c r="K84" s="87"/>
      <c r="L84" s="89"/>
      <c r="M84" s="89" t="s">
        <v>84</v>
      </c>
      <c r="N84" s="90"/>
    </row>
    <row r="85" spans="1:14" s="79" customFormat="1" ht="18.75">
      <c r="A85" s="191"/>
      <c r="B85" s="81">
        <f t="shared" si="8"/>
        <v>31057</v>
      </c>
      <c r="C85" s="106">
        <f t="shared" si="9"/>
        <v>1056</v>
      </c>
      <c r="D85" s="106" t="str">
        <f t="shared" si="6"/>
        <v>420</v>
      </c>
      <c r="E85" s="82">
        <v>4</v>
      </c>
      <c r="F85" s="87">
        <v>32</v>
      </c>
      <c r="G85" s="87"/>
      <c r="H85" s="87">
        <f t="shared" si="7"/>
        <v>64</v>
      </c>
      <c r="I85" s="88" t="s">
        <v>120</v>
      </c>
      <c r="J85" s="89"/>
      <c r="K85" s="87"/>
      <c r="L85" s="89"/>
      <c r="M85" s="89" t="s">
        <v>84</v>
      </c>
      <c r="N85" s="90"/>
    </row>
    <row r="86" spans="1:14" s="79" customFormat="1" ht="18.75">
      <c r="A86" s="191"/>
      <c r="B86" s="81">
        <f t="shared" si="8"/>
        <v>31089</v>
      </c>
      <c r="C86" s="106">
        <f t="shared" si="9"/>
        <v>1088</v>
      </c>
      <c r="D86" s="106" t="str">
        <f t="shared" si="6"/>
        <v>440</v>
      </c>
      <c r="E86" s="82">
        <v>4</v>
      </c>
      <c r="F86" s="87">
        <v>32</v>
      </c>
      <c r="G86" s="87"/>
      <c r="H86" s="87">
        <f t="shared" si="7"/>
        <v>64</v>
      </c>
      <c r="I86" s="88" t="s">
        <v>121</v>
      </c>
      <c r="J86" s="89"/>
      <c r="K86" s="87"/>
      <c r="L86" s="89"/>
      <c r="M86" s="89" t="s">
        <v>84</v>
      </c>
      <c r="N86" s="90"/>
    </row>
    <row r="87" spans="1:14" s="79" customFormat="1" ht="18.75">
      <c r="A87" s="191"/>
      <c r="B87" s="81">
        <f t="shared" si="8"/>
        <v>31121</v>
      </c>
      <c r="C87" s="106">
        <f t="shared" si="9"/>
        <v>1120</v>
      </c>
      <c r="D87" s="106" t="str">
        <f t="shared" si="6"/>
        <v>460</v>
      </c>
      <c r="E87" s="82">
        <v>4</v>
      </c>
      <c r="F87" s="87">
        <v>32</v>
      </c>
      <c r="G87" s="87"/>
      <c r="H87" s="87">
        <f t="shared" si="7"/>
        <v>64</v>
      </c>
      <c r="I87" s="88" t="s">
        <v>122</v>
      </c>
      <c r="J87" s="89"/>
      <c r="K87" s="87"/>
      <c r="L87" s="89"/>
      <c r="M87" s="89" t="s">
        <v>84</v>
      </c>
      <c r="N87" s="90"/>
    </row>
    <row r="88" spans="1:14" s="79" customFormat="1" ht="18.75">
      <c r="A88" s="191"/>
      <c r="B88" s="81">
        <f t="shared" si="8"/>
        <v>31153</v>
      </c>
      <c r="C88" s="106">
        <f t="shared" si="9"/>
        <v>1152</v>
      </c>
      <c r="D88" s="106" t="str">
        <f t="shared" si="6"/>
        <v>480</v>
      </c>
      <c r="E88" s="82">
        <v>4</v>
      </c>
      <c r="F88" s="87">
        <v>32</v>
      </c>
      <c r="G88" s="87"/>
      <c r="H88" s="87">
        <f t="shared" si="7"/>
        <v>64</v>
      </c>
      <c r="I88" s="88" t="s">
        <v>123</v>
      </c>
      <c r="J88" s="89"/>
      <c r="K88" s="87"/>
      <c r="L88" s="89"/>
      <c r="M88" s="89" t="s">
        <v>84</v>
      </c>
      <c r="N88" s="90"/>
    </row>
    <row r="89" spans="1:14" s="79" customFormat="1" ht="18.75">
      <c r="A89" s="191"/>
      <c r="B89" s="81">
        <f t="shared" si="8"/>
        <v>31185</v>
      </c>
      <c r="C89" s="106">
        <f t="shared" si="9"/>
        <v>1184</v>
      </c>
      <c r="D89" s="106" t="str">
        <f t="shared" si="6"/>
        <v>4A0</v>
      </c>
      <c r="E89" s="82">
        <v>4</v>
      </c>
      <c r="F89" s="87">
        <v>32</v>
      </c>
      <c r="G89" s="87"/>
      <c r="H89" s="87">
        <f t="shared" si="7"/>
        <v>64</v>
      </c>
      <c r="I89" s="88" t="s">
        <v>124</v>
      </c>
      <c r="J89" s="89"/>
      <c r="K89" s="87"/>
      <c r="L89" s="89"/>
      <c r="M89" s="89" t="s">
        <v>84</v>
      </c>
      <c r="N89" s="90"/>
    </row>
    <row r="90" spans="1:14" s="79" customFormat="1" ht="18.75">
      <c r="A90" s="191"/>
      <c r="B90" s="81">
        <f t="shared" si="8"/>
        <v>31217</v>
      </c>
      <c r="C90" s="106">
        <f t="shared" si="9"/>
        <v>1216</v>
      </c>
      <c r="D90" s="106" t="str">
        <f t="shared" si="6"/>
        <v>4C0</v>
      </c>
      <c r="E90" s="82">
        <v>4</v>
      </c>
      <c r="F90" s="87">
        <v>32</v>
      </c>
      <c r="G90" s="87"/>
      <c r="H90" s="87">
        <f t="shared" si="7"/>
        <v>64</v>
      </c>
      <c r="I90" s="88" t="s">
        <v>125</v>
      </c>
      <c r="J90" s="89"/>
      <c r="K90" s="87"/>
      <c r="L90" s="89"/>
      <c r="M90" s="89" t="s">
        <v>84</v>
      </c>
      <c r="N90" s="90"/>
    </row>
    <row r="91" spans="1:14" s="79" customFormat="1" ht="19.5" thickBot="1">
      <c r="A91" s="191"/>
      <c r="B91" s="81">
        <f t="shared" si="8"/>
        <v>31249</v>
      </c>
      <c r="C91" s="106">
        <f>C90+32</f>
        <v>1248</v>
      </c>
      <c r="D91" s="106" t="str">
        <f t="shared" si="6"/>
        <v>4E0</v>
      </c>
      <c r="E91" s="82">
        <v>4</v>
      </c>
      <c r="F91" s="87">
        <v>32</v>
      </c>
      <c r="G91" s="92"/>
      <c r="H91" s="92">
        <f t="shared" si="7"/>
        <v>64</v>
      </c>
      <c r="I91" s="93" t="s">
        <v>126</v>
      </c>
      <c r="J91" s="94"/>
      <c r="K91" s="92"/>
      <c r="L91" s="94"/>
      <c r="M91" s="94" t="s">
        <v>84</v>
      </c>
      <c r="N91" s="95"/>
    </row>
    <row r="92" spans="1:14" s="79" customFormat="1" ht="18.75">
      <c r="A92" s="192" t="s">
        <v>127</v>
      </c>
      <c r="B92" s="107">
        <f>40001+C92</f>
        <v>81217</v>
      </c>
      <c r="C92" s="74">
        <v>41216</v>
      </c>
      <c r="D92" s="105" t="str">
        <f t="shared" si="6"/>
        <v>A100</v>
      </c>
      <c r="E92" s="74">
        <v>3</v>
      </c>
      <c r="F92" s="98">
        <v>256</v>
      </c>
      <c r="G92" s="108"/>
      <c r="H92" s="108">
        <f t="shared" ref="H92" si="10">F92*2</f>
        <v>512</v>
      </c>
      <c r="I92" s="109" t="s">
        <v>86</v>
      </c>
      <c r="J92" s="110"/>
      <c r="K92" s="108"/>
      <c r="L92" s="110"/>
      <c r="M92" s="110" t="s">
        <v>84</v>
      </c>
      <c r="N92" s="111" t="s">
        <v>87</v>
      </c>
    </row>
    <row r="93" spans="1:14" s="79" customFormat="1" ht="18.75">
      <c r="A93" s="191"/>
      <c r="B93" s="80">
        <f>40001+C93</f>
        <v>81473</v>
      </c>
      <c r="C93" s="82">
        <f t="shared" ref="C93:C101" si="11">C92+256</f>
        <v>41472</v>
      </c>
      <c r="D93" s="106" t="str">
        <f t="shared" si="6"/>
        <v>A200</v>
      </c>
      <c r="E93" s="82">
        <v>3</v>
      </c>
      <c r="F93" s="108">
        <v>256</v>
      </c>
      <c r="G93" s="108"/>
      <c r="H93" s="108">
        <f t="shared" ref="H93:H98" si="12">F93*2</f>
        <v>512</v>
      </c>
      <c r="I93" s="109" t="s">
        <v>88</v>
      </c>
      <c r="J93" s="110"/>
      <c r="K93" s="108"/>
      <c r="L93" s="110"/>
      <c r="M93" s="110" t="s">
        <v>84</v>
      </c>
      <c r="N93" s="111"/>
    </row>
    <row r="94" spans="1:14" s="79" customFormat="1" ht="18.75">
      <c r="A94" s="191"/>
      <c r="B94" s="80">
        <f t="shared" ref="B94:B131" si="13">40001+C94</f>
        <v>81729</v>
      </c>
      <c r="C94" s="82">
        <f t="shared" si="11"/>
        <v>41728</v>
      </c>
      <c r="D94" s="106" t="str">
        <f t="shared" ref="D94:D132" si="14">DEC2HEX(C94)</f>
        <v>A300</v>
      </c>
      <c r="E94" s="82">
        <v>3</v>
      </c>
      <c r="F94" s="108">
        <v>256</v>
      </c>
      <c r="G94" s="108"/>
      <c r="H94" s="108">
        <f t="shared" si="12"/>
        <v>512</v>
      </c>
      <c r="I94" s="109" t="s">
        <v>89</v>
      </c>
      <c r="J94" s="110"/>
      <c r="K94" s="108"/>
      <c r="L94" s="110"/>
      <c r="M94" s="110" t="s">
        <v>84</v>
      </c>
      <c r="N94" s="111"/>
    </row>
    <row r="95" spans="1:14" s="79" customFormat="1" ht="18.75">
      <c r="A95" s="191"/>
      <c r="B95" s="80">
        <f t="shared" si="13"/>
        <v>81985</v>
      </c>
      <c r="C95" s="82">
        <f t="shared" si="11"/>
        <v>41984</v>
      </c>
      <c r="D95" s="106" t="str">
        <f t="shared" si="14"/>
        <v>A400</v>
      </c>
      <c r="E95" s="82">
        <v>3</v>
      </c>
      <c r="F95" s="108">
        <v>256</v>
      </c>
      <c r="G95" s="108"/>
      <c r="H95" s="108">
        <f t="shared" si="12"/>
        <v>512</v>
      </c>
      <c r="I95" s="109" t="s">
        <v>90</v>
      </c>
      <c r="J95" s="110"/>
      <c r="K95" s="108"/>
      <c r="L95" s="110"/>
      <c r="M95" s="110" t="s">
        <v>84</v>
      </c>
      <c r="N95" s="111"/>
    </row>
    <row r="96" spans="1:14" s="79" customFormat="1" ht="18.75">
      <c r="A96" s="191"/>
      <c r="B96" s="80">
        <f t="shared" si="13"/>
        <v>82241</v>
      </c>
      <c r="C96" s="82">
        <f t="shared" si="11"/>
        <v>42240</v>
      </c>
      <c r="D96" s="106" t="str">
        <f t="shared" si="14"/>
        <v>A500</v>
      </c>
      <c r="E96" s="82">
        <v>3</v>
      </c>
      <c r="F96" s="108">
        <v>256</v>
      </c>
      <c r="G96" s="108"/>
      <c r="H96" s="108">
        <f t="shared" si="12"/>
        <v>512</v>
      </c>
      <c r="I96" s="109" t="s">
        <v>91</v>
      </c>
      <c r="J96" s="110"/>
      <c r="K96" s="108"/>
      <c r="L96" s="110"/>
      <c r="M96" s="110" t="s">
        <v>84</v>
      </c>
      <c r="N96" s="111"/>
    </row>
    <row r="97" spans="1:14" s="79" customFormat="1" ht="18.75">
      <c r="A97" s="191"/>
      <c r="B97" s="80">
        <f t="shared" si="13"/>
        <v>82497</v>
      </c>
      <c r="C97" s="82">
        <f t="shared" si="11"/>
        <v>42496</v>
      </c>
      <c r="D97" s="106" t="str">
        <f t="shared" si="14"/>
        <v>A600</v>
      </c>
      <c r="E97" s="82">
        <v>3</v>
      </c>
      <c r="F97" s="108">
        <v>256</v>
      </c>
      <c r="G97" s="108"/>
      <c r="H97" s="108">
        <f t="shared" si="12"/>
        <v>512</v>
      </c>
      <c r="I97" s="109" t="s">
        <v>92</v>
      </c>
      <c r="J97" s="110"/>
      <c r="K97" s="108"/>
      <c r="L97" s="110"/>
      <c r="M97" s="110" t="s">
        <v>84</v>
      </c>
      <c r="N97" s="111"/>
    </row>
    <row r="98" spans="1:14" s="79" customFormat="1" ht="18.75">
      <c r="A98" s="191"/>
      <c r="B98" s="80">
        <f t="shared" si="13"/>
        <v>82753</v>
      </c>
      <c r="C98" s="82">
        <f t="shared" si="11"/>
        <v>42752</v>
      </c>
      <c r="D98" s="106" t="str">
        <f t="shared" si="14"/>
        <v>A700</v>
      </c>
      <c r="E98" s="82">
        <v>3</v>
      </c>
      <c r="F98" s="108">
        <v>256</v>
      </c>
      <c r="G98" s="108"/>
      <c r="H98" s="108">
        <f t="shared" si="12"/>
        <v>512</v>
      </c>
      <c r="I98" s="109" t="s">
        <v>93</v>
      </c>
      <c r="J98" s="110"/>
      <c r="K98" s="108"/>
      <c r="L98" s="110"/>
      <c r="M98" s="110" t="s">
        <v>84</v>
      </c>
      <c r="N98" s="111"/>
    </row>
    <row r="99" spans="1:14" s="79" customFormat="1" ht="18.75">
      <c r="A99" s="191"/>
      <c r="B99" s="80">
        <f t="shared" si="13"/>
        <v>83009</v>
      </c>
      <c r="C99" s="82">
        <f t="shared" si="11"/>
        <v>43008</v>
      </c>
      <c r="D99" s="106" t="str">
        <f t="shared" si="14"/>
        <v>A800</v>
      </c>
      <c r="E99" s="82">
        <v>3</v>
      </c>
      <c r="F99" s="108">
        <v>256</v>
      </c>
      <c r="G99" s="108"/>
      <c r="H99" s="108">
        <f t="shared" ref="H99:H104" si="15">F99*2</f>
        <v>512</v>
      </c>
      <c r="I99" s="109" t="s">
        <v>94</v>
      </c>
      <c r="J99" s="110"/>
      <c r="K99" s="108"/>
      <c r="L99" s="110"/>
      <c r="M99" s="110" t="s">
        <v>84</v>
      </c>
      <c r="N99" s="111"/>
    </row>
    <row r="100" spans="1:14" s="79" customFormat="1" ht="18.75">
      <c r="A100" s="191"/>
      <c r="B100" s="80">
        <f t="shared" si="13"/>
        <v>83265</v>
      </c>
      <c r="C100" s="82">
        <f t="shared" si="11"/>
        <v>43264</v>
      </c>
      <c r="D100" s="106" t="str">
        <f t="shared" si="14"/>
        <v>A900</v>
      </c>
      <c r="E100" s="82">
        <v>3</v>
      </c>
      <c r="F100" s="108">
        <v>256</v>
      </c>
      <c r="G100" s="108"/>
      <c r="H100" s="108">
        <f t="shared" si="15"/>
        <v>512</v>
      </c>
      <c r="I100" s="109" t="s">
        <v>95</v>
      </c>
      <c r="J100" s="110"/>
      <c r="K100" s="108"/>
      <c r="L100" s="110"/>
      <c r="M100" s="110" t="s">
        <v>84</v>
      </c>
      <c r="N100" s="111"/>
    </row>
    <row r="101" spans="1:14" s="79" customFormat="1" ht="18.75">
      <c r="A101" s="191"/>
      <c r="B101" s="80">
        <f t="shared" si="13"/>
        <v>83521</v>
      </c>
      <c r="C101" s="82">
        <f t="shared" si="11"/>
        <v>43520</v>
      </c>
      <c r="D101" s="106" t="str">
        <f t="shared" si="14"/>
        <v>AA00</v>
      </c>
      <c r="E101" s="82">
        <v>3</v>
      </c>
      <c r="F101" s="108">
        <v>256</v>
      </c>
      <c r="G101" s="108"/>
      <c r="H101" s="108">
        <f t="shared" si="15"/>
        <v>512</v>
      </c>
      <c r="I101" s="109" t="s">
        <v>96</v>
      </c>
      <c r="J101" s="110"/>
      <c r="K101" s="108"/>
      <c r="L101" s="110"/>
      <c r="M101" s="110" t="s">
        <v>84</v>
      </c>
      <c r="N101" s="111"/>
    </row>
    <row r="102" spans="1:14" s="79" customFormat="1" ht="18.75">
      <c r="A102" s="191"/>
      <c r="B102" s="80">
        <f t="shared" si="13"/>
        <v>85313</v>
      </c>
      <c r="C102" s="82">
        <v>45312</v>
      </c>
      <c r="D102" s="106" t="str">
        <f t="shared" si="14"/>
        <v>B100</v>
      </c>
      <c r="E102" s="82">
        <v>3</v>
      </c>
      <c r="F102" s="108">
        <v>256</v>
      </c>
      <c r="G102" s="108"/>
      <c r="H102" s="108">
        <f t="shared" si="15"/>
        <v>512</v>
      </c>
      <c r="I102" s="109" t="s">
        <v>97</v>
      </c>
      <c r="J102" s="110"/>
      <c r="K102" s="108"/>
      <c r="L102" s="110"/>
      <c r="M102" s="110" t="s">
        <v>84</v>
      </c>
      <c r="N102" s="111"/>
    </row>
    <row r="103" spans="1:14" s="79" customFormat="1" ht="18.75">
      <c r="A103" s="191"/>
      <c r="B103" s="80">
        <f t="shared" si="13"/>
        <v>85569</v>
      </c>
      <c r="C103" s="82">
        <f>C102+256</f>
        <v>45568</v>
      </c>
      <c r="D103" s="106" t="str">
        <f t="shared" si="14"/>
        <v>B200</v>
      </c>
      <c r="E103" s="82">
        <v>3</v>
      </c>
      <c r="F103" s="108">
        <v>256</v>
      </c>
      <c r="G103" s="108"/>
      <c r="H103" s="108">
        <f t="shared" si="15"/>
        <v>512</v>
      </c>
      <c r="I103" s="109" t="s">
        <v>98</v>
      </c>
      <c r="J103" s="110"/>
      <c r="K103" s="108"/>
      <c r="L103" s="110"/>
      <c r="M103" s="110" t="s">
        <v>84</v>
      </c>
      <c r="N103" s="111"/>
    </row>
    <row r="104" spans="1:14" s="79" customFormat="1" ht="18.75">
      <c r="A104" s="191"/>
      <c r="B104" s="80">
        <f t="shared" si="13"/>
        <v>85825</v>
      </c>
      <c r="C104" s="82">
        <f t="shared" ref="C104:C111" si="16">C103+256</f>
        <v>45824</v>
      </c>
      <c r="D104" s="106" t="str">
        <f t="shared" si="14"/>
        <v>B300</v>
      </c>
      <c r="E104" s="82">
        <v>3</v>
      </c>
      <c r="F104" s="108">
        <v>256</v>
      </c>
      <c r="G104" s="108"/>
      <c r="H104" s="108">
        <f t="shared" si="15"/>
        <v>512</v>
      </c>
      <c r="I104" s="109" t="s">
        <v>99</v>
      </c>
      <c r="J104" s="110"/>
      <c r="K104" s="108"/>
      <c r="L104" s="110"/>
      <c r="M104" s="110" t="s">
        <v>84</v>
      </c>
      <c r="N104" s="111"/>
    </row>
    <row r="105" spans="1:14" s="79" customFormat="1" ht="18.75">
      <c r="A105" s="191"/>
      <c r="B105" s="80">
        <f t="shared" si="13"/>
        <v>86081</v>
      </c>
      <c r="C105" s="82">
        <f t="shared" si="16"/>
        <v>46080</v>
      </c>
      <c r="D105" s="106" t="str">
        <f t="shared" si="14"/>
        <v>B400</v>
      </c>
      <c r="E105" s="82">
        <v>3</v>
      </c>
      <c r="F105" s="108">
        <v>256</v>
      </c>
      <c r="G105" s="108"/>
      <c r="H105" s="108">
        <f t="shared" ref="H105:H110" si="17">F105*2</f>
        <v>512</v>
      </c>
      <c r="I105" s="109" t="s">
        <v>100</v>
      </c>
      <c r="J105" s="110"/>
      <c r="K105" s="108"/>
      <c r="L105" s="110"/>
      <c r="M105" s="110" t="s">
        <v>84</v>
      </c>
      <c r="N105" s="111"/>
    </row>
    <row r="106" spans="1:14" s="79" customFormat="1" ht="18.75">
      <c r="A106" s="191"/>
      <c r="B106" s="80">
        <f t="shared" si="13"/>
        <v>86337</v>
      </c>
      <c r="C106" s="82">
        <f t="shared" si="16"/>
        <v>46336</v>
      </c>
      <c r="D106" s="106" t="str">
        <f t="shared" si="14"/>
        <v>B500</v>
      </c>
      <c r="E106" s="82">
        <v>3</v>
      </c>
      <c r="F106" s="108">
        <v>256</v>
      </c>
      <c r="G106" s="108"/>
      <c r="H106" s="108">
        <f t="shared" si="17"/>
        <v>512</v>
      </c>
      <c r="I106" s="109" t="s">
        <v>101</v>
      </c>
      <c r="J106" s="110"/>
      <c r="K106" s="108"/>
      <c r="L106" s="110"/>
      <c r="M106" s="110" t="s">
        <v>84</v>
      </c>
      <c r="N106" s="111"/>
    </row>
    <row r="107" spans="1:14" s="79" customFormat="1" ht="18.75">
      <c r="A107" s="191"/>
      <c r="B107" s="80">
        <f t="shared" si="13"/>
        <v>86593</v>
      </c>
      <c r="C107" s="82">
        <f t="shared" si="16"/>
        <v>46592</v>
      </c>
      <c r="D107" s="106" t="str">
        <f t="shared" si="14"/>
        <v>B600</v>
      </c>
      <c r="E107" s="82">
        <v>3</v>
      </c>
      <c r="F107" s="108">
        <v>256</v>
      </c>
      <c r="G107" s="108"/>
      <c r="H107" s="108">
        <f t="shared" si="17"/>
        <v>512</v>
      </c>
      <c r="I107" s="109" t="s">
        <v>102</v>
      </c>
      <c r="J107" s="110"/>
      <c r="K107" s="108"/>
      <c r="L107" s="110"/>
      <c r="M107" s="110" t="s">
        <v>84</v>
      </c>
      <c r="N107" s="111"/>
    </row>
    <row r="108" spans="1:14" s="79" customFormat="1" ht="18.75">
      <c r="A108" s="191"/>
      <c r="B108" s="80">
        <f t="shared" si="13"/>
        <v>86849</v>
      </c>
      <c r="C108" s="82">
        <f t="shared" si="16"/>
        <v>46848</v>
      </c>
      <c r="D108" s="106" t="str">
        <f t="shared" si="14"/>
        <v>B700</v>
      </c>
      <c r="E108" s="82">
        <v>3</v>
      </c>
      <c r="F108" s="108">
        <v>256</v>
      </c>
      <c r="G108" s="108"/>
      <c r="H108" s="108">
        <f t="shared" si="17"/>
        <v>512</v>
      </c>
      <c r="I108" s="109" t="s">
        <v>103</v>
      </c>
      <c r="J108" s="110"/>
      <c r="K108" s="108"/>
      <c r="L108" s="110"/>
      <c r="M108" s="110" t="s">
        <v>84</v>
      </c>
      <c r="N108" s="111"/>
    </row>
    <row r="109" spans="1:14" s="79" customFormat="1" ht="18.75">
      <c r="A109" s="191"/>
      <c r="B109" s="80">
        <f t="shared" si="13"/>
        <v>87105</v>
      </c>
      <c r="C109" s="82">
        <f t="shared" si="16"/>
        <v>47104</v>
      </c>
      <c r="D109" s="106" t="str">
        <f t="shared" si="14"/>
        <v>B800</v>
      </c>
      <c r="E109" s="82">
        <v>3</v>
      </c>
      <c r="F109" s="108">
        <v>256</v>
      </c>
      <c r="G109" s="108"/>
      <c r="H109" s="108">
        <f t="shared" si="17"/>
        <v>512</v>
      </c>
      <c r="I109" s="109" t="s">
        <v>104</v>
      </c>
      <c r="J109" s="110"/>
      <c r="K109" s="108"/>
      <c r="L109" s="110"/>
      <c r="M109" s="110" t="s">
        <v>84</v>
      </c>
      <c r="N109" s="111"/>
    </row>
    <row r="110" spans="1:14" s="79" customFormat="1" ht="18.75">
      <c r="A110" s="191"/>
      <c r="B110" s="80">
        <f t="shared" si="13"/>
        <v>87361</v>
      </c>
      <c r="C110" s="82">
        <f t="shared" si="16"/>
        <v>47360</v>
      </c>
      <c r="D110" s="106" t="str">
        <f t="shared" si="14"/>
        <v>B900</v>
      </c>
      <c r="E110" s="82">
        <v>3</v>
      </c>
      <c r="F110" s="108">
        <v>256</v>
      </c>
      <c r="G110" s="108"/>
      <c r="H110" s="108">
        <f t="shared" si="17"/>
        <v>512</v>
      </c>
      <c r="I110" s="109" t="s">
        <v>105</v>
      </c>
      <c r="J110" s="110"/>
      <c r="K110" s="108"/>
      <c r="L110" s="110"/>
      <c r="M110" s="110" t="s">
        <v>84</v>
      </c>
      <c r="N110" s="111"/>
    </row>
    <row r="111" spans="1:14" s="79" customFormat="1" ht="18.75">
      <c r="A111" s="191"/>
      <c r="B111" s="80">
        <f t="shared" si="13"/>
        <v>87617</v>
      </c>
      <c r="C111" s="82">
        <f t="shared" si="16"/>
        <v>47616</v>
      </c>
      <c r="D111" s="106" t="str">
        <f t="shared" si="14"/>
        <v>BA00</v>
      </c>
      <c r="E111" s="82">
        <v>3</v>
      </c>
      <c r="F111" s="108">
        <v>256</v>
      </c>
      <c r="G111" s="108"/>
      <c r="H111" s="108">
        <f t="shared" ref="H111:H116" si="18">F111*2</f>
        <v>512</v>
      </c>
      <c r="I111" s="109" t="s">
        <v>106</v>
      </c>
      <c r="J111" s="110"/>
      <c r="K111" s="108"/>
      <c r="L111" s="110"/>
      <c r="M111" s="110" t="s">
        <v>84</v>
      </c>
      <c r="N111" s="111"/>
    </row>
    <row r="112" spans="1:14" s="79" customFormat="1" ht="18.75">
      <c r="A112" s="191"/>
      <c r="B112" s="80">
        <f t="shared" si="13"/>
        <v>89409</v>
      </c>
      <c r="C112" s="82">
        <v>49408</v>
      </c>
      <c r="D112" s="106" t="str">
        <f t="shared" si="14"/>
        <v>C100</v>
      </c>
      <c r="E112" s="82">
        <v>3</v>
      </c>
      <c r="F112" s="108">
        <v>256</v>
      </c>
      <c r="G112" s="108"/>
      <c r="H112" s="108">
        <f t="shared" si="18"/>
        <v>512</v>
      </c>
      <c r="I112" s="109" t="s">
        <v>107</v>
      </c>
      <c r="J112" s="110"/>
      <c r="K112" s="108"/>
      <c r="L112" s="110"/>
      <c r="M112" s="110" t="s">
        <v>84</v>
      </c>
      <c r="N112" s="111"/>
    </row>
    <row r="113" spans="1:14" s="79" customFormat="1" ht="18.75">
      <c r="A113" s="191"/>
      <c r="B113" s="80">
        <f t="shared" si="13"/>
        <v>89665</v>
      </c>
      <c r="C113" s="82">
        <f>C112+256</f>
        <v>49664</v>
      </c>
      <c r="D113" s="106" t="str">
        <f t="shared" si="14"/>
        <v>C200</v>
      </c>
      <c r="E113" s="82">
        <v>3</v>
      </c>
      <c r="F113" s="108">
        <v>256</v>
      </c>
      <c r="G113" s="108"/>
      <c r="H113" s="108">
        <f t="shared" si="18"/>
        <v>512</v>
      </c>
      <c r="I113" s="109" t="s">
        <v>108</v>
      </c>
      <c r="J113" s="110"/>
      <c r="K113" s="108"/>
      <c r="L113" s="110"/>
      <c r="M113" s="110" t="s">
        <v>84</v>
      </c>
      <c r="N113" s="111"/>
    </row>
    <row r="114" spans="1:14" s="79" customFormat="1" ht="18.75">
      <c r="A114" s="191"/>
      <c r="B114" s="80">
        <f t="shared" si="13"/>
        <v>89921</v>
      </c>
      <c r="C114" s="82">
        <f t="shared" ref="C114:C121" si="19">C113+256</f>
        <v>49920</v>
      </c>
      <c r="D114" s="106" t="str">
        <f t="shared" si="14"/>
        <v>C300</v>
      </c>
      <c r="E114" s="82">
        <v>3</v>
      </c>
      <c r="F114" s="108">
        <v>256</v>
      </c>
      <c r="G114" s="108"/>
      <c r="H114" s="108">
        <f t="shared" si="18"/>
        <v>512</v>
      </c>
      <c r="I114" s="109" t="s">
        <v>109</v>
      </c>
      <c r="J114" s="110"/>
      <c r="K114" s="108"/>
      <c r="L114" s="110"/>
      <c r="M114" s="110" t="s">
        <v>84</v>
      </c>
      <c r="N114" s="111"/>
    </row>
    <row r="115" spans="1:14" s="79" customFormat="1" ht="18.75">
      <c r="A115" s="191"/>
      <c r="B115" s="80">
        <f t="shared" si="13"/>
        <v>90177</v>
      </c>
      <c r="C115" s="82">
        <f t="shared" si="19"/>
        <v>50176</v>
      </c>
      <c r="D115" s="106" t="str">
        <f t="shared" si="14"/>
        <v>C400</v>
      </c>
      <c r="E115" s="82">
        <v>3</v>
      </c>
      <c r="F115" s="108">
        <v>256</v>
      </c>
      <c r="G115" s="108"/>
      <c r="H115" s="108">
        <f t="shared" si="18"/>
        <v>512</v>
      </c>
      <c r="I115" s="109" t="s">
        <v>110</v>
      </c>
      <c r="J115" s="110"/>
      <c r="K115" s="108"/>
      <c r="L115" s="110"/>
      <c r="M115" s="110" t="s">
        <v>84</v>
      </c>
      <c r="N115" s="111"/>
    </row>
    <row r="116" spans="1:14" s="79" customFormat="1" ht="18.75">
      <c r="A116" s="191"/>
      <c r="B116" s="80">
        <f t="shared" si="13"/>
        <v>90433</v>
      </c>
      <c r="C116" s="82">
        <f t="shared" si="19"/>
        <v>50432</v>
      </c>
      <c r="D116" s="106" t="str">
        <f t="shared" si="14"/>
        <v>C500</v>
      </c>
      <c r="E116" s="82">
        <v>3</v>
      </c>
      <c r="F116" s="108">
        <v>256</v>
      </c>
      <c r="G116" s="108"/>
      <c r="H116" s="108">
        <f t="shared" si="18"/>
        <v>512</v>
      </c>
      <c r="I116" s="109" t="s">
        <v>111</v>
      </c>
      <c r="J116" s="110"/>
      <c r="K116" s="108"/>
      <c r="L116" s="110"/>
      <c r="M116" s="110" t="s">
        <v>84</v>
      </c>
      <c r="N116" s="111"/>
    </row>
    <row r="117" spans="1:14" s="79" customFormat="1" ht="18.75">
      <c r="A117" s="191"/>
      <c r="B117" s="80">
        <f t="shared" si="13"/>
        <v>90689</v>
      </c>
      <c r="C117" s="82">
        <f t="shared" si="19"/>
        <v>50688</v>
      </c>
      <c r="D117" s="106" t="str">
        <f t="shared" si="14"/>
        <v>C600</v>
      </c>
      <c r="E117" s="82">
        <v>3</v>
      </c>
      <c r="F117" s="108">
        <v>256</v>
      </c>
      <c r="G117" s="108"/>
      <c r="H117" s="108">
        <f t="shared" ref="H117:H122" si="20">F117*2</f>
        <v>512</v>
      </c>
      <c r="I117" s="109" t="s">
        <v>112</v>
      </c>
      <c r="J117" s="110"/>
      <c r="K117" s="108"/>
      <c r="L117" s="110"/>
      <c r="M117" s="110" t="s">
        <v>84</v>
      </c>
      <c r="N117" s="111"/>
    </row>
    <row r="118" spans="1:14" s="79" customFormat="1" ht="18.75">
      <c r="A118" s="191"/>
      <c r="B118" s="80">
        <f t="shared" si="13"/>
        <v>90945</v>
      </c>
      <c r="C118" s="82">
        <f t="shared" si="19"/>
        <v>50944</v>
      </c>
      <c r="D118" s="106" t="str">
        <f t="shared" si="14"/>
        <v>C700</v>
      </c>
      <c r="E118" s="82">
        <v>3</v>
      </c>
      <c r="F118" s="108">
        <v>256</v>
      </c>
      <c r="G118" s="108"/>
      <c r="H118" s="108">
        <f t="shared" si="20"/>
        <v>512</v>
      </c>
      <c r="I118" s="109" t="s">
        <v>113</v>
      </c>
      <c r="J118" s="110"/>
      <c r="K118" s="108"/>
      <c r="L118" s="110"/>
      <c r="M118" s="110" t="s">
        <v>84</v>
      </c>
      <c r="N118" s="111"/>
    </row>
    <row r="119" spans="1:14" s="79" customFormat="1" ht="18.75">
      <c r="A119" s="191"/>
      <c r="B119" s="80">
        <f t="shared" si="13"/>
        <v>91201</v>
      </c>
      <c r="C119" s="82">
        <f t="shared" si="19"/>
        <v>51200</v>
      </c>
      <c r="D119" s="106" t="str">
        <f t="shared" si="14"/>
        <v>C800</v>
      </c>
      <c r="E119" s="82">
        <v>3</v>
      </c>
      <c r="F119" s="108">
        <v>256</v>
      </c>
      <c r="G119" s="108"/>
      <c r="H119" s="108">
        <f t="shared" si="20"/>
        <v>512</v>
      </c>
      <c r="I119" s="109" t="s">
        <v>114</v>
      </c>
      <c r="J119" s="110"/>
      <c r="K119" s="108"/>
      <c r="L119" s="110"/>
      <c r="M119" s="110" t="s">
        <v>84</v>
      </c>
      <c r="N119" s="111"/>
    </row>
    <row r="120" spans="1:14" s="79" customFormat="1" ht="18.75">
      <c r="A120" s="191"/>
      <c r="B120" s="80">
        <f t="shared" si="13"/>
        <v>91457</v>
      </c>
      <c r="C120" s="82">
        <f t="shared" si="19"/>
        <v>51456</v>
      </c>
      <c r="D120" s="106" t="str">
        <f t="shared" si="14"/>
        <v>C900</v>
      </c>
      <c r="E120" s="82">
        <v>3</v>
      </c>
      <c r="F120" s="108">
        <v>256</v>
      </c>
      <c r="G120" s="108"/>
      <c r="H120" s="108">
        <f t="shared" si="20"/>
        <v>512</v>
      </c>
      <c r="I120" s="109" t="s">
        <v>115</v>
      </c>
      <c r="J120" s="110"/>
      <c r="K120" s="108"/>
      <c r="L120" s="110"/>
      <c r="M120" s="110" t="s">
        <v>84</v>
      </c>
      <c r="N120" s="111"/>
    </row>
    <row r="121" spans="1:14" s="79" customFormat="1" ht="18.75">
      <c r="A121" s="191"/>
      <c r="B121" s="80">
        <f t="shared" si="13"/>
        <v>91713</v>
      </c>
      <c r="C121" s="82">
        <f t="shared" si="19"/>
        <v>51712</v>
      </c>
      <c r="D121" s="106" t="str">
        <f t="shared" si="14"/>
        <v>CA00</v>
      </c>
      <c r="E121" s="82">
        <v>3</v>
      </c>
      <c r="F121" s="108">
        <v>256</v>
      </c>
      <c r="G121" s="108"/>
      <c r="H121" s="108">
        <f t="shared" si="20"/>
        <v>512</v>
      </c>
      <c r="I121" s="109" t="s">
        <v>116</v>
      </c>
      <c r="J121" s="110"/>
      <c r="K121" s="108"/>
      <c r="L121" s="110"/>
      <c r="M121" s="110" t="s">
        <v>84</v>
      </c>
      <c r="N121" s="111"/>
    </row>
    <row r="122" spans="1:14" s="79" customFormat="1" ht="18.75">
      <c r="A122" s="191"/>
      <c r="B122" s="80">
        <f t="shared" si="13"/>
        <v>93505</v>
      </c>
      <c r="C122" s="82">
        <v>53504</v>
      </c>
      <c r="D122" s="106" t="str">
        <f t="shared" si="14"/>
        <v>D100</v>
      </c>
      <c r="E122" s="82">
        <v>3</v>
      </c>
      <c r="F122" s="108">
        <v>256</v>
      </c>
      <c r="G122" s="108"/>
      <c r="H122" s="108">
        <f t="shared" si="20"/>
        <v>512</v>
      </c>
      <c r="I122" s="109" t="s">
        <v>117</v>
      </c>
      <c r="J122" s="110"/>
      <c r="K122" s="108"/>
      <c r="L122" s="110"/>
      <c r="M122" s="110" t="s">
        <v>84</v>
      </c>
      <c r="N122" s="111"/>
    </row>
    <row r="123" spans="1:14" s="79" customFormat="1" ht="18.75">
      <c r="A123" s="191"/>
      <c r="B123" s="80">
        <f t="shared" si="13"/>
        <v>93761</v>
      </c>
      <c r="C123" s="82">
        <f>C122+256</f>
        <v>53760</v>
      </c>
      <c r="D123" s="106" t="str">
        <f t="shared" si="14"/>
        <v>D200</v>
      </c>
      <c r="E123" s="82">
        <v>3</v>
      </c>
      <c r="F123" s="108">
        <v>256</v>
      </c>
      <c r="G123" s="108"/>
      <c r="H123" s="108">
        <f t="shared" ref="H123:H128" si="21">F123*2</f>
        <v>512</v>
      </c>
      <c r="I123" s="109" t="s">
        <v>118</v>
      </c>
      <c r="J123" s="110"/>
      <c r="K123" s="108"/>
      <c r="L123" s="110"/>
      <c r="M123" s="110" t="s">
        <v>84</v>
      </c>
      <c r="N123" s="111"/>
    </row>
    <row r="124" spans="1:14" s="79" customFormat="1" ht="18.75">
      <c r="A124" s="191"/>
      <c r="B124" s="80">
        <f t="shared" si="13"/>
        <v>94017</v>
      </c>
      <c r="C124" s="82">
        <f t="shared" ref="C124:C131" si="22">C123+256</f>
        <v>54016</v>
      </c>
      <c r="D124" s="106" t="str">
        <f t="shared" si="14"/>
        <v>D300</v>
      </c>
      <c r="E124" s="82">
        <v>3</v>
      </c>
      <c r="F124" s="108">
        <v>256</v>
      </c>
      <c r="G124" s="108"/>
      <c r="H124" s="108">
        <f t="shared" si="21"/>
        <v>512</v>
      </c>
      <c r="I124" s="109" t="s">
        <v>119</v>
      </c>
      <c r="J124" s="110"/>
      <c r="K124" s="108"/>
      <c r="L124" s="110"/>
      <c r="M124" s="110" t="s">
        <v>84</v>
      </c>
      <c r="N124" s="111"/>
    </row>
    <row r="125" spans="1:14" s="79" customFormat="1" ht="18.75">
      <c r="A125" s="191"/>
      <c r="B125" s="80">
        <f t="shared" si="13"/>
        <v>94273</v>
      </c>
      <c r="C125" s="82">
        <f t="shared" si="22"/>
        <v>54272</v>
      </c>
      <c r="D125" s="106" t="str">
        <f t="shared" si="14"/>
        <v>D400</v>
      </c>
      <c r="E125" s="82">
        <v>3</v>
      </c>
      <c r="F125" s="108">
        <v>256</v>
      </c>
      <c r="G125" s="108"/>
      <c r="H125" s="108">
        <f t="shared" si="21"/>
        <v>512</v>
      </c>
      <c r="I125" s="109" t="s">
        <v>120</v>
      </c>
      <c r="J125" s="110"/>
      <c r="K125" s="108"/>
      <c r="L125" s="110"/>
      <c r="M125" s="110" t="s">
        <v>84</v>
      </c>
      <c r="N125" s="111"/>
    </row>
    <row r="126" spans="1:14" s="79" customFormat="1" ht="18.75">
      <c r="A126" s="191"/>
      <c r="B126" s="80">
        <f t="shared" si="13"/>
        <v>94529</v>
      </c>
      <c r="C126" s="82">
        <f t="shared" si="22"/>
        <v>54528</v>
      </c>
      <c r="D126" s="106" t="str">
        <f t="shared" si="14"/>
        <v>D500</v>
      </c>
      <c r="E126" s="82">
        <v>3</v>
      </c>
      <c r="F126" s="108">
        <v>256</v>
      </c>
      <c r="G126" s="108"/>
      <c r="H126" s="108">
        <f t="shared" si="21"/>
        <v>512</v>
      </c>
      <c r="I126" s="109" t="s">
        <v>121</v>
      </c>
      <c r="J126" s="110"/>
      <c r="K126" s="108"/>
      <c r="L126" s="110"/>
      <c r="M126" s="110" t="s">
        <v>84</v>
      </c>
      <c r="N126" s="111"/>
    </row>
    <row r="127" spans="1:14" s="79" customFormat="1" ht="18.75">
      <c r="A127" s="191"/>
      <c r="B127" s="80">
        <f t="shared" si="13"/>
        <v>94785</v>
      </c>
      <c r="C127" s="82">
        <f t="shared" si="22"/>
        <v>54784</v>
      </c>
      <c r="D127" s="106" t="str">
        <f t="shared" si="14"/>
        <v>D600</v>
      </c>
      <c r="E127" s="82">
        <v>3</v>
      </c>
      <c r="F127" s="108">
        <v>256</v>
      </c>
      <c r="G127" s="108"/>
      <c r="H127" s="108">
        <f t="shared" si="21"/>
        <v>512</v>
      </c>
      <c r="I127" s="109" t="s">
        <v>122</v>
      </c>
      <c r="J127" s="110"/>
      <c r="K127" s="108"/>
      <c r="L127" s="110"/>
      <c r="M127" s="110" t="s">
        <v>84</v>
      </c>
      <c r="N127" s="111"/>
    </row>
    <row r="128" spans="1:14" s="79" customFormat="1" ht="18.75">
      <c r="A128" s="191"/>
      <c r="B128" s="80">
        <f t="shared" si="13"/>
        <v>95041</v>
      </c>
      <c r="C128" s="82">
        <f t="shared" si="22"/>
        <v>55040</v>
      </c>
      <c r="D128" s="106" t="str">
        <f t="shared" si="14"/>
        <v>D700</v>
      </c>
      <c r="E128" s="82">
        <v>3</v>
      </c>
      <c r="F128" s="108">
        <v>256</v>
      </c>
      <c r="G128" s="108"/>
      <c r="H128" s="108">
        <f t="shared" si="21"/>
        <v>512</v>
      </c>
      <c r="I128" s="109" t="s">
        <v>123</v>
      </c>
      <c r="J128" s="110"/>
      <c r="K128" s="108"/>
      <c r="L128" s="110"/>
      <c r="M128" s="110" t="s">
        <v>84</v>
      </c>
      <c r="N128" s="111"/>
    </row>
    <row r="129" spans="1:14" s="79" customFormat="1" ht="18.75">
      <c r="A129" s="191"/>
      <c r="B129" s="80">
        <f t="shared" si="13"/>
        <v>95297</v>
      </c>
      <c r="C129" s="82">
        <f t="shared" si="22"/>
        <v>55296</v>
      </c>
      <c r="D129" s="106" t="str">
        <f t="shared" si="14"/>
        <v>D800</v>
      </c>
      <c r="E129" s="82">
        <v>3</v>
      </c>
      <c r="F129" s="108">
        <v>256</v>
      </c>
      <c r="G129" s="108"/>
      <c r="H129" s="108">
        <f t="shared" ref="H129:H130" si="23">F129*2</f>
        <v>512</v>
      </c>
      <c r="I129" s="109" t="s">
        <v>124</v>
      </c>
      <c r="J129" s="110"/>
      <c r="K129" s="108"/>
      <c r="L129" s="110"/>
      <c r="M129" s="110" t="s">
        <v>84</v>
      </c>
      <c r="N129" s="111"/>
    </row>
    <row r="130" spans="1:14" s="79" customFormat="1" ht="18.75">
      <c r="A130" s="191"/>
      <c r="B130" s="80">
        <f t="shared" si="13"/>
        <v>95553</v>
      </c>
      <c r="C130" s="82">
        <f t="shared" si="22"/>
        <v>55552</v>
      </c>
      <c r="D130" s="106" t="str">
        <f t="shared" si="14"/>
        <v>D900</v>
      </c>
      <c r="E130" s="82">
        <v>3</v>
      </c>
      <c r="F130" s="108">
        <v>256</v>
      </c>
      <c r="G130" s="108"/>
      <c r="H130" s="108">
        <f t="shared" si="23"/>
        <v>512</v>
      </c>
      <c r="I130" s="109" t="s">
        <v>125</v>
      </c>
      <c r="J130" s="110"/>
      <c r="K130" s="108"/>
      <c r="L130" s="110"/>
      <c r="M130" s="110" t="s">
        <v>84</v>
      </c>
      <c r="N130" s="111"/>
    </row>
    <row r="131" spans="1:14" s="79" customFormat="1" ht="19.5" thickBot="1">
      <c r="A131" s="193"/>
      <c r="B131" s="80">
        <f t="shared" si="13"/>
        <v>95809</v>
      </c>
      <c r="C131" s="86">
        <f t="shared" si="22"/>
        <v>55808</v>
      </c>
      <c r="D131" s="112" t="str">
        <f t="shared" si="14"/>
        <v>DA00</v>
      </c>
      <c r="E131" s="82">
        <v>3</v>
      </c>
      <c r="F131" s="108">
        <v>256</v>
      </c>
      <c r="G131" s="108"/>
      <c r="H131" s="108">
        <f>F131*2</f>
        <v>512</v>
      </c>
      <c r="I131" s="109" t="s">
        <v>126</v>
      </c>
      <c r="J131" s="110"/>
      <c r="K131" s="108"/>
      <c r="L131" s="110"/>
      <c r="M131" s="110" t="s">
        <v>84</v>
      </c>
      <c r="N131" s="111"/>
    </row>
    <row r="132" spans="1:14" s="79" customFormat="1" ht="21" customHeight="1" thickBot="1">
      <c r="A132" s="192" t="s">
        <v>81</v>
      </c>
      <c r="B132" s="96">
        <f>C132+40001</f>
        <v>40009</v>
      </c>
      <c r="C132" s="97">
        <v>8</v>
      </c>
      <c r="D132" s="97" t="str">
        <f t="shared" si="14"/>
        <v>8</v>
      </c>
      <c r="E132" s="97">
        <v>3</v>
      </c>
      <c r="F132" s="98">
        <v>20</v>
      </c>
      <c r="G132" s="98">
        <v>16</v>
      </c>
      <c r="H132" s="98">
        <f t="shared" ref="H132" si="24">F132*2</f>
        <v>40</v>
      </c>
      <c r="I132" s="99" t="s">
        <v>82</v>
      </c>
      <c r="J132" s="100"/>
      <c r="K132" s="101"/>
      <c r="L132" s="102" t="s">
        <v>83</v>
      </c>
      <c r="M132" s="102" t="s">
        <v>84</v>
      </c>
      <c r="N132" s="103" t="s">
        <v>478</v>
      </c>
    </row>
    <row r="133" spans="1:14" s="79" customFormat="1" ht="18.75" customHeight="1">
      <c r="A133" s="191"/>
      <c r="B133" s="107">
        <f>C133+40001</f>
        <v>40029</v>
      </c>
      <c r="C133" s="74">
        <v>28</v>
      </c>
      <c r="D133" s="106" t="str">
        <f t="shared" ref="D133:D164" si="25">DEC2HEX(C133)</f>
        <v>1C</v>
      </c>
      <c r="E133" s="74">
        <v>3</v>
      </c>
      <c r="F133" s="75">
        <v>1</v>
      </c>
      <c r="G133" s="75">
        <v>56</v>
      </c>
      <c r="H133" s="75">
        <f t="shared" ref="H133:H176" si="26">F133*2</f>
        <v>2</v>
      </c>
      <c r="I133" s="76" t="s">
        <v>128</v>
      </c>
      <c r="J133" s="113" t="s">
        <v>129</v>
      </c>
      <c r="K133" s="114"/>
      <c r="L133" s="77" t="s">
        <v>130</v>
      </c>
      <c r="M133" s="77" t="s">
        <v>84</v>
      </c>
      <c r="N133" s="115" t="s">
        <v>87</v>
      </c>
    </row>
    <row r="134" spans="1:14" s="79" customFormat="1" ht="18.75">
      <c r="A134" s="191"/>
      <c r="B134" s="80">
        <f t="shared" ref="B134:B152" si="27">B133+F133</f>
        <v>40030</v>
      </c>
      <c r="C134" s="82">
        <f t="shared" ref="C134:C152" si="28">C133+F133</f>
        <v>29</v>
      </c>
      <c r="D134" s="106" t="str">
        <f t="shared" si="25"/>
        <v>1D</v>
      </c>
      <c r="E134" s="82">
        <v>3</v>
      </c>
      <c r="F134" s="87">
        <v>1</v>
      </c>
      <c r="G134" s="87">
        <f>G133+H133</f>
        <v>58</v>
      </c>
      <c r="H134" s="87">
        <f t="shared" ref="H134" si="29">F134*2</f>
        <v>2</v>
      </c>
      <c r="I134" s="88" t="s">
        <v>131</v>
      </c>
      <c r="J134" s="116" t="s">
        <v>129</v>
      </c>
      <c r="K134" s="117"/>
      <c r="L134" s="89" t="s">
        <v>130</v>
      </c>
      <c r="M134" s="89" t="s">
        <v>84</v>
      </c>
      <c r="N134" s="118"/>
    </row>
    <row r="135" spans="1:14" s="79" customFormat="1" ht="18.75">
      <c r="A135" s="191"/>
      <c r="B135" s="80">
        <f t="shared" si="27"/>
        <v>40031</v>
      </c>
      <c r="C135" s="82">
        <f t="shared" si="28"/>
        <v>30</v>
      </c>
      <c r="D135" s="106" t="str">
        <f t="shared" si="25"/>
        <v>1E</v>
      </c>
      <c r="E135" s="82">
        <v>3</v>
      </c>
      <c r="F135" s="87">
        <v>1</v>
      </c>
      <c r="G135" s="87">
        <f t="shared" ref="G135:G152" si="30">G134+H134</f>
        <v>60</v>
      </c>
      <c r="H135" s="87">
        <f t="shared" ref="H135:H144" si="31">F135*2</f>
        <v>2</v>
      </c>
      <c r="I135" s="88" t="s">
        <v>132</v>
      </c>
      <c r="J135" s="116" t="s">
        <v>129</v>
      </c>
      <c r="K135" s="117"/>
      <c r="L135" s="89" t="s">
        <v>130</v>
      </c>
      <c r="M135" s="89" t="s">
        <v>84</v>
      </c>
      <c r="N135" s="118"/>
    </row>
    <row r="136" spans="1:14" s="79" customFormat="1" ht="18.75">
      <c r="A136" s="191"/>
      <c r="B136" s="80">
        <f t="shared" si="27"/>
        <v>40032</v>
      </c>
      <c r="C136" s="82">
        <f t="shared" si="28"/>
        <v>31</v>
      </c>
      <c r="D136" s="106" t="str">
        <f t="shared" si="25"/>
        <v>1F</v>
      </c>
      <c r="E136" s="82">
        <v>3</v>
      </c>
      <c r="F136" s="87">
        <v>1</v>
      </c>
      <c r="G136" s="87">
        <f t="shared" si="30"/>
        <v>62</v>
      </c>
      <c r="H136" s="87">
        <f t="shared" si="31"/>
        <v>2</v>
      </c>
      <c r="I136" s="88" t="s">
        <v>133</v>
      </c>
      <c r="J136" s="116" t="s">
        <v>129</v>
      </c>
      <c r="K136" s="117"/>
      <c r="L136" s="89" t="s">
        <v>130</v>
      </c>
      <c r="M136" s="89" t="s">
        <v>84</v>
      </c>
      <c r="N136" s="118"/>
    </row>
    <row r="137" spans="1:14" s="79" customFormat="1" ht="18.75">
      <c r="A137" s="191"/>
      <c r="B137" s="80">
        <f t="shared" si="27"/>
        <v>40033</v>
      </c>
      <c r="C137" s="82">
        <f t="shared" si="28"/>
        <v>32</v>
      </c>
      <c r="D137" s="106" t="str">
        <f t="shared" si="25"/>
        <v>20</v>
      </c>
      <c r="E137" s="82">
        <v>3</v>
      </c>
      <c r="F137" s="87">
        <v>1</v>
      </c>
      <c r="G137" s="87">
        <f t="shared" si="30"/>
        <v>64</v>
      </c>
      <c r="H137" s="87">
        <f t="shared" si="31"/>
        <v>2</v>
      </c>
      <c r="I137" s="88" t="s">
        <v>134</v>
      </c>
      <c r="J137" s="116" t="s">
        <v>129</v>
      </c>
      <c r="K137" s="117"/>
      <c r="L137" s="89" t="s">
        <v>130</v>
      </c>
      <c r="M137" s="89" t="s">
        <v>84</v>
      </c>
      <c r="N137" s="118"/>
    </row>
    <row r="138" spans="1:14" s="79" customFormat="1" ht="18.75">
      <c r="A138" s="191"/>
      <c r="B138" s="80">
        <f t="shared" si="27"/>
        <v>40034</v>
      </c>
      <c r="C138" s="82">
        <f t="shared" si="28"/>
        <v>33</v>
      </c>
      <c r="D138" s="106" t="str">
        <f t="shared" si="25"/>
        <v>21</v>
      </c>
      <c r="E138" s="82">
        <v>3</v>
      </c>
      <c r="F138" s="87">
        <v>1</v>
      </c>
      <c r="G138" s="87">
        <f t="shared" si="30"/>
        <v>66</v>
      </c>
      <c r="H138" s="87">
        <f t="shared" si="31"/>
        <v>2</v>
      </c>
      <c r="I138" s="88" t="s">
        <v>135</v>
      </c>
      <c r="J138" s="116" t="s">
        <v>129</v>
      </c>
      <c r="K138" s="117"/>
      <c r="L138" s="89" t="s">
        <v>130</v>
      </c>
      <c r="M138" s="89" t="s">
        <v>84</v>
      </c>
      <c r="N138" s="118"/>
    </row>
    <row r="139" spans="1:14" s="79" customFormat="1" ht="18.75">
      <c r="A139" s="191"/>
      <c r="B139" s="80">
        <f t="shared" si="27"/>
        <v>40035</v>
      </c>
      <c r="C139" s="82">
        <f t="shared" si="28"/>
        <v>34</v>
      </c>
      <c r="D139" s="106" t="str">
        <f t="shared" si="25"/>
        <v>22</v>
      </c>
      <c r="E139" s="82">
        <v>3</v>
      </c>
      <c r="F139" s="87">
        <v>1</v>
      </c>
      <c r="G139" s="87">
        <f t="shared" si="30"/>
        <v>68</v>
      </c>
      <c r="H139" s="87">
        <f t="shared" si="31"/>
        <v>2</v>
      </c>
      <c r="I139" s="88" t="s">
        <v>136</v>
      </c>
      <c r="J139" s="116" t="s">
        <v>129</v>
      </c>
      <c r="K139" s="117"/>
      <c r="L139" s="89" t="s">
        <v>130</v>
      </c>
      <c r="M139" s="89" t="s">
        <v>84</v>
      </c>
      <c r="N139" s="118"/>
    </row>
    <row r="140" spans="1:14" s="79" customFormat="1" ht="18.75">
      <c r="A140" s="191"/>
      <c r="B140" s="80">
        <f t="shared" si="27"/>
        <v>40036</v>
      </c>
      <c r="C140" s="82">
        <f t="shared" si="28"/>
        <v>35</v>
      </c>
      <c r="D140" s="106" t="str">
        <f t="shared" si="25"/>
        <v>23</v>
      </c>
      <c r="E140" s="82">
        <v>3</v>
      </c>
      <c r="F140" s="87">
        <v>1</v>
      </c>
      <c r="G140" s="87">
        <f t="shared" si="30"/>
        <v>70</v>
      </c>
      <c r="H140" s="87">
        <f t="shared" si="31"/>
        <v>2</v>
      </c>
      <c r="I140" s="88" t="s">
        <v>137</v>
      </c>
      <c r="J140" s="116" t="s">
        <v>129</v>
      </c>
      <c r="K140" s="117"/>
      <c r="L140" s="89" t="s">
        <v>130</v>
      </c>
      <c r="M140" s="89" t="s">
        <v>84</v>
      </c>
      <c r="N140" s="118"/>
    </row>
    <row r="141" spans="1:14" s="79" customFormat="1" ht="18.75">
      <c r="A141" s="191"/>
      <c r="B141" s="80">
        <f t="shared" si="27"/>
        <v>40037</v>
      </c>
      <c r="C141" s="82">
        <f t="shared" si="28"/>
        <v>36</v>
      </c>
      <c r="D141" s="106" t="str">
        <f t="shared" si="25"/>
        <v>24</v>
      </c>
      <c r="E141" s="82">
        <v>3</v>
      </c>
      <c r="F141" s="87">
        <v>1</v>
      </c>
      <c r="G141" s="87">
        <f t="shared" si="30"/>
        <v>72</v>
      </c>
      <c r="H141" s="87">
        <f t="shared" si="31"/>
        <v>2</v>
      </c>
      <c r="I141" s="88" t="s">
        <v>138</v>
      </c>
      <c r="J141" s="116" t="s">
        <v>129</v>
      </c>
      <c r="K141" s="117"/>
      <c r="L141" s="89" t="s">
        <v>130</v>
      </c>
      <c r="M141" s="89" t="s">
        <v>84</v>
      </c>
      <c r="N141" s="118"/>
    </row>
    <row r="142" spans="1:14" s="79" customFormat="1" ht="18.75">
      <c r="A142" s="191"/>
      <c r="B142" s="80">
        <f t="shared" si="27"/>
        <v>40038</v>
      </c>
      <c r="C142" s="82">
        <f t="shared" si="28"/>
        <v>37</v>
      </c>
      <c r="D142" s="106" t="str">
        <f t="shared" si="25"/>
        <v>25</v>
      </c>
      <c r="E142" s="82">
        <v>3</v>
      </c>
      <c r="F142" s="87">
        <v>1</v>
      </c>
      <c r="G142" s="87">
        <f t="shared" si="30"/>
        <v>74</v>
      </c>
      <c r="H142" s="87">
        <f t="shared" si="31"/>
        <v>2</v>
      </c>
      <c r="I142" s="88" t="s">
        <v>139</v>
      </c>
      <c r="J142" s="116" t="s">
        <v>129</v>
      </c>
      <c r="K142" s="117"/>
      <c r="L142" s="89" t="s">
        <v>130</v>
      </c>
      <c r="M142" s="89" t="s">
        <v>84</v>
      </c>
      <c r="N142" s="118"/>
    </row>
    <row r="143" spans="1:14" s="79" customFormat="1" ht="18.75">
      <c r="A143" s="191"/>
      <c r="B143" s="80">
        <f t="shared" si="27"/>
        <v>40039</v>
      </c>
      <c r="C143" s="82">
        <f t="shared" si="28"/>
        <v>38</v>
      </c>
      <c r="D143" s="106" t="str">
        <f t="shared" si="25"/>
        <v>26</v>
      </c>
      <c r="E143" s="82">
        <v>3</v>
      </c>
      <c r="F143" s="87">
        <v>1</v>
      </c>
      <c r="G143" s="87">
        <f t="shared" si="30"/>
        <v>76</v>
      </c>
      <c r="H143" s="87">
        <f t="shared" si="31"/>
        <v>2</v>
      </c>
      <c r="I143" s="88" t="s">
        <v>140</v>
      </c>
      <c r="J143" s="116" t="s">
        <v>129</v>
      </c>
      <c r="K143" s="117"/>
      <c r="L143" s="89" t="s">
        <v>130</v>
      </c>
      <c r="M143" s="89" t="s">
        <v>84</v>
      </c>
      <c r="N143" s="118"/>
    </row>
    <row r="144" spans="1:14" s="79" customFormat="1" ht="18.75">
      <c r="A144" s="191"/>
      <c r="B144" s="80">
        <f t="shared" si="27"/>
        <v>40040</v>
      </c>
      <c r="C144" s="82">
        <f t="shared" si="28"/>
        <v>39</v>
      </c>
      <c r="D144" s="106" t="str">
        <f t="shared" si="25"/>
        <v>27</v>
      </c>
      <c r="E144" s="82">
        <v>3</v>
      </c>
      <c r="F144" s="87">
        <v>1</v>
      </c>
      <c r="G144" s="87">
        <f t="shared" si="30"/>
        <v>78</v>
      </c>
      <c r="H144" s="87">
        <f t="shared" si="31"/>
        <v>2</v>
      </c>
      <c r="I144" s="88" t="s">
        <v>141</v>
      </c>
      <c r="J144" s="116" t="s">
        <v>129</v>
      </c>
      <c r="K144" s="117"/>
      <c r="L144" s="89" t="s">
        <v>130</v>
      </c>
      <c r="M144" s="89" t="s">
        <v>84</v>
      </c>
      <c r="N144" s="118"/>
    </row>
    <row r="145" spans="1:16" s="79" customFormat="1" ht="18.75">
      <c r="A145" s="191"/>
      <c r="B145" s="80">
        <f t="shared" si="27"/>
        <v>40041</v>
      </c>
      <c r="C145" s="82">
        <f t="shared" si="28"/>
        <v>40</v>
      </c>
      <c r="D145" s="106" t="str">
        <f t="shared" si="25"/>
        <v>28</v>
      </c>
      <c r="E145" s="82">
        <v>3</v>
      </c>
      <c r="F145" s="87">
        <v>1</v>
      </c>
      <c r="G145" s="87">
        <f t="shared" si="30"/>
        <v>80</v>
      </c>
      <c r="H145" s="87">
        <f t="shared" ref="H145:H146" si="32">F145*2</f>
        <v>2</v>
      </c>
      <c r="I145" s="88" t="s">
        <v>142</v>
      </c>
      <c r="J145" s="116" t="s">
        <v>129</v>
      </c>
      <c r="K145" s="117"/>
      <c r="L145" s="89" t="s">
        <v>130</v>
      </c>
      <c r="M145" s="89" t="s">
        <v>84</v>
      </c>
      <c r="N145" s="118"/>
    </row>
    <row r="146" spans="1:16" s="79" customFormat="1" ht="18.75">
      <c r="A146" s="191"/>
      <c r="B146" s="80">
        <f t="shared" si="27"/>
        <v>40042</v>
      </c>
      <c r="C146" s="82">
        <f t="shared" si="28"/>
        <v>41</v>
      </c>
      <c r="D146" s="106" t="str">
        <f t="shared" si="25"/>
        <v>29</v>
      </c>
      <c r="E146" s="82">
        <v>3</v>
      </c>
      <c r="F146" s="87">
        <v>1</v>
      </c>
      <c r="G146" s="87">
        <f t="shared" si="30"/>
        <v>82</v>
      </c>
      <c r="H146" s="87">
        <f t="shared" si="32"/>
        <v>2</v>
      </c>
      <c r="I146" s="88" t="s">
        <v>143</v>
      </c>
      <c r="J146" s="116" t="s">
        <v>129</v>
      </c>
      <c r="K146" s="117"/>
      <c r="L146" s="89" t="s">
        <v>130</v>
      </c>
      <c r="M146" s="89" t="s">
        <v>84</v>
      </c>
      <c r="N146" s="118"/>
    </row>
    <row r="147" spans="1:16" s="79" customFormat="1" ht="18.75">
      <c r="A147" s="191"/>
      <c r="B147" s="80">
        <f t="shared" si="27"/>
        <v>40043</v>
      </c>
      <c r="C147" s="82">
        <f t="shared" si="28"/>
        <v>42</v>
      </c>
      <c r="D147" s="106" t="str">
        <f t="shared" si="25"/>
        <v>2A</v>
      </c>
      <c r="E147" s="82">
        <v>3</v>
      </c>
      <c r="F147" s="87">
        <v>1</v>
      </c>
      <c r="G147" s="87">
        <f t="shared" si="30"/>
        <v>84</v>
      </c>
      <c r="H147" s="87">
        <f t="shared" ref="H147:H148" si="33">F147*2</f>
        <v>2</v>
      </c>
      <c r="I147" s="88" t="s">
        <v>144</v>
      </c>
      <c r="J147" s="116" t="s">
        <v>129</v>
      </c>
      <c r="K147" s="117"/>
      <c r="L147" s="89" t="s">
        <v>130</v>
      </c>
      <c r="M147" s="89" t="s">
        <v>84</v>
      </c>
      <c r="N147" s="118"/>
    </row>
    <row r="148" spans="1:16" s="79" customFormat="1" ht="18.75">
      <c r="A148" s="191"/>
      <c r="B148" s="80">
        <f t="shared" si="27"/>
        <v>40044</v>
      </c>
      <c r="C148" s="82">
        <f t="shared" si="28"/>
        <v>43</v>
      </c>
      <c r="D148" s="106" t="str">
        <f t="shared" si="25"/>
        <v>2B</v>
      </c>
      <c r="E148" s="82">
        <v>3</v>
      </c>
      <c r="F148" s="87">
        <v>1</v>
      </c>
      <c r="G148" s="87">
        <f t="shared" si="30"/>
        <v>86</v>
      </c>
      <c r="H148" s="87">
        <f t="shared" si="33"/>
        <v>2</v>
      </c>
      <c r="I148" s="88" t="s">
        <v>145</v>
      </c>
      <c r="J148" s="116" t="s">
        <v>129</v>
      </c>
      <c r="K148" s="117"/>
      <c r="L148" s="89" t="s">
        <v>130</v>
      </c>
      <c r="M148" s="89" t="s">
        <v>84</v>
      </c>
      <c r="N148" s="118"/>
    </row>
    <row r="149" spans="1:16" s="79" customFormat="1" ht="18.75">
      <c r="A149" s="191"/>
      <c r="B149" s="80">
        <f t="shared" si="27"/>
        <v>40045</v>
      </c>
      <c r="C149" s="82">
        <f t="shared" si="28"/>
        <v>44</v>
      </c>
      <c r="D149" s="106" t="str">
        <f t="shared" si="25"/>
        <v>2C</v>
      </c>
      <c r="E149" s="82">
        <v>3</v>
      </c>
      <c r="F149" s="87">
        <v>1</v>
      </c>
      <c r="G149" s="87">
        <f t="shared" si="30"/>
        <v>88</v>
      </c>
      <c r="H149" s="87">
        <f t="shared" ref="H149:H150" si="34">F149*2</f>
        <v>2</v>
      </c>
      <c r="I149" s="88" t="s">
        <v>146</v>
      </c>
      <c r="J149" s="116" t="s">
        <v>129</v>
      </c>
      <c r="K149" s="117"/>
      <c r="L149" s="89" t="s">
        <v>130</v>
      </c>
      <c r="M149" s="89" t="s">
        <v>84</v>
      </c>
      <c r="N149" s="118"/>
    </row>
    <row r="150" spans="1:16" s="79" customFormat="1" ht="18.75">
      <c r="A150" s="191"/>
      <c r="B150" s="80">
        <f t="shared" si="27"/>
        <v>40046</v>
      </c>
      <c r="C150" s="82">
        <f t="shared" si="28"/>
        <v>45</v>
      </c>
      <c r="D150" s="106" t="str">
        <f t="shared" si="25"/>
        <v>2D</v>
      </c>
      <c r="E150" s="82">
        <v>3</v>
      </c>
      <c r="F150" s="87">
        <v>1</v>
      </c>
      <c r="G150" s="87">
        <f t="shared" si="30"/>
        <v>90</v>
      </c>
      <c r="H150" s="87">
        <f t="shared" si="34"/>
        <v>2</v>
      </c>
      <c r="I150" s="88" t="s">
        <v>147</v>
      </c>
      <c r="J150" s="116" t="s">
        <v>129</v>
      </c>
      <c r="K150" s="117"/>
      <c r="L150" s="89" t="s">
        <v>130</v>
      </c>
      <c r="M150" s="89" t="s">
        <v>84</v>
      </c>
      <c r="N150" s="118"/>
    </row>
    <row r="151" spans="1:16" s="79" customFormat="1" ht="18.75">
      <c r="A151" s="191"/>
      <c r="B151" s="80">
        <f t="shared" si="27"/>
        <v>40047</v>
      </c>
      <c r="C151" s="82">
        <f t="shared" si="28"/>
        <v>46</v>
      </c>
      <c r="D151" s="106" t="str">
        <f t="shared" si="25"/>
        <v>2E</v>
      </c>
      <c r="E151" s="82">
        <v>3</v>
      </c>
      <c r="F151" s="87">
        <v>1</v>
      </c>
      <c r="G151" s="87">
        <f t="shared" si="30"/>
        <v>92</v>
      </c>
      <c r="H151" s="87">
        <f t="shared" ref="H151:H152" si="35">F151*2</f>
        <v>2</v>
      </c>
      <c r="I151" s="88" t="s">
        <v>148</v>
      </c>
      <c r="J151" s="116" t="s">
        <v>129</v>
      </c>
      <c r="K151" s="117"/>
      <c r="L151" s="89" t="s">
        <v>130</v>
      </c>
      <c r="M151" s="89" t="s">
        <v>84</v>
      </c>
      <c r="N151" s="118"/>
    </row>
    <row r="152" spans="1:16" s="79" customFormat="1" ht="19.5" thickBot="1">
      <c r="A152" s="191"/>
      <c r="B152" s="91">
        <f t="shared" si="27"/>
        <v>40048</v>
      </c>
      <c r="C152" s="86">
        <f t="shared" si="28"/>
        <v>47</v>
      </c>
      <c r="D152" s="112" t="str">
        <f t="shared" si="25"/>
        <v>2F</v>
      </c>
      <c r="E152" s="86">
        <v>3</v>
      </c>
      <c r="F152" s="92">
        <v>1</v>
      </c>
      <c r="G152" s="92">
        <f t="shared" si="30"/>
        <v>94</v>
      </c>
      <c r="H152" s="92">
        <f t="shared" si="35"/>
        <v>2</v>
      </c>
      <c r="I152" s="93" t="s">
        <v>149</v>
      </c>
      <c r="J152" s="119" t="s">
        <v>129</v>
      </c>
      <c r="K152" s="120"/>
      <c r="L152" s="94" t="s">
        <v>130</v>
      </c>
      <c r="M152" s="94" t="s">
        <v>84</v>
      </c>
      <c r="N152" s="121"/>
    </row>
    <row r="153" spans="1:16" ht="52.5" hidden="1" customHeight="1" thickBot="1">
      <c r="A153" s="191"/>
      <c r="B153" s="96">
        <f>C153+40001</f>
        <v>40049</v>
      </c>
      <c r="C153" s="97">
        <v>48</v>
      </c>
      <c r="D153" s="97" t="str">
        <f t="shared" si="25"/>
        <v>30</v>
      </c>
      <c r="E153" s="106">
        <v>3</v>
      </c>
      <c r="F153" s="108">
        <v>20</v>
      </c>
      <c r="G153" s="108">
        <v>96</v>
      </c>
      <c r="H153" s="108">
        <f t="shared" si="26"/>
        <v>40</v>
      </c>
      <c r="I153" s="109" t="s">
        <v>150</v>
      </c>
      <c r="J153" s="122" t="s">
        <v>151</v>
      </c>
      <c r="K153" s="123"/>
      <c r="L153" s="110" t="s">
        <v>130</v>
      </c>
      <c r="M153" s="110" t="s">
        <v>84</v>
      </c>
      <c r="N153" s="124" t="s">
        <v>152</v>
      </c>
      <c r="P153" s="79"/>
    </row>
    <row r="154" spans="1:16" s="79" customFormat="1" ht="18.75">
      <c r="A154" s="191"/>
      <c r="B154" s="107">
        <f>C154+40001</f>
        <v>40069</v>
      </c>
      <c r="C154" s="82">
        <v>68</v>
      </c>
      <c r="D154" s="106" t="str">
        <f t="shared" si="25"/>
        <v>44</v>
      </c>
      <c r="E154" s="74">
        <v>3</v>
      </c>
      <c r="F154" s="75">
        <v>1</v>
      </c>
      <c r="G154" s="75">
        <v>136</v>
      </c>
      <c r="H154" s="75">
        <f>F154*2</f>
        <v>2</v>
      </c>
      <c r="I154" s="76" t="s">
        <v>153</v>
      </c>
      <c r="J154" s="113" t="s">
        <v>154</v>
      </c>
      <c r="K154" s="114"/>
      <c r="L154" s="77" t="s">
        <v>130</v>
      </c>
      <c r="M154" s="77" t="s">
        <v>84</v>
      </c>
      <c r="N154" s="115" t="s">
        <v>87</v>
      </c>
    </row>
    <row r="155" spans="1:16" s="79" customFormat="1" ht="18.75">
      <c r="A155" s="191"/>
      <c r="B155" s="80">
        <f t="shared" ref="B155:B173" si="36">B154+F154</f>
        <v>40070</v>
      </c>
      <c r="C155" s="82">
        <f t="shared" ref="C155:C173" si="37">C154+F154</f>
        <v>69</v>
      </c>
      <c r="D155" s="106" t="str">
        <f t="shared" si="25"/>
        <v>45</v>
      </c>
      <c r="E155" s="82">
        <v>3</v>
      </c>
      <c r="F155" s="87">
        <v>1</v>
      </c>
      <c r="G155" s="87">
        <f t="shared" ref="G155:G176" si="38">G154+H154</f>
        <v>138</v>
      </c>
      <c r="H155" s="87">
        <f t="shared" ref="H155:H173" si="39">F155*2</f>
        <v>2</v>
      </c>
      <c r="I155" s="88" t="s">
        <v>155</v>
      </c>
      <c r="J155" s="116" t="s">
        <v>154</v>
      </c>
      <c r="K155" s="125"/>
      <c r="L155" s="89" t="s">
        <v>130</v>
      </c>
      <c r="M155" s="89" t="s">
        <v>84</v>
      </c>
      <c r="N155" s="118"/>
    </row>
    <row r="156" spans="1:16" s="79" customFormat="1" ht="18.75">
      <c r="A156" s="191"/>
      <c r="B156" s="80">
        <f t="shared" si="36"/>
        <v>40071</v>
      </c>
      <c r="C156" s="82">
        <f t="shared" si="37"/>
        <v>70</v>
      </c>
      <c r="D156" s="106" t="str">
        <f t="shared" si="25"/>
        <v>46</v>
      </c>
      <c r="E156" s="82">
        <v>3</v>
      </c>
      <c r="F156" s="87">
        <v>1</v>
      </c>
      <c r="G156" s="87">
        <f t="shared" si="38"/>
        <v>140</v>
      </c>
      <c r="H156" s="87">
        <f t="shared" si="39"/>
        <v>2</v>
      </c>
      <c r="I156" s="88" t="s">
        <v>156</v>
      </c>
      <c r="J156" s="116" t="s">
        <v>154</v>
      </c>
      <c r="K156" s="125"/>
      <c r="L156" s="89" t="s">
        <v>130</v>
      </c>
      <c r="M156" s="89" t="s">
        <v>84</v>
      </c>
      <c r="N156" s="118"/>
    </row>
    <row r="157" spans="1:16" s="79" customFormat="1" ht="18.75">
      <c r="A157" s="191"/>
      <c r="B157" s="80">
        <f t="shared" si="36"/>
        <v>40072</v>
      </c>
      <c r="C157" s="82">
        <f t="shared" si="37"/>
        <v>71</v>
      </c>
      <c r="D157" s="106" t="str">
        <f t="shared" si="25"/>
        <v>47</v>
      </c>
      <c r="E157" s="82">
        <v>3</v>
      </c>
      <c r="F157" s="87">
        <v>1</v>
      </c>
      <c r="G157" s="87">
        <f t="shared" si="38"/>
        <v>142</v>
      </c>
      <c r="H157" s="87">
        <f t="shared" si="39"/>
        <v>2</v>
      </c>
      <c r="I157" s="88" t="s">
        <v>157</v>
      </c>
      <c r="J157" s="116" t="s">
        <v>154</v>
      </c>
      <c r="K157" s="125"/>
      <c r="L157" s="89" t="s">
        <v>130</v>
      </c>
      <c r="M157" s="89" t="s">
        <v>84</v>
      </c>
      <c r="N157" s="118"/>
    </row>
    <row r="158" spans="1:16" s="79" customFormat="1" ht="18.75">
      <c r="A158" s="191"/>
      <c r="B158" s="80">
        <f t="shared" si="36"/>
        <v>40073</v>
      </c>
      <c r="C158" s="82">
        <f t="shared" si="37"/>
        <v>72</v>
      </c>
      <c r="D158" s="106" t="str">
        <f t="shared" si="25"/>
        <v>48</v>
      </c>
      <c r="E158" s="82">
        <v>3</v>
      </c>
      <c r="F158" s="87">
        <v>1</v>
      </c>
      <c r="G158" s="87">
        <f t="shared" si="38"/>
        <v>144</v>
      </c>
      <c r="H158" s="87">
        <f t="shared" si="39"/>
        <v>2</v>
      </c>
      <c r="I158" s="88" t="s">
        <v>158</v>
      </c>
      <c r="J158" s="116" t="s">
        <v>154</v>
      </c>
      <c r="K158" s="125"/>
      <c r="L158" s="89" t="s">
        <v>130</v>
      </c>
      <c r="M158" s="89" t="s">
        <v>84</v>
      </c>
      <c r="N158" s="118"/>
    </row>
    <row r="159" spans="1:16" s="79" customFormat="1" ht="18.75">
      <c r="A159" s="191"/>
      <c r="B159" s="80">
        <f t="shared" si="36"/>
        <v>40074</v>
      </c>
      <c r="C159" s="82">
        <f t="shared" si="37"/>
        <v>73</v>
      </c>
      <c r="D159" s="106" t="str">
        <f t="shared" si="25"/>
        <v>49</v>
      </c>
      <c r="E159" s="82">
        <v>3</v>
      </c>
      <c r="F159" s="87">
        <v>1</v>
      </c>
      <c r="G159" s="87">
        <f t="shared" si="38"/>
        <v>146</v>
      </c>
      <c r="H159" s="87">
        <f t="shared" si="39"/>
        <v>2</v>
      </c>
      <c r="I159" s="88" t="s">
        <v>159</v>
      </c>
      <c r="J159" s="116" t="s">
        <v>154</v>
      </c>
      <c r="K159" s="125"/>
      <c r="L159" s="89" t="s">
        <v>130</v>
      </c>
      <c r="M159" s="89" t="s">
        <v>84</v>
      </c>
      <c r="N159" s="118"/>
    </row>
    <row r="160" spans="1:16" s="79" customFormat="1" ht="18.75">
      <c r="A160" s="191"/>
      <c r="B160" s="80">
        <f t="shared" si="36"/>
        <v>40075</v>
      </c>
      <c r="C160" s="82">
        <f t="shared" si="37"/>
        <v>74</v>
      </c>
      <c r="D160" s="106" t="str">
        <f t="shared" si="25"/>
        <v>4A</v>
      </c>
      <c r="E160" s="82">
        <v>3</v>
      </c>
      <c r="F160" s="87">
        <v>1</v>
      </c>
      <c r="G160" s="87">
        <f t="shared" si="38"/>
        <v>148</v>
      </c>
      <c r="H160" s="87">
        <f t="shared" si="39"/>
        <v>2</v>
      </c>
      <c r="I160" s="88" t="s">
        <v>160</v>
      </c>
      <c r="J160" s="116" t="s">
        <v>154</v>
      </c>
      <c r="K160" s="125"/>
      <c r="L160" s="89" t="s">
        <v>130</v>
      </c>
      <c r="M160" s="89" t="s">
        <v>84</v>
      </c>
      <c r="N160" s="118"/>
    </row>
    <row r="161" spans="1:16" s="79" customFormat="1" ht="18.75">
      <c r="A161" s="191"/>
      <c r="B161" s="80">
        <f t="shared" si="36"/>
        <v>40076</v>
      </c>
      <c r="C161" s="82">
        <f t="shared" si="37"/>
        <v>75</v>
      </c>
      <c r="D161" s="106" t="str">
        <f t="shared" si="25"/>
        <v>4B</v>
      </c>
      <c r="E161" s="82">
        <v>3</v>
      </c>
      <c r="F161" s="87">
        <v>1</v>
      </c>
      <c r="G161" s="87">
        <f t="shared" si="38"/>
        <v>150</v>
      </c>
      <c r="H161" s="87">
        <f t="shared" si="39"/>
        <v>2</v>
      </c>
      <c r="I161" s="88" t="s">
        <v>161</v>
      </c>
      <c r="J161" s="116" t="s">
        <v>154</v>
      </c>
      <c r="K161" s="125"/>
      <c r="L161" s="89" t="s">
        <v>130</v>
      </c>
      <c r="M161" s="89" t="s">
        <v>84</v>
      </c>
      <c r="N161" s="118"/>
    </row>
    <row r="162" spans="1:16" s="79" customFormat="1" ht="18.75">
      <c r="A162" s="191"/>
      <c r="B162" s="80">
        <f t="shared" si="36"/>
        <v>40077</v>
      </c>
      <c r="C162" s="82">
        <f t="shared" si="37"/>
        <v>76</v>
      </c>
      <c r="D162" s="106" t="str">
        <f t="shared" si="25"/>
        <v>4C</v>
      </c>
      <c r="E162" s="82">
        <v>3</v>
      </c>
      <c r="F162" s="87">
        <v>1</v>
      </c>
      <c r="G162" s="87">
        <f t="shared" si="38"/>
        <v>152</v>
      </c>
      <c r="H162" s="87">
        <f t="shared" si="39"/>
        <v>2</v>
      </c>
      <c r="I162" s="88" t="s">
        <v>162</v>
      </c>
      <c r="J162" s="116" t="s">
        <v>154</v>
      </c>
      <c r="K162" s="125"/>
      <c r="L162" s="89" t="s">
        <v>130</v>
      </c>
      <c r="M162" s="89" t="s">
        <v>84</v>
      </c>
      <c r="N162" s="118"/>
    </row>
    <row r="163" spans="1:16" s="79" customFormat="1" ht="18.75">
      <c r="A163" s="191"/>
      <c r="B163" s="80">
        <f t="shared" si="36"/>
        <v>40078</v>
      </c>
      <c r="C163" s="82">
        <f t="shared" si="37"/>
        <v>77</v>
      </c>
      <c r="D163" s="106" t="str">
        <f t="shared" si="25"/>
        <v>4D</v>
      </c>
      <c r="E163" s="82">
        <v>3</v>
      </c>
      <c r="F163" s="87">
        <v>1</v>
      </c>
      <c r="G163" s="87">
        <f t="shared" si="38"/>
        <v>154</v>
      </c>
      <c r="H163" s="87">
        <f t="shared" si="39"/>
        <v>2</v>
      </c>
      <c r="I163" s="88" t="s">
        <v>163</v>
      </c>
      <c r="J163" s="116" t="s">
        <v>154</v>
      </c>
      <c r="K163" s="125"/>
      <c r="L163" s="89" t="s">
        <v>130</v>
      </c>
      <c r="M163" s="89" t="s">
        <v>84</v>
      </c>
      <c r="N163" s="118"/>
    </row>
    <row r="164" spans="1:16" s="79" customFormat="1" ht="18.75">
      <c r="A164" s="191"/>
      <c r="B164" s="80">
        <f t="shared" si="36"/>
        <v>40079</v>
      </c>
      <c r="C164" s="82">
        <f t="shared" si="37"/>
        <v>78</v>
      </c>
      <c r="D164" s="106" t="str">
        <f t="shared" si="25"/>
        <v>4E</v>
      </c>
      <c r="E164" s="82">
        <v>3</v>
      </c>
      <c r="F164" s="87">
        <v>1</v>
      </c>
      <c r="G164" s="87">
        <f t="shared" si="38"/>
        <v>156</v>
      </c>
      <c r="H164" s="87">
        <f t="shared" si="39"/>
        <v>2</v>
      </c>
      <c r="I164" s="88" t="s">
        <v>164</v>
      </c>
      <c r="J164" s="116" t="s">
        <v>154</v>
      </c>
      <c r="K164" s="125"/>
      <c r="L164" s="89" t="s">
        <v>130</v>
      </c>
      <c r="M164" s="89" t="s">
        <v>84</v>
      </c>
      <c r="N164" s="118"/>
    </row>
    <row r="165" spans="1:16" s="79" customFormat="1" ht="18.75">
      <c r="A165" s="191"/>
      <c r="B165" s="80">
        <f t="shared" si="36"/>
        <v>40080</v>
      </c>
      <c r="C165" s="82">
        <f t="shared" si="37"/>
        <v>79</v>
      </c>
      <c r="D165" s="106" t="str">
        <f t="shared" ref="D165:D196" si="40">DEC2HEX(C165)</f>
        <v>4F</v>
      </c>
      <c r="E165" s="82">
        <v>3</v>
      </c>
      <c r="F165" s="87">
        <v>1</v>
      </c>
      <c r="G165" s="87">
        <f t="shared" si="38"/>
        <v>158</v>
      </c>
      <c r="H165" s="87">
        <f t="shared" si="39"/>
        <v>2</v>
      </c>
      <c r="I165" s="88" t="s">
        <v>165</v>
      </c>
      <c r="J165" s="116" t="s">
        <v>154</v>
      </c>
      <c r="K165" s="125"/>
      <c r="L165" s="89" t="s">
        <v>130</v>
      </c>
      <c r="M165" s="89" t="s">
        <v>84</v>
      </c>
      <c r="N165" s="118"/>
    </row>
    <row r="166" spans="1:16" s="79" customFormat="1" ht="18.75">
      <c r="A166" s="191"/>
      <c r="B166" s="80">
        <f t="shared" si="36"/>
        <v>40081</v>
      </c>
      <c r="C166" s="82">
        <f t="shared" si="37"/>
        <v>80</v>
      </c>
      <c r="D166" s="106" t="str">
        <f t="shared" si="40"/>
        <v>50</v>
      </c>
      <c r="E166" s="82">
        <v>3</v>
      </c>
      <c r="F166" s="87">
        <v>1</v>
      </c>
      <c r="G166" s="87">
        <f t="shared" si="38"/>
        <v>160</v>
      </c>
      <c r="H166" s="87">
        <f t="shared" si="39"/>
        <v>2</v>
      </c>
      <c r="I166" s="88" t="s">
        <v>166</v>
      </c>
      <c r="J166" s="116" t="s">
        <v>154</v>
      </c>
      <c r="K166" s="125"/>
      <c r="L166" s="89" t="s">
        <v>130</v>
      </c>
      <c r="M166" s="89" t="s">
        <v>84</v>
      </c>
      <c r="N166" s="118"/>
    </row>
    <row r="167" spans="1:16" s="79" customFormat="1" ht="18.75">
      <c r="A167" s="191"/>
      <c r="B167" s="80">
        <f t="shared" si="36"/>
        <v>40082</v>
      </c>
      <c r="C167" s="82">
        <f t="shared" si="37"/>
        <v>81</v>
      </c>
      <c r="D167" s="106" t="str">
        <f t="shared" si="40"/>
        <v>51</v>
      </c>
      <c r="E167" s="82">
        <v>3</v>
      </c>
      <c r="F167" s="87">
        <v>1</v>
      </c>
      <c r="G167" s="87">
        <f t="shared" si="38"/>
        <v>162</v>
      </c>
      <c r="H167" s="87">
        <f t="shared" si="39"/>
        <v>2</v>
      </c>
      <c r="I167" s="88" t="s">
        <v>167</v>
      </c>
      <c r="J167" s="116" t="s">
        <v>154</v>
      </c>
      <c r="K167" s="125"/>
      <c r="L167" s="89" t="s">
        <v>130</v>
      </c>
      <c r="M167" s="89" t="s">
        <v>84</v>
      </c>
      <c r="N167" s="118"/>
    </row>
    <row r="168" spans="1:16" s="79" customFormat="1" ht="18.75">
      <c r="A168" s="191"/>
      <c r="B168" s="80">
        <f t="shared" si="36"/>
        <v>40083</v>
      </c>
      <c r="C168" s="82">
        <f t="shared" si="37"/>
        <v>82</v>
      </c>
      <c r="D168" s="106" t="str">
        <f t="shared" si="40"/>
        <v>52</v>
      </c>
      <c r="E168" s="82">
        <v>3</v>
      </c>
      <c r="F168" s="87">
        <v>1</v>
      </c>
      <c r="G168" s="87">
        <f t="shared" si="38"/>
        <v>164</v>
      </c>
      <c r="H168" s="87">
        <f t="shared" si="39"/>
        <v>2</v>
      </c>
      <c r="I168" s="88" t="s">
        <v>168</v>
      </c>
      <c r="J168" s="116" t="s">
        <v>154</v>
      </c>
      <c r="K168" s="125"/>
      <c r="L168" s="89" t="s">
        <v>130</v>
      </c>
      <c r="M168" s="89" t="s">
        <v>84</v>
      </c>
      <c r="N168" s="118"/>
    </row>
    <row r="169" spans="1:16" s="79" customFormat="1" ht="18.75">
      <c r="A169" s="191"/>
      <c r="B169" s="80">
        <f t="shared" si="36"/>
        <v>40084</v>
      </c>
      <c r="C169" s="82">
        <f t="shared" si="37"/>
        <v>83</v>
      </c>
      <c r="D169" s="106" t="str">
        <f t="shared" si="40"/>
        <v>53</v>
      </c>
      <c r="E169" s="82">
        <v>3</v>
      </c>
      <c r="F169" s="87">
        <v>1</v>
      </c>
      <c r="G169" s="87">
        <f t="shared" si="38"/>
        <v>166</v>
      </c>
      <c r="H169" s="87">
        <f t="shared" si="39"/>
        <v>2</v>
      </c>
      <c r="I169" s="88" t="s">
        <v>169</v>
      </c>
      <c r="J169" s="116" t="s">
        <v>154</v>
      </c>
      <c r="K169" s="125"/>
      <c r="L169" s="89" t="s">
        <v>130</v>
      </c>
      <c r="M169" s="89" t="s">
        <v>84</v>
      </c>
      <c r="N169" s="118"/>
    </row>
    <row r="170" spans="1:16" s="79" customFormat="1" ht="18.75">
      <c r="A170" s="191"/>
      <c r="B170" s="80">
        <f t="shared" si="36"/>
        <v>40085</v>
      </c>
      <c r="C170" s="82">
        <f t="shared" si="37"/>
        <v>84</v>
      </c>
      <c r="D170" s="106" t="str">
        <f t="shared" si="40"/>
        <v>54</v>
      </c>
      <c r="E170" s="82">
        <v>3</v>
      </c>
      <c r="F170" s="87">
        <v>1</v>
      </c>
      <c r="G170" s="87">
        <f t="shared" si="38"/>
        <v>168</v>
      </c>
      <c r="H170" s="87">
        <f t="shared" si="39"/>
        <v>2</v>
      </c>
      <c r="I170" s="88" t="s">
        <v>170</v>
      </c>
      <c r="J170" s="116" t="s">
        <v>154</v>
      </c>
      <c r="K170" s="125"/>
      <c r="L170" s="89" t="s">
        <v>130</v>
      </c>
      <c r="M170" s="89" t="s">
        <v>84</v>
      </c>
      <c r="N170" s="118"/>
    </row>
    <row r="171" spans="1:16" s="79" customFormat="1" ht="18.75">
      <c r="A171" s="191"/>
      <c r="B171" s="80">
        <f t="shared" si="36"/>
        <v>40086</v>
      </c>
      <c r="C171" s="82">
        <f t="shared" si="37"/>
        <v>85</v>
      </c>
      <c r="D171" s="106" t="str">
        <f t="shared" si="40"/>
        <v>55</v>
      </c>
      <c r="E171" s="82">
        <v>3</v>
      </c>
      <c r="F171" s="87">
        <v>1</v>
      </c>
      <c r="G171" s="87">
        <f t="shared" si="38"/>
        <v>170</v>
      </c>
      <c r="H171" s="87">
        <f t="shared" si="39"/>
        <v>2</v>
      </c>
      <c r="I171" s="88" t="s">
        <v>171</v>
      </c>
      <c r="J171" s="116" t="s">
        <v>154</v>
      </c>
      <c r="K171" s="125"/>
      <c r="L171" s="89" t="s">
        <v>130</v>
      </c>
      <c r="M171" s="89" t="s">
        <v>84</v>
      </c>
      <c r="N171" s="118"/>
    </row>
    <row r="172" spans="1:16" s="79" customFormat="1" ht="18.75">
      <c r="A172" s="191"/>
      <c r="B172" s="80">
        <f t="shared" si="36"/>
        <v>40087</v>
      </c>
      <c r="C172" s="82">
        <f t="shared" si="37"/>
        <v>86</v>
      </c>
      <c r="D172" s="106" t="str">
        <f t="shared" si="40"/>
        <v>56</v>
      </c>
      <c r="E172" s="82">
        <v>3</v>
      </c>
      <c r="F172" s="87">
        <v>1</v>
      </c>
      <c r="G172" s="87">
        <f t="shared" si="38"/>
        <v>172</v>
      </c>
      <c r="H172" s="87">
        <f t="shared" si="39"/>
        <v>2</v>
      </c>
      <c r="I172" s="88" t="s">
        <v>172</v>
      </c>
      <c r="J172" s="116" t="s">
        <v>154</v>
      </c>
      <c r="K172" s="125"/>
      <c r="L172" s="89" t="s">
        <v>130</v>
      </c>
      <c r="M172" s="89" t="s">
        <v>84</v>
      </c>
      <c r="N172" s="118"/>
    </row>
    <row r="173" spans="1:16" s="79" customFormat="1" ht="19.5" thickBot="1">
      <c r="A173" s="191"/>
      <c r="B173" s="91">
        <f t="shared" si="36"/>
        <v>40088</v>
      </c>
      <c r="C173" s="86">
        <f t="shared" si="37"/>
        <v>87</v>
      </c>
      <c r="D173" s="112" t="str">
        <f t="shared" si="40"/>
        <v>57</v>
      </c>
      <c r="E173" s="86">
        <v>3</v>
      </c>
      <c r="F173" s="92">
        <v>1</v>
      </c>
      <c r="G173" s="92">
        <f t="shared" si="38"/>
        <v>174</v>
      </c>
      <c r="H173" s="92">
        <f t="shared" si="39"/>
        <v>2</v>
      </c>
      <c r="I173" s="93" t="s">
        <v>173</v>
      </c>
      <c r="J173" s="119" t="s">
        <v>154</v>
      </c>
      <c r="K173" s="126"/>
      <c r="L173" s="94" t="s">
        <v>130</v>
      </c>
      <c r="M173" s="94" t="s">
        <v>84</v>
      </c>
      <c r="N173" s="121"/>
    </row>
    <row r="174" spans="1:16" ht="37.5" hidden="1" customHeight="1">
      <c r="A174" s="191"/>
      <c r="B174" s="127">
        <f>C174+40001</f>
        <v>40089</v>
      </c>
      <c r="C174" s="106">
        <v>88</v>
      </c>
      <c r="D174" s="106" t="str">
        <f t="shared" si="40"/>
        <v>58</v>
      </c>
      <c r="E174" s="106">
        <v>3</v>
      </c>
      <c r="F174" s="108">
        <v>60</v>
      </c>
      <c r="G174" s="108">
        <v>176</v>
      </c>
      <c r="H174" s="108">
        <f t="shared" si="26"/>
        <v>120</v>
      </c>
      <c r="I174" s="109" t="s">
        <v>174</v>
      </c>
      <c r="J174" s="122"/>
      <c r="K174" s="123"/>
      <c r="L174" s="110" t="s">
        <v>130</v>
      </c>
      <c r="M174" s="110" t="s">
        <v>84</v>
      </c>
      <c r="N174" s="124"/>
      <c r="P174" s="79"/>
    </row>
    <row r="175" spans="1:16" ht="51.75" customHeight="1" thickBot="1">
      <c r="A175" s="191"/>
      <c r="B175" s="127">
        <f>C175+40001</f>
        <v>40149</v>
      </c>
      <c r="C175" s="106">
        <v>148</v>
      </c>
      <c r="D175" s="106" t="str">
        <f t="shared" si="40"/>
        <v>94</v>
      </c>
      <c r="E175" s="106">
        <v>3</v>
      </c>
      <c r="F175" s="108">
        <v>20</v>
      </c>
      <c r="G175" s="108">
        <f>G174+H174</f>
        <v>296</v>
      </c>
      <c r="H175" s="108">
        <f t="shared" si="26"/>
        <v>40</v>
      </c>
      <c r="I175" s="109" t="s">
        <v>175</v>
      </c>
      <c r="J175" s="122" t="s">
        <v>151</v>
      </c>
      <c r="K175" s="123"/>
      <c r="L175" s="110" t="s">
        <v>130</v>
      </c>
      <c r="M175" s="110" t="s">
        <v>84</v>
      </c>
      <c r="N175" s="124" t="s">
        <v>477</v>
      </c>
      <c r="P175" s="79"/>
    </row>
    <row r="176" spans="1:16" ht="44.25" hidden="1" customHeight="1" thickBot="1">
      <c r="A176" s="191"/>
      <c r="B176" s="127">
        <f>C176+40001</f>
        <v>40169</v>
      </c>
      <c r="C176" s="106">
        <v>168</v>
      </c>
      <c r="D176" s="112" t="str">
        <f t="shared" si="40"/>
        <v>A8</v>
      </c>
      <c r="E176" s="106">
        <v>3</v>
      </c>
      <c r="F176" s="108">
        <v>20</v>
      </c>
      <c r="G176" s="108">
        <f t="shared" si="38"/>
        <v>336</v>
      </c>
      <c r="H176" s="108">
        <f t="shared" si="26"/>
        <v>40</v>
      </c>
      <c r="I176" s="109" t="s">
        <v>176</v>
      </c>
      <c r="J176" s="122" t="s">
        <v>151</v>
      </c>
      <c r="K176" s="123"/>
      <c r="L176" s="110" t="s">
        <v>130</v>
      </c>
      <c r="M176" s="110" t="s">
        <v>84</v>
      </c>
      <c r="N176" s="124" t="s">
        <v>459</v>
      </c>
      <c r="P176" s="79"/>
    </row>
    <row r="177" spans="1:14" s="79" customFormat="1" ht="18.75">
      <c r="A177" s="191"/>
      <c r="B177" s="107">
        <f>C177+40001</f>
        <v>40189</v>
      </c>
      <c r="C177" s="74">
        <v>188</v>
      </c>
      <c r="D177" s="105" t="str">
        <f t="shared" si="40"/>
        <v>BC</v>
      </c>
      <c r="E177" s="74">
        <v>3</v>
      </c>
      <c r="F177" s="75">
        <v>1</v>
      </c>
      <c r="G177" s="75">
        <v>376</v>
      </c>
      <c r="H177" s="75">
        <f t="shared" ref="H177:H196" si="41">F177*2</f>
        <v>2</v>
      </c>
      <c r="I177" s="76" t="s">
        <v>177</v>
      </c>
      <c r="J177" s="77" t="s">
        <v>79</v>
      </c>
      <c r="K177" s="114"/>
      <c r="L177" s="77" t="s">
        <v>130</v>
      </c>
      <c r="M177" s="77" t="s">
        <v>84</v>
      </c>
      <c r="N177" s="115" t="s">
        <v>87</v>
      </c>
    </row>
    <row r="178" spans="1:14" s="79" customFormat="1" ht="18.75">
      <c r="A178" s="191"/>
      <c r="B178" s="80">
        <f t="shared" ref="B178:B196" si="42">B177+F177</f>
        <v>40190</v>
      </c>
      <c r="C178" s="82">
        <f t="shared" ref="C178:C196" si="43">C177+F177</f>
        <v>189</v>
      </c>
      <c r="D178" s="106" t="str">
        <f t="shared" si="40"/>
        <v>BD</v>
      </c>
      <c r="E178" s="82">
        <v>3</v>
      </c>
      <c r="F178" s="87">
        <v>1</v>
      </c>
      <c r="G178" s="87">
        <f t="shared" ref="G178:G196" si="44">G177+H177</f>
        <v>378</v>
      </c>
      <c r="H178" s="87">
        <f t="shared" si="41"/>
        <v>2</v>
      </c>
      <c r="I178" s="88" t="s">
        <v>178</v>
      </c>
      <c r="J178" s="89" t="s">
        <v>79</v>
      </c>
      <c r="K178" s="125"/>
      <c r="L178" s="89" t="s">
        <v>130</v>
      </c>
      <c r="M178" s="89" t="s">
        <v>84</v>
      </c>
      <c r="N178" s="118"/>
    </row>
    <row r="179" spans="1:14" s="79" customFormat="1" ht="18.75">
      <c r="A179" s="191"/>
      <c r="B179" s="80">
        <f t="shared" si="42"/>
        <v>40191</v>
      </c>
      <c r="C179" s="82">
        <f t="shared" si="43"/>
        <v>190</v>
      </c>
      <c r="D179" s="106" t="str">
        <f t="shared" si="40"/>
        <v>BE</v>
      </c>
      <c r="E179" s="82">
        <v>3</v>
      </c>
      <c r="F179" s="87">
        <v>1</v>
      </c>
      <c r="G179" s="87">
        <f t="shared" si="44"/>
        <v>380</v>
      </c>
      <c r="H179" s="87">
        <f t="shared" si="41"/>
        <v>2</v>
      </c>
      <c r="I179" s="88" t="s">
        <v>179</v>
      </c>
      <c r="J179" s="89" t="s">
        <v>79</v>
      </c>
      <c r="K179" s="125"/>
      <c r="L179" s="89" t="s">
        <v>130</v>
      </c>
      <c r="M179" s="89" t="s">
        <v>84</v>
      </c>
      <c r="N179" s="118"/>
    </row>
    <row r="180" spans="1:14" s="79" customFormat="1" ht="18.75">
      <c r="A180" s="191"/>
      <c r="B180" s="80">
        <f t="shared" si="42"/>
        <v>40192</v>
      </c>
      <c r="C180" s="82">
        <f t="shared" si="43"/>
        <v>191</v>
      </c>
      <c r="D180" s="106" t="str">
        <f t="shared" si="40"/>
        <v>BF</v>
      </c>
      <c r="E180" s="82">
        <v>3</v>
      </c>
      <c r="F180" s="87">
        <v>1</v>
      </c>
      <c r="G180" s="87">
        <f t="shared" si="44"/>
        <v>382</v>
      </c>
      <c r="H180" s="87">
        <f t="shared" si="41"/>
        <v>2</v>
      </c>
      <c r="I180" s="88" t="s">
        <v>180</v>
      </c>
      <c r="J180" s="89" t="s">
        <v>79</v>
      </c>
      <c r="K180" s="125"/>
      <c r="L180" s="89" t="s">
        <v>130</v>
      </c>
      <c r="M180" s="89" t="s">
        <v>84</v>
      </c>
      <c r="N180" s="118"/>
    </row>
    <row r="181" spans="1:14" s="79" customFormat="1" ht="18.75">
      <c r="A181" s="191"/>
      <c r="B181" s="80">
        <f t="shared" si="42"/>
        <v>40193</v>
      </c>
      <c r="C181" s="82">
        <f t="shared" si="43"/>
        <v>192</v>
      </c>
      <c r="D181" s="106" t="str">
        <f t="shared" si="40"/>
        <v>C0</v>
      </c>
      <c r="E181" s="82">
        <v>3</v>
      </c>
      <c r="F181" s="87">
        <v>1</v>
      </c>
      <c r="G181" s="87">
        <f t="shared" si="44"/>
        <v>384</v>
      </c>
      <c r="H181" s="87">
        <f t="shared" si="41"/>
        <v>2</v>
      </c>
      <c r="I181" s="88" t="s">
        <v>181</v>
      </c>
      <c r="J181" s="89" t="s">
        <v>79</v>
      </c>
      <c r="K181" s="125"/>
      <c r="L181" s="89" t="s">
        <v>130</v>
      </c>
      <c r="M181" s="89" t="s">
        <v>84</v>
      </c>
      <c r="N181" s="118"/>
    </row>
    <row r="182" spans="1:14" s="79" customFormat="1" ht="18.75">
      <c r="A182" s="191"/>
      <c r="B182" s="80">
        <f t="shared" si="42"/>
        <v>40194</v>
      </c>
      <c r="C182" s="82">
        <f t="shared" si="43"/>
        <v>193</v>
      </c>
      <c r="D182" s="106" t="str">
        <f t="shared" si="40"/>
        <v>C1</v>
      </c>
      <c r="E182" s="82">
        <v>3</v>
      </c>
      <c r="F182" s="87">
        <v>1</v>
      </c>
      <c r="G182" s="87">
        <f t="shared" si="44"/>
        <v>386</v>
      </c>
      <c r="H182" s="87">
        <f t="shared" si="41"/>
        <v>2</v>
      </c>
      <c r="I182" s="88" t="s">
        <v>182</v>
      </c>
      <c r="J182" s="89" t="s">
        <v>79</v>
      </c>
      <c r="K182" s="125"/>
      <c r="L182" s="89" t="s">
        <v>130</v>
      </c>
      <c r="M182" s="89" t="s">
        <v>84</v>
      </c>
      <c r="N182" s="118"/>
    </row>
    <row r="183" spans="1:14" s="79" customFormat="1" ht="18.75">
      <c r="A183" s="191"/>
      <c r="B183" s="80">
        <f t="shared" si="42"/>
        <v>40195</v>
      </c>
      <c r="C183" s="82">
        <f t="shared" si="43"/>
        <v>194</v>
      </c>
      <c r="D183" s="106" t="str">
        <f t="shared" si="40"/>
        <v>C2</v>
      </c>
      <c r="E183" s="82">
        <v>3</v>
      </c>
      <c r="F183" s="87">
        <v>1</v>
      </c>
      <c r="G183" s="87">
        <f t="shared" si="44"/>
        <v>388</v>
      </c>
      <c r="H183" s="87">
        <f t="shared" si="41"/>
        <v>2</v>
      </c>
      <c r="I183" s="88" t="s">
        <v>183</v>
      </c>
      <c r="J183" s="89" t="s">
        <v>79</v>
      </c>
      <c r="K183" s="125"/>
      <c r="L183" s="89" t="s">
        <v>130</v>
      </c>
      <c r="M183" s="89" t="s">
        <v>84</v>
      </c>
      <c r="N183" s="118"/>
    </row>
    <row r="184" spans="1:14" s="79" customFormat="1" ht="18.75">
      <c r="A184" s="191"/>
      <c r="B184" s="80">
        <f t="shared" si="42"/>
        <v>40196</v>
      </c>
      <c r="C184" s="82">
        <f t="shared" si="43"/>
        <v>195</v>
      </c>
      <c r="D184" s="106" t="str">
        <f t="shared" si="40"/>
        <v>C3</v>
      </c>
      <c r="E184" s="82">
        <v>3</v>
      </c>
      <c r="F184" s="87">
        <v>1</v>
      </c>
      <c r="G184" s="87">
        <f t="shared" si="44"/>
        <v>390</v>
      </c>
      <c r="H184" s="87">
        <f t="shared" si="41"/>
        <v>2</v>
      </c>
      <c r="I184" s="88" t="s">
        <v>184</v>
      </c>
      <c r="J184" s="89" t="s">
        <v>79</v>
      </c>
      <c r="K184" s="125"/>
      <c r="L184" s="89" t="s">
        <v>130</v>
      </c>
      <c r="M184" s="89" t="s">
        <v>84</v>
      </c>
      <c r="N184" s="118"/>
    </row>
    <row r="185" spans="1:14" s="79" customFormat="1" ht="18.75">
      <c r="A185" s="191"/>
      <c r="B185" s="80">
        <f t="shared" si="42"/>
        <v>40197</v>
      </c>
      <c r="C185" s="82">
        <f t="shared" si="43"/>
        <v>196</v>
      </c>
      <c r="D185" s="106" t="str">
        <f t="shared" si="40"/>
        <v>C4</v>
      </c>
      <c r="E185" s="82">
        <v>3</v>
      </c>
      <c r="F185" s="87">
        <v>1</v>
      </c>
      <c r="G185" s="87">
        <f t="shared" si="44"/>
        <v>392</v>
      </c>
      <c r="H185" s="87">
        <f t="shared" si="41"/>
        <v>2</v>
      </c>
      <c r="I185" s="88" t="s">
        <v>185</v>
      </c>
      <c r="J185" s="89" t="s">
        <v>79</v>
      </c>
      <c r="K185" s="125"/>
      <c r="L185" s="89" t="s">
        <v>130</v>
      </c>
      <c r="M185" s="89" t="s">
        <v>84</v>
      </c>
      <c r="N185" s="118"/>
    </row>
    <row r="186" spans="1:14" s="79" customFormat="1" ht="18.75">
      <c r="A186" s="191"/>
      <c r="B186" s="80">
        <f t="shared" si="42"/>
        <v>40198</v>
      </c>
      <c r="C186" s="82">
        <f t="shared" si="43"/>
        <v>197</v>
      </c>
      <c r="D186" s="106" t="str">
        <f t="shared" si="40"/>
        <v>C5</v>
      </c>
      <c r="E186" s="82">
        <v>3</v>
      </c>
      <c r="F186" s="87">
        <v>1</v>
      </c>
      <c r="G186" s="87">
        <f t="shared" si="44"/>
        <v>394</v>
      </c>
      <c r="H186" s="87">
        <f t="shared" si="41"/>
        <v>2</v>
      </c>
      <c r="I186" s="88" t="s">
        <v>186</v>
      </c>
      <c r="J186" s="89" t="s">
        <v>79</v>
      </c>
      <c r="K186" s="125"/>
      <c r="L186" s="89" t="s">
        <v>130</v>
      </c>
      <c r="M186" s="89" t="s">
        <v>84</v>
      </c>
      <c r="N186" s="118"/>
    </row>
    <row r="187" spans="1:14" s="79" customFormat="1" ht="18.75">
      <c r="A187" s="191"/>
      <c r="B187" s="80">
        <f t="shared" si="42"/>
        <v>40199</v>
      </c>
      <c r="C187" s="82">
        <f t="shared" si="43"/>
        <v>198</v>
      </c>
      <c r="D187" s="106" t="str">
        <f t="shared" si="40"/>
        <v>C6</v>
      </c>
      <c r="E187" s="82">
        <v>3</v>
      </c>
      <c r="F187" s="87">
        <v>1</v>
      </c>
      <c r="G187" s="87">
        <f t="shared" si="44"/>
        <v>396</v>
      </c>
      <c r="H187" s="87">
        <f t="shared" si="41"/>
        <v>2</v>
      </c>
      <c r="I187" s="88" t="s">
        <v>187</v>
      </c>
      <c r="J187" s="89" t="s">
        <v>79</v>
      </c>
      <c r="K187" s="125"/>
      <c r="L187" s="89" t="s">
        <v>130</v>
      </c>
      <c r="M187" s="89" t="s">
        <v>84</v>
      </c>
      <c r="N187" s="118"/>
    </row>
    <row r="188" spans="1:14" s="79" customFormat="1" ht="18.75">
      <c r="A188" s="191"/>
      <c r="B188" s="80">
        <f t="shared" si="42"/>
        <v>40200</v>
      </c>
      <c r="C188" s="82">
        <f t="shared" si="43"/>
        <v>199</v>
      </c>
      <c r="D188" s="106" t="str">
        <f t="shared" si="40"/>
        <v>C7</v>
      </c>
      <c r="E188" s="82">
        <v>3</v>
      </c>
      <c r="F188" s="87">
        <v>1</v>
      </c>
      <c r="G188" s="87">
        <f t="shared" si="44"/>
        <v>398</v>
      </c>
      <c r="H188" s="87">
        <f t="shared" si="41"/>
        <v>2</v>
      </c>
      <c r="I188" s="88" t="s">
        <v>188</v>
      </c>
      <c r="J188" s="89" t="s">
        <v>79</v>
      </c>
      <c r="K188" s="125"/>
      <c r="L188" s="89" t="s">
        <v>130</v>
      </c>
      <c r="M188" s="89" t="s">
        <v>84</v>
      </c>
      <c r="N188" s="118"/>
    </row>
    <row r="189" spans="1:14" s="79" customFormat="1" ht="18.75">
      <c r="A189" s="191"/>
      <c r="B189" s="80">
        <f t="shared" si="42"/>
        <v>40201</v>
      </c>
      <c r="C189" s="82">
        <f t="shared" si="43"/>
        <v>200</v>
      </c>
      <c r="D189" s="106" t="str">
        <f t="shared" si="40"/>
        <v>C8</v>
      </c>
      <c r="E189" s="82">
        <v>3</v>
      </c>
      <c r="F189" s="87">
        <v>1</v>
      </c>
      <c r="G189" s="87">
        <f t="shared" si="44"/>
        <v>400</v>
      </c>
      <c r="H189" s="87">
        <f t="shared" si="41"/>
        <v>2</v>
      </c>
      <c r="I189" s="88" t="s">
        <v>189</v>
      </c>
      <c r="J189" s="89" t="s">
        <v>79</v>
      </c>
      <c r="K189" s="125"/>
      <c r="L189" s="89" t="s">
        <v>130</v>
      </c>
      <c r="M189" s="89" t="s">
        <v>84</v>
      </c>
      <c r="N189" s="118"/>
    </row>
    <row r="190" spans="1:14" s="79" customFormat="1" ht="18.75">
      <c r="A190" s="191"/>
      <c r="B190" s="80">
        <f t="shared" si="42"/>
        <v>40202</v>
      </c>
      <c r="C190" s="82">
        <f t="shared" si="43"/>
        <v>201</v>
      </c>
      <c r="D190" s="106" t="str">
        <f t="shared" si="40"/>
        <v>C9</v>
      </c>
      <c r="E190" s="82">
        <v>3</v>
      </c>
      <c r="F190" s="87">
        <v>1</v>
      </c>
      <c r="G190" s="87">
        <f t="shared" si="44"/>
        <v>402</v>
      </c>
      <c r="H190" s="87">
        <f t="shared" si="41"/>
        <v>2</v>
      </c>
      <c r="I190" s="88" t="s">
        <v>190</v>
      </c>
      <c r="J190" s="89" t="s">
        <v>79</v>
      </c>
      <c r="K190" s="125"/>
      <c r="L190" s="89" t="s">
        <v>130</v>
      </c>
      <c r="M190" s="89" t="s">
        <v>84</v>
      </c>
      <c r="N190" s="118"/>
    </row>
    <row r="191" spans="1:14" s="79" customFormat="1" ht="18.75">
      <c r="A191" s="191"/>
      <c r="B191" s="80">
        <f t="shared" si="42"/>
        <v>40203</v>
      </c>
      <c r="C191" s="82">
        <f t="shared" si="43"/>
        <v>202</v>
      </c>
      <c r="D191" s="106" t="str">
        <f t="shared" si="40"/>
        <v>CA</v>
      </c>
      <c r="E191" s="82">
        <v>3</v>
      </c>
      <c r="F191" s="87">
        <v>1</v>
      </c>
      <c r="G191" s="87">
        <f t="shared" si="44"/>
        <v>404</v>
      </c>
      <c r="H191" s="87">
        <f t="shared" si="41"/>
        <v>2</v>
      </c>
      <c r="I191" s="88" t="s">
        <v>191</v>
      </c>
      <c r="J191" s="89" t="s">
        <v>79</v>
      </c>
      <c r="K191" s="125"/>
      <c r="L191" s="89" t="s">
        <v>130</v>
      </c>
      <c r="M191" s="89" t="s">
        <v>84</v>
      </c>
      <c r="N191" s="118"/>
    </row>
    <row r="192" spans="1:14" s="79" customFormat="1" ht="17.25" customHeight="1">
      <c r="A192" s="191"/>
      <c r="B192" s="80">
        <f t="shared" si="42"/>
        <v>40204</v>
      </c>
      <c r="C192" s="82">
        <f t="shared" si="43"/>
        <v>203</v>
      </c>
      <c r="D192" s="106" t="str">
        <f t="shared" si="40"/>
        <v>CB</v>
      </c>
      <c r="E192" s="82">
        <v>3</v>
      </c>
      <c r="F192" s="87">
        <v>1</v>
      </c>
      <c r="G192" s="87">
        <f t="shared" si="44"/>
        <v>406</v>
      </c>
      <c r="H192" s="87">
        <f t="shared" si="41"/>
        <v>2</v>
      </c>
      <c r="I192" s="88" t="s">
        <v>192</v>
      </c>
      <c r="J192" s="89" t="s">
        <v>79</v>
      </c>
      <c r="K192" s="125"/>
      <c r="L192" s="89" t="s">
        <v>130</v>
      </c>
      <c r="M192" s="89" t="s">
        <v>84</v>
      </c>
      <c r="N192" s="118"/>
    </row>
    <row r="193" spans="1:14" s="79" customFormat="1" ht="22.5" customHeight="1">
      <c r="A193" s="191"/>
      <c r="B193" s="80">
        <f t="shared" si="42"/>
        <v>40205</v>
      </c>
      <c r="C193" s="82">
        <f t="shared" si="43"/>
        <v>204</v>
      </c>
      <c r="D193" s="106" t="str">
        <f t="shared" si="40"/>
        <v>CC</v>
      </c>
      <c r="E193" s="82">
        <v>3</v>
      </c>
      <c r="F193" s="87">
        <v>1</v>
      </c>
      <c r="G193" s="87">
        <f t="shared" si="44"/>
        <v>408</v>
      </c>
      <c r="H193" s="87">
        <f t="shared" si="41"/>
        <v>2</v>
      </c>
      <c r="I193" s="88" t="s">
        <v>193</v>
      </c>
      <c r="J193" s="89" t="s">
        <v>79</v>
      </c>
      <c r="K193" s="125"/>
      <c r="L193" s="89" t="s">
        <v>130</v>
      </c>
      <c r="M193" s="89" t="s">
        <v>84</v>
      </c>
      <c r="N193" s="118"/>
    </row>
    <row r="194" spans="1:14" s="79" customFormat="1" ht="18.75">
      <c r="A194" s="191"/>
      <c r="B194" s="80">
        <f t="shared" si="42"/>
        <v>40206</v>
      </c>
      <c r="C194" s="82">
        <f t="shared" si="43"/>
        <v>205</v>
      </c>
      <c r="D194" s="106" t="str">
        <f t="shared" si="40"/>
        <v>CD</v>
      </c>
      <c r="E194" s="82">
        <v>3</v>
      </c>
      <c r="F194" s="87">
        <v>1</v>
      </c>
      <c r="G194" s="87">
        <f t="shared" si="44"/>
        <v>410</v>
      </c>
      <c r="H194" s="87">
        <f t="shared" si="41"/>
        <v>2</v>
      </c>
      <c r="I194" s="88" t="s">
        <v>194</v>
      </c>
      <c r="J194" s="89" t="s">
        <v>79</v>
      </c>
      <c r="K194" s="125"/>
      <c r="L194" s="89" t="s">
        <v>130</v>
      </c>
      <c r="M194" s="89" t="s">
        <v>84</v>
      </c>
      <c r="N194" s="118"/>
    </row>
    <row r="195" spans="1:14" s="79" customFormat="1" ht="18.75">
      <c r="A195" s="191"/>
      <c r="B195" s="80">
        <f t="shared" si="42"/>
        <v>40207</v>
      </c>
      <c r="C195" s="82">
        <f t="shared" si="43"/>
        <v>206</v>
      </c>
      <c r="D195" s="106" t="str">
        <f t="shared" si="40"/>
        <v>CE</v>
      </c>
      <c r="E195" s="82">
        <v>3</v>
      </c>
      <c r="F195" s="87">
        <v>1</v>
      </c>
      <c r="G195" s="87">
        <f t="shared" si="44"/>
        <v>412</v>
      </c>
      <c r="H195" s="87">
        <f t="shared" si="41"/>
        <v>2</v>
      </c>
      <c r="I195" s="88" t="s">
        <v>195</v>
      </c>
      <c r="J195" s="89" t="s">
        <v>79</v>
      </c>
      <c r="K195" s="125"/>
      <c r="L195" s="89" t="s">
        <v>130</v>
      </c>
      <c r="M195" s="89" t="s">
        <v>84</v>
      </c>
      <c r="N195" s="118"/>
    </row>
    <row r="196" spans="1:14" s="79" customFormat="1" ht="19.5" thickBot="1">
      <c r="A196" s="193"/>
      <c r="B196" s="91">
        <f t="shared" si="42"/>
        <v>40208</v>
      </c>
      <c r="C196" s="86">
        <f t="shared" si="43"/>
        <v>207</v>
      </c>
      <c r="D196" s="112" t="str">
        <f t="shared" si="40"/>
        <v>CF</v>
      </c>
      <c r="E196" s="82">
        <v>3</v>
      </c>
      <c r="F196" s="92">
        <v>1</v>
      </c>
      <c r="G196" s="92">
        <f t="shared" si="44"/>
        <v>414</v>
      </c>
      <c r="H196" s="92">
        <f t="shared" si="41"/>
        <v>2</v>
      </c>
      <c r="I196" s="93" t="s">
        <v>196</v>
      </c>
      <c r="J196" s="94" t="s">
        <v>79</v>
      </c>
      <c r="K196" s="126"/>
      <c r="L196" s="94" t="s">
        <v>130</v>
      </c>
      <c r="M196" s="94" t="s">
        <v>84</v>
      </c>
      <c r="N196" s="121"/>
    </row>
    <row r="197" spans="1:14" s="79" customFormat="1" ht="18.75">
      <c r="A197" s="192" t="s">
        <v>197</v>
      </c>
      <c r="B197" s="74">
        <f>C197+40001</f>
        <v>42001</v>
      </c>
      <c r="C197" s="106">
        <v>2000</v>
      </c>
      <c r="D197" s="106" t="str">
        <f t="shared" ref="D197:D228" si="45">DEC2HEX(C197)</f>
        <v>7D0</v>
      </c>
      <c r="E197" s="74">
        <v>16</v>
      </c>
      <c r="F197" s="108">
        <v>8</v>
      </c>
      <c r="G197" s="108"/>
      <c r="H197" s="108">
        <f>F197*2</f>
        <v>16</v>
      </c>
      <c r="I197" s="109" t="s">
        <v>198</v>
      </c>
      <c r="J197" s="110"/>
      <c r="K197" s="123"/>
      <c r="L197" s="110"/>
      <c r="M197" s="110" t="s">
        <v>29</v>
      </c>
      <c r="N197" s="124" t="s">
        <v>199</v>
      </c>
    </row>
    <row r="198" spans="1:14" s="79" customFormat="1" ht="18.75">
      <c r="A198" s="191"/>
      <c r="B198" s="106">
        <f t="shared" ref="B198:B236" si="46">B197+F197</f>
        <v>42009</v>
      </c>
      <c r="C198" s="106">
        <f t="shared" ref="C198:C236" si="47">C197+F197</f>
        <v>2008</v>
      </c>
      <c r="D198" s="106" t="str">
        <f t="shared" si="45"/>
        <v>7D8</v>
      </c>
      <c r="E198" s="82">
        <v>16</v>
      </c>
      <c r="F198" s="108">
        <v>8</v>
      </c>
      <c r="G198" s="108"/>
      <c r="H198" s="108">
        <f t="shared" ref="H198:H199" si="48">F198*2</f>
        <v>16</v>
      </c>
      <c r="I198" s="109" t="s">
        <v>200</v>
      </c>
      <c r="J198" s="110"/>
      <c r="K198" s="123"/>
      <c r="L198" s="110"/>
      <c r="M198" s="110" t="s">
        <v>29</v>
      </c>
      <c r="N198" s="124"/>
    </row>
    <row r="199" spans="1:14" s="79" customFormat="1" ht="18.75">
      <c r="A199" s="191"/>
      <c r="B199" s="106">
        <f t="shared" si="46"/>
        <v>42017</v>
      </c>
      <c r="C199" s="106">
        <f t="shared" si="47"/>
        <v>2016</v>
      </c>
      <c r="D199" s="106" t="str">
        <f t="shared" si="45"/>
        <v>7E0</v>
      </c>
      <c r="E199" s="82">
        <v>16</v>
      </c>
      <c r="F199" s="108">
        <v>8</v>
      </c>
      <c r="G199" s="108"/>
      <c r="H199" s="108">
        <f t="shared" si="48"/>
        <v>16</v>
      </c>
      <c r="I199" s="109" t="s">
        <v>201</v>
      </c>
      <c r="J199" s="110"/>
      <c r="K199" s="123"/>
      <c r="L199" s="110"/>
      <c r="M199" s="110" t="s">
        <v>29</v>
      </c>
      <c r="N199" s="124"/>
    </row>
    <row r="200" spans="1:14" s="79" customFormat="1" ht="18.75">
      <c r="A200" s="191"/>
      <c r="B200" s="106">
        <f t="shared" si="46"/>
        <v>42025</v>
      </c>
      <c r="C200" s="106">
        <f t="shared" si="47"/>
        <v>2024</v>
      </c>
      <c r="D200" s="106" t="str">
        <f t="shared" si="45"/>
        <v>7E8</v>
      </c>
      <c r="E200" s="82">
        <v>16</v>
      </c>
      <c r="F200" s="108">
        <v>8</v>
      </c>
      <c r="G200" s="108"/>
      <c r="H200" s="108">
        <f t="shared" ref="H200:H207" si="49">F200*2</f>
        <v>16</v>
      </c>
      <c r="I200" s="109" t="s">
        <v>202</v>
      </c>
      <c r="J200" s="110"/>
      <c r="K200" s="123"/>
      <c r="L200" s="110"/>
      <c r="M200" s="110" t="s">
        <v>29</v>
      </c>
      <c r="N200" s="124"/>
    </row>
    <row r="201" spans="1:14" s="79" customFormat="1" ht="18.75">
      <c r="A201" s="191"/>
      <c r="B201" s="106">
        <f t="shared" si="46"/>
        <v>42033</v>
      </c>
      <c r="C201" s="106">
        <f t="shared" si="47"/>
        <v>2032</v>
      </c>
      <c r="D201" s="106" t="str">
        <f t="shared" si="45"/>
        <v>7F0</v>
      </c>
      <c r="E201" s="82">
        <v>16</v>
      </c>
      <c r="F201" s="108">
        <v>8</v>
      </c>
      <c r="G201" s="108"/>
      <c r="H201" s="108">
        <f t="shared" si="49"/>
        <v>16</v>
      </c>
      <c r="I201" s="109" t="s">
        <v>203</v>
      </c>
      <c r="J201" s="110"/>
      <c r="K201" s="123"/>
      <c r="L201" s="110"/>
      <c r="M201" s="110" t="s">
        <v>29</v>
      </c>
      <c r="N201" s="124"/>
    </row>
    <row r="202" spans="1:14" s="79" customFormat="1" ht="18.75">
      <c r="A202" s="191"/>
      <c r="B202" s="106">
        <f t="shared" si="46"/>
        <v>42041</v>
      </c>
      <c r="C202" s="106">
        <f t="shared" si="47"/>
        <v>2040</v>
      </c>
      <c r="D202" s="106" t="str">
        <f t="shared" si="45"/>
        <v>7F8</v>
      </c>
      <c r="E202" s="82">
        <v>16</v>
      </c>
      <c r="F202" s="108">
        <v>8</v>
      </c>
      <c r="G202" s="108"/>
      <c r="H202" s="108">
        <f t="shared" si="49"/>
        <v>16</v>
      </c>
      <c r="I202" s="109" t="s">
        <v>204</v>
      </c>
      <c r="J202" s="110"/>
      <c r="K202" s="123"/>
      <c r="L202" s="110"/>
      <c r="M202" s="110" t="s">
        <v>29</v>
      </c>
      <c r="N202" s="124"/>
    </row>
    <row r="203" spans="1:14" s="79" customFormat="1" ht="18.75">
      <c r="A203" s="191"/>
      <c r="B203" s="106">
        <f t="shared" si="46"/>
        <v>42049</v>
      </c>
      <c r="C203" s="106">
        <f t="shared" si="47"/>
        <v>2048</v>
      </c>
      <c r="D203" s="106" t="str">
        <f t="shared" si="45"/>
        <v>800</v>
      </c>
      <c r="E203" s="82">
        <v>16</v>
      </c>
      <c r="F203" s="108">
        <v>8</v>
      </c>
      <c r="G203" s="108"/>
      <c r="H203" s="108">
        <f t="shared" si="49"/>
        <v>16</v>
      </c>
      <c r="I203" s="109" t="s">
        <v>205</v>
      </c>
      <c r="J203" s="110"/>
      <c r="K203" s="123"/>
      <c r="L203" s="110"/>
      <c r="M203" s="110" t="s">
        <v>29</v>
      </c>
      <c r="N203" s="124"/>
    </row>
    <row r="204" spans="1:14" s="79" customFormat="1" ht="18.75">
      <c r="A204" s="191"/>
      <c r="B204" s="106">
        <f t="shared" si="46"/>
        <v>42057</v>
      </c>
      <c r="C204" s="106">
        <f t="shared" si="47"/>
        <v>2056</v>
      </c>
      <c r="D204" s="106" t="str">
        <f t="shared" si="45"/>
        <v>808</v>
      </c>
      <c r="E204" s="82">
        <v>16</v>
      </c>
      <c r="F204" s="108">
        <v>8</v>
      </c>
      <c r="G204" s="108"/>
      <c r="H204" s="108">
        <f t="shared" si="49"/>
        <v>16</v>
      </c>
      <c r="I204" s="109" t="s">
        <v>206</v>
      </c>
      <c r="J204" s="110"/>
      <c r="K204" s="123"/>
      <c r="L204" s="110"/>
      <c r="M204" s="110" t="s">
        <v>29</v>
      </c>
      <c r="N204" s="124"/>
    </row>
    <row r="205" spans="1:14" s="79" customFormat="1" ht="18.75">
      <c r="A205" s="191"/>
      <c r="B205" s="106">
        <f t="shared" si="46"/>
        <v>42065</v>
      </c>
      <c r="C205" s="106">
        <f t="shared" si="47"/>
        <v>2064</v>
      </c>
      <c r="D205" s="106" t="str">
        <f t="shared" si="45"/>
        <v>810</v>
      </c>
      <c r="E205" s="82">
        <v>16</v>
      </c>
      <c r="F205" s="108">
        <v>8</v>
      </c>
      <c r="G205" s="108"/>
      <c r="H205" s="108">
        <f t="shared" si="49"/>
        <v>16</v>
      </c>
      <c r="I205" s="109" t="s">
        <v>207</v>
      </c>
      <c r="J205" s="110"/>
      <c r="K205" s="123"/>
      <c r="L205" s="110"/>
      <c r="M205" s="110" t="s">
        <v>29</v>
      </c>
      <c r="N205" s="124"/>
    </row>
    <row r="206" spans="1:14" s="79" customFormat="1" ht="18.75">
      <c r="A206" s="191"/>
      <c r="B206" s="106">
        <f t="shared" si="46"/>
        <v>42073</v>
      </c>
      <c r="C206" s="106">
        <f t="shared" si="47"/>
        <v>2072</v>
      </c>
      <c r="D206" s="106" t="str">
        <f t="shared" si="45"/>
        <v>818</v>
      </c>
      <c r="E206" s="82">
        <v>16</v>
      </c>
      <c r="F206" s="108">
        <v>8</v>
      </c>
      <c r="G206" s="108"/>
      <c r="H206" s="108">
        <f t="shared" si="49"/>
        <v>16</v>
      </c>
      <c r="I206" s="109" t="s">
        <v>208</v>
      </c>
      <c r="J206" s="110"/>
      <c r="K206" s="123"/>
      <c r="L206" s="110"/>
      <c r="M206" s="110" t="s">
        <v>29</v>
      </c>
      <c r="N206" s="124"/>
    </row>
    <row r="207" spans="1:14" s="79" customFormat="1" ht="18.75">
      <c r="A207" s="191"/>
      <c r="B207" s="106">
        <f t="shared" si="46"/>
        <v>42081</v>
      </c>
      <c r="C207" s="106">
        <f t="shared" si="47"/>
        <v>2080</v>
      </c>
      <c r="D207" s="106" t="str">
        <f t="shared" si="45"/>
        <v>820</v>
      </c>
      <c r="E207" s="82">
        <v>16</v>
      </c>
      <c r="F207" s="108">
        <v>8</v>
      </c>
      <c r="G207" s="108"/>
      <c r="H207" s="108">
        <f t="shared" si="49"/>
        <v>16</v>
      </c>
      <c r="I207" s="109" t="s">
        <v>209</v>
      </c>
      <c r="J207" s="110"/>
      <c r="K207" s="123"/>
      <c r="L207" s="110"/>
      <c r="M207" s="110" t="s">
        <v>29</v>
      </c>
      <c r="N207" s="124"/>
    </row>
    <row r="208" spans="1:14" s="79" customFormat="1" ht="18.75">
      <c r="A208" s="191"/>
      <c r="B208" s="106">
        <f t="shared" si="46"/>
        <v>42089</v>
      </c>
      <c r="C208" s="106">
        <f t="shared" si="47"/>
        <v>2088</v>
      </c>
      <c r="D208" s="106" t="str">
        <f t="shared" si="45"/>
        <v>828</v>
      </c>
      <c r="E208" s="82">
        <v>16</v>
      </c>
      <c r="F208" s="108">
        <v>8</v>
      </c>
      <c r="G208" s="108"/>
      <c r="H208" s="108">
        <f t="shared" ref="H208:H215" si="50">F208*2</f>
        <v>16</v>
      </c>
      <c r="I208" s="109" t="s">
        <v>210</v>
      </c>
      <c r="J208" s="110"/>
      <c r="K208" s="123"/>
      <c r="L208" s="110"/>
      <c r="M208" s="110" t="s">
        <v>29</v>
      </c>
      <c r="N208" s="124"/>
    </row>
    <row r="209" spans="1:14" s="79" customFormat="1" ht="18.75">
      <c r="A209" s="191"/>
      <c r="B209" s="106">
        <f t="shared" si="46"/>
        <v>42097</v>
      </c>
      <c r="C209" s="106">
        <f t="shared" si="47"/>
        <v>2096</v>
      </c>
      <c r="D209" s="106" t="str">
        <f t="shared" si="45"/>
        <v>830</v>
      </c>
      <c r="E209" s="82">
        <v>16</v>
      </c>
      <c r="F209" s="108">
        <v>8</v>
      </c>
      <c r="G209" s="108"/>
      <c r="H209" s="108">
        <f t="shared" si="50"/>
        <v>16</v>
      </c>
      <c r="I209" s="109" t="s">
        <v>211</v>
      </c>
      <c r="J209" s="110"/>
      <c r="K209" s="123"/>
      <c r="L209" s="110"/>
      <c r="M209" s="110" t="s">
        <v>29</v>
      </c>
      <c r="N209" s="124"/>
    </row>
    <row r="210" spans="1:14" s="79" customFormat="1" ht="18.75">
      <c r="A210" s="191"/>
      <c r="B210" s="106">
        <f t="shared" si="46"/>
        <v>42105</v>
      </c>
      <c r="C210" s="106">
        <f t="shared" si="47"/>
        <v>2104</v>
      </c>
      <c r="D210" s="106" t="str">
        <f t="shared" si="45"/>
        <v>838</v>
      </c>
      <c r="E210" s="82">
        <v>16</v>
      </c>
      <c r="F210" s="108">
        <v>8</v>
      </c>
      <c r="G210" s="108"/>
      <c r="H210" s="108">
        <f t="shared" si="50"/>
        <v>16</v>
      </c>
      <c r="I210" s="109" t="s">
        <v>212</v>
      </c>
      <c r="J210" s="110"/>
      <c r="K210" s="123"/>
      <c r="L210" s="110"/>
      <c r="M210" s="110" t="s">
        <v>29</v>
      </c>
      <c r="N210" s="124"/>
    </row>
    <row r="211" spans="1:14" s="79" customFormat="1" ht="18.75">
      <c r="A211" s="191"/>
      <c r="B211" s="106">
        <f t="shared" si="46"/>
        <v>42113</v>
      </c>
      <c r="C211" s="106">
        <f t="shared" si="47"/>
        <v>2112</v>
      </c>
      <c r="D211" s="106" t="str">
        <f t="shared" si="45"/>
        <v>840</v>
      </c>
      <c r="E211" s="82">
        <v>16</v>
      </c>
      <c r="F211" s="108">
        <v>8</v>
      </c>
      <c r="G211" s="108"/>
      <c r="H211" s="108">
        <f t="shared" si="50"/>
        <v>16</v>
      </c>
      <c r="I211" s="109" t="s">
        <v>213</v>
      </c>
      <c r="J211" s="110"/>
      <c r="K211" s="123"/>
      <c r="L211" s="110"/>
      <c r="M211" s="110" t="s">
        <v>29</v>
      </c>
      <c r="N211" s="124"/>
    </row>
    <row r="212" spans="1:14" s="79" customFormat="1" ht="18.75">
      <c r="A212" s="191"/>
      <c r="B212" s="106">
        <f t="shared" si="46"/>
        <v>42121</v>
      </c>
      <c r="C212" s="106">
        <f t="shared" si="47"/>
        <v>2120</v>
      </c>
      <c r="D212" s="106" t="str">
        <f t="shared" si="45"/>
        <v>848</v>
      </c>
      <c r="E212" s="82">
        <v>16</v>
      </c>
      <c r="F212" s="108">
        <v>8</v>
      </c>
      <c r="G212" s="108"/>
      <c r="H212" s="108">
        <f t="shared" si="50"/>
        <v>16</v>
      </c>
      <c r="I212" s="109" t="s">
        <v>214</v>
      </c>
      <c r="J212" s="110"/>
      <c r="K212" s="123"/>
      <c r="L212" s="110"/>
      <c r="M212" s="110" t="s">
        <v>29</v>
      </c>
      <c r="N212" s="124"/>
    </row>
    <row r="213" spans="1:14" s="79" customFormat="1" ht="18.75">
      <c r="A213" s="191"/>
      <c r="B213" s="106">
        <f t="shared" si="46"/>
        <v>42129</v>
      </c>
      <c r="C213" s="106">
        <f t="shared" si="47"/>
        <v>2128</v>
      </c>
      <c r="D213" s="106" t="str">
        <f t="shared" si="45"/>
        <v>850</v>
      </c>
      <c r="E213" s="82">
        <v>16</v>
      </c>
      <c r="F213" s="108">
        <v>8</v>
      </c>
      <c r="G213" s="108"/>
      <c r="H213" s="108">
        <f t="shared" si="50"/>
        <v>16</v>
      </c>
      <c r="I213" s="109" t="s">
        <v>215</v>
      </c>
      <c r="J213" s="110"/>
      <c r="K213" s="123"/>
      <c r="L213" s="110"/>
      <c r="M213" s="110" t="s">
        <v>29</v>
      </c>
      <c r="N213" s="124"/>
    </row>
    <row r="214" spans="1:14" s="79" customFormat="1" ht="18.75">
      <c r="A214" s="191"/>
      <c r="B214" s="106">
        <f t="shared" si="46"/>
        <v>42137</v>
      </c>
      <c r="C214" s="106">
        <f t="shared" si="47"/>
        <v>2136</v>
      </c>
      <c r="D214" s="106" t="str">
        <f t="shared" si="45"/>
        <v>858</v>
      </c>
      <c r="E214" s="82">
        <v>16</v>
      </c>
      <c r="F214" s="108">
        <v>8</v>
      </c>
      <c r="G214" s="108"/>
      <c r="H214" s="108">
        <f t="shared" si="50"/>
        <v>16</v>
      </c>
      <c r="I214" s="109" t="s">
        <v>216</v>
      </c>
      <c r="J214" s="110"/>
      <c r="K214" s="123"/>
      <c r="L214" s="110"/>
      <c r="M214" s="110" t="s">
        <v>29</v>
      </c>
      <c r="N214" s="124"/>
    </row>
    <row r="215" spans="1:14" s="79" customFormat="1" ht="18.75">
      <c r="A215" s="191"/>
      <c r="B215" s="106">
        <f t="shared" si="46"/>
        <v>42145</v>
      </c>
      <c r="C215" s="106">
        <f t="shared" si="47"/>
        <v>2144</v>
      </c>
      <c r="D215" s="106" t="str">
        <f t="shared" si="45"/>
        <v>860</v>
      </c>
      <c r="E215" s="82">
        <v>16</v>
      </c>
      <c r="F215" s="108">
        <v>8</v>
      </c>
      <c r="G215" s="108"/>
      <c r="H215" s="108">
        <f t="shared" si="50"/>
        <v>16</v>
      </c>
      <c r="I215" s="109" t="s">
        <v>217</v>
      </c>
      <c r="J215" s="110"/>
      <c r="K215" s="123"/>
      <c r="L215" s="110"/>
      <c r="M215" s="110" t="s">
        <v>29</v>
      </c>
      <c r="N215" s="124"/>
    </row>
    <row r="216" spans="1:14" s="79" customFormat="1" ht="18.75">
      <c r="A216" s="191"/>
      <c r="B216" s="106">
        <f t="shared" si="46"/>
        <v>42153</v>
      </c>
      <c r="C216" s="106">
        <f t="shared" si="47"/>
        <v>2152</v>
      </c>
      <c r="D216" s="106" t="str">
        <f t="shared" si="45"/>
        <v>868</v>
      </c>
      <c r="E216" s="82">
        <v>16</v>
      </c>
      <c r="F216" s="108">
        <v>8</v>
      </c>
      <c r="G216" s="108"/>
      <c r="H216" s="108">
        <f t="shared" ref="H216:H223" si="51">F216*2</f>
        <v>16</v>
      </c>
      <c r="I216" s="109" t="s">
        <v>218</v>
      </c>
      <c r="J216" s="110"/>
      <c r="K216" s="123"/>
      <c r="L216" s="110"/>
      <c r="M216" s="110" t="s">
        <v>29</v>
      </c>
      <c r="N216" s="124"/>
    </row>
    <row r="217" spans="1:14" s="79" customFormat="1" ht="18.75">
      <c r="A217" s="191"/>
      <c r="B217" s="106">
        <f t="shared" si="46"/>
        <v>42161</v>
      </c>
      <c r="C217" s="106">
        <f t="shared" si="47"/>
        <v>2160</v>
      </c>
      <c r="D217" s="106" t="str">
        <f t="shared" si="45"/>
        <v>870</v>
      </c>
      <c r="E217" s="82">
        <v>16</v>
      </c>
      <c r="F217" s="108">
        <v>8</v>
      </c>
      <c r="G217" s="108"/>
      <c r="H217" s="108">
        <f t="shared" si="51"/>
        <v>16</v>
      </c>
      <c r="I217" s="109" t="s">
        <v>219</v>
      </c>
      <c r="J217" s="110"/>
      <c r="K217" s="123"/>
      <c r="L217" s="110"/>
      <c r="M217" s="110" t="s">
        <v>29</v>
      </c>
      <c r="N217" s="124"/>
    </row>
    <row r="218" spans="1:14" s="79" customFormat="1" ht="18.75">
      <c r="A218" s="191"/>
      <c r="B218" s="106">
        <f t="shared" si="46"/>
        <v>42169</v>
      </c>
      <c r="C218" s="106">
        <f t="shared" si="47"/>
        <v>2168</v>
      </c>
      <c r="D218" s="106" t="str">
        <f t="shared" si="45"/>
        <v>878</v>
      </c>
      <c r="E218" s="82">
        <v>16</v>
      </c>
      <c r="F218" s="108">
        <v>8</v>
      </c>
      <c r="G218" s="108"/>
      <c r="H218" s="108">
        <f t="shared" si="51"/>
        <v>16</v>
      </c>
      <c r="I218" s="109" t="s">
        <v>220</v>
      </c>
      <c r="J218" s="110"/>
      <c r="K218" s="123"/>
      <c r="L218" s="110"/>
      <c r="M218" s="110" t="s">
        <v>29</v>
      </c>
      <c r="N218" s="124"/>
    </row>
    <row r="219" spans="1:14" s="79" customFormat="1" ht="18.75">
      <c r="A219" s="191"/>
      <c r="B219" s="106">
        <f t="shared" si="46"/>
        <v>42177</v>
      </c>
      <c r="C219" s="106">
        <f t="shared" si="47"/>
        <v>2176</v>
      </c>
      <c r="D219" s="106" t="str">
        <f t="shared" si="45"/>
        <v>880</v>
      </c>
      <c r="E219" s="82">
        <v>16</v>
      </c>
      <c r="F219" s="108">
        <v>8</v>
      </c>
      <c r="G219" s="108"/>
      <c r="H219" s="108">
        <f t="shared" si="51"/>
        <v>16</v>
      </c>
      <c r="I219" s="109" t="s">
        <v>221</v>
      </c>
      <c r="J219" s="110"/>
      <c r="K219" s="123"/>
      <c r="L219" s="110"/>
      <c r="M219" s="110" t="s">
        <v>29</v>
      </c>
      <c r="N219" s="124"/>
    </row>
    <row r="220" spans="1:14" s="79" customFormat="1" ht="18.75">
      <c r="A220" s="191"/>
      <c r="B220" s="106">
        <f t="shared" si="46"/>
        <v>42185</v>
      </c>
      <c r="C220" s="106">
        <f t="shared" si="47"/>
        <v>2184</v>
      </c>
      <c r="D220" s="106" t="str">
        <f t="shared" si="45"/>
        <v>888</v>
      </c>
      <c r="E220" s="82">
        <v>16</v>
      </c>
      <c r="F220" s="108">
        <v>8</v>
      </c>
      <c r="G220" s="108"/>
      <c r="H220" s="108">
        <f t="shared" si="51"/>
        <v>16</v>
      </c>
      <c r="I220" s="109" t="s">
        <v>222</v>
      </c>
      <c r="J220" s="110"/>
      <c r="K220" s="123"/>
      <c r="L220" s="110"/>
      <c r="M220" s="110" t="s">
        <v>29</v>
      </c>
      <c r="N220" s="124"/>
    </row>
    <row r="221" spans="1:14" s="79" customFormat="1" ht="18.75">
      <c r="A221" s="191"/>
      <c r="B221" s="106">
        <f t="shared" si="46"/>
        <v>42193</v>
      </c>
      <c r="C221" s="106">
        <f t="shared" si="47"/>
        <v>2192</v>
      </c>
      <c r="D221" s="106" t="str">
        <f t="shared" si="45"/>
        <v>890</v>
      </c>
      <c r="E221" s="82">
        <v>16</v>
      </c>
      <c r="F221" s="108">
        <v>8</v>
      </c>
      <c r="G221" s="108"/>
      <c r="H221" s="108">
        <f t="shared" si="51"/>
        <v>16</v>
      </c>
      <c r="I221" s="109" t="s">
        <v>223</v>
      </c>
      <c r="J221" s="110"/>
      <c r="K221" s="123"/>
      <c r="L221" s="110"/>
      <c r="M221" s="110" t="s">
        <v>29</v>
      </c>
      <c r="N221" s="124"/>
    </row>
    <row r="222" spans="1:14" s="79" customFormat="1" ht="18.75">
      <c r="A222" s="191"/>
      <c r="B222" s="106">
        <f t="shared" si="46"/>
        <v>42201</v>
      </c>
      <c r="C222" s="106">
        <f t="shared" si="47"/>
        <v>2200</v>
      </c>
      <c r="D222" s="106" t="str">
        <f t="shared" si="45"/>
        <v>898</v>
      </c>
      <c r="E222" s="82">
        <v>16</v>
      </c>
      <c r="F222" s="108">
        <v>8</v>
      </c>
      <c r="G222" s="108"/>
      <c r="H222" s="108">
        <f t="shared" si="51"/>
        <v>16</v>
      </c>
      <c r="I222" s="109" t="s">
        <v>224</v>
      </c>
      <c r="J222" s="110"/>
      <c r="K222" s="123"/>
      <c r="L222" s="110"/>
      <c r="M222" s="110" t="s">
        <v>29</v>
      </c>
      <c r="N222" s="124"/>
    </row>
    <row r="223" spans="1:14" s="79" customFormat="1" ht="18.75">
      <c r="A223" s="191"/>
      <c r="B223" s="106">
        <f t="shared" si="46"/>
        <v>42209</v>
      </c>
      <c r="C223" s="106">
        <f t="shared" si="47"/>
        <v>2208</v>
      </c>
      <c r="D223" s="106" t="str">
        <f t="shared" si="45"/>
        <v>8A0</v>
      </c>
      <c r="E223" s="82">
        <v>16</v>
      </c>
      <c r="F223" s="108">
        <v>8</v>
      </c>
      <c r="G223" s="108"/>
      <c r="H223" s="108">
        <f t="shared" si="51"/>
        <v>16</v>
      </c>
      <c r="I223" s="109" t="s">
        <v>225</v>
      </c>
      <c r="J223" s="110"/>
      <c r="K223" s="123"/>
      <c r="L223" s="110"/>
      <c r="M223" s="110" t="s">
        <v>29</v>
      </c>
      <c r="N223" s="124"/>
    </row>
    <row r="224" spans="1:14" s="79" customFormat="1" ht="18.75">
      <c r="A224" s="191"/>
      <c r="B224" s="106">
        <f t="shared" si="46"/>
        <v>42217</v>
      </c>
      <c r="C224" s="106">
        <f t="shared" si="47"/>
        <v>2216</v>
      </c>
      <c r="D224" s="106" t="str">
        <f t="shared" si="45"/>
        <v>8A8</v>
      </c>
      <c r="E224" s="82">
        <v>16</v>
      </c>
      <c r="F224" s="108">
        <v>8</v>
      </c>
      <c r="G224" s="108"/>
      <c r="H224" s="108">
        <f t="shared" ref="H224:H231" si="52">F224*2</f>
        <v>16</v>
      </c>
      <c r="I224" s="109" t="s">
        <v>226</v>
      </c>
      <c r="J224" s="110"/>
      <c r="K224" s="123"/>
      <c r="L224" s="110"/>
      <c r="M224" s="110" t="s">
        <v>29</v>
      </c>
      <c r="N224" s="124"/>
    </row>
    <row r="225" spans="1:16" s="79" customFormat="1" ht="18.75">
      <c r="A225" s="191"/>
      <c r="B225" s="106">
        <f t="shared" si="46"/>
        <v>42225</v>
      </c>
      <c r="C225" s="106">
        <f t="shared" si="47"/>
        <v>2224</v>
      </c>
      <c r="D225" s="106" t="str">
        <f t="shared" si="45"/>
        <v>8B0</v>
      </c>
      <c r="E225" s="82">
        <v>16</v>
      </c>
      <c r="F225" s="108">
        <v>8</v>
      </c>
      <c r="G225" s="108"/>
      <c r="H225" s="108">
        <f t="shared" si="52"/>
        <v>16</v>
      </c>
      <c r="I225" s="109" t="s">
        <v>227</v>
      </c>
      <c r="J225" s="110"/>
      <c r="K225" s="123"/>
      <c r="L225" s="110"/>
      <c r="M225" s="110" t="s">
        <v>29</v>
      </c>
      <c r="N225" s="124"/>
    </row>
    <row r="226" spans="1:16" s="79" customFormat="1" ht="18.75">
      <c r="A226" s="191"/>
      <c r="B226" s="106">
        <f t="shared" si="46"/>
        <v>42233</v>
      </c>
      <c r="C226" s="106">
        <f t="shared" si="47"/>
        <v>2232</v>
      </c>
      <c r="D226" s="106" t="str">
        <f t="shared" si="45"/>
        <v>8B8</v>
      </c>
      <c r="E226" s="82">
        <v>16</v>
      </c>
      <c r="F226" s="108">
        <v>8</v>
      </c>
      <c r="G226" s="108"/>
      <c r="H226" s="108">
        <f t="shared" si="52"/>
        <v>16</v>
      </c>
      <c r="I226" s="109" t="s">
        <v>228</v>
      </c>
      <c r="J226" s="110"/>
      <c r="K226" s="123"/>
      <c r="L226" s="110"/>
      <c r="M226" s="110" t="s">
        <v>29</v>
      </c>
      <c r="N226" s="124"/>
    </row>
    <row r="227" spans="1:16" s="79" customFormat="1" ht="18.75">
      <c r="A227" s="191"/>
      <c r="B227" s="106">
        <f t="shared" si="46"/>
        <v>42241</v>
      </c>
      <c r="C227" s="106">
        <f t="shared" si="47"/>
        <v>2240</v>
      </c>
      <c r="D227" s="106" t="str">
        <f t="shared" si="45"/>
        <v>8C0</v>
      </c>
      <c r="E227" s="82">
        <v>16</v>
      </c>
      <c r="F227" s="108">
        <v>8</v>
      </c>
      <c r="G227" s="108"/>
      <c r="H227" s="108">
        <f t="shared" si="52"/>
        <v>16</v>
      </c>
      <c r="I227" s="109" t="s">
        <v>229</v>
      </c>
      <c r="J227" s="110"/>
      <c r="K227" s="123"/>
      <c r="L227" s="110"/>
      <c r="M227" s="110" t="s">
        <v>29</v>
      </c>
      <c r="N227" s="124"/>
    </row>
    <row r="228" spans="1:16" s="79" customFormat="1" ht="18.75">
      <c r="A228" s="191"/>
      <c r="B228" s="106">
        <f t="shared" si="46"/>
        <v>42249</v>
      </c>
      <c r="C228" s="106">
        <f t="shared" si="47"/>
        <v>2248</v>
      </c>
      <c r="D228" s="106" t="str">
        <f t="shared" si="45"/>
        <v>8C8</v>
      </c>
      <c r="E228" s="82">
        <v>16</v>
      </c>
      <c r="F228" s="108">
        <v>8</v>
      </c>
      <c r="G228" s="108"/>
      <c r="H228" s="108">
        <f t="shared" si="52"/>
        <v>16</v>
      </c>
      <c r="I228" s="109" t="s">
        <v>230</v>
      </c>
      <c r="J228" s="110"/>
      <c r="K228" s="123"/>
      <c r="L228" s="110"/>
      <c r="M228" s="110" t="s">
        <v>29</v>
      </c>
      <c r="N228" s="124"/>
    </row>
    <row r="229" spans="1:16" s="79" customFormat="1" ht="18.75">
      <c r="A229" s="191"/>
      <c r="B229" s="106">
        <f t="shared" si="46"/>
        <v>42257</v>
      </c>
      <c r="C229" s="106">
        <f t="shared" si="47"/>
        <v>2256</v>
      </c>
      <c r="D229" s="106" t="str">
        <f t="shared" ref="D229:D240" si="53">DEC2HEX(C229)</f>
        <v>8D0</v>
      </c>
      <c r="E229" s="82">
        <v>16</v>
      </c>
      <c r="F229" s="108">
        <v>8</v>
      </c>
      <c r="G229" s="108"/>
      <c r="H229" s="108">
        <f t="shared" si="52"/>
        <v>16</v>
      </c>
      <c r="I229" s="109" t="s">
        <v>231</v>
      </c>
      <c r="J229" s="110"/>
      <c r="K229" s="123"/>
      <c r="L229" s="110"/>
      <c r="M229" s="110" t="s">
        <v>29</v>
      </c>
      <c r="N229" s="124"/>
    </row>
    <row r="230" spans="1:16" s="79" customFormat="1" ht="18.75">
      <c r="A230" s="191"/>
      <c r="B230" s="106">
        <f t="shared" si="46"/>
        <v>42265</v>
      </c>
      <c r="C230" s="106">
        <f t="shared" si="47"/>
        <v>2264</v>
      </c>
      <c r="D230" s="106" t="str">
        <f t="shared" si="53"/>
        <v>8D8</v>
      </c>
      <c r="E230" s="82">
        <v>16</v>
      </c>
      <c r="F230" s="108">
        <v>8</v>
      </c>
      <c r="G230" s="108"/>
      <c r="H230" s="108">
        <f t="shared" si="52"/>
        <v>16</v>
      </c>
      <c r="I230" s="109" t="s">
        <v>232</v>
      </c>
      <c r="J230" s="110"/>
      <c r="K230" s="123"/>
      <c r="L230" s="110"/>
      <c r="M230" s="110" t="s">
        <v>29</v>
      </c>
      <c r="N230" s="124"/>
    </row>
    <row r="231" spans="1:16" s="79" customFormat="1" ht="18.75">
      <c r="A231" s="191"/>
      <c r="B231" s="106">
        <f t="shared" si="46"/>
        <v>42273</v>
      </c>
      <c r="C231" s="106">
        <f t="shared" si="47"/>
        <v>2272</v>
      </c>
      <c r="D231" s="106" t="str">
        <f t="shared" si="53"/>
        <v>8E0</v>
      </c>
      <c r="E231" s="82">
        <v>16</v>
      </c>
      <c r="F231" s="108">
        <v>8</v>
      </c>
      <c r="G231" s="108"/>
      <c r="H231" s="108">
        <f t="shared" si="52"/>
        <v>16</v>
      </c>
      <c r="I231" s="109" t="s">
        <v>233</v>
      </c>
      <c r="J231" s="110"/>
      <c r="K231" s="123"/>
      <c r="L231" s="110"/>
      <c r="M231" s="110" t="s">
        <v>29</v>
      </c>
      <c r="N231" s="124"/>
    </row>
    <row r="232" spans="1:16" s="79" customFormat="1" ht="18.75">
      <c r="A232" s="191"/>
      <c r="B232" s="106">
        <f t="shared" si="46"/>
        <v>42281</v>
      </c>
      <c r="C232" s="106">
        <f t="shared" si="47"/>
        <v>2280</v>
      </c>
      <c r="D232" s="106" t="str">
        <f t="shared" si="53"/>
        <v>8E8</v>
      </c>
      <c r="E232" s="82">
        <v>16</v>
      </c>
      <c r="F232" s="108">
        <v>8</v>
      </c>
      <c r="G232" s="108"/>
      <c r="H232" s="108">
        <f t="shared" ref="H232:H236" si="54">F232*2</f>
        <v>16</v>
      </c>
      <c r="I232" s="109" t="s">
        <v>234</v>
      </c>
      <c r="J232" s="110"/>
      <c r="K232" s="123"/>
      <c r="L232" s="110"/>
      <c r="M232" s="110" t="s">
        <v>29</v>
      </c>
      <c r="N232" s="124"/>
    </row>
    <row r="233" spans="1:16" s="79" customFormat="1" ht="18.75">
      <c r="A233" s="191"/>
      <c r="B233" s="106">
        <f t="shared" si="46"/>
        <v>42289</v>
      </c>
      <c r="C233" s="106">
        <f t="shared" si="47"/>
        <v>2288</v>
      </c>
      <c r="D233" s="106" t="str">
        <f t="shared" si="53"/>
        <v>8F0</v>
      </c>
      <c r="E233" s="82">
        <v>16</v>
      </c>
      <c r="F233" s="108">
        <v>8</v>
      </c>
      <c r="G233" s="108"/>
      <c r="H233" s="108">
        <f t="shared" si="54"/>
        <v>16</v>
      </c>
      <c r="I233" s="109" t="s">
        <v>235</v>
      </c>
      <c r="J233" s="110"/>
      <c r="K233" s="123"/>
      <c r="L233" s="110"/>
      <c r="M233" s="110" t="s">
        <v>29</v>
      </c>
      <c r="N233" s="124"/>
    </row>
    <row r="234" spans="1:16" s="79" customFormat="1" ht="18.75">
      <c r="A234" s="191"/>
      <c r="B234" s="106">
        <f t="shared" si="46"/>
        <v>42297</v>
      </c>
      <c r="C234" s="106">
        <f t="shared" si="47"/>
        <v>2296</v>
      </c>
      <c r="D234" s="106" t="str">
        <f t="shared" si="53"/>
        <v>8F8</v>
      </c>
      <c r="E234" s="82">
        <v>16</v>
      </c>
      <c r="F234" s="108">
        <v>8</v>
      </c>
      <c r="G234" s="108"/>
      <c r="H234" s="108">
        <f t="shared" si="54"/>
        <v>16</v>
      </c>
      <c r="I234" s="109" t="s">
        <v>236</v>
      </c>
      <c r="J234" s="110"/>
      <c r="K234" s="123"/>
      <c r="L234" s="110"/>
      <c r="M234" s="110" t="s">
        <v>29</v>
      </c>
      <c r="N234" s="124"/>
    </row>
    <row r="235" spans="1:16" s="79" customFormat="1" ht="18.75">
      <c r="A235" s="191"/>
      <c r="B235" s="106">
        <f t="shared" si="46"/>
        <v>42305</v>
      </c>
      <c r="C235" s="106">
        <f t="shared" si="47"/>
        <v>2304</v>
      </c>
      <c r="D235" s="106" t="str">
        <f t="shared" si="53"/>
        <v>900</v>
      </c>
      <c r="E235" s="82">
        <v>16</v>
      </c>
      <c r="F235" s="108">
        <v>8</v>
      </c>
      <c r="G235" s="108"/>
      <c r="H235" s="108">
        <f t="shared" si="54"/>
        <v>16</v>
      </c>
      <c r="I235" s="109" t="s">
        <v>237</v>
      </c>
      <c r="J235" s="110"/>
      <c r="K235" s="123"/>
      <c r="L235" s="110"/>
      <c r="M235" s="110" t="s">
        <v>29</v>
      </c>
      <c r="N235" s="124"/>
    </row>
    <row r="236" spans="1:16" s="79" customFormat="1" ht="19.5" thickBot="1">
      <c r="A236" s="193"/>
      <c r="B236" s="106">
        <f t="shared" si="46"/>
        <v>42313</v>
      </c>
      <c r="C236" s="106">
        <f t="shared" si="47"/>
        <v>2312</v>
      </c>
      <c r="D236" s="112" t="str">
        <f t="shared" si="53"/>
        <v>908</v>
      </c>
      <c r="E236" s="82">
        <v>16</v>
      </c>
      <c r="F236" s="108">
        <v>8</v>
      </c>
      <c r="G236" s="108"/>
      <c r="H236" s="108">
        <f t="shared" si="54"/>
        <v>16</v>
      </c>
      <c r="I236" s="109" t="s">
        <v>238</v>
      </c>
      <c r="J236" s="110"/>
      <c r="K236" s="123"/>
      <c r="L236" s="110"/>
      <c r="M236" s="110" t="s">
        <v>29</v>
      </c>
      <c r="N236" s="124"/>
    </row>
    <row r="237" spans="1:16" ht="18.75" customHeight="1">
      <c r="A237" s="187" t="s">
        <v>239</v>
      </c>
      <c r="B237" s="74">
        <f>C237+40001</f>
        <v>40260</v>
      </c>
      <c r="C237" s="105">
        <v>259</v>
      </c>
      <c r="D237" s="106" t="str">
        <f t="shared" si="53"/>
        <v>103</v>
      </c>
      <c r="E237" s="105">
        <v>16</v>
      </c>
      <c r="F237" s="98">
        <v>9</v>
      </c>
      <c r="G237" s="98">
        <v>6</v>
      </c>
      <c r="H237" s="98">
        <f t="shared" ref="H237:H239" si="55">F237*2</f>
        <v>18</v>
      </c>
      <c r="I237" s="99" t="s">
        <v>240</v>
      </c>
      <c r="J237" s="102"/>
      <c r="K237" s="98"/>
      <c r="L237" s="102" t="s">
        <v>241</v>
      </c>
      <c r="M237" s="102" t="s">
        <v>242</v>
      </c>
      <c r="N237" s="103" t="s">
        <v>472</v>
      </c>
      <c r="P237" s="79"/>
    </row>
    <row r="238" spans="1:16" ht="18.75" customHeight="1">
      <c r="A238" s="188"/>
      <c r="B238" s="106">
        <f>B237+F237</f>
        <v>40269</v>
      </c>
      <c r="C238" s="106">
        <f>C237+F237</f>
        <v>268</v>
      </c>
      <c r="D238" s="106" t="str">
        <f t="shared" si="53"/>
        <v>10C</v>
      </c>
      <c r="E238" s="106">
        <v>16</v>
      </c>
      <c r="F238" s="108">
        <v>2</v>
      </c>
      <c r="G238" s="108">
        <f t="shared" ref="G238:G239" si="56">G237+H237</f>
        <v>24</v>
      </c>
      <c r="H238" s="108">
        <f t="shared" si="55"/>
        <v>4</v>
      </c>
      <c r="I238" s="109" t="s">
        <v>243</v>
      </c>
      <c r="J238" s="110"/>
      <c r="K238" s="108"/>
      <c r="L238" s="110" t="s">
        <v>31</v>
      </c>
      <c r="M238" s="110" t="s">
        <v>29</v>
      </c>
      <c r="N238" s="111" t="s">
        <v>465</v>
      </c>
      <c r="P238" s="79"/>
    </row>
    <row r="239" spans="1:16" ht="18.75" customHeight="1" thickBot="1">
      <c r="A239" s="189"/>
      <c r="B239" s="112">
        <f>B238+F238</f>
        <v>40271</v>
      </c>
      <c r="C239" s="106">
        <f>C238+F238</f>
        <v>270</v>
      </c>
      <c r="D239" s="112" t="str">
        <f t="shared" si="53"/>
        <v>10E</v>
      </c>
      <c r="E239" s="112">
        <v>16</v>
      </c>
      <c r="F239" s="128">
        <v>2</v>
      </c>
      <c r="G239" s="128">
        <f t="shared" si="56"/>
        <v>28</v>
      </c>
      <c r="H239" s="128">
        <f t="shared" si="55"/>
        <v>4</v>
      </c>
      <c r="I239" s="129" t="s">
        <v>244</v>
      </c>
      <c r="J239" s="130"/>
      <c r="K239" s="128"/>
      <c r="L239" s="130" t="s">
        <v>31</v>
      </c>
      <c r="M239" s="130" t="s">
        <v>242</v>
      </c>
      <c r="N239" s="131" t="s">
        <v>473</v>
      </c>
      <c r="P239" s="79"/>
    </row>
    <row r="240" spans="1:16" s="79" customFormat="1" ht="18.75">
      <c r="A240" s="191" t="s">
        <v>245</v>
      </c>
      <c r="B240" s="107">
        <f>C240+40001</f>
        <v>40401</v>
      </c>
      <c r="C240" s="74">
        <v>400</v>
      </c>
      <c r="D240" s="105" t="str">
        <f t="shared" si="53"/>
        <v>190</v>
      </c>
      <c r="E240" s="74">
        <v>16</v>
      </c>
      <c r="F240" s="75">
        <v>40</v>
      </c>
      <c r="G240" s="75" t="e">
        <f>#REF!+#REF!</f>
        <v>#REF!</v>
      </c>
      <c r="H240" s="75">
        <f>F240*2</f>
        <v>80</v>
      </c>
      <c r="I240" s="76" t="s">
        <v>246</v>
      </c>
      <c r="J240" s="77"/>
      <c r="K240" s="75"/>
      <c r="L240" s="77"/>
      <c r="M240" s="77" t="s">
        <v>29</v>
      </c>
      <c r="N240" s="78" t="s">
        <v>247</v>
      </c>
    </row>
    <row r="241" spans="1:14" s="79" customFormat="1" ht="18.75">
      <c r="A241" s="191"/>
      <c r="B241" s="80">
        <f t="shared" ref="B241:B279" si="57">B240+F240</f>
        <v>40441</v>
      </c>
      <c r="C241" s="82">
        <f t="shared" ref="C241:C279" si="58">C240+F240</f>
        <v>440</v>
      </c>
      <c r="D241" s="106" t="str">
        <f t="shared" ref="D241:D298" si="59">DEC2HEX(C241)</f>
        <v>1B8</v>
      </c>
      <c r="E241" s="82">
        <v>16</v>
      </c>
      <c r="F241" s="87">
        <v>40</v>
      </c>
      <c r="G241" s="87" t="e">
        <f t="shared" ref="G241:G242" si="60">G240+H240</f>
        <v>#REF!</v>
      </c>
      <c r="H241" s="87">
        <f t="shared" ref="H241:H242" si="61">F241*2</f>
        <v>80</v>
      </c>
      <c r="I241" s="88" t="s">
        <v>248</v>
      </c>
      <c r="J241" s="89"/>
      <c r="K241" s="87"/>
      <c r="L241" s="89"/>
      <c r="M241" s="89" t="s">
        <v>29</v>
      </c>
      <c r="N241" s="90"/>
    </row>
    <row r="242" spans="1:14" s="79" customFormat="1" ht="18.75">
      <c r="A242" s="191"/>
      <c r="B242" s="82">
        <f t="shared" si="57"/>
        <v>40481</v>
      </c>
      <c r="C242" s="82">
        <f t="shared" si="58"/>
        <v>480</v>
      </c>
      <c r="D242" s="106" t="str">
        <f t="shared" si="59"/>
        <v>1E0</v>
      </c>
      <c r="E242" s="82">
        <v>16</v>
      </c>
      <c r="F242" s="87">
        <v>40</v>
      </c>
      <c r="G242" s="87" t="e">
        <f t="shared" si="60"/>
        <v>#REF!</v>
      </c>
      <c r="H242" s="87">
        <f t="shared" si="61"/>
        <v>80</v>
      </c>
      <c r="I242" s="88" t="s">
        <v>249</v>
      </c>
      <c r="J242" s="89"/>
      <c r="K242" s="87"/>
      <c r="L242" s="89"/>
      <c r="M242" s="89" t="s">
        <v>29</v>
      </c>
      <c r="N242" s="90"/>
    </row>
    <row r="243" spans="1:14" s="79" customFormat="1" ht="18.75">
      <c r="A243" s="191"/>
      <c r="B243" s="82">
        <f t="shared" si="57"/>
        <v>40521</v>
      </c>
      <c r="C243" s="82">
        <f t="shared" si="58"/>
        <v>520</v>
      </c>
      <c r="D243" s="106" t="str">
        <f t="shared" si="59"/>
        <v>208</v>
      </c>
      <c r="E243" s="82">
        <v>16</v>
      </c>
      <c r="F243" s="87">
        <v>40</v>
      </c>
      <c r="G243" s="87" t="e">
        <f>G240+H240</f>
        <v>#REF!</v>
      </c>
      <c r="H243" s="87">
        <f t="shared" ref="H243:H244" si="62">F243*2</f>
        <v>80</v>
      </c>
      <c r="I243" s="88" t="s">
        <v>250</v>
      </c>
      <c r="J243" s="89"/>
      <c r="K243" s="87"/>
      <c r="L243" s="89"/>
      <c r="M243" s="89" t="s">
        <v>29</v>
      </c>
      <c r="N243" s="90"/>
    </row>
    <row r="244" spans="1:14" s="79" customFormat="1" ht="18.75">
      <c r="A244" s="191"/>
      <c r="B244" s="82">
        <f t="shared" si="57"/>
        <v>40561</v>
      </c>
      <c r="C244" s="82">
        <f t="shared" si="58"/>
        <v>560</v>
      </c>
      <c r="D244" s="106" t="str">
        <f t="shared" si="59"/>
        <v>230</v>
      </c>
      <c r="E244" s="82">
        <v>16</v>
      </c>
      <c r="F244" s="87">
        <v>40</v>
      </c>
      <c r="G244" s="87" t="e">
        <f t="shared" ref="G244" si="63">G243+H243</f>
        <v>#REF!</v>
      </c>
      <c r="H244" s="87">
        <f t="shared" si="62"/>
        <v>80</v>
      </c>
      <c r="I244" s="88" t="s">
        <v>251</v>
      </c>
      <c r="J244" s="89"/>
      <c r="K244" s="87"/>
      <c r="L244" s="89"/>
      <c r="M244" s="89" t="s">
        <v>29</v>
      </c>
      <c r="N244" s="90"/>
    </row>
    <row r="245" spans="1:14" s="79" customFormat="1" ht="18.75">
      <c r="A245" s="191"/>
      <c r="B245" s="82">
        <f t="shared" si="57"/>
        <v>40601</v>
      </c>
      <c r="C245" s="82">
        <f t="shared" si="58"/>
        <v>600</v>
      </c>
      <c r="D245" s="106" t="str">
        <f t="shared" si="59"/>
        <v>258</v>
      </c>
      <c r="E245" s="82">
        <v>16</v>
      </c>
      <c r="F245" s="87">
        <v>40</v>
      </c>
      <c r="G245" s="87" t="e">
        <f>G240+H240</f>
        <v>#REF!</v>
      </c>
      <c r="H245" s="87">
        <f t="shared" ref="H245:H246" si="64">F245*2</f>
        <v>80</v>
      </c>
      <c r="I245" s="88" t="s">
        <v>252</v>
      </c>
      <c r="J245" s="89"/>
      <c r="K245" s="87"/>
      <c r="L245" s="89"/>
      <c r="M245" s="89" t="s">
        <v>29</v>
      </c>
      <c r="N245" s="90"/>
    </row>
    <row r="246" spans="1:14" s="79" customFormat="1" ht="18.75">
      <c r="A246" s="191"/>
      <c r="B246" s="82">
        <f t="shared" si="57"/>
        <v>40641</v>
      </c>
      <c r="C246" s="82">
        <f t="shared" si="58"/>
        <v>640</v>
      </c>
      <c r="D246" s="106" t="str">
        <f t="shared" si="59"/>
        <v>280</v>
      </c>
      <c r="E246" s="82">
        <v>16</v>
      </c>
      <c r="F246" s="87">
        <v>40</v>
      </c>
      <c r="G246" s="87" t="e">
        <f t="shared" ref="G246" si="65">G245+H245</f>
        <v>#REF!</v>
      </c>
      <c r="H246" s="87">
        <f t="shared" si="64"/>
        <v>80</v>
      </c>
      <c r="I246" s="88" t="s">
        <v>253</v>
      </c>
      <c r="J246" s="89"/>
      <c r="K246" s="87"/>
      <c r="L246" s="89"/>
      <c r="M246" s="89" t="s">
        <v>29</v>
      </c>
      <c r="N246" s="90"/>
    </row>
    <row r="247" spans="1:14" s="79" customFormat="1" ht="18.75">
      <c r="A247" s="191"/>
      <c r="B247" s="82">
        <f t="shared" si="57"/>
        <v>40681</v>
      </c>
      <c r="C247" s="82">
        <f t="shared" si="58"/>
        <v>680</v>
      </c>
      <c r="D247" s="106" t="str">
        <f t="shared" si="59"/>
        <v>2A8</v>
      </c>
      <c r="E247" s="82">
        <v>16</v>
      </c>
      <c r="F247" s="87">
        <v>40</v>
      </c>
      <c r="G247" s="87" t="e">
        <f>G240+H240</f>
        <v>#REF!</v>
      </c>
      <c r="H247" s="87">
        <f t="shared" ref="H247:H248" si="66">F247*2</f>
        <v>80</v>
      </c>
      <c r="I247" s="88" t="s">
        <v>254</v>
      </c>
      <c r="J247" s="89"/>
      <c r="K247" s="87"/>
      <c r="L247" s="89"/>
      <c r="M247" s="89" t="s">
        <v>29</v>
      </c>
      <c r="N247" s="90"/>
    </row>
    <row r="248" spans="1:14" s="79" customFormat="1" ht="18.75">
      <c r="A248" s="191"/>
      <c r="B248" s="82">
        <f t="shared" si="57"/>
        <v>40721</v>
      </c>
      <c r="C248" s="82">
        <f t="shared" si="58"/>
        <v>720</v>
      </c>
      <c r="D248" s="106" t="str">
        <f t="shared" si="59"/>
        <v>2D0</v>
      </c>
      <c r="E248" s="82">
        <v>16</v>
      </c>
      <c r="F248" s="87">
        <v>40</v>
      </c>
      <c r="G248" s="87" t="e">
        <f t="shared" ref="G248" si="67">G247+H247</f>
        <v>#REF!</v>
      </c>
      <c r="H248" s="87">
        <f t="shared" si="66"/>
        <v>80</v>
      </c>
      <c r="I248" s="88" t="s">
        <v>255</v>
      </c>
      <c r="J248" s="89"/>
      <c r="K248" s="87"/>
      <c r="L248" s="89"/>
      <c r="M248" s="89" t="s">
        <v>29</v>
      </c>
      <c r="N248" s="90"/>
    </row>
    <row r="249" spans="1:14" s="79" customFormat="1" ht="18.75">
      <c r="A249" s="191"/>
      <c r="B249" s="82">
        <f t="shared" si="57"/>
        <v>40761</v>
      </c>
      <c r="C249" s="82">
        <f t="shared" si="58"/>
        <v>760</v>
      </c>
      <c r="D249" s="106" t="str">
        <f t="shared" si="59"/>
        <v>2F8</v>
      </c>
      <c r="E249" s="82">
        <v>16</v>
      </c>
      <c r="F249" s="87">
        <v>40</v>
      </c>
      <c r="G249" s="87" t="e">
        <f>G240+H240</f>
        <v>#REF!</v>
      </c>
      <c r="H249" s="87">
        <f t="shared" ref="H249:H250" si="68">F249*2</f>
        <v>80</v>
      </c>
      <c r="I249" s="88" t="s">
        <v>256</v>
      </c>
      <c r="J249" s="89"/>
      <c r="K249" s="87"/>
      <c r="L249" s="89"/>
      <c r="M249" s="89" t="s">
        <v>29</v>
      </c>
      <c r="N249" s="90"/>
    </row>
    <row r="250" spans="1:14" s="79" customFormat="1" ht="18.75">
      <c r="A250" s="191"/>
      <c r="B250" s="82">
        <f t="shared" si="57"/>
        <v>40801</v>
      </c>
      <c r="C250" s="82">
        <f t="shared" si="58"/>
        <v>800</v>
      </c>
      <c r="D250" s="106" t="str">
        <f t="shared" si="59"/>
        <v>320</v>
      </c>
      <c r="E250" s="82">
        <v>16</v>
      </c>
      <c r="F250" s="87">
        <v>40</v>
      </c>
      <c r="G250" s="87" t="e">
        <f t="shared" ref="G250" si="69">G249+H249</f>
        <v>#REF!</v>
      </c>
      <c r="H250" s="87">
        <f t="shared" si="68"/>
        <v>80</v>
      </c>
      <c r="I250" s="88" t="s">
        <v>257</v>
      </c>
      <c r="J250" s="89"/>
      <c r="K250" s="87"/>
      <c r="L250" s="89"/>
      <c r="M250" s="89" t="s">
        <v>29</v>
      </c>
      <c r="N250" s="90"/>
    </row>
    <row r="251" spans="1:14" s="79" customFormat="1" ht="18.75">
      <c r="A251" s="191"/>
      <c r="B251" s="82">
        <f t="shared" si="57"/>
        <v>40841</v>
      </c>
      <c r="C251" s="82">
        <f t="shared" si="58"/>
        <v>840</v>
      </c>
      <c r="D251" s="106" t="str">
        <f t="shared" si="59"/>
        <v>348</v>
      </c>
      <c r="E251" s="82">
        <v>16</v>
      </c>
      <c r="F251" s="87">
        <v>40</v>
      </c>
      <c r="G251" s="87" t="e">
        <f t="shared" ref="G251:G266" si="70">G250+H250</f>
        <v>#REF!</v>
      </c>
      <c r="H251" s="87">
        <f t="shared" ref="H251:H266" si="71">F251*2</f>
        <v>80</v>
      </c>
      <c r="I251" s="88" t="s">
        <v>258</v>
      </c>
      <c r="J251" s="89"/>
      <c r="K251" s="87"/>
      <c r="L251" s="89"/>
      <c r="M251" s="89" t="s">
        <v>29</v>
      </c>
      <c r="N251" s="90"/>
    </row>
    <row r="252" spans="1:14" s="79" customFormat="1" ht="18.75">
      <c r="A252" s="191"/>
      <c r="B252" s="82">
        <f t="shared" si="57"/>
        <v>40881</v>
      </c>
      <c r="C252" s="82">
        <f t="shared" si="58"/>
        <v>880</v>
      </c>
      <c r="D252" s="106" t="str">
        <f t="shared" si="59"/>
        <v>370</v>
      </c>
      <c r="E252" s="82">
        <v>16</v>
      </c>
      <c r="F252" s="87">
        <v>40</v>
      </c>
      <c r="G252" s="87" t="e">
        <f t="shared" si="70"/>
        <v>#REF!</v>
      </c>
      <c r="H252" s="87">
        <f t="shared" si="71"/>
        <v>80</v>
      </c>
      <c r="I252" s="88" t="s">
        <v>259</v>
      </c>
      <c r="J252" s="89"/>
      <c r="K252" s="87"/>
      <c r="L252" s="89"/>
      <c r="M252" s="89" t="s">
        <v>29</v>
      </c>
      <c r="N252" s="90"/>
    </row>
    <row r="253" spans="1:14" s="79" customFormat="1" ht="18.75">
      <c r="A253" s="191"/>
      <c r="B253" s="82">
        <f t="shared" si="57"/>
        <v>40921</v>
      </c>
      <c r="C253" s="82">
        <f t="shared" si="58"/>
        <v>920</v>
      </c>
      <c r="D253" s="106" t="str">
        <f t="shared" si="59"/>
        <v>398</v>
      </c>
      <c r="E253" s="82">
        <v>16</v>
      </c>
      <c r="F253" s="87">
        <v>40</v>
      </c>
      <c r="G253" s="87" t="e">
        <f t="shared" si="70"/>
        <v>#REF!</v>
      </c>
      <c r="H253" s="87">
        <f t="shared" si="71"/>
        <v>80</v>
      </c>
      <c r="I253" s="88" t="s">
        <v>260</v>
      </c>
      <c r="J253" s="89"/>
      <c r="K253" s="87"/>
      <c r="L253" s="89"/>
      <c r="M253" s="89" t="s">
        <v>29</v>
      </c>
      <c r="N253" s="90"/>
    </row>
    <row r="254" spans="1:14" s="79" customFormat="1" ht="18.75">
      <c r="A254" s="191"/>
      <c r="B254" s="82">
        <f t="shared" si="57"/>
        <v>40961</v>
      </c>
      <c r="C254" s="82">
        <f t="shared" si="58"/>
        <v>960</v>
      </c>
      <c r="D254" s="106" t="str">
        <f t="shared" si="59"/>
        <v>3C0</v>
      </c>
      <c r="E254" s="82">
        <v>16</v>
      </c>
      <c r="F254" s="87">
        <v>40</v>
      </c>
      <c r="G254" s="87" t="e">
        <f t="shared" si="70"/>
        <v>#REF!</v>
      </c>
      <c r="H254" s="87">
        <f t="shared" si="71"/>
        <v>80</v>
      </c>
      <c r="I254" s="88" t="s">
        <v>261</v>
      </c>
      <c r="J254" s="89"/>
      <c r="K254" s="87"/>
      <c r="L254" s="89"/>
      <c r="M254" s="89" t="s">
        <v>29</v>
      </c>
      <c r="N254" s="90"/>
    </row>
    <row r="255" spans="1:14" s="79" customFormat="1" ht="18.75">
      <c r="A255" s="191"/>
      <c r="B255" s="82">
        <f t="shared" si="57"/>
        <v>41001</v>
      </c>
      <c r="C255" s="82">
        <f t="shared" si="58"/>
        <v>1000</v>
      </c>
      <c r="D255" s="106" t="str">
        <f t="shared" si="59"/>
        <v>3E8</v>
      </c>
      <c r="E255" s="82">
        <v>16</v>
      </c>
      <c r="F255" s="87">
        <v>40</v>
      </c>
      <c r="G255" s="87" t="e">
        <f t="shared" si="70"/>
        <v>#REF!</v>
      </c>
      <c r="H255" s="87">
        <f t="shared" si="71"/>
        <v>80</v>
      </c>
      <c r="I255" s="88" t="s">
        <v>262</v>
      </c>
      <c r="J255" s="89"/>
      <c r="K255" s="87"/>
      <c r="L255" s="89"/>
      <c r="M255" s="89" t="s">
        <v>29</v>
      </c>
      <c r="N255" s="90"/>
    </row>
    <row r="256" spans="1:14" s="79" customFormat="1" ht="18.75">
      <c r="A256" s="191"/>
      <c r="B256" s="82">
        <f t="shared" si="57"/>
        <v>41041</v>
      </c>
      <c r="C256" s="82">
        <f t="shared" si="58"/>
        <v>1040</v>
      </c>
      <c r="D256" s="106" t="str">
        <f t="shared" si="59"/>
        <v>410</v>
      </c>
      <c r="E256" s="82">
        <v>16</v>
      </c>
      <c r="F256" s="87">
        <v>40</v>
      </c>
      <c r="G256" s="87" t="e">
        <f t="shared" si="70"/>
        <v>#REF!</v>
      </c>
      <c r="H256" s="87">
        <f t="shared" si="71"/>
        <v>80</v>
      </c>
      <c r="I256" s="88" t="s">
        <v>263</v>
      </c>
      <c r="J256" s="89"/>
      <c r="K256" s="87"/>
      <c r="L256" s="89"/>
      <c r="M256" s="89" t="s">
        <v>29</v>
      </c>
      <c r="N256" s="90"/>
    </row>
    <row r="257" spans="1:14" s="79" customFormat="1" ht="18.75">
      <c r="A257" s="191"/>
      <c r="B257" s="82">
        <f t="shared" si="57"/>
        <v>41081</v>
      </c>
      <c r="C257" s="82">
        <f t="shared" si="58"/>
        <v>1080</v>
      </c>
      <c r="D257" s="106" t="str">
        <f t="shared" si="59"/>
        <v>438</v>
      </c>
      <c r="E257" s="82">
        <v>16</v>
      </c>
      <c r="F257" s="87">
        <v>40</v>
      </c>
      <c r="G257" s="87" t="e">
        <f t="shared" si="70"/>
        <v>#REF!</v>
      </c>
      <c r="H257" s="87">
        <f t="shared" si="71"/>
        <v>80</v>
      </c>
      <c r="I257" s="88" t="s">
        <v>264</v>
      </c>
      <c r="J257" s="89"/>
      <c r="K257" s="87"/>
      <c r="L257" s="89"/>
      <c r="M257" s="89" t="s">
        <v>29</v>
      </c>
      <c r="N257" s="90"/>
    </row>
    <row r="258" spans="1:14" s="79" customFormat="1" ht="18.75">
      <c r="A258" s="191"/>
      <c r="B258" s="82">
        <f t="shared" si="57"/>
        <v>41121</v>
      </c>
      <c r="C258" s="82">
        <f t="shared" si="58"/>
        <v>1120</v>
      </c>
      <c r="D258" s="106" t="str">
        <f t="shared" si="59"/>
        <v>460</v>
      </c>
      <c r="E258" s="82">
        <v>16</v>
      </c>
      <c r="F258" s="87">
        <v>40</v>
      </c>
      <c r="G258" s="87" t="e">
        <f t="shared" si="70"/>
        <v>#REF!</v>
      </c>
      <c r="H258" s="87">
        <f t="shared" si="71"/>
        <v>80</v>
      </c>
      <c r="I258" s="88" t="s">
        <v>265</v>
      </c>
      <c r="J258" s="89"/>
      <c r="K258" s="87"/>
      <c r="L258" s="89"/>
      <c r="M258" s="89" t="s">
        <v>29</v>
      </c>
      <c r="N258" s="90"/>
    </row>
    <row r="259" spans="1:14" s="79" customFormat="1" ht="18.75">
      <c r="A259" s="191"/>
      <c r="B259" s="82">
        <f t="shared" si="57"/>
        <v>41161</v>
      </c>
      <c r="C259" s="82">
        <f t="shared" si="58"/>
        <v>1160</v>
      </c>
      <c r="D259" s="106" t="str">
        <f t="shared" si="59"/>
        <v>488</v>
      </c>
      <c r="E259" s="82">
        <v>16</v>
      </c>
      <c r="F259" s="87">
        <v>40</v>
      </c>
      <c r="G259" s="87" t="e">
        <f t="shared" si="70"/>
        <v>#REF!</v>
      </c>
      <c r="H259" s="87">
        <f t="shared" si="71"/>
        <v>80</v>
      </c>
      <c r="I259" s="88" t="s">
        <v>266</v>
      </c>
      <c r="J259" s="89"/>
      <c r="K259" s="87"/>
      <c r="L259" s="89"/>
      <c r="M259" s="89" t="s">
        <v>29</v>
      </c>
      <c r="N259" s="90"/>
    </row>
    <row r="260" spans="1:14" s="79" customFormat="1" ht="18.75">
      <c r="A260" s="191"/>
      <c r="B260" s="82">
        <f t="shared" si="57"/>
        <v>41201</v>
      </c>
      <c r="C260" s="82">
        <f t="shared" si="58"/>
        <v>1200</v>
      </c>
      <c r="D260" s="106" t="str">
        <f t="shared" si="59"/>
        <v>4B0</v>
      </c>
      <c r="E260" s="82">
        <v>16</v>
      </c>
      <c r="F260" s="87">
        <v>40</v>
      </c>
      <c r="G260" s="87" t="e">
        <f t="shared" si="70"/>
        <v>#REF!</v>
      </c>
      <c r="H260" s="87">
        <f t="shared" si="71"/>
        <v>80</v>
      </c>
      <c r="I260" s="88" t="s">
        <v>267</v>
      </c>
      <c r="J260" s="89"/>
      <c r="K260" s="87"/>
      <c r="L260" s="89"/>
      <c r="M260" s="89" t="s">
        <v>29</v>
      </c>
      <c r="N260" s="90"/>
    </row>
    <row r="261" spans="1:14" s="79" customFormat="1" ht="18.75">
      <c r="A261" s="191"/>
      <c r="B261" s="82">
        <f t="shared" si="57"/>
        <v>41241</v>
      </c>
      <c r="C261" s="82">
        <f t="shared" si="58"/>
        <v>1240</v>
      </c>
      <c r="D261" s="106" t="str">
        <f t="shared" si="59"/>
        <v>4D8</v>
      </c>
      <c r="E261" s="82">
        <v>16</v>
      </c>
      <c r="F261" s="87">
        <v>40</v>
      </c>
      <c r="G261" s="87" t="e">
        <f t="shared" si="70"/>
        <v>#REF!</v>
      </c>
      <c r="H261" s="87">
        <f t="shared" si="71"/>
        <v>80</v>
      </c>
      <c r="I261" s="88" t="s">
        <v>268</v>
      </c>
      <c r="J261" s="89"/>
      <c r="K261" s="87"/>
      <c r="L261" s="89"/>
      <c r="M261" s="89" t="s">
        <v>29</v>
      </c>
      <c r="N261" s="90"/>
    </row>
    <row r="262" spans="1:14" s="79" customFormat="1" ht="18.75">
      <c r="A262" s="191"/>
      <c r="B262" s="82">
        <f t="shared" si="57"/>
        <v>41281</v>
      </c>
      <c r="C262" s="82">
        <f t="shared" si="58"/>
        <v>1280</v>
      </c>
      <c r="D262" s="106" t="str">
        <f t="shared" si="59"/>
        <v>500</v>
      </c>
      <c r="E262" s="82">
        <v>16</v>
      </c>
      <c r="F262" s="87">
        <v>40</v>
      </c>
      <c r="G262" s="87" t="e">
        <f t="shared" si="70"/>
        <v>#REF!</v>
      </c>
      <c r="H262" s="87">
        <f t="shared" si="71"/>
        <v>80</v>
      </c>
      <c r="I262" s="88" t="s">
        <v>269</v>
      </c>
      <c r="J262" s="89"/>
      <c r="K262" s="87"/>
      <c r="L262" s="89"/>
      <c r="M262" s="89" t="s">
        <v>29</v>
      </c>
      <c r="N262" s="90"/>
    </row>
    <row r="263" spans="1:14" s="79" customFormat="1" ht="18.75">
      <c r="A263" s="191"/>
      <c r="B263" s="82">
        <f t="shared" si="57"/>
        <v>41321</v>
      </c>
      <c r="C263" s="82">
        <f t="shared" si="58"/>
        <v>1320</v>
      </c>
      <c r="D263" s="106" t="str">
        <f t="shared" si="59"/>
        <v>528</v>
      </c>
      <c r="E263" s="82">
        <v>16</v>
      </c>
      <c r="F263" s="87">
        <v>40</v>
      </c>
      <c r="G263" s="87" t="e">
        <f t="shared" si="70"/>
        <v>#REF!</v>
      </c>
      <c r="H263" s="87">
        <f t="shared" si="71"/>
        <v>80</v>
      </c>
      <c r="I263" s="88" t="s">
        <v>270</v>
      </c>
      <c r="J263" s="89"/>
      <c r="K263" s="87"/>
      <c r="L263" s="89"/>
      <c r="M263" s="89" t="s">
        <v>29</v>
      </c>
      <c r="N263" s="90"/>
    </row>
    <row r="264" spans="1:14" s="79" customFormat="1" ht="18.75">
      <c r="A264" s="191"/>
      <c r="B264" s="82">
        <f t="shared" si="57"/>
        <v>41361</v>
      </c>
      <c r="C264" s="82">
        <f t="shared" si="58"/>
        <v>1360</v>
      </c>
      <c r="D264" s="106" t="str">
        <f t="shared" si="59"/>
        <v>550</v>
      </c>
      <c r="E264" s="82">
        <v>16</v>
      </c>
      <c r="F264" s="87">
        <v>40</v>
      </c>
      <c r="G264" s="87" t="e">
        <f t="shared" si="70"/>
        <v>#REF!</v>
      </c>
      <c r="H264" s="87">
        <f t="shared" si="71"/>
        <v>80</v>
      </c>
      <c r="I264" s="88" t="s">
        <v>271</v>
      </c>
      <c r="J264" s="89"/>
      <c r="K264" s="87"/>
      <c r="L264" s="89"/>
      <c r="M264" s="89" t="s">
        <v>29</v>
      </c>
      <c r="N264" s="90"/>
    </row>
    <row r="265" spans="1:14" s="79" customFormat="1" ht="18.75">
      <c r="A265" s="191"/>
      <c r="B265" s="82">
        <f t="shared" si="57"/>
        <v>41401</v>
      </c>
      <c r="C265" s="82">
        <f t="shared" si="58"/>
        <v>1400</v>
      </c>
      <c r="D265" s="106" t="str">
        <f t="shared" si="59"/>
        <v>578</v>
      </c>
      <c r="E265" s="82">
        <v>16</v>
      </c>
      <c r="F265" s="87">
        <v>40</v>
      </c>
      <c r="G265" s="87" t="e">
        <f t="shared" si="70"/>
        <v>#REF!</v>
      </c>
      <c r="H265" s="87">
        <f t="shared" si="71"/>
        <v>80</v>
      </c>
      <c r="I265" s="88" t="s">
        <v>272</v>
      </c>
      <c r="J265" s="89"/>
      <c r="K265" s="87"/>
      <c r="L265" s="89"/>
      <c r="M265" s="89" t="s">
        <v>29</v>
      </c>
      <c r="N265" s="90"/>
    </row>
    <row r="266" spans="1:14" s="79" customFormat="1" ht="18.75">
      <c r="A266" s="191"/>
      <c r="B266" s="82">
        <f t="shared" si="57"/>
        <v>41441</v>
      </c>
      <c r="C266" s="82">
        <f t="shared" si="58"/>
        <v>1440</v>
      </c>
      <c r="D266" s="106" t="str">
        <f t="shared" si="59"/>
        <v>5A0</v>
      </c>
      <c r="E266" s="82">
        <v>16</v>
      </c>
      <c r="F266" s="87">
        <v>40</v>
      </c>
      <c r="G266" s="87" t="e">
        <f t="shared" si="70"/>
        <v>#REF!</v>
      </c>
      <c r="H266" s="87">
        <f t="shared" si="71"/>
        <v>80</v>
      </c>
      <c r="I266" s="88" t="s">
        <v>273</v>
      </c>
      <c r="J266" s="89"/>
      <c r="K266" s="87"/>
      <c r="L266" s="89"/>
      <c r="M266" s="89" t="s">
        <v>29</v>
      </c>
      <c r="N266" s="90"/>
    </row>
    <row r="267" spans="1:14" s="79" customFormat="1" ht="18.75">
      <c r="A267" s="191"/>
      <c r="B267" s="82">
        <f t="shared" si="57"/>
        <v>41481</v>
      </c>
      <c r="C267" s="82">
        <f t="shared" si="58"/>
        <v>1480</v>
      </c>
      <c r="D267" s="106" t="str">
        <f t="shared" si="59"/>
        <v>5C8</v>
      </c>
      <c r="E267" s="82">
        <v>16</v>
      </c>
      <c r="F267" s="87">
        <v>40</v>
      </c>
      <c r="G267" s="87" t="e">
        <f>G240+H240</f>
        <v>#REF!</v>
      </c>
      <c r="H267" s="87">
        <f t="shared" ref="H267:H268" si="72">F267*2</f>
        <v>80</v>
      </c>
      <c r="I267" s="88" t="s">
        <v>274</v>
      </c>
      <c r="J267" s="89"/>
      <c r="K267" s="87"/>
      <c r="L267" s="89"/>
      <c r="M267" s="89" t="s">
        <v>29</v>
      </c>
      <c r="N267" s="90"/>
    </row>
    <row r="268" spans="1:14" s="79" customFormat="1" ht="18.75">
      <c r="A268" s="191"/>
      <c r="B268" s="82">
        <f t="shared" si="57"/>
        <v>41521</v>
      </c>
      <c r="C268" s="82">
        <f t="shared" si="58"/>
        <v>1520</v>
      </c>
      <c r="D268" s="106" t="str">
        <f t="shared" si="59"/>
        <v>5F0</v>
      </c>
      <c r="E268" s="82">
        <v>16</v>
      </c>
      <c r="F268" s="87">
        <v>40</v>
      </c>
      <c r="G268" s="87" t="e">
        <f t="shared" ref="G268" si="73">G267+H267</f>
        <v>#REF!</v>
      </c>
      <c r="H268" s="87">
        <f t="shared" si="72"/>
        <v>80</v>
      </c>
      <c r="I268" s="88" t="s">
        <v>275</v>
      </c>
      <c r="J268" s="89"/>
      <c r="K268" s="87"/>
      <c r="L268" s="89"/>
      <c r="M268" s="89" t="s">
        <v>29</v>
      </c>
      <c r="N268" s="90"/>
    </row>
    <row r="269" spans="1:14" s="79" customFormat="1" ht="18.75">
      <c r="A269" s="191"/>
      <c r="B269" s="82">
        <f t="shared" si="57"/>
        <v>41561</v>
      </c>
      <c r="C269" s="82">
        <f t="shared" si="58"/>
        <v>1560</v>
      </c>
      <c r="D269" s="106" t="str">
        <f t="shared" si="59"/>
        <v>618</v>
      </c>
      <c r="E269" s="82">
        <v>16</v>
      </c>
      <c r="F269" s="87">
        <v>40</v>
      </c>
      <c r="G269" s="87" t="e">
        <f>G240+H240</f>
        <v>#REF!</v>
      </c>
      <c r="H269" s="87">
        <f t="shared" ref="H269:H270" si="74">F269*2</f>
        <v>80</v>
      </c>
      <c r="I269" s="88" t="s">
        <v>276</v>
      </c>
      <c r="J269" s="89"/>
      <c r="K269" s="87"/>
      <c r="L269" s="89"/>
      <c r="M269" s="89" t="s">
        <v>29</v>
      </c>
      <c r="N269" s="90"/>
    </row>
    <row r="270" spans="1:14" s="79" customFormat="1" ht="18.75">
      <c r="A270" s="191"/>
      <c r="B270" s="82">
        <f t="shared" si="57"/>
        <v>41601</v>
      </c>
      <c r="C270" s="82">
        <f t="shared" si="58"/>
        <v>1600</v>
      </c>
      <c r="D270" s="106" t="str">
        <f t="shared" si="59"/>
        <v>640</v>
      </c>
      <c r="E270" s="82">
        <v>16</v>
      </c>
      <c r="F270" s="87">
        <v>40</v>
      </c>
      <c r="G270" s="87" t="e">
        <f t="shared" ref="G270" si="75">G269+H269</f>
        <v>#REF!</v>
      </c>
      <c r="H270" s="87">
        <f t="shared" si="74"/>
        <v>80</v>
      </c>
      <c r="I270" s="88" t="s">
        <v>277</v>
      </c>
      <c r="J270" s="89"/>
      <c r="K270" s="87"/>
      <c r="L270" s="89"/>
      <c r="M270" s="89" t="s">
        <v>29</v>
      </c>
      <c r="N270" s="90"/>
    </row>
    <row r="271" spans="1:14" s="79" customFormat="1" ht="18.75">
      <c r="A271" s="191"/>
      <c r="B271" s="82">
        <f t="shared" si="57"/>
        <v>41641</v>
      </c>
      <c r="C271" s="82">
        <f t="shared" si="58"/>
        <v>1640</v>
      </c>
      <c r="D271" s="106" t="str">
        <f t="shared" si="59"/>
        <v>668</v>
      </c>
      <c r="E271" s="82">
        <v>16</v>
      </c>
      <c r="F271" s="87">
        <v>40</v>
      </c>
      <c r="G271" s="87" t="e">
        <f>G240+H240</f>
        <v>#REF!</v>
      </c>
      <c r="H271" s="87">
        <f t="shared" ref="H271:H272" si="76">F271*2</f>
        <v>80</v>
      </c>
      <c r="I271" s="88" t="s">
        <v>278</v>
      </c>
      <c r="J271" s="89"/>
      <c r="K271" s="87"/>
      <c r="L271" s="89"/>
      <c r="M271" s="89" t="s">
        <v>29</v>
      </c>
      <c r="N271" s="90"/>
    </row>
    <row r="272" spans="1:14" s="79" customFormat="1" ht="18.75">
      <c r="A272" s="191"/>
      <c r="B272" s="82">
        <f t="shared" si="57"/>
        <v>41681</v>
      </c>
      <c r="C272" s="82">
        <f t="shared" si="58"/>
        <v>1680</v>
      </c>
      <c r="D272" s="106" t="str">
        <f t="shared" si="59"/>
        <v>690</v>
      </c>
      <c r="E272" s="82">
        <v>16</v>
      </c>
      <c r="F272" s="87">
        <v>40</v>
      </c>
      <c r="G272" s="87" t="e">
        <f t="shared" ref="G272" si="77">G271+H271</f>
        <v>#REF!</v>
      </c>
      <c r="H272" s="87">
        <f t="shared" si="76"/>
        <v>80</v>
      </c>
      <c r="I272" s="88" t="s">
        <v>279</v>
      </c>
      <c r="J272" s="89"/>
      <c r="K272" s="87"/>
      <c r="L272" s="89"/>
      <c r="M272" s="89" t="s">
        <v>29</v>
      </c>
      <c r="N272" s="90"/>
    </row>
    <row r="273" spans="1:14" s="79" customFormat="1" ht="18.75">
      <c r="A273" s="191"/>
      <c r="B273" s="82">
        <f t="shared" si="57"/>
        <v>41721</v>
      </c>
      <c r="C273" s="82">
        <f t="shared" si="58"/>
        <v>1720</v>
      </c>
      <c r="D273" s="106" t="str">
        <f t="shared" si="59"/>
        <v>6B8</v>
      </c>
      <c r="E273" s="82">
        <v>16</v>
      </c>
      <c r="F273" s="87">
        <v>40</v>
      </c>
      <c r="G273" s="87" t="e">
        <f>G240+H240</f>
        <v>#REF!</v>
      </c>
      <c r="H273" s="87">
        <f t="shared" ref="H273:H274" si="78">F273*2</f>
        <v>80</v>
      </c>
      <c r="I273" s="88" t="s">
        <v>280</v>
      </c>
      <c r="J273" s="89"/>
      <c r="K273" s="87"/>
      <c r="L273" s="89"/>
      <c r="M273" s="89" t="s">
        <v>29</v>
      </c>
      <c r="N273" s="90"/>
    </row>
    <row r="274" spans="1:14" s="79" customFormat="1" ht="18.75">
      <c r="A274" s="191"/>
      <c r="B274" s="82">
        <f t="shared" si="57"/>
        <v>41761</v>
      </c>
      <c r="C274" s="82">
        <f t="shared" si="58"/>
        <v>1760</v>
      </c>
      <c r="D274" s="106" t="str">
        <f t="shared" si="59"/>
        <v>6E0</v>
      </c>
      <c r="E274" s="82">
        <v>16</v>
      </c>
      <c r="F274" s="87">
        <v>40</v>
      </c>
      <c r="G274" s="87" t="e">
        <f t="shared" ref="G274" si="79">G273+H273</f>
        <v>#REF!</v>
      </c>
      <c r="H274" s="87">
        <f t="shared" si="78"/>
        <v>80</v>
      </c>
      <c r="I274" s="88" t="s">
        <v>281</v>
      </c>
      <c r="J274" s="89"/>
      <c r="K274" s="87"/>
      <c r="L274" s="89"/>
      <c r="M274" s="89" t="s">
        <v>29</v>
      </c>
      <c r="N274" s="90"/>
    </row>
    <row r="275" spans="1:14" s="79" customFormat="1" ht="18.75">
      <c r="A275" s="191"/>
      <c r="B275" s="82">
        <f t="shared" si="57"/>
        <v>41801</v>
      </c>
      <c r="C275" s="82">
        <f t="shared" si="58"/>
        <v>1800</v>
      </c>
      <c r="D275" s="106" t="str">
        <f t="shared" si="59"/>
        <v>708</v>
      </c>
      <c r="E275" s="82">
        <v>16</v>
      </c>
      <c r="F275" s="87">
        <v>40</v>
      </c>
      <c r="G275" s="87" t="e">
        <f>G240+H240</f>
        <v>#REF!</v>
      </c>
      <c r="H275" s="87">
        <f t="shared" ref="H275:H276" si="80">F275*2</f>
        <v>80</v>
      </c>
      <c r="I275" s="88" t="s">
        <v>282</v>
      </c>
      <c r="J275" s="89"/>
      <c r="K275" s="87"/>
      <c r="L275" s="89"/>
      <c r="M275" s="89" t="s">
        <v>29</v>
      </c>
      <c r="N275" s="90"/>
    </row>
    <row r="276" spans="1:14" s="79" customFormat="1" ht="18.75">
      <c r="A276" s="191"/>
      <c r="B276" s="82">
        <f t="shared" si="57"/>
        <v>41841</v>
      </c>
      <c r="C276" s="82">
        <f t="shared" si="58"/>
        <v>1840</v>
      </c>
      <c r="D276" s="106" t="str">
        <f t="shared" si="59"/>
        <v>730</v>
      </c>
      <c r="E276" s="82">
        <v>16</v>
      </c>
      <c r="F276" s="87">
        <v>40</v>
      </c>
      <c r="G276" s="87" t="e">
        <f t="shared" ref="G276" si="81">G275+H275</f>
        <v>#REF!</v>
      </c>
      <c r="H276" s="87">
        <f t="shared" si="80"/>
        <v>80</v>
      </c>
      <c r="I276" s="88" t="s">
        <v>283</v>
      </c>
      <c r="J276" s="89"/>
      <c r="K276" s="87"/>
      <c r="L276" s="89"/>
      <c r="M276" s="89" t="s">
        <v>29</v>
      </c>
      <c r="N276" s="90"/>
    </row>
    <row r="277" spans="1:14" s="79" customFormat="1" ht="18.75">
      <c r="A277" s="191"/>
      <c r="B277" s="82">
        <f t="shared" si="57"/>
        <v>41881</v>
      </c>
      <c r="C277" s="82">
        <f t="shared" si="58"/>
        <v>1880</v>
      </c>
      <c r="D277" s="106" t="str">
        <f t="shared" si="59"/>
        <v>758</v>
      </c>
      <c r="E277" s="82">
        <v>16</v>
      </c>
      <c r="F277" s="87">
        <v>40</v>
      </c>
      <c r="G277" s="87" t="e">
        <f>G240+H240</f>
        <v>#REF!</v>
      </c>
      <c r="H277" s="87">
        <f t="shared" ref="H277:H278" si="82">F277*2</f>
        <v>80</v>
      </c>
      <c r="I277" s="88" t="s">
        <v>284</v>
      </c>
      <c r="J277" s="89"/>
      <c r="K277" s="87"/>
      <c r="L277" s="89"/>
      <c r="M277" s="89" t="s">
        <v>29</v>
      </c>
      <c r="N277" s="90"/>
    </row>
    <row r="278" spans="1:14" s="79" customFormat="1" ht="18.75">
      <c r="A278" s="191"/>
      <c r="B278" s="82">
        <f t="shared" si="57"/>
        <v>41921</v>
      </c>
      <c r="C278" s="82">
        <f t="shared" si="58"/>
        <v>1920</v>
      </c>
      <c r="D278" s="106" t="str">
        <f t="shared" si="59"/>
        <v>780</v>
      </c>
      <c r="E278" s="82">
        <v>16</v>
      </c>
      <c r="F278" s="87">
        <v>40</v>
      </c>
      <c r="G278" s="87" t="e">
        <f t="shared" ref="G278" si="83">G277+H277</f>
        <v>#REF!</v>
      </c>
      <c r="H278" s="87">
        <f t="shared" si="82"/>
        <v>80</v>
      </c>
      <c r="I278" s="88" t="s">
        <v>285</v>
      </c>
      <c r="J278" s="89"/>
      <c r="K278" s="87"/>
      <c r="L278" s="89"/>
      <c r="M278" s="89" t="s">
        <v>29</v>
      </c>
      <c r="N278" s="90"/>
    </row>
    <row r="279" spans="1:14" s="79" customFormat="1" ht="19.5" thickBot="1">
      <c r="A279" s="191"/>
      <c r="B279" s="82">
        <f t="shared" si="57"/>
        <v>41961</v>
      </c>
      <c r="C279" s="82">
        <f t="shared" si="58"/>
        <v>1960</v>
      </c>
      <c r="D279" s="112" t="str">
        <f t="shared" si="59"/>
        <v>7A8</v>
      </c>
      <c r="E279" s="86">
        <v>16</v>
      </c>
      <c r="F279" s="87">
        <v>40</v>
      </c>
      <c r="G279" s="87" t="e">
        <f>G240+H240</f>
        <v>#REF!</v>
      </c>
      <c r="H279" s="87">
        <f>F279*2</f>
        <v>80</v>
      </c>
      <c r="I279" s="88" t="s">
        <v>286</v>
      </c>
      <c r="J279" s="89"/>
      <c r="K279" s="87"/>
      <c r="L279" s="89"/>
      <c r="M279" s="89" t="s">
        <v>29</v>
      </c>
      <c r="N279" s="90"/>
    </row>
    <row r="280" spans="1:14" s="79" customFormat="1" ht="18.75" customHeight="1">
      <c r="A280" s="194" t="s">
        <v>287</v>
      </c>
      <c r="B280" s="74">
        <f>C280+40001</f>
        <v>40354</v>
      </c>
      <c r="C280" s="74">
        <v>353</v>
      </c>
      <c r="D280" s="106" t="str">
        <f t="shared" si="59"/>
        <v>161</v>
      </c>
      <c r="E280" s="82">
        <v>16</v>
      </c>
      <c r="F280" s="75">
        <v>1</v>
      </c>
      <c r="G280" s="75">
        <v>194</v>
      </c>
      <c r="H280" s="75">
        <f>F280*2</f>
        <v>2</v>
      </c>
      <c r="I280" s="76" t="s">
        <v>288</v>
      </c>
      <c r="J280" s="77"/>
      <c r="K280" s="75">
        <v>15</v>
      </c>
      <c r="L280" s="77" t="s">
        <v>28</v>
      </c>
      <c r="M280" s="77" t="s">
        <v>29</v>
      </c>
      <c r="N280" s="78" t="s">
        <v>289</v>
      </c>
    </row>
    <row r="281" spans="1:14" s="79" customFormat="1" ht="18.75">
      <c r="A281" s="195"/>
      <c r="B281" s="82">
        <f t="shared" ref="B281:B288" si="84">B280+F280</f>
        <v>40355</v>
      </c>
      <c r="C281" s="82">
        <f t="shared" ref="C281:C288" si="85">C280+F280</f>
        <v>354</v>
      </c>
      <c r="D281" s="106" t="str">
        <f t="shared" si="59"/>
        <v>162</v>
      </c>
      <c r="E281" s="82">
        <v>16</v>
      </c>
      <c r="F281" s="87">
        <v>1</v>
      </c>
      <c r="G281" s="87">
        <f>G280+H280</f>
        <v>196</v>
      </c>
      <c r="H281" s="87">
        <f>F281*2</f>
        <v>2</v>
      </c>
      <c r="I281" s="88" t="s">
        <v>290</v>
      </c>
      <c r="J281" s="89"/>
      <c r="K281" s="87">
        <v>30</v>
      </c>
      <c r="L281" s="89" t="s">
        <v>28</v>
      </c>
      <c r="M281" s="89" t="s">
        <v>29</v>
      </c>
      <c r="N281" s="90" t="s">
        <v>291</v>
      </c>
    </row>
    <row r="282" spans="1:14" s="79" customFormat="1" ht="18.75">
      <c r="A282" s="195"/>
      <c r="B282" s="82">
        <f t="shared" si="84"/>
        <v>40356</v>
      </c>
      <c r="C282" s="82">
        <f t="shared" si="85"/>
        <v>355</v>
      </c>
      <c r="D282" s="106" t="str">
        <f t="shared" si="59"/>
        <v>163</v>
      </c>
      <c r="E282" s="82">
        <v>16</v>
      </c>
      <c r="F282" s="87">
        <v>1</v>
      </c>
      <c r="G282" s="87">
        <f t="shared" ref="G282:G289" si="86">G281+H281</f>
        <v>198</v>
      </c>
      <c r="H282" s="87">
        <f t="shared" ref="H282:H295" si="87">F282*2</f>
        <v>2</v>
      </c>
      <c r="I282" s="88" t="s">
        <v>292</v>
      </c>
      <c r="J282" s="89"/>
      <c r="K282" s="87">
        <v>45</v>
      </c>
      <c r="L282" s="89" t="s">
        <v>28</v>
      </c>
      <c r="M282" s="89" t="s">
        <v>29</v>
      </c>
      <c r="N282" s="90" t="s">
        <v>293</v>
      </c>
    </row>
    <row r="283" spans="1:14" s="79" customFormat="1" ht="18.75">
      <c r="A283" s="195"/>
      <c r="B283" s="82">
        <f t="shared" si="84"/>
        <v>40357</v>
      </c>
      <c r="C283" s="82">
        <f t="shared" si="85"/>
        <v>356</v>
      </c>
      <c r="D283" s="106" t="str">
        <f t="shared" si="59"/>
        <v>164</v>
      </c>
      <c r="E283" s="82">
        <v>16</v>
      </c>
      <c r="F283" s="87">
        <v>1</v>
      </c>
      <c r="G283" s="87">
        <f t="shared" si="86"/>
        <v>200</v>
      </c>
      <c r="H283" s="87">
        <f t="shared" si="87"/>
        <v>2</v>
      </c>
      <c r="I283" s="88" t="s">
        <v>294</v>
      </c>
      <c r="J283" s="89"/>
      <c r="K283" s="87">
        <v>60</v>
      </c>
      <c r="L283" s="89" t="s">
        <v>28</v>
      </c>
      <c r="M283" s="89" t="s">
        <v>29</v>
      </c>
      <c r="N283" s="90" t="s">
        <v>295</v>
      </c>
    </row>
    <row r="284" spans="1:14" s="79" customFormat="1" ht="18.75">
      <c r="A284" s="195"/>
      <c r="B284" s="82">
        <f t="shared" si="84"/>
        <v>40358</v>
      </c>
      <c r="C284" s="82">
        <f t="shared" si="85"/>
        <v>357</v>
      </c>
      <c r="D284" s="106" t="str">
        <f t="shared" si="59"/>
        <v>165</v>
      </c>
      <c r="E284" s="82">
        <v>16</v>
      </c>
      <c r="F284" s="87">
        <v>1</v>
      </c>
      <c r="G284" s="87">
        <f t="shared" si="86"/>
        <v>202</v>
      </c>
      <c r="H284" s="87">
        <f t="shared" si="87"/>
        <v>2</v>
      </c>
      <c r="I284" s="88" t="s">
        <v>296</v>
      </c>
      <c r="J284" s="89"/>
      <c r="K284" s="87">
        <v>300</v>
      </c>
      <c r="L284" s="89" t="s">
        <v>28</v>
      </c>
      <c r="M284" s="89" t="s">
        <v>29</v>
      </c>
      <c r="N284" s="90" t="s">
        <v>297</v>
      </c>
    </row>
    <row r="285" spans="1:14" s="79" customFormat="1" ht="18.75">
      <c r="A285" s="195"/>
      <c r="B285" s="82">
        <f t="shared" si="84"/>
        <v>40359</v>
      </c>
      <c r="C285" s="82">
        <f t="shared" si="85"/>
        <v>358</v>
      </c>
      <c r="D285" s="106" t="str">
        <f t="shared" si="59"/>
        <v>166</v>
      </c>
      <c r="E285" s="82">
        <v>16</v>
      </c>
      <c r="F285" s="87">
        <v>1</v>
      </c>
      <c r="G285" s="87">
        <f t="shared" si="86"/>
        <v>204</v>
      </c>
      <c r="H285" s="87">
        <f t="shared" si="87"/>
        <v>2</v>
      </c>
      <c r="I285" s="88" t="s">
        <v>298</v>
      </c>
      <c r="J285" s="89"/>
      <c r="K285" s="87">
        <v>600</v>
      </c>
      <c r="L285" s="89" t="s">
        <v>28</v>
      </c>
      <c r="M285" s="89" t="s">
        <v>29</v>
      </c>
      <c r="N285" s="90" t="s">
        <v>299</v>
      </c>
    </row>
    <row r="286" spans="1:14" s="79" customFormat="1" ht="18.75">
      <c r="A286" s="195"/>
      <c r="B286" s="82">
        <f t="shared" si="84"/>
        <v>40360</v>
      </c>
      <c r="C286" s="82">
        <f t="shared" si="85"/>
        <v>359</v>
      </c>
      <c r="D286" s="106" t="str">
        <f t="shared" si="59"/>
        <v>167</v>
      </c>
      <c r="E286" s="82">
        <v>16</v>
      </c>
      <c r="F286" s="87">
        <v>1</v>
      </c>
      <c r="G286" s="87">
        <f t="shared" si="86"/>
        <v>206</v>
      </c>
      <c r="H286" s="87">
        <f t="shared" si="87"/>
        <v>2</v>
      </c>
      <c r="I286" s="88" t="s">
        <v>300</v>
      </c>
      <c r="J286" s="89"/>
      <c r="K286" s="87">
        <v>900</v>
      </c>
      <c r="L286" s="89" t="s">
        <v>28</v>
      </c>
      <c r="M286" s="89" t="s">
        <v>29</v>
      </c>
      <c r="N286" s="90" t="s">
        <v>301</v>
      </c>
    </row>
    <row r="287" spans="1:14" s="79" customFormat="1" ht="18.75">
      <c r="A287" s="195"/>
      <c r="B287" s="82">
        <f t="shared" si="84"/>
        <v>40361</v>
      </c>
      <c r="C287" s="82">
        <f t="shared" si="85"/>
        <v>360</v>
      </c>
      <c r="D287" s="106" t="str">
        <f t="shared" si="59"/>
        <v>168</v>
      </c>
      <c r="E287" s="82">
        <v>16</v>
      </c>
      <c r="F287" s="87">
        <v>1</v>
      </c>
      <c r="G287" s="87">
        <f t="shared" si="86"/>
        <v>208</v>
      </c>
      <c r="H287" s="87">
        <f t="shared" si="87"/>
        <v>2</v>
      </c>
      <c r="I287" s="88" t="s">
        <v>302</v>
      </c>
      <c r="J287" s="89"/>
      <c r="K287" s="87">
        <v>1800</v>
      </c>
      <c r="L287" s="89" t="s">
        <v>28</v>
      </c>
      <c r="M287" s="89" t="s">
        <v>29</v>
      </c>
      <c r="N287" s="90" t="s">
        <v>303</v>
      </c>
    </row>
    <row r="288" spans="1:14" s="79" customFormat="1" ht="19.5" thickBot="1">
      <c r="A288" s="196"/>
      <c r="B288" s="82">
        <f t="shared" si="84"/>
        <v>40362</v>
      </c>
      <c r="C288" s="82">
        <f t="shared" si="85"/>
        <v>361</v>
      </c>
      <c r="D288" s="112" t="str">
        <f t="shared" si="59"/>
        <v>169</v>
      </c>
      <c r="E288" s="82">
        <v>16</v>
      </c>
      <c r="F288" s="87">
        <v>1</v>
      </c>
      <c r="G288" s="87">
        <f t="shared" si="86"/>
        <v>210</v>
      </c>
      <c r="H288" s="87">
        <f t="shared" si="87"/>
        <v>2</v>
      </c>
      <c r="I288" s="88" t="s">
        <v>304</v>
      </c>
      <c r="J288" s="89"/>
      <c r="K288" s="87">
        <v>3600</v>
      </c>
      <c r="L288" s="89" t="s">
        <v>28</v>
      </c>
      <c r="M288" s="89" t="s">
        <v>29</v>
      </c>
      <c r="N288" s="90" t="s">
        <v>305</v>
      </c>
    </row>
    <row r="289" spans="1:14" s="79" customFormat="1" ht="56.25" hidden="1" customHeight="1" thickBot="1">
      <c r="A289" s="132" t="s">
        <v>306</v>
      </c>
      <c r="B289" s="74">
        <f>C289+40001</f>
        <v>40363</v>
      </c>
      <c r="C289" s="74">
        <v>362</v>
      </c>
      <c r="D289" s="105" t="str">
        <f t="shared" si="59"/>
        <v>16A</v>
      </c>
      <c r="E289" s="74">
        <v>16</v>
      </c>
      <c r="F289" s="98">
        <v>1</v>
      </c>
      <c r="G289" s="75">
        <f t="shared" si="86"/>
        <v>212</v>
      </c>
      <c r="H289" s="75">
        <f t="shared" si="87"/>
        <v>2</v>
      </c>
      <c r="I289" s="99" t="s">
        <v>307</v>
      </c>
      <c r="J289" s="102"/>
      <c r="K289" s="98">
        <v>630</v>
      </c>
      <c r="L289" s="77" t="s">
        <v>28</v>
      </c>
      <c r="M289" s="77" t="s">
        <v>29</v>
      </c>
      <c r="N289" s="103" t="s">
        <v>308</v>
      </c>
    </row>
    <row r="290" spans="1:14" s="79" customFormat="1" ht="45" customHeight="1">
      <c r="A290" s="194" t="s">
        <v>309</v>
      </c>
      <c r="B290" s="74">
        <f>C290+40001</f>
        <v>40364</v>
      </c>
      <c r="C290" s="74">
        <v>363</v>
      </c>
      <c r="D290" s="105" t="str">
        <f t="shared" si="59"/>
        <v>16B</v>
      </c>
      <c r="E290" s="74">
        <v>16</v>
      </c>
      <c r="F290" s="98">
        <v>2</v>
      </c>
      <c r="G290" s="98">
        <f>G289+H289</f>
        <v>214</v>
      </c>
      <c r="H290" s="98">
        <f>F290*2</f>
        <v>4</v>
      </c>
      <c r="I290" s="99" t="s">
        <v>310</v>
      </c>
      <c r="J290" s="100" t="s">
        <v>453</v>
      </c>
      <c r="K290" s="98">
        <v>433.92</v>
      </c>
      <c r="L290" s="102" t="s">
        <v>311</v>
      </c>
      <c r="M290" s="102" t="s">
        <v>29</v>
      </c>
      <c r="N290" s="173" t="s">
        <v>474</v>
      </c>
    </row>
    <row r="291" spans="1:14" s="79" customFormat="1" ht="60" customHeight="1">
      <c r="A291" s="195"/>
      <c r="B291" s="106">
        <f>B290+F290</f>
        <v>40366</v>
      </c>
      <c r="C291" s="82">
        <f>C290+F290</f>
        <v>365</v>
      </c>
      <c r="D291" s="106" t="str">
        <f t="shared" si="59"/>
        <v>16D</v>
      </c>
      <c r="E291" s="82">
        <v>16</v>
      </c>
      <c r="F291" s="108">
        <v>1</v>
      </c>
      <c r="G291" s="108">
        <f>G290+H290</f>
        <v>218</v>
      </c>
      <c r="H291" s="108">
        <f>F291*2</f>
        <v>2</v>
      </c>
      <c r="I291" s="109" t="s">
        <v>312</v>
      </c>
      <c r="J291" s="110" t="s">
        <v>452</v>
      </c>
      <c r="K291" s="108">
        <v>15</v>
      </c>
      <c r="L291" s="110" t="s">
        <v>313</v>
      </c>
      <c r="M291" s="110" t="s">
        <v>29</v>
      </c>
      <c r="N291" s="124" t="s">
        <v>475</v>
      </c>
    </row>
    <row r="292" spans="1:14" s="79" customFormat="1" ht="45" customHeight="1">
      <c r="A292" s="195"/>
      <c r="B292" s="106">
        <f t="shared" ref="B292:B293" si="88">B291+F291</f>
        <v>40367</v>
      </c>
      <c r="C292" s="82">
        <f>C291+F291</f>
        <v>366</v>
      </c>
      <c r="D292" s="106" t="str">
        <f t="shared" si="59"/>
        <v>16E</v>
      </c>
      <c r="E292" s="171">
        <v>16</v>
      </c>
      <c r="F292" s="108">
        <v>1</v>
      </c>
      <c r="G292" s="108">
        <f>G291+H291</f>
        <v>220</v>
      </c>
      <c r="H292" s="108">
        <f>F292*2</f>
        <v>2</v>
      </c>
      <c r="I292" s="109" t="s">
        <v>451</v>
      </c>
      <c r="J292" s="110" t="s">
        <v>76</v>
      </c>
      <c r="K292" s="108">
        <v>0</v>
      </c>
      <c r="L292" s="110" t="s">
        <v>28</v>
      </c>
      <c r="M292" s="110" t="s">
        <v>29</v>
      </c>
      <c r="N292" s="124" t="s">
        <v>476</v>
      </c>
    </row>
    <row r="293" spans="1:14" s="79" customFormat="1" ht="52.5" customHeight="1">
      <c r="A293" s="195"/>
      <c r="B293" s="106">
        <f t="shared" si="88"/>
        <v>40368</v>
      </c>
      <c r="C293" s="82">
        <f>C292+F292</f>
        <v>367</v>
      </c>
      <c r="D293" s="106" t="str">
        <f t="shared" si="59"/>
        <v>16F</v>
      </c>
      <c r="E293" s="82">
        <v>16</v>
      </c>
      <c r="F293" s="108">
        <v>1</v>
      </c>
      <c r="G293" s="108">
        <f>G290+H290</f>
        <v>218</v>
      </c>
      <c r="H293" s="108">
        <f>F293*2</f>
        <v>2</v>
      </c>
      <c r="I293" s="109" t="s">
        <v>314</v>
      </c>
      <c r="J293" s="110" t="s">
        <v>454</v>
      </c>
      <c r="K293" s="108">
        <v>-30</v>
      </c>
      <c r="L293" s="110" t="s">
        <v>313</v>
      </c>
      <c r="M293" s="110" t="s">
        <v>29</v>
      </c>
      <c r="N293" s="124" t="s">
        <v>455</v>
      </c>
    </row>
    <row r="294" spans="1:14" s="79" customFormat="1" ht="90" customHeight="1" thickBot="1">
      <c r="A294" s="196"/>
      <c r="B294" s="106">
        <f t="shared" ref="B294" si="89">B293+F293</f>
        <v>40369</v>
      </c>
      <c r="C294" s="82">
        <f t="shared" ref="C294" si="90">C293+F293</f>
        <v>368</v>
      </c>
      <c r="D294" s="106" t="str">
        <f t="shared" si="59"/>
        <v>170</v>
      </c>
      <c r="E294" s="82">
        <v>16</v>
      </c>
      <c r="F294" s="108">
        <v>1</v>
      </c>
      <c r="G294" s="108">
        <f>G290+H290</f>
        <v>218</v>
      </c>
      <c r="H294" s="108">
        <f>F294*2</f>
        <v>2</v>
      </c>
      <c r="I294" s="109" t="s">
        <v>315</v>
      </c>
      <c r="J294" s="110" t="s">
        <v>76</v>
      </c>
      <c r="K294" s="108">
        <v>0</v>
      </c>
      <c r="L294" s="110" t="s">
        <v>28</v>
      </c>
      <c r="M294" s="110" t="s">
        <v>29</v>
      </c>
      <c r="N294" s="124" t="s">
        <v>471</v>
      </c>
    </row>
    <row r="295" spans="1:14" s="79" customFormat="1" ht="15" hidden="1" customHeight="1" thickBot="1">
      <c r="A295" s="133"/>
      <c r="B295" s="74">
        <f>C295+40001</f>
        <v>40369</v>
      </c>
      <c r="C295" s="134">
        <v>368</v>
      </c>
      <c r="D295" s="97" t="str">
        <f t="shared" si="59"/>
        <v>170</v>
      </c>
      <c r="E295" s="134">
        <v>16</v>
      </c>
      <c r="F295" s="135">
        <v>32</v>
      </c>
      <c r="G295" s="135">
        <f>G289+H289</f>
        <v>214</v>
      </c>
      <c r="H295" s="135">
        <f t="shared" si="87"/>
        <v>64</v>
      </c>
      <c r="I295" s="136" t="s">
        <v>316</v>
      </c>
      <c r="J295" s="137"/>
      <c r="K295" s="135"/>
      <c r="L295" s="137"/>
      <c r="M295" s="137" t="s">
        <v>29</v>
      </c>
      <c r="N295" s="138"/>
    </row>
    <row r="296" spans="1:14" s="79" customFormat="1" ht="18.75">
      <c r="A296" s="184" t="s">
        <v>317</v>
      </c>
      <c r="B296" s="74">
        <f>C296+40001</f>
        <v>40001</v>
      </c>
      <c r="C296" s="74">
        <v>0</v>
      </c>
      <c r="D296" s="105" t="str">
        <f t="shared" si="59"/>
        <v>0</v>
      </c>
      <c r="E296" s="74">
        <v>3</v>
      </c>
      <c r="F296" s="75">
        <v>2</v>
      </c>
      <c r="G296" s="75">
        <v>0</v>
      </c>
      <c r="H296" s="75">
        <f>F296*2</f>
        <v>4</v>
      </c>
      <c r="I296" s="76" t="s">
        <v>318</v>
      </c>
      <c r="J296" s="77"/>
      <c r="K296" s="75" t="s">
        <v>319</v>
      </c>
      <c r="L296" s="77" t="s">
        <v>241</v>
      </c>
      <c r="M296" s="77" t="s">
        <v>84</v>
      </c>
      <c r="N296" s="78" t="s">
        <v>320</v>
      </c>
    </row>
    <row r="297" spans="1:14" s="79" customFormat="1" ht="18.75">
      <c r="A297" s="185"/>
      <c r="B297" s="82">
        <f>B296+F296</f>
        <v>40003</v>
      </c>
      <c r="C297" s="82">
        <f>C296+F296</f>
        <v>2</v>
      </c>
      <c r="D297" s="106" t="str">
        <f t="shared" si="59"/>
        <v>2</v>
      </c>
      <c r="E297" s="82">
        <v>3</v>
      </c>
      <c r="F297" s="87">
        <v>4</v>
      </c>
      <c r="G297" s="87">
        <f>G296+H296</f>
        <v>4</v>
      </c>
      <c r="H297" s="87">
        <f t="shared" ref="H297:H298" si="91">F297*2</f>
        <v>8</v>
      </c>
      <c r="I297" s="88" t="s">
        <v>321</v>
      </c>
      <c r="J297" s="89"/>
      <c r="K297" s="87">
        <v>1.9</v>
      </c>
      <c r="L297" s="89" t="s">
        <v>241</v>
      </c>
      <c r="M297" s="89" t="s">
        <v>84</v>
      </c>
      <c r="N297" s="90"/>
    </row>
    <row r="298" spans="1:14" s="79" customFormat="1" ht="19.5" thickBot="1">
      <c r="A298" s="186"/>
      <c r="B298" s="91">
        <f>B297+F297</f>
        <v>40007</v>
      </c>
      <c r="C298" s="86">
        <f>C297+F297</f>
        <v>6</v>
      </c>
      <c r="D298" s="112" t="str">
        <f t="shared" si="59"/>
        <v>6</v>
      </c>
      <c r="E298" s="86">
        <v>3</v>
      </c>
      <c r="F298" s="92">
        <v>2</v>
      </c>
      <c r="G298" s="92">
        <f>G297+H297</f>
        <v>12</v>
      </c>
      <c r="H298" s="92">
        <f t="shared" si="91"/>
        <v>4</v>
      </c>
      <c r="I298" s="93" t="s">
        <v>322</v>
      </c>
      <c r="J298" s="94"/>
      <c r="K298" s="139">
        <v>2.4</v>
      </c>
      <c r="L298" s="94" t="s">
        <v>241</v>
      </c>
      <c r="M298" s="94" t="s">
        <v>84</v>
      </c>
      <c r="N298" s="95"/>
    </row>
  </sheetData>
  <sheetProtection algorithmName="SHA-512" hashValue="X4wU3A/zJJ3TZg/UoIPfHIQMIjwy0Iu+vgwyLICWjInnsMNXeGkgAftyMklbWOJU72R2WEYtuSXdxZe5BsZf2g==" saltValue="Bp9DGaWZkpk76uxWE7sLTQ==" spinCount="100000" sheet="1" objects="1" scenarios="1"/>
  <mergeCells count="11">
    <mergeCell ref="A296:A298"/>
    <mergeCell ref="A49:A51"/>
    <mergeCell ref="A237:A239"/>
    <mergeCell ref="A8:A48"/>
    <mergeCell ref="A240:A279"/>
    <mergeCell ref="A52:A91"/>
    <mergeCell ref="A92:A131"/>
    <mergeCell ref="A197:A236"/>
    <mergeCell ref="A280:A288"/>
    <mergeCell ref="A290:A294"/>
    <mergeCell ref="A132:A19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A7" zoomScale="70" zoomScaleNormal="70" workbookViewId="0">
      <selection activeCell="I40" sqref="I40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520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6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75">
        <f>B9+F9</f>
        <v>30002</v>
      </c>
      <c r="C10" s="106">
        <f>C9+F9</f>
        <v>1</v>
      </c>
      <c r="D10" s="174" t="str">
        <f>DEC2HEX(C10)</f>
        <v>1</v>
      </c>
      <c r="E10" s="108">
        <v>4</v>
      </c>
      <c r="F10" s="8">
        <v>2</v>
      </c>
      <c r="G10" s="8">
        <f>F10*2</f>
        <v>4</v>
      </c>
      <c r="H10" s="14" t="s">
        <v>434</v>
      </c>
      <c r="I10" s="5"/>
      <c r="J10" s="5"/>
      <c r="K10" s="110" t="s">
        <v>311</v>
      </c>
      <c r="L10" s="5" t="s">
        <v>84</v>
      </c>
      <c r="M10" s="47" t="s">
        <v>503</v>
      </c>
      <c r="N10" s="143" t="s">
        <v>342</v>
      </c>
    </row>
    <row r="11" spans="1:14" s="61" customFormat="1" ht="366" customHeight="1">
      <c r="A11" s="198"/>
      <c r="B11" s="175">
        <f t="shared" ref="B11:B13" si="2">B10+F10</f>
        <v>30004</v>
      </c>
      <c r="C11" s="106">
        <f t="shared" ref="C11:C13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502</v>
      </c>
      <c r="N11" s="143"/>
    </row>
    <row r="12" spans="1:14" s="61" customFormat="1" ht="18.75" customHeight="1">
      <c r="A12" s="198"/>
      <c r="B12" s="175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" t="s">
        <v>340</v>
      </c>
      <c r="I12" s="110"/>
      <c r="J12" s="110"/>
      <c r="K12" s="110" t="s">
        <v>311</v>
      </c>
      <c r="L12" s="110" t="s">
        <v>84</v>
      </c>
      <c r="M12" s="48" t="s">
        <v>341</v>
      </c>
      <c r="N12" s="143" t="s">
        <v>342</v>
      </c>
    </row>
    <row r="13" spans="1:14" s="61" customFormat="1" ht="142.5" customHeight="1">
      <c r="A13" s="198"/>
      <c r="B13" s="175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ref="B14:B21" si="4">C14+30001</f>
        <v>30008</v>
      </c>
      <c r="C14" s="106">
        <f t="shared" ref="C14:C21" si="5">C13+F13</f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4"/>
        <v>30010</v>
      </c>
      <c r="C15" s="106">
        <f t="shared" si="5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4"/>
        <v>30012</v>
      </c>
      <c r="C16" s="106">
        <f t="shared" si="5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4"/>
        <v>30014</v>
      </c>
      <c r="C17" s="106">
        <f t="shared" si="5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4"/>
        <v>30016</v>
      </c>
      <c r="C18" s="106">
        <f t="shared" si="5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4"/>
        <v>30018</v>
      </c>
      <c r="C19" s="106">
        <f t="shared" si="5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4"/>
        <v>30020</v>
      </c>
      <c r="C20" s="106">
        <f t="shared" si="5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4"/>
        <v>30022</v>
      </c>
      <c r="C21" s="112">
        <f t="shared" si="5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5" si="6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6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6" si="7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6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7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6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7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6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7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6"/>
        <v>40403</v>
      </c>
      <c r="C27" s="106">
        <f t="shared" ref="C27:C46" si="8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6"/>
        <v>40405</v>
      </c>
      <c r="C28" s="106">
        <f t="shared" si="8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7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6"/>
        <v>40407</v>
      </c>
      <c r="C29" s="106">
        <f t="shared" si="8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7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6"/>
        <v>40408</v>
      </c>
      <c r="C30" s="106">
        <f t="shared" si="8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7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6"/>
        <v>40409</v>
      </c>
      <c r="C31" s="106">
        <f t="shared" si="8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6"/>
        <v>40411</v>
      </c>
      <c r="C32" s="106">
        <f t="shared" si="8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6"/>
        <v>40413</v>
      </c>
      <c r="C33" s="106">
        <f t="shared" si="8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7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6"/>
        <v>40415</v>
      </c>
      <c r="C34" s="106">
        <f t="shared" si="8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7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6"/>
        <v>40417</v>
      </c>
      <c r="C35" s="106">
        <f t="shared" si="8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7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6"/>
        <v>40419</v>
      </c>
      <c r="C36" s="106">
        <f t="shared" si="8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7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6"/>
        <v>40421</v>
      </c>
      <c r="C37" s="106">
        <f t="shared" si="8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7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6"/>
        <v>40423</v>
      </c>
      <c r="C38" s="106">
        <f t="shared" si="8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7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>
      <c r="A39" s="198"/>
      <c r="B39" s="127">
        <f t="shared" si="6"/>
        <v>40425</v>
      </c>
      <c r="C39" s="106">
        <f t="shared" si="8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7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30" customHeight="1">
      <c r="A40" s="198"/>
      <c r="B40" s="127">
        <f t="shared" si="6"/>
        <v>40427</v>
      </c>
      <c r="C40" s="106">
        <f t="shared" si="8"/>
        <v>426</v>
      </c>
      <c r="D40" s="106" t="str">
        <f t="shared" si="0"/>
        <v>1AA</v>
      </c>
      <c r="E40" s="108">
        <v>16</v>
      </c>
      <c r="F40" s="108">
        <v>1</v>
      </c>
      <c r="G40" s="108">
        <f>F40*2</f>
        <v>2</v>
      </c>
      <c r="H40" s="141" t="s">
        <v>435</v>
      </c>
      <c r="I40" s="110" t="s">
        <v>499</v>
      </c>
      <c r="J40" s="108">
        <v>0</v>
      </c>
      <c r="K40" s="5" t="s">
        <v>28</v>
      </c>
      <c r="L40" s="5" t="s">
        <v>29</v>
      </c>
      <c r="M40" s="183" t="s">
        <v>516</v>
      </c>
      <c r="N40" s="143" t="s">
        <v>342</v>
      </c>
    </row>
    <row r="41" spans="1:14" s="61" customFormat="1" ht="18.75" customHeight="1">
      <c r="A41" s="198"/>
      <c r="B41" s="127">
        <f t="shared" si="6"/>
        <v>40428</v>
      </c>
      <c r="C41" s="106">
        <f t="shared" si="8"/>
        <v>427</v>
      </c>
      <c r="D41" s="106" t="str">
        <f t="shared" ref="D41:D43" si="9">DEC2HEX(C41)</f>
        <v>1AB</v>
      </c>
      <c r="E41" s="108">
        <v>16</v>
      </c>
      <c r="F41" s="108">
        <v>1</v>
      </c>
      <c r="G41" s="108">
        <f>F41*2</f>
        <v>2</v>
      </c>
      <c r="H41" s="141" t="s">
        <v>500</v>
      </c>
      <c r="I41" s="110" t="s">
        <v>532</v>
      </c>
      <c r="J41" s="108">
        <v>3000</v>
      </c>
      <c r="K41" s="5" t="s">
        <v>28</v>
      </c>
      <c r="L41" s="5" t="s">
        <v>29</v>
      </c>
      <c r="M41" s="178" t="s">
        <v>501</v>
      </c>
      <c r="N41" s="143" t="s">
        <v>342</v>
      </c>
    </row>
    <row r="42" spans="1:14" s="61" customFormat="1" ht="97.5" customHeight="1" thickBot="1">
      <c r="A42" s="198"/>
      <c r="B42" s="127">
        <f t="shared" si="6"/>
        <v>40429</v>
      </c>
      <c r="C42" s="106">
        <f t="shared" si="8"/>
        <v>428</v>
      </c>
      <c r="D42" s="106" t="str">
        <f t="shared" si="9"/>
        <v>1AC</v>
      </c>
      <c r="E42" s="108">
        <v>16</v>
      </c>
      <c r="F42" s="108">
        <v>1</v>
      </c>
      <c r="G42" s="108">
        <f>F42*2</f>
        <v>2</v>
      </c>
      <c r="H42" s="141" t="s">
        <v>517</v>
      </c>
      <c r="I42" s="110" t="s">
        <v>76</v>
      </c>
      <c r="J42" s="108">
        <v>0</v>
      </c>
      <c r="K42" s="5" t="s">
        <v>28</v>
      </c>
      <c r="L42" s="5" t="s">
        <v>29</v>
      </c>
      <c r="M42" s="183" t="s">
        <v>521</v>
      </c>
      <c r="N42" s="143" t="s">
        <v>342</v>
      </c>
    </row>
    <row r="43" spans="1:14" s="61" customFormat="1" ht="18.75" hidden="1" customHeight="1">
      <c r="A43" s="198"/>
      <c r="B43" s="127">
        <f t="shared" si="6"/>
        <v>40430</v>
      </c>
      <c r="C43" s="106">
        <f t="shared" si="8"/>
        <v>429</v>
      </c>
      <c r="D43" s="106" t="str">
        <f t="shared" si="9"/>
        <v>1AD</v>
      </c>
      <c r="E43" s="108">
        <v>16</v>
      </c>
      <c r="F43" s="108">
        <v>8</v>
      </c>
      <c r="G43" s="108">
        <f t="shared" ref="G43" si="10">F43*2</f>
        <v>16</v>
      </c>
      <c r="H43" s="141" t="s">
        <v>316</v>
      </c>
      <c r="I43" s="110"/>
      <c r="J43" s="108"/>
      <c r="K43" s="110"/>
      <c r="L43" s="110" t="s">
        <v>29</v>
      </c>
      <c r="M43" s="142" t="s">
        <v>386</v>
      </c>
      <c r="N43" s="143" t="s">
        <v>342</v>
      </c>
    </row>
    <row r="44" spans="1:14" s="61" customFormat="1" ht="52.5" hidden="1" customHeight="1">
      <c r="A44" s="198"/>
      <c r="B44" s="127">
        <f t="shared" si="6"/>
        <v>40438</v>
      </c>
      <c r="C44" s="106">
        <f t="shared" si="8"/>
        <v>437</v>
      </c>
      <c r="D44" s="106" t="str">
        <f t="shared" si="0"/>
        <v>1B5</v>
      </c>
      <c r="E44" s="108">
        <v>16</v>
      </c>
      <c r="F44" s="108">
        <v>1</v>
      </c>
      <c r="G44" s="108">
        <f t="shared" si="7"/>
        <v>2</v>
      </c>
      <c r="H44" s="141" t="s">
        <v>387</v>
      </c>
      <c r="I44" s="110"/>
      <c r="J44" s="123" t="s">
        <v>468</v>
      </c>
      <c r="K44" s="110" t="s">
        <v>388</v>
      </c>
      <c r="L44" s="110" t="s">
        <v>29</v>
      </c>
      <c r="M44" s="168" t="s">
        <v>389</v>
      </c>
      <c r="N44" s="143" t="s">
        <v>342</v>
      </c>
    </row>
    <row r="45" spans="1:14" s="61" customFormat="1" ht="18.75" hidden="1" customHeight="1">
      <c r="A45" s="198"/>
      <c r="B45" s="127">
        <f t="shared" si="6"/>
        <v>40439</v>
      </c>
      <c r="C45" s="106">
        <f t="shared" si="8"/>
        <v>438</v>
      </c>
      <c r="D45" s="106" t="str">
        <f t="shared" si="0"/>
        <v>1B6</v>
      </c>
      <c r="E45" s="108">
        <v>16</v>
      </c>
      <c r="F45" s="108">
        <v>1</v>
      </c>
      <c r="G45" s="108">
        <f t="shared" si="7"/>
        <v>2</v>
      </c>
      <c r="H45" s="141" t="s">
        <v>390</v>
      </c>
      <c r="I45" s="110"/>
      <c r="J45" s="123" t="s">
        <v>469</v>
      </c>
      <c r="K45" s="110" t="s">
        <v>388</v>
      </c>
      <c r="L45" s="110" t="s">
        <v>29</v>
      </c>
      <c r="M45" s="142" t="s">
        <v>391</v>
      </c>
      <c r="N45" s="143" t="s">
        <v>342</v>
      </c>
    </row>
    <row r="46" spans="1:14" s="61" customFormat="1" ht="22.5" hidden="1" customHeight="1" thickBot="1">
      <c r="A46" s="199"/>
      <c r="B46" s="179">
        <f t="shared" ref="B46" si="11">B45+F45</f>
        <v>40440</v>
      </c>
      <c r="C46" s="106">
        <f t="shared" si="8"/>
        <v>439</v>
      </c>
      <c r="D46" s="112" t="str">
        <f t="shared" si="0"/>
        <v>1B7</v>
      </c>
      <c r="E46" s="128">
        <v>16</v>
      </c>
      <c r="F46" s="128">
        <v>1</v>
      </c>
      <c r="G46" s="128">
        <f t="shared" si="7"/>
        <v>2</v>
      </c>
      <c r="H46" s="170" t="s">
        <v>392</v>
      </c>
      <c r="I46" s="130"/>
      <c r="J46" s="123" t="s">
        <v>470</v>
      </c>
      <c r="K46" s="130" t="s">
        <v>388</v>
      </c>
      <c r="L46" s="130" t="s">
        <v>29</v>
      </c>
      <c r="M46" s="142" t="s">
        <v>391</v>
      </c>
      <c r="N46" s="143" t="s">
        <v>342</v>
      </c>
    </row>
    <row r="47" spans="1:14" ht="18.75">
      <c r="A47" s="54"/>
      <c r="B47" s="42"/>
      <c r="C47" s="42"/>
      <c r="D47" s="42"/>
      <c r="E47" s="7"/>
      <c r="F47" s="7"/>
      <c r="G47" s="7"/>
      <c r="H47" s="4"/>
      <c r="I47" s="4"/>
      <c r="J47" s="7"/>
      <c r="K47" s="4"/>
      <c r="L47" s="4"/>
      <c r="M47" s="46"/>
      <c r="N47" s="4"/>
    </row>
    <row r="48" spans="1:14" ht="18.75">
      <c r="B48" s="16"/>
      <c r="C48" s="16"/>
      <c r="D48" s="16"/>
    </row>
    <row r="49" spans="1:14" ht="18.75">
      <c r="B49" s="16"/>
      <c r="C49" s="16"/>
      <c r="D49" s="16"/>
    </row>
    <row r="50" spans="1:14" ht="18.75">
      <c r="B50" s="16"/>
      <c r="C50" s="16"/>
      <c r="D50" s="16"/>
    </row>
    <row r="51" spans="1:14" ht="18.75">
      <c r="B51" s="16"/>
      <c r="C51" s="16"/>
      <c r="D51" s="16"/>
    </row>
    <row r="52" spans="1:14" s="3" customFormat="1" ht="18.75">
      <c r="A52" s="1"/>
      <c r="B52" s="16"/>
      <c r="C52" s="16"/>
      <c r="D52" s="16"/>
      <c r="H52" s="6"/>
      <c r="I52" s="6"/>
      <c r="K52" s="6"/>
      <c r="L52" s="6"/>
      <c r="M52" s="2"/>
      <c r="N52" s="6"/>
    </row>
    <row r="53" spans="1:14" s="3" customFormat="1" ht="18.75">
      <c r="A53" s="1"/>
      <c r="B53" s="16"/>
      <c r="C53" s="16"/>
      <c r="D53" s="16"/>
      <c r="H53" s="6"/>
      <c r="I53" s="6"/>
      <c r="K53" s="6"/>
      <c r="L53" s="6"/>
      <c r="M53" s="2"/>
      <c r="N53" s="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</sheetData>
  <mergeCells count="3">
    <mergeCell ref="A9:A21"/>
    <mergeCell ref="A22:A24"/>
    <mergeCell ref="A25:A46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abSelected="1" zoomScale="85" zoomScaleNormal="85" workbookViewId="0">
      <selection activeCell="H5" sqref="H5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522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8" si="0">DEC2HEX(C9)</f>
        <v>0</v>
      </c>
      <c r="E9" s="98">
        <v>4</v>
      </c>
      <c r="F9" s="98">
        <v>1</v>
      </c>
      <c r="G9" s="98">
        <f t="shared" ref="G9:G22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75">
        <f>B9+F9</f>
        <v>30002</v>
      </c>
      <c r="C10" s="106">
        <f>C9+F9</f>
        <v>1</v>
      </c>
      <c r="D10" s="106" t="str">
        <f t="shared" si="0"/>
        <v>1</v>
      </c>
      <c r="E10" s="108">
        <v>4</v>
      </c>
      <c r="F10" s="8">
        <v>1</v>
      </c>
      <c r="G10" s="8">
        <f>F10*2</f>
        <v>2</v>
      </c>
      <c r="H10" s="14" t="s">
        <v>523</v>
      </c>
      <c r="I10" s="5" t="s">
        <v>531</v>
      </c>
      <c r="J10" s="5"/>
      <c r="K10" s="5" t="s">
        <v>28</v>
      </c>
      <c r="L10" s="5" t="s">
        <v>84</v>
      </c>
      <c r="M10" s="47" t="s">
        <v>527</v>
      </c>
      <c r="N10" s="143" t="s">
        <v>342</v>
      </c>
    </row>
    <row r="11" spans="1:14" s="61" customFormat="1" ht="18.75" customHeight="1">
      <c r="A11" s="198"/>
      <c r="B11" s="149">
        <f>C11+30001</f>
        <v>30003</v>
      </c>
      <c r="C11" s="106">
        <f t="shared" ref="C11:C22" si="2">C10+F10</f>
        <v>2</v>
      </c>
      <c r="D11" s="174" t="str">
        <f>DEC2HEX(C11)</f>
        <v>2</v>
      </c>
      <c r="E11" s="108">
        <v>4</v>
      </c>
      <c r="F11" s="8">
        <v>1</v>
      </c>
      <c r="G11" s="8">
        <f t="shared" ref="G11" si="3">F11*2</f>
        <v>2</v>
      </c>
      <c r="H11" s="14" t="s">
        <v>524</v>
      </c>
      <c r="I11" s="5" t="s">
        <v>533</v>
      </c>
      <c r="J11" s="5"/>
      <c r="K11" s="5" t="s">
        <v>28</v>
      </c>
      <c r="L11" s="5" t="s">
        <v>84</v>
      </c>
      <c r="M11" s="47" t="s">
        <v>528</v>
      </c>
      <c r="N11" s="143" t="s">
        <v>342</v>
      </c>
    </row>
    <row r="12" spans="1:14" s="61" customFormat="1" ht="366" customHeight="1">
      <c r="A12" s="198"/>
      <c r="B12" s="149">
        <f t="shared" ref="B12:B22" si="4">C12+30001</f>
        <v>30004</v>
      </c>
      <c r="C12" s="106">
        <f t="shared" si="2"/>
        <v>3</v>
      </c>
      <c r="D12" s="106" t="str">
        <f t="shared" si="0"/>
        <v>3</v>
      </c>
      <c r="E12" s="108">
        <v>4</v>
      </c>
      <c r="F12" s="108">
        <v>1</v>
      </c>
      <c r="G12" s="108">
        <f t="shared" si="1"/>
        <v>2</v>
      </c>
      <c r="H12" s="141" t="s">
        <v>339</v>
      </c>
      <c r="I12" s="110"/>
      <c r="J12" s="110"/>
      <c r="K12" s="110" t="s">
        <v>28</v>
      </c>
      <c r="L12" s="110" t="s">
        <v>84</v>
      </c>
      <c r="M12" s="150" t="s">
        <v>530</v>
      </c>
      <c r="N12" s="143"/>
    </row>
    <row r="13" spans="1:14" s="61" customFormat="1" ht="18.75" customHeight="1">
      <c r="A13" s="198"/>
      <c r="B13" s="149">
        <f t="shared" si="4"/>
        <v>30005</v>
      </c>
      <c r="C13" s="106">
        <f t="shared" si="2"/>
        <v>4</v>
      </c>
      <c r="D13" s="106" t="str">
        <f t="shared" si="0"/>
        <v>4</v>
      </c>
      <c r="E13" s="108">
        <v>4</v>
      </c>
      <c r="F13" s="108">
        <v>2</v>
      </c>
      <c r="G13" s="108">
        <f t="shared" si="1"/>
        <v>4</v>
      </c>
      <c r="H13" s="14" t="s">
        <v>525</v>
      </c>
      <c r="I13" s="5" t="s">
        <v>526</v>
      </c>
      <c r="J13" s="5"/>
      <c r="K13" s="5" t="s">
        <v>311</v>
      </c>
      <c r="L13" s="5" t="s">
        <v>84</v>
      </c>
      <c r="M13" s="48" t="s">
        <v>529</v>
      </c>
      <c r="N13" s="143" t="s">
        <v>342</v>
      </c>
    </row>
    <row r="14" spans="1:14" s="61" customFormat="1" ht="142.5" customHeight="1">
      <c r="A14" s="198"/>
      <c r="B14" s="149">
        <f t="shared" si="4"/>
        <v>30007</v>
      </c>
      <c r="C14" s="106">
        <f t="shared" si="2"/>
        <v>6</v>
      </c>
      <c r="D14" s="106" t="str">
        <f t="shared" si="0"/>
        <v>6</v>
      </c>
      <c r="E14" s="108">
        <v>4</v>
      </c>
      <c r="F14" s="108">
        <v>1</v>
      </c>
      <c r="G14" s="108">
        <f t="shared" si="1"/>
        <v>2</v>
      </c>
      <c r="H14" s="141" t="s">
        <v>343</v>
      </c>
      <c r="I14" s="110"/>
      <c r="J14" s="110"/>
      <c r="K14" s="110" t="s">
        <v>28</v>
      </c>
      <c r="L14" s="110" t="s">
        <v>84</v>
      </c>
      <c r="M14" s="150" t="s">
        <v>344</v>
      </c>
      <c r="N14" s="143" t="s">
        <v>342</v>
      </c>
    </row>
    <row r="15" spans="1:14" s="61" customFormat="1" ht="18.75" customHeight="1">
      <c r="A15" s="198"/>
      <c r="B15" s="149">
        <f t="shared" si="4"/>
        <v>30008</v>
      </c>
      <c r="C15" s="106">
        <f t="shared" si="2"/>
        <v>7</v>
      </c>
      <c r="D15" s="106" t="str">
        <f t="shared" si="0"/>
        <v>7</v>
      </c>
      <c r="E15" s="108">
        <v>4</v>
      </c>
      <c r="F15" s="108">
        <v>2</v>
      </c>
      <c r="G15" s="108">
        <f t="shared" si="1"/>
        <v>4</v>
      </c>
      <c r="H15" s="141" t="s">
        <v>345</v>
      </c>
      <c r="I15" s="110"/>
      <c r="J15" s="110"/>
      <c r="K15" s="110" t="s">
        <v>31</v>
      </c>
      <c r="L15" s="110" t="s">
        <v>84</v>
      </c>
      <c r="M15" s="150" t="s">
        <v>346</v>
      </c>
      <c r="N15" s="143" t="s">
        <v>342</v>
      </c>
    </row>
    <row r="16" spans="1:14" s="61" customFormat="1" ht="18.75" customHeight="1">
      <c r="A16" s="198"/>
      <c r="B16" s="149">
        <f t="shared" si="4"/>
        <v>30010</v>
      </c>
      <c r="C16" s="106">
        <f t="shared" si="2"/>
        <v>9</v>
      </c>
      <c r="D16" s="106" t="str">
        <f t="shared" si="0"/>
        <v>9</v>
      </c>
      <c r="E16" s="108">
        <v>4</v>
      </c>
      <c r="F16" s="108">
        <v>2</v>
      </c>
      <c r="G16" s="108">
        <f t="shared" si="1"/>
        <v>4</v>
      </c>
      <c r="H16" s="141" t="s">
        <v>347</v>
      </c>
      <c r="I16" s="110"/>
      <c r="J16" s="110"/>
      <c r="K16" s="110" t="s">
        <v>31</v>
      </c>
      <c r="L16" s="110" t="s">
        <v>84</v>
      </c>
      <c r="M16" s="150" t="s">
        <v>348</v>
      </c>
      <c r="N16" s="143" t="s">
        <v>342</v>
      </c>
    </row>
    <row r="17" spans="1:14" s="61" customFormat="1" ht="18.75" customHeight="1">
      <c r="A17" s="198"/>
      <c r="B17" s="149">
        <f t="shared" si="4"/>
        <v>30012</v>
      </c>
      <c r="C17" s="106">
        <f t="shared" si="2"/>
        <v>11</v>
      </c>
      <c r="D17" s="106" t="str">
        <f t="shared" si="0"/>
        <v>B</v>
      </c>
      <c r="E17" s="108">
        <v>4</v>
      </c>
      <c r="F17" s="108">
        <v>2</v>
      </c>
      <c r="G17" s="108">
        <f t="shared" si="1"/>
        <v>4</v>
      </c>
      <c r="H17" s="141" t="s">
        <v>349</v>
      </c>
      <c r="I17" s="110"/>
      <c r="J17" s="110"/>
      <c r="K17" s="110" t="s">
        <v>31</v>
      </c>
      <c r="L17" s="110" t="s">
        <v>84</v>
      </c>
      <c r="M17" s="150" t="s">
        <v>350</v>
      </c>
      <c r="N17" s="143" t="s">
        <v>342</v>
      </c>
    </row>
    <row r="18" spans="1:14" s="61" customFormat="1" ht="18.75" customHeight="1">
      <c r="A18" s="198"/>
      <c r="B18" s="149">
        <f t="shared" si="4"/>
        <v>30014</v>
      </c>
      <c r="C18" s="106">
        <f t="shared" si="2"/>
        <v>13</v>
      </c>
      <c r="D18" s="106" t="str">
        <f t="shared" si="0"/>
        <v>D</v>
      </c>
      <c r="E18" s="108">
        <v>4</v>
      </c>
      <c r="F18" s="108">
        <v>2</v>
      </c>
      <c r="G18" s="108">
        <f t="shared" si="1"/>
        <v>4</v>
      </c>
      <c r="H18" s="141" t="s">
        <v>351</v>
      </c>
      <c r="I18" s="110"/>
      <c r="J18" s="110"/>
      <c r="K18" s="110" t="s">
        <v>31</v>
      </c>
      <c r="L18" s="110" t="s">
        <v>84</v>
      </c>
      <c r="M18" s="150" t="s">
        <v>352</v>
      </c>
      <c r="N18" s="143" t="s">
        <v>342</v>
      </c>
    </row>
    <row r="19" spans="1:14" s="61" customFormat="1" ht="18.75" customHeight="1">
      <c r="A19" s="198"/>
      <c r="B19" s="149">
        <f t="shared" si="4"/>
        <v>30016</v>
      </c>
      <c r="C19" s="106">
        <f t="shared" si="2"/>
        <v>15</v>
      </c>
      <c r="D19" s="106" t="str">
        <f t="shared" si="0"/>
        <v>F</v>
      </c>
      <c r="E19" s="108">
        <v>4</v>
      </c>
      <c r="F19" s="108">
        <v>2</v>
      </c>
      <c r="G19" s="108">
        <f t="shared" si="1"/>
        <v>4</v>
      </c>
      <c r="H19" s="141" t="s">
        <v>353</v>
      </c>
      <c r="I19" s="110"/>
      <c r="J19" s="110"/>
      <c r="K19" s="110" t="s">
        <v>31</v>
      </c>
      <c r="L19" s="110" t="s">
        <v>84</v>
      </c>
      <c r="M19" s="150" t="s">
        <v>354</v>
      </c>
      <c r="N19" s="143" t="s">
        <v>342</v>
      </c>
    </row>
    <row r="20" spans="1:14" s="61" customFormat="1" ht="18.75" customHeight="1">
      <c r="A20" s="198"/>
      <c r="B20" s="149">
        <f t="shared" si="4"/>
        <v>30018</v>
      </c>
      <c r="C20" s="106">
        <f t="shared" si="2"/>
        <v>17</v>
      </c>
      <c r="D20" s="106" t="str">
        <f t="shared" si="0"/>
        <v>11</v>
      </c>
      <c r="E20" s="108">
        <v>4</v>
      </c>
      <c r="F20" s="108">
        <v>2</v>
      </c>
      <c r="G20" s="108">
        <f t="shared" si="1"/>
        <v>4</v>
      </c>
      <c r="H20" s="141" t="s">
        <v>355</v>
      </c>
      <c r="I20" s="110"/>
      <c r="J20" s="110"/>
      <c r="K20" s="110" t="s">
        <v>31</v>
      </c>
      <c r="L20" s="110" t="s">
        <v>84</v>
      </c>
      <c r="M20" s="150" t="s">
        <v>356</v>
      </c>
      <c r="N20" s="143" t="s">
        <v>342</v>
      </c>
    </row>
    <row r="21" spans="1:14" s="61" customFormat="1" ht="18.75" customHeight="1">
      <c r="A21" s="198"/>
      <c r="B21" s="149">
        <f t="shared" si="4"/>
        <v>30020</v>
      </c>
      <c r="C21" s="106">
        <f t="shared" si="2"/>
        <v>19</v>
      </c>
      <c r="D21" s="106" t="str">
        <f t="shared" si="0"/>
        <v>13</v>
      </c>
      <c r="E21" s="108">
        <v>4</v>
      </c>
      <c r="F21" s="108">
        <v>2</v>
      </c>
      <c r="G21" s="108">
        <f t="shared" si="1"/>
        <v>4</v>
      </c>
      <c r="H21" s="141" t="s">
        <v>357</v>
      </c>
      <c r="I21" s="110"/>
      <c r="J21" s="110"/>
      <c r="K21" s="110" t="s">
        <v>31</v>
      </c>
      <c r="L21" s="110" t="s">
        <v>84</v>
      </c>
      <c r="M21" s="150" t="s">
        <v>358</v>
      </c>
      <c r="N21" s="143" t="s">
        <v>342</v>
      </c>
    </row>
    <row r="22" spans="1:14" s="61" customFormat="1" ht="18.75" customHeight="1" thickBot="1">
      <c r="A22" s="199"/>
      <c r="B22" s="151">
        <f t="shared" si="4"/>
        <v>30022</v>
      </c>
      <c r="C22" s="112">
        <f t="shared" si="2"/>
        <v>21</v>
      </c>
      <c r="D22" s="112" t="str">
        <f t="shared" si="0"/>
        <v>15</v>
      </c>
      <c r="E22" s="108">
        <v>4</v>
      </c>
      <c r="F22" s="108">
        <v>2</v>
      </c>
      <c r="G22" s="108">
        <f t="shared" si="1"/>
        <v>4</v>
      </c>
      <c r="H22" s="141" t="s">
        <v>359</v>
      </c>
      <c r="I22" s="110"/>
      <c r="J22" s="110"/>
      <c r="K22" s="110" t="s">
        <v>31</v>
      </c>
      <c r="L22" s="110" t="s">
        <v>84</v>
      </c>
      <c r="M22" s="150" t="s">
        <v>360</v>
      </c>
      <c r="N22" s="143" t="s">
        <v>342</v>
      </c>
    </row>
    <row r="23" spans="1:14" s="61" customFormat="1" ht="225" customHeight="1">
      <c r="A23" s="197" t="s">
        <v>361</v>
      </c>
      <c r="B23" s="152">
        <f t="shared" ref="B23:B48" si="5">C23+40001</f>
        <v>40029</v>
      </c>
      <c r="C23" s="153">
        <f>(28+QUOTIENT((H4-1),2))</f>
        <v>28</v>
      </c>
      <c r="D23" s="153" t="str">
        <f t="shared" si="0"/>
        <v>1C</v>
      </c>
      <c r="E23" s="154">
        <v>3</v>
      </c>
      <c r="F23" s="154">
        <v>1</v>
      </c>
      <c r="G23" s="154">
        <v>2</v>
      </c>
      <c r="H23" s="155" t="s">
        <v>362</v>
      </c>
      <c r="I23" s="156" t="s">
        <v>129</v>
      </c>
      <c r="J23" s="157"/>
      <c r="K23" s="158" t="s">
        <v>130</v>
      </c>
      <c r="L23" s="158" t="s">
        <v>84</v>
      </c>
      <c r="M23" s="159" t="s">
        <v>363</v>
      </c>
      <c r="N23" s="160"/>
    </row>
    <row r="24" spans="1:14" s="61" customFormat="1" ht="127.5" customHeight="1">
      <c r="A24" s="198"/>
      <c r="B24" s="161">
        <f t="shared" si="5"/>
        <v>40069</v>
      </c>
      <c r="C24" s="162">
        <f>(68+QUOTIENT((H4-1),2))</f>
        <v>68</v>
      </c>
      <c r="D24" s="153" t="str">
        <f t="shared" si="0"/>
        <v>44</v>
      </c>
      <c r="E24" s="163">
        <v>3</v>
      </c>
      <c r="F24" s="163">
        <v>1</v>
      </c>
      <c r="G24" s="163">
        <f t="shared" ref="G24:G48" si="6">F24*2</f>
        <v>2</v>
      </c>
      <c r="H24" s="164" t="s">
        <v>364</v>
      </c>
      <c r="I24" s="165" t="s">
        <v>154</v>
      </c>
      <c r="J24" s="166"/>
      <c r="K24" s="167" t="s">
        <v>130</v>
      </c>
      <c r="L24" s="167" t="s">
        <v>84</v>
      </c>
      <c r="M24" s="168" t="s">
        <v>365</v>
      </c>
      <c r="N24" s="169"/>
    </row>
    <row r="25" spans="1:14" s="61" customFormat="1" ht="82.5" customHeight="1" thickBot="1">
      <c r="A25" s="198"/>
      <c r="B25" s="152">
        <f t="shared" si="5"/>
        <v>40189</v>
      </c>
      <c r="C25" s="153">
        <f>(188+QUOTIENT((H4-1),2))</f>
        <v>188</v>
      </c>
      <c r="D25" s="153" t="str">
        <f t="shared" si="0"/>
        <v>BC</v>
      </c>
      <c r="E25" s="163">
        <v>3</v>
      </c>
      <c r="F25" s="163">
        <v>1</v>
      </c>
      <c r="G25" s="163">
        <f t="shared" si="6"/>
        <v>2</v>
      </c>
      <c r="H25" s="164" t="s">
        <v>366</v>
      </c>
      <c r="I25" s="167" t="s">
        <v>79</v>
      </c>
      <c r="J25" s="163"/>
      <c r="K25" s="167" t="s">
        <v>130</v>
      </c>
      <c r="L25" s="167" t="s">
        <v>84</v>
      </c>
      <c r="M25" s="168" t="s">
        <v>450</v>
      </c>
      <c r="N25" s="143" t="s">
        <v>342</v>
      </c>
    </row>
    <row r="26" spans="1:14" s="61" customFormat="1" ht="52.5" customHeight="1">
      <c r="A26" s="197" t="s">
        <v>367</v>
      </c>
      <c r="B26" s="104">
        <f t="shared" si="5"/>
        <v>40401</v>
      </c>
      <c r="C26" s="105">
        <f>(400+(H4-1)*40)</f>
        <v>400</v>
      </c>
      <c r="D26" s="105" t="str">
        <f t="shared" si="0"/>
        <v>190</v>
      </c>
      <c r="E26" s="98">
        <v>16</v>
      </c>
      <c r="F26" s="98">
        <v>1</v>
      </c>
      <c r="G26" s="98">
        <f t="shared" si="6"/>
        <v>2</v>
      </c>
      <c r="H26" s="146" t="s">
        <v>368</v>
      </c>
      <c r="I26" s="102" t="s">
        <v>369</v>
      </c>
      <c r="J26" s="98">
        <v>120</v>
      </c>
      <c r="K26" s="102" t="s">
        <v>28</v>
      </c>
      <c r="L26" s="102" t="s">
        <v>29</v>
      </c>
      <c r="M26" s="159" t="s">
        <v>370</v>
      </c>
      <c r="N26" s="148" t="s">
        <v>342</v>
      </c>
    </row>
    <row r="27" spans="1:14" s="61" customFormat="1" ht="37.5" customHeight="1">
      <c r="A27" s="198"/>
      <c r="B27" s="127">
        <f t="shared" si="5"/>
        <v>40402</v>
      </c>
      <c r="C27" s="106">
        <f>C26+F26</f>
        <v>401</v>
      </c>
      <c r="D27" s="106" t="str">
        <f t="shared" si="0"/>
        <v>191</v>
      </c>
      <c r="E27" s="108">
        <v>16</v>
      </c>
      <c r="F27" s="108">
        <v>1</v>
      </c>
      <c r="G27" s="108">
        <f t="shared" si="6"/>
        <v>2</v>
      </c>
      <c r="H27" s="141" t="s">
        <v>371</v>
      </c>
      <c r="I27" s="110" t="s">
        <v>372</v>
      </c>
      <c r="J27" s="108">
        <v>600</v>
      </c>
      <c r="K27" s="110" t="s">
        <v>28</v>
      </c>
      <c r="L27" s="110" t="s">
        <v>29</v>
      </c>
      <c r="M27" s="168" t="s">
        <v>373</v>
      </c>
      <c r="N27" s="143" t="s">
        <v>342</v>
      </c>
    </row>
    <row r="28" spans="1:14" s="61" customFormat="1" ht="37.5" customHeight="1">
      <c r="A28" s="198"/>
      <c r="B28" s="127">
        <f t="shared" si="5"/>
        <v>40403</v>
      </c>
      <c r="C28" s="106">
        <f t="shared" ref="C28:C48" si="7">C27+F27</f>
        <v>402</v>
      </c>
      <c r="D28" s="177" t="str">
        <f>DEC2HEX(C28)</f>
        <v>192</v>
      </c>
      <c r="E28" s="108">
        <v>16</v>
      </c>
      <c r="F28" s="108">
        <v>2</v>
      </c>
      <c r="G28" s="108">
        <f>F28*2</f>
        <v>4</v>
      </c>
      <c r="H28" s="141" t="s">
        <v>244</v>
      </c>
      <c r="I28" s="110"/>
      <c r="J28" s="108">
        <v>0</v>
      </c>
      <c r="K28" s="110" t="s">
        <v>31</v>
      </c>
      <c r="L28" s="110" t="s">
        <v>29</v>
      </c>
      <c r="M28" s="168" t="s">
        <v>383</v>
      </c>
      <c r="N28" s="143" t="s">
        <v>342</v>
      </c>
    </row>
    <row r="29" spans="1:14" s="61" customFormat="1" ht="37.5" customHeight="1">
      <c r="A29" s="198"/>
      <c r="B29" s="127">
        <f t="shared" si="5"/>
        <v>40405</v>
      </c>
      <c r="C29" s="106">
        <f t="shared" si="7"/>
        <v>404</v>
      </c>
      <c r="D29" s="106" t="str">
        <f t="shared" si="0"/>
        <v>194</v>
      </c>
      <c r="E29" s="108">
        <v>16</v>
      </c>
      <c r="F29" s="108">
        <v>2</v>
      </c>
      <c r="G29" s="108">
        <f t="shared" si="6"/>
        <v>4</v>
      </c>
      <c r="H29" s="141" t="s">
        <v>310</v>
      </c>
      <c r="I29" s="122" t="s">
        <v>456</v>
      </c>
      <c r="J29" s="108">
        <v>433.92</v>
      </c>
      <c r="K29" s="110" t="s">
        <v>311</v>
      </c>
      <c r="L29" s="110" t="s">
        <v>29</v>
      </c>
      <c r="M29" s="168" t="s">
        <v>382</v>
      </c>
      <c r="N29" s="143" t="s">
        <v>342</v>
      </c>
    </row>
    <row r="30" spans="1:14" s="61" customFormat="1" ht="60" customHeight="1">
      <c r="A30" s="198"/>
      <c r="B30" s="127">
        <f t="shared" si="5"/>
        <v>40407</v>
      </c>
      <c r="C30" s="106">
        <f t="shared" si="7"/>
        <v>406</v>
      </c>
      <c r="D30" s="106" t="str">
        <f t="shared" si="0"/>
        <v>196</v>
      </c>
      <c r="E30" s="108">
        <v>16</v>
      </c>
      <c r="F30" s="108">
        <v>1</v>
      </c>
      <c r="G30" s="108">
        <f t="shared" si="6"/>
        <v>2</v>
      </c>
      <c r="H30" s="141" t="s">
        <v>312</v>
      </c>
      <c r="I30" s="110" t="s">
        <v>452</v>
      </c>
      <c r="J30" s="108">
        <v>15</v>
      </c>
      <c r="K30" s="110" t="s">
        <v>313</v>
      </c>
      <c r="L30" s="110" t="s">
        <v>29</v>
      </c>
      <c r="M30" s="168" t="s">
        <v>457</v>
      </c>
      <c r="N30" s="143" t="s">
        <v>342</v>
      </c>
    </row>
    <row r="31" spans="1:14" s="61" customFormat="1" ht="45" customHeight="1">
      <c r="A31" s="198"/>
      <c r="B31" s="127">
        <f t="shared" si="5"/>
        <v>40408</v>
      </c>
      <c r="C31" s="106">
        <f t="shared" si="7"/>
        <v>407</v>
      </c>
      <c r="D31" s="106" t="str">
        <f t="shared" si="0"/>
        <v>197</v>
      </c>
      <c r="E31" s="108">
        <v>16</v>
      </c>
      <c r="F31" s="108">
        <v>1</v>
      </c>
      <c r="G31" s="108">
        <f t="shared" si="6"/>
        <v>2</v>
      </c>
      <c r="H31" s="141" t="s">
        <v>451</v>
      </c>
      <c r="I31" s="110" t="s">
        <v>76</v>
      </c>
      <c r="J31" s="108">
        <v>0</v>
      </c>
      <c r="K31" s="110" t="s">
        <v>28</v>
      </c>
      <c r="L31" s="110" t="s">
        <v>29</v>
      </c>
      <c r="M31" s="168" t="s">
        <v>458</v>
      </c>
      <c r="N31" s="143" t="s">
        <v>342</v>
      </c>
    </row>
    <row r="32" spans="1:14" s="61" customFormat="1" ht="30" customHeight="1">
      <c r="A32" s="198"/>
      <c r="B32" s="127">
        <f t="shared" si="5"/>
        <v>40409</v>
      </c>
      <c r="C32" s="106">
        <f t="shared" si="7"/>
        <v>408</v>
      </c>
      <c r="D32" s="177" t="str">
        <f>DEC2HEX(C32)</f>
        <v>198</v>
      </c>
      <c r="E32" s="108">
        <v>16</v>
      </c>
      <c r="F32" s="108">
        <v>2</v>
      </c>
      <c r="G32" s="108">
        <f>F32*2</f>
        <v>4</v>
      </c>
      <c r="H32" s="141" t="s">
        <v>461</v>
      </c>
      <c r="I32" s="110"/>
      <c r="J32" s="108">
        <v>1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5"/>
        <v>40411</v>
      </c>
      <c r="C33" s="106">
        <f t="shared" si="7"/>
        <v>410</v>
      </c>
      <c r="D33" s="177" t="str">
        <f>DEC2HEX(C33)</f>
        <v>19A</v>
      </c>
      <c r="E33" s="108">
        <v>16</v>
      </c>
      <c r="F33" s="108">
        <v>2</v>
      </c>
      <c r="G33" s="108">
        <f>F33*2</f>
        <v>4</v>
      </c>
      <c r="H33" s="141" t="s">
        <v>462</v>
      </c>
      <c r="I33" s="110"/>
      <c r="J33" s="108">
        <v>0</v>
      </c>
      <c r="K33" s="110" t="s">
        <v>311</v>
      </c>
      <c r="L33" s="110" t="s">
        <v>29</v>
      </c>
      <c r="M33" s="168" t="s">
        <v>466</v>
      </c>
      <c r="N33" s="143" t="s">
        <v>342</v>
      </c>
    </row>
    <row r="34" spans="1:14" s="61" customFormat="1" ht="30" customHeight="1">
      <c r="A34" s="198"/>
      <c r="B34" s="127">
        <f t="shared" si="5"/>
        <v>40413</v>
      </c>
      <c r="C34" s="106">
        <f t="shared" si="7"/>
        <v>412</v>
      </c>
      <c r="D34" s="106" t="str">
        <f t="shared" si="0"/>
        <v>19C</v>
      </c>
      <c r="E34" s="108">
        <v>16</v>
      </c>
      <c r="F34" s="108">
        <v>2</v>
      </c>
      <c r="G34" s="108">
        <f t="shared" si="6"/>
        <v>4</v>
      </c>
      <c r="H34" s="141" t="s">
        <v>463</v>
      </c>
      <c r="I34" s="110"/>
      <c r="J34" s="108">
        <v>1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30" customHeight="1">
      <c r="A35" s="198"/>
      <c r="B35" s="127">
        <f t="shared" si="5"/>
        <v>40415</v>
      </c>
      <c r="C35" s="106">
        <f t="shared" si="7"/>
        <v>414</v>
      </c>
      <c r="D35" s="106" t="str">
        <f t="shared" si="0"/>
        <v>19E</v>
      </c>
      <c r="E35" s="108">
        <v>16</v>
      </c>
      <c r="F35" s="108">
        <v>2</v>
      </c>
      <c r="G35" s="108">
        <f t="shared" si="6"/>
        <v>4</v>
      </c>
      <c r="H35" s="141" t="s">
        <v>464</v>
      </c>
      <c r="I35" s="110"/>
      <c r="J35" s="108">
        <v>0</v>
      </c>
      <c r="K35" s="110" t="s">
        <v>311</v>
      </c>
      <c r="L35" s="110" t="s">
        <v>29</v>
      </c>
      <c r="M35" s="168" t="s">
        <v>467</v>
      </c>
      <c r="N35" s="143" t="s">
        <v>342</v>
      </c>
    </row>
    <row r="36" spans="1:14" s="61" customFormat="1" ht="45" customHeight="1">
      <c r="A36" s="198"/>
      <c r="B36" s="127">
        <f t="shared" si="5"/>
        <v>40417</v>
      </c>
      <c r="C36" s="106">
        <f t="shared" si="7"/>
        <v>416</v>
      </c>
      <c r="D36" s="106" t="str">
        <f t="shared" si="0"/>
        <v>1A0</v>
      </c>
      <c r="E36" s="108">
        <v>16</v>
      </c>
      <c r="F36" s="108">
        <v>2</v>
      </c>
      <c r="G36" s="108">
        <f t="shared" si="6"/>
        <v>4</v>
      </c>
      <c r="H36" s="141" t="s">
        <v>384</v>
      </c>
      <c r="I36" s="110"/>
      <c r="J36" s="108">
        <v>0</v>
      </c>
      <c r="K36" s="110" t="s">
        <v>311</v>
      </c>
      <c r="L36" s="110" t="s">
        <v>29</v>
      </c>
      <c r="M36" s="168" t="s">
        <v>385</v>
      </c>
      <c r="N36" s="143" t="s">
        <v>342</v>
      </c>
    </row>
    <row r="37" spans="1:14" s="61" customFormat="1" ht="18.75" customHeight="1">
      <c r="A37" s="198"/>
      <c r="B37" s="127">
        <f t="shared" si="5"/>
        <v>40419</v>
      </c>
      <c r="C37" s="106">
        <f t="shared" si="7"/>
        <v>418</v>
      </c>
      <c r="D37" s="106" t="str">
        <f t="shared" si="0"/>
        <v>1A2</v>
      </c>
      <c r="E37" s="108">
        <v>16</v>
      </c>
      <c r="F37" s="108">
        <v>2</v>
      </c>
      <c r="G37" s="108">
        <f t="shared" si="6"/>
        <v>4</v>
      </c>
      <c r="H37" s="141" t="s">
        <v>374</v>
      </c>
      <c r="I37" s="110"/>
      <c r="J37" s="108">
        <v>0</v>
      </c>
      <c r="K37" s="110" t="s">
        <v>311</v>
      </c>
      <c r="L37" s="110" t="s">
        <v>29</v>
      </c>
      <c r="M37" s="142" t="s">
        <v>375</v>
      </c>
      <c r="N37" s="143" t="s">
        <v>342</v>
      </c>
    </row>
    <row r="38" spans="1:14" s="61" customFormat="1" ht="18.75" customHeight="1">
      <c r="A38" s="198"/>
      <c r="B38" s="127">
        <f t="shared" si="5"/>
        <v>40421</v>
      </c>
      <c r="C38" s="106">
        <f t="shared" si="7"/>
        <v>420</v>
      </c>
      <c r="D38" s="106" t="str">
        <f t="shared" si="0"/>
        <v>1A4</v>
      </c>
      <c r="E38" s="108">
        <v>16</v>
      </c>
      <c r="F38" s="108">
        <v>2</v>
      </c>
      <c r="G38" s="108">
        <f t="shared" si="6"/>
        <v>4</v>
      </c>
      <c r="H38" s="141" t="s">
        <v>376</v>
      </c>
      <c r="I38" s="110"/>
      <c r="J38" s="108">
        <v>0</v>
      </c>
      <c r="K38" s="110" t="s">
        <v>311</v>
      </c>
      <c r="L38" s="110" t="s">
        <v>29</v>
      </c>
      <c r="M38" s="142" t="s">
        <v>377</v>
      </c>
      <c r="N38" s="143" t="s">
        <v>342</v>
      </c>
    </row>
    <row r="39" spans="1:14" s="61" customFormat="1" ht="18.75" customHeight="1">
      <c r="A39" s="198"/>
      <c r="B39" s="127">
        <f t="shared" si="5"/>
        <v>40423</v>
      </c>
      <c r="C39" s="106">
        <f t="shared" si="7"/>
        <v>422</v>
      </c>
      <c r="D39" s="106" t="str">
        <f t="shared" si="0"/>
        <v>1A6</v>
      </c>
      <c r="E39" s="108">
        <v>16</v>
      </c>
      <c r="F39" s="108">
        <v>2</v>
      </c>
      <c r="G39" s="108">
        <f t="shared" si="6"/>
        <v>4</v>
      </c>
      <c r="H39" s="141" t="s">
        <v>378</v>
      </c>
      <c r="I39" s="110"/>
      <c r="J39" s="108">
        <v>0</v>
      </c>
      <c r="K39" s="110" t="s">
        <v>311</v>
      </c>
      <c r="L39" s="110" t="s">
        <v>29</v>
      </c>
      <c r="M39" s="142" t="s">
        <v>379</v>
      </c>
      <c r="N39" s="143" t="s">
        <v>342</v>
      </c>
    </row>
    <row r="40" spans="1:14" s="61" customFormat="1" ht="18.75" customHeight="1" thickBot="1">
      <c r="A40" s="198"/>
      <c r="B40" s="127">
        <f t="shared" si="5"/>
        <v>40425</v>
      </c>
      <c r="C40" s="106">
        <f t="shared" si="7"/>
        <v>424</v>
      </c>
      <c r="D40" s="106" t="str">
        <f t="shared" si="0"/>
        <v>1A8</v>
      </c>
      <c r="E40" s="108">
        <v>16</v>
      </c>
      <c r="F40" s="108">
        <v>2</v>
      </c>
      <c r="G40" s="108">
        <f t="shared" si="6"/>
        <v>4</v>
      </c>
      <c r="H40" s="141" t="s">
        <v>380</v>
      </c>
      <c r="I40" s="110"/>
      <c r="J40" s="108">
        <v>0</v>
      </c>
      <c r="K40" s="110" t="s">
        <v>311</v>
      </c>
      <c r="L40" s="110" t="s">
        <v>29</v>
      </c>
      <c r="M40" s="142" t="s">
        <v>381</v>
      </c>
      <c r="N40" s="143" t="s">
        <v>342</v>
      </c>
    </row>
    <row r="41" spans="1:14" s="61" customFormat="1" ht="18.75" hidden="1" customHeight="1">
      <c r="A41" s="198"/>
      <c r="B41" s="127">
        <f t="shared" si="5"/>
        <v>40427</v>
      </c>
      <c r="C41" s="106">
        <f t="shared" si="7"/>
        <v>426</v>
      </c>
      <c r="D41" s="177" t="str">
        <f>DEC2HEX(C41)</f>
        <v>1AA</v>
      </c>
      <c r="E41" s="108">
        <v>16</v>
      </c>
      <c r="F41" s="108">
        <v>2</v>
      </c>
      <c r="G41" s="108">
        <f>F41*2</f>
        <v>4</v>
      </c>
      <c r="H41" s="141" t="s">
        <v>316</v>
      </c>
      <c r="I41" s="5"/>
      <c r="J41" s="5"/>
      <c r="K41" s="5"/>
      <c r="L41" s="110" t="s">
        <v>29</v>
      </c>
      <c r="M41" s="182"/>
      <c r="N41" s="143" t="s">
        <v>342</v>
      </c>
    </row>
    <row r="42" spans="1:14" s="61" customFormat="1" ht="18.75" hidden="1" customHeight="1">
      <c r="A42" s="198"/>
      <c r="B42" s="127">
        <f t="shared" si="5"/>
        <v>40429</v>
      </c>
      <c r="C42" s="106">
        <f t="shared" si="7"/>
        <v>428</v>
      </c>
      <c r="D42" s="177" t="str">
        <f>DEC2HEX(C42)</f>
        <v>1AC</v>
      </c>
      <c r="E42" s="108">
        <v>16</v>
      </c>
      <c r="F42" s="108">
        <v>2</v>
      </c>
      <c r="G42" s="108">
        <f>F42*2</f>
        <v>4</v>
      </c>
      <c r="H42" s="141" t="s">
        <v>316</v>
      </c>
      <c r="I42" s="5"/>
      <c r="J42" s="5"/>
      <c r="K42" s="5"/>
      <c r="L42" s="110" t="s">
        <v>29</v>
      </c>
      <c r="M42" s="182"/>
      <c r="N42" s="143" t="s">
        <v>342</v>
      </c>
    </row>
    <row r="43" spans="1:14" s="61" customFormat="1" ht="30" hidden="1" customHeight="1">
      <c r="A43" s="198"/>
      <c r="B43" s="127">
        <f t="shared" si="5"/>
        <v>40431</v>
      </c>
      <c r="C43" s="106">
        <f t="shared" si="7"/>
        <v>430</v>
      </c>
      <c r="D43" s="106" t="str">
        <f t="shared" ref="D43:D44" si="8">DEC2HEX(C43)</f>
        <v>1AE</v>
      </c>
      <c r="E43" s="108">
        <v>16</v>
      </c>
      <c r="F43" s="108">
        <v>1</v>
      </c>
      <c r="G43" s="108">
        <f t="shared" ref="G43:G44" si="9">F43*2</f>
        <v>2</v>
      </c>
      <c r="H43" s="141" t="s">
        <v>316</v>
      </c>
      <c r="I43" s="5"/>
      <c r="J43" s="8"/>
      <c r="K43" s="5"/>
      <c r="L43" s="5" t="s">
        <v>29</v>
      </c>
      <c r="M43" s="49"/>
      <c r="N43" s="143" t="s">
        <v>342</v>
      </c>
    </row>
    <row r="44" spans="1:14" s="61" customFormat="1" ht="30" hidden="1" customHeight="1">
      <c r="A44" s="198"/>
      <c r="B44" s="127">
        <f t="shared" si="5"/>
        <v>40432</v>
      </c>
      <c r="C44" s="106">
        <f t="shared" si="7"/>
        <v>431</v>
      </c>
      <c r="D44" s="106" t="str">
        <f t="shared" si="8"/>
        <v>1AF</v>
      </c>
      <c r="E44" s="108">
        <v>16</v>
      </c>
      <c r="F44" s="108">
        <v>1</v>
      </c>
      <c r="G44" s="108">
        <f t="shared" si="9"/>
        <v>2</v>
      </c>
      <c r="H44" s="141" t="s">
        <v>316</v>
      </c>
      <c r="I44" s="5"/>
      <c r="J44" s="8"/>
      <c r="K44" s="5"/>
      <c r="L44" s="5" t="s">
        <v>29</v>
      </c>
      <c r="M44" s="49"/>
      <c r="N44" s="143" t="s">
        <v>342</v>
      </c>
    </row>
    <row r="45" spans="1:14" s="61" customFormat="1" ht="18.75" hidden="1" customHeight="1">
      <c r="A45" s="198"/>
      <c r="B45" s="127">
        <f t="shared" si="5"/>
        <v>40433</v>
      </c>
      <c r="C45" s="106">
        <f t="shared" si="7"/>
        <v>432</v>
      </c>
      <c r="D45" s="106" t="str">
        <f t="shared" si="0"/>
        <v>1B0</v>
      </c>
      <c r="E45" s="108">
        <v>16</v>
      </c>
      <c r="F45" s="108">
        <v>5</v>
      </c>
      <c r="G45" s="108">
        <f t="shared" si="6"/>
        <v>10</v>
      </c>
      <c r="H45" s="141" t="s">
        <v>316</v>
      </c>
      <c r="I45" s="110"/>
      <c r="J45" s="108"/>
      <c r="K45" s="110"/>
      <c r="L45" s="110" t="s">
        <v>29</v>
      </c>
      <c r="M45" s="142"/>
      <c r="N45" s="143" t="s">
        <v>342</v>
      </c>
    </row>
    <row r="46" spans="1:14" s="61" customFormat="1" ht="52.5" hidden="1" customHeight="1">
      <c r="A46" s="198"/>
      <c r="B46" s="127">
        <f t="shared" si="5"/>
        <v>40438</v>
      </c>
      <c r="C46" s="106">
        <f t="shared" si="7"/>
        <v>437</v>
      </c>
      <c r="D46" s="106" t="str">
        <f t="shared" si="0"/>
        <v>1B5</v>
      </c>
      <c r="E46" s="108">
        <v>16</v>
      </c>
      <c r="F46" s="108">
        <v>1</v>
      </c>
      <c r="G46" s="108">
        <f t="shared" si="6"/>
        <v>2</v>
      </c>
      <c r="H46" s="141" t="s">
        <v>387</v>
      </c>
      <c r="I46" s="110"/>
      <c r="J46" s="123" t="s">
        <v>468</v>
      </c>
      <c r="K46" s="110" t="s">
        <v>388</v>
      </c>
      <c r="L46" s="110" t="s">
        <v>29</v>
      </c>
      <c r="M46" s="168" t="s">
        <v>389</v>
      </c>
      <c r="N46" s="143" t="s">
        <v>342</v>
      </c>
    </row>
    <row r="47" spans="1:14" s="61" customFormat="1" ht="18.75" hidden="1" customHeight="1">
      <c r="A47" s="198"/>
      <c r="B47" s="127">
        <f t="shared" si="5"/>
        <v>40439</v>
      </c>
      <c r="C47" s="106">
        <f t="shared" si="7"/>
        <v>438</v>
      </c>
      <c r="D47" s="106" t="str">
        <f t="shared" si="0"/>
        <v>1B6</v>
      </c>
      <c r="E47" s="108">
        <v>16</v>
      </c>
      <c r="F47" s="108">
        <v>1</v>
      </c>
      <c r="G47" s="108">
        <f t="shared" si="6"/>
        <v>2</v>
      </c>
      <c r="H47" s="141" t="s">
        <v>390</v>
      </c>
      <c r="I47" s="110"/>
      <c r="J47" s="123" t="s">
        <v>469</v>
      </c>
      <c r="K47" s="110" t="s">
        <v>388</v>
      </c>
      <c r="L47" s="110" t="s">
        <v>29</v>
      </c>
      <c r="M47" s="142" t="s">
        <v>391</v>
      </c>
      <c r="N47" s="143" t="s">
        <v>342</v>
      </c>
    </row>
    <row r="48" spans="1:14" s="61" customFormat="1" ht="18.75" hidden="1" customHeight="1" thickBot="1">
      <c r="A48" s="199"/>
      <c r="B48" s="127">
        <f t="shared" si="5"/>
        <v>40440</v>
      </c>
      <c r="C48" s="106">
        <f t="shared" si="7"/>
        <v>439</v>
      </c>
      <c r="D48" s="112" t="str">
        <f t="shared" si="0"/>
        <v>1B7</v>
      </c>
      <c r="E48" s="128">
        <v>16</v>
      </c>
      <c r="F48" s="128">
        <v>1</v>
      </c>
      <c r="G48" s="128">
        <f t="shared" si="6"/>
        <v>2</v>
      </c>
      <c r="H48" s="170" t="s">
        <v>392</v>
      </c>
      <c r="I48" s="130"/>
      <c r="J48" s="123" t="s">
        <v>470</v>
      </c>
      <c r="K48" s="130" t="s">
        <v>388</v>
      </c>
      <c r="L48" s="130" t="s">
        <v>29</v>
      </c>
      <c r="M48" s="142" t="s">
        <v>391</v>
      </c>
      <c r="N48" s="143" t="s">
        <v>342</v>
      </c>
    </row>
    <row r="49" spans="1:14" ht="18.75">
      <c r="A49" s="54"/>
      <c r="B49" s="42"/>
      <c r="C49" s="42"/>
      <c r="D49" s="42"/>
      <c r="E49" s="7"/>
      <c r="F49" s="7"/>
      <c r="G49" s="7"/>
      <c r="H49" s="4"/>
      <c r="I49" s="4"/>
      <c r="J49" s="7"/>
      <c r="K49" s="4"/>
      <c r="L49" s="4"/>
      <c r="M49" s="46"/>
      <c r="N49" s="4"/>
    </row>
    <row r="50" spans="1:14" ht="18.75">
      <c r="B50" s="16"/>
      <c r="C50" s="16"/>
      <c r="D50" s="16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ht="18.75">
      <c r="B53" s="16"/>
      <c r="C53" s="16"/>
      <c r="D53" s="1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  <row r="62" spans="1:14" s="3" customFormat="1" ht="18.75">
      <c r="A62" s="1"/>
      <c r="B62" s="16"/>
      <c r="C62" s="16"/>
      <c r="D62" s="16"/>
      <c r="H62" s="6"/>
      <c r="I62" s="6"/>
      <c r="K62" s="6"/>
      <c r="L62" s="6"/>
      <c r="M62" s="2"/>
      <c r="N62" s="6"/>
    </row>
  </sheetData>
  <sheetProtection algorithmName="SHA-512" hashValue="PfnCGgx4XJ6GQHgKQaJo+BpqvQCvIhh19hwM2h0Tnpc5Wvro2+S/hgJzWSlID2D7M+BjubGaDVYF7GJYZthh5Q==" saltValue="fNoM8LL2Bu/fYzaD7a0VBA==" spinCount="100000" sheet="1" objects="1" scenarios="1"/>
  <mergeCells count="3">
    <mergeCell ref="A9:A22"/>
    <mergeCell ref="A23:A25"/>
    <mergeCell ref="A26:A48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5" zoomScale="70" zoomScaleNormal="70" workbookViewId="0">
      <selection activeCell="C26" sqref="C26:C37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323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1" t="s">
        <v>336</v>
      </c>
      <c r="I10" s="110" t="s">
        <v>337</v>
      </c>
      <c r="J10" s="110"/>
      <c r="K10" s="110" t="s">
        <v>311</v>
      </c>
      <c r="L10" s="110" t="s">
        <v>84</v>
      </c>
      <c r="M10" s="142" t="s">
        <v>338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340</v>
      </c>
      <c r="I12" s="110"/>
      <c r="J12" s="110"/>
      <c r="K12" s="110" t="s">
        <v>311</v>
      </c>
      <c r="L12" s="110" t="s">
        <v>84</v>
      </c>
      <c r="M12" s="150" t="s">
        <v>341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37" si="6">C26+F26</f>
        <v>402</v>
      </c>
      <c r="D27" s="177" t="str">
        <f>DEC2HEX(C27)</f>
        <v>192</v>
      </c>
      <c r="E27" s="176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ref="C38:C43" si="7">C37+F37</f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7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7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316</v>
      </c>
      <c r="I40" s="110"/>
      <c r="J40" s="108"/>
      <c r="K40" s="110"/>
      <c r="L40" s="110" t="s">
        <v>29</v>
      </c>
      <c r="M40" s="142" t="s">
        <v>386</v>
      </c>
      <c r="N40" s="143" t="s">
        <v>342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387</v>
      </c>
      <c r="I41" s="110"/>
      <c r="J41" s="123" t="s">
        <v>468</v>
      </c>
      <c r="K41" s="110" t="s">
        <v>388</v>
      </c>
      <c r="L41" s="110" t="s">
        <v>29</v>
      </c>
      <c r="M41" s="168" t="s">
        <v>389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7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390</v>
      </c>
      <c r="I42" s="110"/>
      <c r="J42" s="123" t="s">
        <v>469</v>
      </c>
      <c r="K42" s="110" t="s">
        <v>388</v>
      </c>
      <c r="L42" s="110" t="s">
        <v>29</v>
      </c>
      <c r="M42" s="142" t="s">
        <v>391</v>
      </c>
      <c r="N42" s="143" t="s">
        <v>342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7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392</v>
      </c>
      <c r="I43" s="130"/>
      <c r="J43" s="180" t="s">
        <v>470</v>
      </c>
      <c r="K43" s="130" t="s">
        <v>388</v>
      </c>
      <c r="L43" s="130" t="s">
        <v>29</v>
      </c>
      <c r="M43" s="142" t="s">
        <v>391</v>
      </c>
      <c r="N43" s="143" t="s">
        <v>342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M7tUUQGNQPDjeOZDPprZDPzMelSLgnEzMfhEDemvuvMPOBSi5aZ01TxiT9z/XsOCNS0jQggyH6/rko0LD+rRdQ==" saltValue="mdRa6mADuvbZzOHGFegN2A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5" zoomScale="70" zoomScaleNormal="70" workbookViewId="0">
      <selection activeCell="N26" sqref="N26:N37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481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1" t="s">
        <v>400</v>
      </c>
      <c r="I10" s="110" t="s">
        <v>399</v>
      </c>
      <c r="J10" s="110"/>
      <c r="K10" s="110" t="s">
        <v>311</v>
      </c>
      <c r="L10" s="110" t="s">
        <v>84</v>
      </c>
      <c r="M10" s="142" t="s">
        <v>401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396</v>
      </c>
      <c r="I12" s="110"/>
      <c r="J12" s="110"/>
      <c r="K12" s="110" t="s">
        <v>311</v>
      </c>
      <c r="L12" s="110" t="s">
        <v>84</v>
      </c>
      <c r="M12" s="150" t="s">
        <v>402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3" si="6">C26+F26</f>
        <v>402</v>
      </c>
      <c r="D27" s="177" t="str">
        <f>DEC2HEX(C27)</f>
        <v>192</v>
      </c>
      <c r="E27" s="176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6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316</v>
      </c>
      <c r="I40" s="110"/>
      <c r="J40" s="108"/>
      <c r="K40" s="110"/>
      <c r="L40" s="110" t="s">
        <v>29</v>
      </c>
      <c r="M40" s="142" t="s">
        <v>386</v>
      </c>
      <c r="N40" s="143" t="s">
        <v>342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387</v>
      </c>
      <c r="I41" s="110"/>
      <c r="J41" s="123" t="s">
        <v>468</v>
      </c>
      <c r="K41" s="110" t="s">
        <v>388</v>
      </c>
      <c r="L41" s="110" t="s">
        <v>29</v>
      </c>
      <c r="M41" s="168" t="s">
        <v>389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6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390</v>
      </c>
      <c r="I42" s="110"/>
      <c r="J42" s="123" t="s">
        <v>469</v>
      </c>
      <c r="K42" s="110" t="s">
        <v>388</v>
      </c>
      <c r="L42" s="110" t="s">
        <v>29</v>
      </c>
      <c r="M42" s="142" t="s">
        <v>391</v>
      </c>
      <c r="N42" s="143" t="s">
        <v>342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6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392</v>
      </c>
      <c r="I43" s="130"/>
      <c r="J43" s="180" t="s">
        <v>470</v>
      </c>
      <c r="K43" s="130" t="s">
        <v>388</v>
      </c>
      <c r="L43" s="130" t="s">
        <v>29</v>
      </c>
      <c r="M43" s="142" t="s">
        <v>391</v>
      </c>
      <c r="N43" s="143" t="s">
        <v>342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XLedzgkPZJyqcCQjn36nxBof0CufvGObGpx2BfM9UBPpnay/vACOQUDLMbTPzW/ZeY4svd/LAYLOuVt10ynDYg==" saltValue="BUxnjyX9HpU4pM5pP+Y2KQ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5" zoomScale="70" zoomScaleNormal="70" workbookViewId="0">
      <selection activeCell="E26" sqref="E26:E28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482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2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30033</v>
      </c>
      <c r="C9" s="145">
        <f>((H4-1)*32)</f>
        <v>32</v>
      </c>
      <c r="D9" s="145" t="str">
        <f t="shared" ref="D9:D43" si="0">DEC2HEX(C9)</f>
        <v>20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30034</v>
      </c>
      <c r="C10" s="106">
        <f>C9+F9</f>
        <v>33</v>
      </c>
      <c r="D10" s="106" t="str">
        <f t="shared" si="0"/>
        <v>21</v>
      </c>
      <c r="E10" s="108">
        <v>4</v>
      </c>
      <c r="F10" s="108">
        <v>2</v>
      </c>
      <c r="G10" s="108">
        <f t="shared" si="1"/>
        <v>4</v>
      </c>
      <c r="H10" s="14" t="s">
        <v>398</v>
      </c>
      <c r="I10" s="5" t="s">
        <v>399</v>
      </c>
      <c r="J10" s="5"/>
      <c r="K10" s="5" t="s">
        <v>311</v>
      </c>
      <c r="L10" s="5" t="s">
        <v>84</v>
      </c>
      <c r="M10" s="47" t="s">
        <v>479</v>
      </c>
      <c r="N10" s="143"/>
    </row>
    <row r="11" spans="1:14" s="61" customFormat="1" ht="366" customHeight="1">
      <c r="A11" s="198"/>
      <c r="B11" s="149">
        <f t="shared" ref="B11:B21" si="2">C11+30001</f>
        <v>30036</v>
      </c>
      <c r="C11" s="106">
        <f t="shared" ref="C11:C21" si="3">C10+F10</f>
        <v>35</v>
      </c>
      <c r="D11" s="106" t="str">
        <f t="shared" si="0"/>
        <v>23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30037</v>
      </c>
      <c r="C12" s="106">
        <f t="shared" si="3"/>
        <v>36</v>
      </c>
      <c r="D12" s="106" t="str">
        <f t="shared" si="0"/>
        <v>24</v>
      </c>
      <c r="E12" s="108">
        <v>4</v>
      </c>
      <c r="F12" s="108">
        <v>2</v>
      </c>
      <c r="G12" s="108">
        <f t="shared" si="1"/>
        <v>4</v>
      </c>
      <c r="H12" s="14" t="s">
        <v>396</v>
      </c>
      <c r="I12" s="5"/>
      <c r="J12" s="5"/>
      <c r="K12" s="5" t="s">
        <v>311</v>
      </c>
      <c r="L12" s="5" t="s">
        <v>84</v>
      </c>
      <c r="M12" s="48" t="s">
        <v>480</v>
      </c>
      <c r="N12" s="143" t="s">
        <v>342</v>
      </c>
    </row>
    <row r="13" spans="1:14" s="61" customFormat="1" ht="142.5" customHeight="1">
      <c r="A13" s="198"/>
      <c r="B13" s="149">
        <f t="shared" si="2"/>
        <v>30039</v>
      </c>
      <c r="C13" s="106">
        <f t="shared" si="3"/>
        <v>38</v>
      </c>
      <c r="D13" s="106" t="str">
        <f t="shared" si="0"/>
        <v>26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30040</v>
      </c>
      <c r="C14" s="106">
        <f t="shared" si="3"/>
        <v>39</v>
      </c>
      <c r="D14" s="106" t="str">
        <f t="shared" si="0"/>
        <v>27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30042</v>
      </c>
      <c r="C15" s="106">
        <f t="shared" si="3"/>
        <v>41</v>
      </c>
      <c r="D15" s="106" t="str">
        <f t="shared" si="0"/>
        <v>29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30044</v>
      </c>
      <c r="C16" s="106">
        <f t="shared" si="3"/>
        <v>43</v>
      </c>
      <c r="D16" s="106" t="str">
        <f t="shared" si="0"/>
        <v>2B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30046</v>
      </c>
      <c r="C17" s="106">
        <f t="shared" si="3"/>
        <v>45</v>
      </c>
      <c r="D17" s="106" t="str">
        <f t="shared" si="0"/>
        <v>2D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30048</v>
      </c>
      <c r="C18" s="106">
        <f t="shared" si="3"/>
        <v>47</v>
      </c>
      <c r="D18" s="106" t="str">
        <f t="shared" si="0"/>
        <v>2F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30050</v>
      </c>
      <c r="C19" s="106">
        <f t="shared" si="3"/>
        <v>49</v>
      </c>
      <c r="D19" s="106" t="str">
        <f t="shared" si="0"/>
        <v>31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30052</v>
      </c>
      <c r="C20" s="106">
        <f t="shared" si="3"/>
        <v>51</v>
      </c>
      <c r="D20" s="106" t="str">
        <f t="shared" si="0"/>
        <v>33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30054</v>
      </c>
      <c r="C21" s="112">
        <f t="shared" si="3"/>
        <v>53</v>
      </c>
      <c r="D21" s="112" t="str">
        <f t="shared" si="0"/>
        <v>35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40441</v>
      </c>
      <c r="C25" s="105">
        <f>(400+(H4-1)*40)</f>
        <v>440</v>
      </c>
      <c r="D25" s="105" t="str">
        <f t="shared" si="0"/>
        <v>1B8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40442</v>
      </c>
      <c r="C26" s="106">
        <f>C25+F25</f>
        <v>441</v>
      </c>
      <c r="D26" s="106" t="str">
        <f t="shared" si="0"/>
        <v>1B9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40443</v>
      </c>
      <c r="C27" s="106">
        <f t="shared" ref="C27:C43" si="6">C26+F26</f>
        <v>442</v>
      </c>
      <c r="D27" s="177" t="str">
        <f>DEC2HEX(C27)</f>
        <v>1BA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40445</v>
      </c>
      <c r="C28" s="106">
        <f t="shared" si="6"/>
        <v>444</v>
      </c>
      <c r="D28" s="106" t="str">
        <f t="shared" si="0"/>
        <v>1BC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40447</v>
      </c>
      <c r="C29" s="106">
        <f t="shared" si="6"/>
        <v>446</v>
      </c>
      <c r="D29" s="106" t="str">
        <f t="shared" si="0"/>
        <v>1BE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40448</v>
      </c>
      <c r="C30" s="106">
        <f t="shared" si="6"/>
        <v>447</v>
      </c>
      <c r="D30" s="106" t="str">
        <f t="shared" si="0"/>
        <v>1BF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40449</v>
      </c>
      <c r="C31" s="106">
        <f t="shared" si="6"/>
        <v>448</v>
      </c>
      <c r="D31" s="177" t="str">
        <f>DEC2HEX(C31)</f>
        <v>1C0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40451</v>
      </c>
      <c r="C32" s="106">
        <f t="shared" si="6"/>
        <v>450</v>
      </c>
      <c r="D32" s="177" t="str">
        <f>DEC2HEX(C32)</f>
        <v>1C2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40453</v>
      </c>
      <c r="C33" s="106">
        <f t="shared" si="6"/>
        <v>452</v>
      </c>
      <c r="D33" s="106" t="str">
        <f t="shared" si="0"/>
        <v>1C4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40455</v>
      </c>
      <c r="C34" s="106">
        <f t="shared" si="6"/>
        <v>454</v>
      </c>
      <c r="D34" s="106" t="str">
        <f t="shared" si="0"/>
        <v>1C6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40457</v>
      </c>
      <c r="C35" s="106">
        <f t="shared" si="6"/>
        <v>456</v>
      </c>
      <c r="D35" s="106" t="str">
        <f t="shared" si="0"/>
        <v>1C8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40459</v>
      </c>
      <c r="C36" s="106">
        <f t="shared" si="6"/>
        <v>458</v>
      </c>
      <c r="D36" s="106" t="str">
        <f t="shared" si="0"/>
        <v>1CA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40461</v>
      </c>
      <c r="C37" s="106">
        <f t="shared" si="6"/>
        <v>460</v>
      </c>
      <c r="D37" s="106" t="str">
        <f t="shared" si="0"/>
        <v>1CC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40463</v>
      </c>
      <c r="C38" s="106">
        <f t="shared" si="6"/>
        <v>462</v>
      </c>
      <c r="D38" s="106" t="str">
        <f t="shared" si="0"/>
        <v>1CE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 thickBot="1">
      <c r="A39" s="198"/>
      <c r="B39" s="127">
        <f t="shared" si="4"/>
        <v>40465</v>
      </c>
      <c r="C39" s="106">
        <f t="shared" si="6"/>
        <v>464</v>
      </c>
      <c r="D39" s="106" t="str">
        <f t="shared" si="0"/>
        <v>1D0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hidden="1" customHeight="1">
      <c r="A40" s="198"/>
      <c r="B40" s="127">
        <f t="shared" si="4"/>
        <v>40467</v>
      </c>
      <c r="C40" s="106">
        <f t="shared" si="6"/>
        <v>466</v>
      </c>
      <c r="D40" s="106" t="str">
        <f t="shared" si="0"/>
        <v>1D2</v>
      </c>
      <c r="E40" s="108">
        <v>16</v>
      </c>
      <c r="F40" s="108">
        <v>11</v>
      </c>
      <c r="G40" s="108">
        <f t="shared" si="5"/>
        <v>22</v>
      </c>
      <c r="H40" s="141" t="s">
        <v>316</v>
      </c>
      <c r="I40" s="110"/>
      <c r="J40" s="108"/>
      <c r="K40" s="110"/>
      <c r="L40" s="110" t="s">
        <v>29</v>
      </c>
      <c r="M40" s="142" t="s">
        <v>386</v>
      </c>
      <c r="N40" s="143" t="s">
        <v>342</v>
      </c>
    </row>
    <row r="41" spans="1:14" s="61" customFormat="1" ht="52.5" hidden="1" customHeight="1">
      <c r="A41" s="198"/>
      <c r="B41" s="127">
        <f t="shared" si="4"/>
        <v>40478</v>
      </c>
      <c r="C41" s="106">
        <f>C40+F40</f>
        <v>477</v>
      </c>
      <c r="D41" s="106" t="str">
        <f t="shared" si="0"/>
        <v>1DD</v>
      </c>
      <c r="E41" s="108">
        <v>16</v>
      </c>
      <c r="F41" s="108">
        <v>1</v>
      </c>
      <c r="G41" s="108">
        <f t="shared" si="5"/>
        <v>2</v>
      </c>
      <c r="H41" s="141" t="s">
        <v>387</v>
      </c>
      <c r="I41" s="110"/>
      <c r="J41" s="123" t="s">
        <v>468</v>
      </c>
      <c r="K41" s="110" t="s">
        <v>388</v>
      </c>
      <c r="L41" s="110" t="s">
        <v>29</v>
      </c>
      <c r="M41" s="168" t="s">
        <v>389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40479</v>
      </c>
      <c r="C42" s="106">
        <f t="shared" si="6"/>
        <v>478</v>
      </c>
      <c r="D42" s="106" t="str">
        <f t="shared" si="0"/>
        <v>1DE</v>
      </c>
      <c r="E42" s="108">
        <v>16</v>
      </c>
      <c r="F42" s="108">
        <v>1</v>
      </c>
      <c r="G42" s="108">
        <f t="shared" si="5"/>
        <v>2</v>
      </c>
      <c r="H42" s="141" t="s">
        <v>390</v>
      </c>
      <c r="I42" s="110"/>
      <c r="J42" s="123" t="s">
        <v>469</v>
      </c>
      <c r="K42" s="110" t="s">
        <v>388</v>
      </c>
      <c r="L42" s="110" t="s">
        <v>29</v>
      </c>
      <c r="M42" s="142" t="s">
        <v>391</v>
      </c>
      <c r="N42" s="143" t="s">
        <v>342</v>
      </c>
    </row>
    <row r="43" spans="1:14" s="61" customFormat="1" ht="18.75" hidden="1" customHeight="1" thickBot="1">
      <c r="A43" s="199"/>
      <c r="B43" s="127">
        <f t="shared" si="4"/>
        <v>40480</v>
      </c>
      <c r="C43" s="106">
        <f t="shared" si="6"/>
        <v>479</v>
      </c>
      <c r="D43" s="112" t="str">
        <f t="shared" si="0"/>
        <v>1DF</v>
      </c>
      <c r="E43" s="128">
        <v>16</v>
      </c>
      <c r="F43" s="128">
        <v>1</v>
      </c>
      <c r="G43" s="128">
        <f t="shared" si="5"/>
        <v>2</v>
      </c>
      <c r="H43" s="170" t="s">
        <v>392</v>
      </c>
      <c r="I43" s="130"/>
      <c r="J43" s="180" t="s">
        <v>470</v>
      </c>
      <c r="K43" s="130" t="s">
        <v>388</v>
      </c>
      <c r="L43" s="130" t="s">
        <v>29</v>
      </c>
      <c r="M43" s="142" t="s">
        <v>391</v>
      </c>
      <c r="N43" s="143" t="s">
        <v>342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q28pvgtBUdZfBzeO+B6Hw3EaJdB0TqcGvBCc2Z4EnEC0Z9qdFaCohvs2apnU367sXtJ4dHnoDcM5GsQtzS5cUw==" saltValue="L1vSqnZeSmjBUuuvOBuXig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7" zoomScale="70" zoomScaleNormal="70" workbookViewId="0">
      <selection activeCell="H12" sqref="H12:M12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483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393</v>
      </c>
      <c r="I10" s="5" t="s">
        <v>394</v>
      </c>
      <c r="J10" s="5"/>
      <c r="K10" s="5" t="s">
        <v>311</v>
      </c>
      <c r="L10" s="5" t="s">
        <v>84</v>
      </c>
      <c r="M10" s="47" t="s">
        <v>395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" t="s">
        <v>396</v>
      </c>
      <c r="I12" s="5"/>
      <c r="J12" s="5"/>
      <c r="K12" s="5" t="s">
        <v>311</v>
      </c>
      <c r="L12" s="5" t="s">
        <v>84</v>
      </c>
      <c r="M12" s="48" t="s">
        <v>397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3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6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316</v>
      </c>
      <c r="I40" s="110"/>
      <c r="J40" s="108"/>
      <c r="K40" s="110"/>
      <c r="L40" s="110" t="s">
        <v>29</v>
      </c>
      <c r="M40" s="142" t="s">
        <v>386</v>
      </c>
      <c r="N40" s="143" t="s">
        <v>342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387</v>
      </c>
      <c r="I41" s="110"/>
      <c r="J41" s="123" t="s">
        <v>468</v>
      </c>
      <c r="K41" s="110" t="s">
        <v>388</v>
      </c>
      <c r="L41" s="110" t="s">
        <v>29</v>
      </c>
      <c r="M41" s="168" t="s">
        <v>389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6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390</v>
      </c>
      <c r="I42" s="110"/>
      <c r="J42" s="123" t="s">
        <v>469</v>
      </c>
      <c r="K42" s="110" t="s">
        <v>388</v>
      </c>
      <c r="L42" s="110" t="s">
        <v>29</v>
      </c>
      <c r="M42" s="142" t="s">
        <v>391</v>
      </c>
      <c r="N42" s="143" t="s">
        <v>342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6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392</v>
      </c>
      <c r="I43" s="130"/>
      <c r="J43" s="180" t="s">
        <v>470</v>
      </c>
      <c r="K43" s="130" t="s">
        <v>388</v>
      </c>
      <c r="L43" s="130" t="s">
        <v>29</v>
      </c>
      <c r="M43" s="142" t="s">
        <v>391</v>
      </c>
      <c r="N43" s="143" t="s">
        <v>342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hY9MCgr0psO2ftbQfRJEcYwJbTmqE0xEGiK0pdUbBNIKgxXjIBdtLCSXIzqxquffYXz48E473pao9SGLQZ5EVA==" saltValue="lkIretgNdrlpizd1xEV2YA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topLeftCell="A7" zoomScale="70" zoomScaleNormal="70" workbookViewId="0">
      <selection activeCell="E26" sqref="E26:E28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484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5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403</v>
      </c>
      <c r="I10" s="5" t="s">
        <v>404</v>
      </c>
      <c r="J10" s="5"/>
      <c r="K10" s="5" t="s">
        <v>311</v>
      </c>
      <c r="L10" s="5" t="s">
        <v>84</v>
      </c>
      <c r="M10" s="47" t="s">
        <v>405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340</v>
      </c>
      <c r="I12" s="110"/>
      <c r="J12" s="110"/>
      <c r="K12" s="110" t="s">
        <v>311</v>
      </c>
      <c r="L12" s="110" t="s">
        <v>84</v>
      </c>
      <c r="M12" s="150" t="s">
        <v>341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5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5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5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customHeight="1">
      <c r="A40" s="198"/>
      <c r="B40" s="127">
        <f t="shared" si="4"/>
        <v>40427</v>
      </c>
      <c r="C40" s="106">
        <f t="shared" ref="C40:C43" si="7">C39+F39</f>
        <v>426</v>
      </c>
      <c r="D40" s="106" t="str">
        <f t="shared" ref="D40:D43" si="8">DEC2HEX(C40)</f>
        <v>1AA</v>
      </c>
      <c r="E40" s="108">
        <v>16</v>
      </c>
      <c r="F40" s="108">
        <v>2</v>
      </c>
      <c r="G40" s="108">
        <f>F40*2</f>
        <v>4</v>
      </c>
      <c r="H40" s="141" t="s">
        <v>406</v>
      </c>
      <c r="I40" s="110"/>
      <c r="J40" s="108">
        <v>40</v>
      </c>
      <c r="K40" s="5" t="s">
        <v>311</v>
      </c>
      <c r="L40" s="5" t="s">
        <v>29</v>
      </c>
      <c r="M40" s="142" t="s">
        <v>407</v>
      </c>
      <c r="N40" s="143" t="s">
        <v>342</v>
      </c>
    </row>
    <row r="41" spans="1:14" s="61" customFormat="1" ht="30" customHeight="1" thickBot="1">
      <c r="A41" s="198"/>
      <c r="B41" s="127">
        <f t="shared" si="4"/>
        <v>40429</v>
      </c>
      <c r="C41" s="106">
        <f t="shared" si="7"/>
        <v>428</v>
      </c>
      <c r="D41" s="106" t="str">
        <f t="shared" si="8"/>
        <v>1AC</v>
      </c>
      <c r="E41" s="108">
        <v>16</v>
      </c>
      <c r="F41" s="108">
        <v>2</v>
      </c>
      <c r="G41" s="108">
        <f>F41*2</f>
        <v>4</v>
      </c>
      <c r="H41" s="141" t="s">
        <v>408</v>
      </c>
      <c r="I41" s="110"/>
      <c r="J41" s="108">
        <v>0.5</v>
      </c>
      <c r="K41" s="5" t="s">
        <v>311</v>
      </c>
      <c r="L41" s="5" t="s">
        <v>29</v>
      </c>
      <c r="M41" s="168" t="s">
        <v>409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40431</v>
      </c>
      <c r="C42" s="106">
        <f t="shared" si="7"/>
        <v>430</v>
      </c>
      <c r="D42" s="106" t="str">
        <f t="shared" si="8"/>
        <v>1AE</v>
      </c>
      <c r="E42" s="108">
        <v>16</v>
      </c>
      <c r="F42" s="108">
        <v>7</v>
      </c>
      <c r="G42" s="108">
        <f t="shared" si="5"/>
        <v>14</v>
      </c>
      <c r="H42" s="141" t="s">
        <v>316</v>
      </c>
      <c r="I42" s="110"/>
      <c r="J42" s="108"/>
      <c r="K42" s="110"/>
      <c r="L42" s="110" t="s">
        <v>29</v>
      </c>
      <c r="M42" s="142" t="s">
        <v>386</v>
      </c>
      <c r="N42" s="143" t="s">
        <v>342</v>
      </c>
    </row>
    <row r="43" spans="1:14" s="61" customFormat="1" ht="52.5" hidden="1" customHeight="1">
      <c r="A43" s="198"/>
      <c r="B43" s="127">
        <f t="shared" si="4"/>
        <v>40438</v>
      </c>
      <c r="C43" s="106">
        <f t="shared" si="7"/>
        <v>437</v>
      </c>
      <c r="D43" s="106" t="str">
        <f t="shared" si="8"/>
        <v>1B5</v>
      </c>
      <c r="E43" s="108">
        <v>16</v>
      </c>
      <c r="F43" s="108">
        <v>1</v>
      </c>
      <c r="G43" s="108">
        <f t="shared" si="5"/>
        <v>2</v>
      </c>
      <c r="H43" s="141" t="s">
        <v>387</v>
      </c>
      <c r="I43" s="110"/>
      <c r="J43" s="123" t="s">
        <v>468</v>
      </c>
      <c r="K43" s="110" t="s">
        <v>388</v>
      </c>
      <c r="L43" s="110" t="s">
        <v>29</v>
      </c>
      <c r="M43" s="168" t="s">
        <v>389</v>
      </c>
      <c r="N43" s="143" t="s">
        <v>342</v>
      </c>
    </row>
    <row r="44" spans="1:14" s="61" customFormat="1" ht="18.75" hidden="1" customHeight="1">
      <c r="A44" s="198"/>
      <c r="B44" s="127">
        <f t="shared" si="4"/>
        <v>40439</v>
      </c>
      <c r="C44" s="106">
        <f t="shared" si="6"/>
        <v>438</v>
      </c>
      <c r="D44" s="106" t="str">
        <f t="shared" si="0"/>
        <v>1B6</v>
      </c>
      <c r="E44" s="108">
        <v>16</v>
      </c>
      <c r="F44" s="108">
        <v>1</v>
      </c>
      <c r="G44" s="108">
        <f t="shared" si="5"/>
        <v>2</v>
      </c>
      <c r="H44" s="141" t="s">
        <v>390</v>
      </c>
      <c r="I44" s="110"/>
      <c r="J44" s="123" t="s">
        <v>469</v>
      </c>
      <c r="K44" s="110" t="s">
        <v>388</v>
      </c>
      <c r="L44" s="110" t="s">
        <v>29</v>
      </c>
      <c r="M44" s="142" t="s">
        <v>391</v>
      </c>
      <c r="N44" s="143" t="s">
        <v>342</v>
      </c>
    </row>
    <row r="45" spans="1:14" s="61" customFormat="1" ht="18.75" hidden="1" customHeight="1" thickBot="1">
      <c r="A45" s="199"/>
      <c r="B45" s="127">
        <f t="shared" si="4"/>
        <v>40440</v>
      </c>
      <c r="C45" s="106">
        <f t="shared" si="6"/>
        <v>439</v>
      </c>
      <c r="D45" s="112" t="str">
        <f t="shared" si="0"/>
        <v>1B7</v>
      </c>
      <c r="E45" s="128">
        <v>16</v>
      </c>
      <c r="F45" s="128">
        <v>1</v>
      </c>
      <c r="G45" s="128">
        <f t="shared" si="5"/>
        <v>2</v>
      </c>
      <c r="H45" s="170" t="s">
        <v>392</v>
      </c>
      <c r="I45" s="130"/>
      <c r="J45" s="123" t="s">
        <v>470</v>
      </c>
      <c r="K45" s="130" t="s">
        <v>388</v>
      </c>
      <c r="L45" s="130" t="s">
        <v>29</v>
      </c>
      <c r="M45" s="142" t="s">
        <v>391</v>
      </c>
      <c r="N45" s="143" t="s">
        <v>342</v>
      </c>
    </row>
    <row r="46" spans="1:14" ht="18.75">
      <c r="A46" s="54"/>
      <c r="B46" s="42"/>
      <c r="C46" s="42"/>
      <c r="D46" s="42"/>
      <c r="E46" s="7"/>
      <c r="F46" s="7"/>
      <c r="G46" s="7"/>
      <c r="H46" s="4"/>
      <c r="I46" s="4"/>
      <c r="J46" s="7"/>
      <c r="K46" s="4"/>
      <c r="L46" s="4"/>
      <c r="M46" s="46"/>
      <c r="N46" s="4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1:14" ht="18.75">
      <c r="B49" s="16"/>
      <c r="C49" s="16"/>
      <c r="D49" s="16"/>
    </row>
    <row r="50" spans="1:14" ht="18.75">
      <c r="B50" s="16"/>
      <c r="C50" s="16"/>
      <c r="D50" s="16"/>
    </row>
    <row r="51" spans="1:14" s="3" customFormat="1" ht="18.75">
      <c r="A51" s="1"/>
      <c r="B51" s="16"/>
      <c r="C51" s="16"/>
      <c r="D51" s="16"/>
      <c r="H51" s="6"/>
      <c r="I51" s="6"/>
      <c r="K51" s="6"/>
      <c r="L51" s="6"/>
      <c r="M51" s="2"/>
      <c r="N51" s="6"/>
    </row>
    <row r="52" spans="1:14" s="3" customFormat="1" ht="18.75">
      <c r="A52" s="1"/>
      <c r="B52" s="16"/>
      <c r="C52" s="16"/>
      <c r="D52" s="16"/>
      <c r="H52" s="6"/>
      <c r="I52" s="6"/>
      <c r="K52" s="6"/>
      <c r="L52" s="6"/>
      <c r="M52" s="2"/>
      <c r="N52" s="6"/>
    </row>
    <row r="53" spans="1:14" s="3" customFormat="1" ht="18.75">
      <c r="A53" s="1"/>
      <c r="B53" s="16"/>
      <c r="C53" s="16"/>
      <c r="D53" s="16"/>
      <c r="H53" s="6"/>
      <c r="I53" s="6"/>
      <c r="K53" s="6"/>
      <c r="L53" s="6"/>
      <c r="M53" s="2"/>
      <c r="N53" s="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</sheetData>
  <sheetProtection algorithmName="SHA-512" hashValue="PK5po9efcIevywtEnxKn/Dg0v9k7UqVz2xBx0D/Pu/ywFv3aRfx4+4bGbjGsHMgxgtYHmP11BOEW7HirnejLSA==" saltValue="ltNuYIMGeAQwmayht7/dzA==" spinCount="100000" sheet="1" objects="1" scenarios="1"/>
  <mergeCells count="3">
    <mergeCell ref="A9:A21"/>
    <mergeCell ref="A22:A24"/>
    <mergeCell ref="A25:A45"/>
  </mergeCells>
  <dataValidations disablePrompts="1"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6" zoomScale="70" zoomScaleNormal="70" workbookViewId="0">
      <selection activeCell="H52" sqref="H52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485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2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30033</v>
      </c>
      <c r="C9" s="145">
        <f>((H4-1)*32)</f>
        <v>32</v>
      </c>
      <c r="D9" s="145" t="str">
        <f t="shared" ref="D9:D49" si="0">DEC2HEX(C9)</f>
        <v>20</v>
      </c>
      <c r="E9" s="98">
        <v>4</v>
      </c>
      <c r="F9" s="98">
        <v>1</v>
      </c>
      <c r="G9" s="98">
        <f t="shared" ref="G9:G23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75">
        <f>B9+F9</f>
        <v>30034</v>
      </c>
      <c r="C10" s="106">
        <f>C9+F9</f>
        <v>33</v>
      </c>
      <c r="D10" s="106" t="str">
        <f t="shared" si="0"/>
        <v>21</v>
      </c>
      <c r="E10" s="108">
        <v>4</v>
      </c>
      <c r="F10" s="8">
        <v>1</v>
      </c>
      <c r="G10" s="8">
        <f>F10*2</f>
        <v>2</v>
      </c>
      <c r="H10" s="14" t="s">
        <v>428</v>
      </c>
      <c r="I10" s="5" t="s">
        <v>76</v>
      </c>
      <c r="J10" s="5"/>
      <c r="K10" s="5" t="s">
        <v>28</v>
      </c>
      <c r="L10" s="5" t="s">
        <v>84</v>
      </c>
      <c r="M10" s="47" t="s">
        <v>412</v>
      </c>
      <c r="N10" s="172"/>
    </row>
    <row r="11" spans="1:14" s="61" customFormat="1" ht="18.75" customHeight="1">
      <c r="A11" s="198"/>
      <c r="B11" s="149">
        <f>C11+30001</f>
        <v>30035</v>
      </c>
      <c r="C11" s="106">
        <f t="shared" ref="C11" si="2">C10+F10</f>
        <v>34</v>
      </c>
      <c r="D11" s="174" t="str">
        <f>DEC2HEX(C11)</f>
        <v>22</v>
      </c>
      <c r="E11" s="108">
        <v>4</v>
      </c>
      <c r="F11" s="8">
        <v>1</v>
      </c>
      <c r="G11" s="8">
        <f t="shared" ref="G11" si="3">F11*2</f>
        <v>2</v>
      </c>
      <c r="H11" s="14" t="s">
        <v>429</v>
      </c>
      <c r="I11" s="5" t="s">
        <v>76</v>
      </c>
      <c r="J11" s="5"/>
      <c r="K11" s="5" t="s">
        <v>28</v>
      </c>
      <c r="L11" s="5" t="s">
        <v>84</v>
      </c>
      <c r="M11" s="47" t="s">
        <v>414</v>
      </c>
      <c r="N11" s="143"/>
    </row>
    <row r="12" spans="1:14" s="61" customFormat="1" ht="366" customHeight="1">
      <c r="A12" s="198"/>
      <c r="B12" s="149">
        <f t="shared" ref="B12:B23" si="4">C12+30001</f>
        <v>30036</v>
      </c>
      <c r="C12" s="106">
        <f t="shared" ref="C12:C23" si="5">C11+F11</f>
        <v>35</v>
      </c>
      <c r="D12" s="106" t="str">
        <f t="shared" si="0"/>
        <v>23</v>
      </c>
      <c r="E12" s="108">
        <v>4</v>
      </c>
      <c r="F12" s="108">
        <v>1</v>
      </c>
      <c r="G12" s="108">
        <f t="shared" si="1"/>
        <v>2</v>
      </c>
      <c r="H12" s="141" t="s">
        <v>339</v>
      </c>
      <c r="I12" s="110"/>
      <c r="J12" s="110"/>
      <c r="K12" s="110" t="s">
        <v>28</v>
      </c>
      <c r="L12" s="110" t="s">
        <v>84</v>
      </c>
      <c r="M12" s="150" t="s">
        <v>460</v>
      </c>
      <c r="N12" s="143"/>
    </row>
    <row r="13" spans="1:14" s="61" customFormat="1" ht="18.75" customHeight="1">
      <c r="A13" s="198"/>
      <c r="B13" s="175">
        <f>B12+F12</f>
        <v>30037</v>
      </c>
      <c r="C13" s="106">
        <f t="shared" si="5"/>
        <v>36</v>
      </c>
      <c r="D13" s="106" t="str">
        <f t="shared" si="0"/>
        <v>24</v>
      </c>
      <c r="E13" s="108">
        <v>4</v>
      </c>
      <c r="F13" s="108">
        <v>1</v>
      </c>
      <c r="G13" s="108">
        <f t="shared" si="1"/>
        <v>2</v>
      </c>
      <c r="H13" s="14" t="s">
        <v>430</v>
      </c>
      <c r="I13" s="5" t="s">
        <v>76</v>
      </c>
      <c r="J13" s="5"/>
      <c r="K13" s="5" t="s">
        <v>28</v>
      </c>
      <c r="L13" s="5" t="s">
        <v>84</v>
      </c>
      <c r="M13" s="47" t="s">
        <v>431</v>
      </c>
      <c r="N13" s="172"/>
    </row>
    <row r="14" spans="1:14" s="61" customFormat="1" ht="18.75" customHeight="1">
      <c r="A14" s="198"/>
      <c r="B14" s="149">
        <f t="shared" si="4"/>
        <v>30038</v>
      </c>
      <c r="C14" s="106">
        <f t="shared" si="5"/>
        <v>37</v>
      </c>
      <c r="D14" s="174" t="str">
        <f>DEC2HEX(C14)</f>
        <v>25</v>
      </c>
      <c r="E14" s="108">
        <v>4</v>
      </c>
      <c r="F14" s="108">
        <v>1</v>
      </c>
      <c r="G14" s="108">
        <f>F14*2</f>
        <v>2</v>
      </c>
      <c r="H14" s="14" t="s">
        <v>432</v>
      </c>
      <c r="I14" s="5" t="s">
        <v>76</v>
      </c>
      <c r="J14" s="5"/>
      <c r="K14" s="5" t="s">
        <v>28</v>
      </c>
      <c r="L14" s="5" t="s">
        <v>84</v>
      </c>
      <c r="M14" s="47" t="s">
        <v>431</v>
      </c>
      <c r="N14" s="143" t="s">
        <v>342</v>
      </c>
    </row>
    <row r="15" spans="1:14" s="61" customFormat="1" ht="142.5" customHeight="1">
      <c r="A15" s="198"/>
      <c r="B15" s="149">
        <f t="shared" si="4"/>
        <v>30039</v>
      </c>
      <c r="C15" s="106">
        <f t="shared" si="5"/>
        <v>38</v>
      </c>
      <c r="D15" s="106" t="str">
        <f t="shared" si="0"/>
        <v>26</v>
      </c>
      <c r="E15" s="108">
        <v>4</v>
      </c>
      <c r="F15" s="108">
        <v>1</v>
      </c>
      <c r="G15" s="108">
        <f t="shared" si="1"/>
        <v>2</v>
      </c>
      <c r="H15" s="141" t="s">
        <v>343</v>
      </c>
      <c r="I15" s="110"/>
      <c r="J15" s="110"/>
      <c r="K15" s="110" t="s">
        <v>28</v>
      </c>
      <c r="L15" s="110" t="s">
        <v>84</v>
      </c>
      <c r="M15" s="150" t="s">
        <v>344</v>
      </c>
      <c r="N15" s="143" t="s">
        <v>342</v>
      </c>
    </row>
    <row r="16" spans="1:14" s="61" customFormat="1" ht="18.75" customHeight="1">
      <c r="A16" s="198"/>
      <c r="B16" s="149">
        <f t="shared" si="4"/>
        <v>30040</v>
      </c>
      <c r="C16" s="106">
        <f t="shared" si="5"/>
        <v>39</v>
      </c>
      <c r="D16" s="106" t="str">
        <f t="shared" si="0"/>
        <v>27</v>
      </c>
      <c r="E16" s="108">
        <v>4</v>
      </c>
      <c r="F16" s="108">
        <v>2</v>
      </c>
      <c r="G16" s="108">
        <f t="shared" si="1"/>
        <v>4</v>
      </c>
      <c r="H16" s="141" t="s">
        <v>345</v>
      </c>
      <c r="I16" s="110"/>
      <c r="J16" s="110"/>
      <c r="K16" s="110" t="s">
        <v>31</v>
      </c>
      <c r="L16" s="110" t="s">
        <v>84</v>
      </c>
      <c r="M16" s="150" t="s">
        <v>346</v>
      </c>
      <c r="N16" s="143" t="s">
        <v>342</v>
      </c>
    </row>
    <row r="17" spans="1:14" s="61" customFormat="1" ht="18.75" customHeight="1">
      <c r="A17" s="198"/>
      <c r="B17" s="149">
        <f t="shared" si="4"/>
        <v>30042</v>
      </c>
      <c r="C17" s="106">
        <f t="shared" si="5"/>
        <v>41</v>
      </c>
      <c r="D17" s="106" t="str">
        <f t="shared" si="0"/>
        <v>29</v>
      </c>
      <c r="E17" s="108">
        <v>4</v>
      </c>
      <c r="F17" s="108">
        <v>2</v>
      </c>
      <c r="G17" s="108">
        <f t="shared" si="1"/>
        <v>4</v>
      </c>
      <c r="H17" s="141" t="s">
        <v>347</v>
      </c>
      <c r="I17" s="110"/>
      <c r="J17" s="110"/>
      <c r="K17" s="110" t="s">
        <v>31</v>
      </c>
      <c r="L17" s="110" t="s">
        <v>84</v>
      </c>
      <c r="M17" s="150" t="s">
        <v>348</v>
      </c>
      <c r="N17" s="143" t="s">
        <v>342</v>
      </c>
    </row>
    <row r="18" spans="1:14" s="61" customFormat="1" ht="18.75" customHeight="1">
      <c r="A18" s="198"/>
      <c r="B18" s="149">
        <f t="shared" si="4"/>
        <v>30044</v>
      </c>
      <c r="C18" s="106">
        <f t="shared" si="5"/>
        <v>43</v>
      </c>
      <c r="D18" s="106" t="str">
        <f t="shared" si="0"/>
        <v>2B</v>
      </c>
      <c r="E18" s="108">
        <v>4</v>
      </c>
      <c r="F18" s="108">
        <v>2</v>
      </c>
      <c r="G18" s="108">
        <f t="shared" si="1"/>
        <v>4</v>
      </c>
      <c r="H18" s="141" t="s">
        <v>349</v>
      </c>
      <c r="I18" s="110"/>
      <c r="J18" s="110"/>
      <c r="K18" s="110" t="s">
        <v>31</v>
      </c>
      <c r="L18" s="110" t="s">
        <v>84</v>
      </c>
      <c r="M18" s="150" t="s">
        <v>350</v>
      </c>
      <c r="N18" s="143" t="s">
        <v>342</v>
      </c>
    </row>
    <row r="19" spans="1:14" s="61" customFormat="1" ht="18.75" customHeight="1">
      <c r="A19" s="198"/>
      <c r="B19" s="149">
        <f t="shared" si="4"/>
        <v>30046</v>
      </c>
      <c r="C19" s="106">
        <f t="shared" si="5"/>
        <v>45</v>
      </c>
      <c r="D19" s="106" t="str">
        <f t="shared" si="0"/>
        <v>2D</v>
      </c>
      <c r="E19" s="108">
        <v>4</v>
      </c>
      <c r="F19" s="108">
        <v>2</v>
      </c>
      <c r="G19" s="108">
        <f t="shared" si="1"/>
        <v>4</v>
      </c>
      <c r="H19" s="141" t="s">
        <v>351</v>
      </c>
      <c r="I19" s="110"/>
      <c r="J19" s="110"/>
      <c r="K19" s="110" t="s">
        <v>31</v>
      </c>
      <c r="L19" s="110" t="s">
        <v>84</v>
      </c>
      <c r="M19" s="150" t="s">
        <v>352</v>
      </c>
      <c r="N19" s="143" t="s">
        <v>342</v>
      </c>
    </row>
    <row r="20" spans="1:14" s="61" customFormat="1" ht="18.75" customHeight="1">
      <c r="A20" s="198"/>
      <c r="B20" s="149">
        <f t="shared" si="4"/>
        <v>30048</v>
      </c>
      <c r="C20" s="106">
        <f t="shared" si="5"/>
        <v>47</v>
      </c>
      <c r="D20" s="106" t="str">
        <f t="shared" si="0"/>
        <v>2F</v>
      </c>
      <c r="E20" s="108">
        <v>4</v>
      </c>
      <c r="F20" s="108">
        <v>2</v>
      </c>
      <c r="G20" s="108">
        <f t="shared" si="1"/>
        <v>4</v>
      </c>
      <c r="H20" s="141" t="s">
        <v>353</v>
      </c>
      <c r="I20" s="110"/>
      <c r="J20" s="110"/>
      <c r="K20" s="110" t="s">
        <v>31</v>
      </c>
      <c r="L20" s="110" t="s">
        <v>84</v>
      </c>
      <c r="M20" s="150" t="s">
        <v>354</v>
      </c>
      <c r="N20" s="143" t="s">
        <v>342</v>
      </c>
    </row>
    <row r="21" spans="1:14" s="61" customFormat="1" ht="18.75" customHeight="1">
      <c r="A21" s="198"/>
      <c r="B21" s="149">
        <f t="shared" si="4"/>
        <v>30050</v>
      </c>
      <c r="C21" s="106">
        <f t="shared" si="5"/>
        <v>49</v>
      </c>
      <c r="D21" s="106" t="str">
        <f t="shared" si="0"/>
        <v>31</v>
      </c>
      <c r="E21" s="108">
        <v>4</v>
      </c>
      <c r="F21" s="108">
        <v>2</v>
      </c>
      <c r="G21" s="108">
        <f t="shared" si="1"/>
        <v>4</v>
      </c>
      <c r="H21" s="141" t="s">
        <v>355</v>
      </c>
      <c r="I21" s="110"/>
      <c r="J21" s="110"/>
      <c r="K21" s="110" t="s">
        <v>31</v>
      </c>
      <c r="L21" s="110" t="s">
        <v>84</v>
      </c>
      <c r="M21" s="150" t="s">
        <v>356</v>
      </c>
      <c r="N21" s="143" t="s">
        <v>342</v>
      </c>
    </row>
    <row r="22" spans="1:14" s="61" customFormat="1" ht="18.75" customHeight="1">
      <c r="A22" s="198"/>
      <c r="B22" s="149">
        <f t="shared" si="4"/>
        <v>30052</v>
      </c>
      <c r="C22" s="106">
        <f t="shared" si="5"/>
        <v>51</v>
      </c>
      <c r="D22" s="106" t="str">
        <f t="shared" si="0"/>
        <v>33</v>
      </c>
      <c r="E22" s="108">
        <v>4</v>
      </c>
      <c r="F22" s="108">
        <v>2</v>
      </c>
      <c r="G22" s="108">
        <f t="shared" si="1"/>
        <v>4</v>
      </c>
      <c r="H22" s="141" t="s">
        <v>357</v>
      </c>
      <c r="I22" s="110"/>
      <c r="J22" s="110"/>
      <c r="K22" s="110" t="s">
        <v>31</v>
      </c>
      <c r="L22" s="110" t="s">
        <v>84</v>
      </c>
      <c r="M22" s="150" t="s">
        <v>358</v>
      </c>
      <c r="N22" s="143" t="s">
        <v>342</v>
      </c>
    </row>
    <row r="23" spans="1:14" s="61" customFormat="1" ht="18.75" customHeight="1" thickBot="1">
      <c r="A23" s="199"/>
      <c r="B23" s="151">
        <f t="shared" si="4"/>
        <v>30054</v>
      </c>
      <c r="C23" s="112">
        <f t="shared" si="5"/>
        <v>53</v>
      </c>
      <c r="D23" s="112" t="str">
        <f t="shared" si="0"/>
        <v>35</v>
      </c>
      <c r="E23" s="108">
        <v>4</v>
      </c>
      <c r="F23" s="108">
        <v>2</v>
      </c>
      <c r="G23" s="108">
        <f t="shared" si="1"/>
        <v>4</v>
      </c>
      <c r="H23" s="141" t="s">
        <v>359</v>
      </c>
      <c r="I23" s="110"/>
      <c r="J23" s="110"/>
      <c r="K23" s="110" t="s">
        <v>31</v>
      </c>
      <c r="L23" s="110" t="s">
        <v>84</v>
      </c>
      <c r="M23" s="150" t="s">
        <v>360</v>
      </c>
      <c r="N23" s="143" t="s">
        <v>342</v>
      </c>
    </row>
    <row r="24" spans="1:14" s="61" customFormat="1" ht="225" customHeight="1">
      <c r="A24" s="197" t="s">
        <v>361</v>
      </c>
      <c r="B24" s="152">
        <f t="shared" ref="B24:B49" si="6">C24+40001</f>
        <v>40029</v>
      </c>
      <c r="C24" s="153">
        <f>(28+QUOTIENT((H4-1),2))</f>
        <v>28</v>
      </c>
      <c r="D24" s="153" t="str">
        <f t="shared" si="0"/>
        <v>1C</v>
      </c>
      <c r="E24" s="154">
        <v>3</v>
      </c>
      <c r="F24" s="154">
        <v>1</v>
      </c>
      <c r="G24" s="154">
        <v>2</v>
      </c>
      <c r="H24" s="155" t="s">
        <v>362</v>
      </c>
      <c r="I24" s="156" t="s">
        <v>129</v>
      </c>
      <c r="J24" s="157"/>
      <c r="K24" s="158" t="s">
        <v>130</v>
      </c>
      <c r="L24" s="158" t="s">
        <v>84</v>
      </c>
      <c r="M24" s="159" t="s">
        <v>363</v>
      </c>
      <c r="N24" s="160"/>
    </row>
    <row r="25" spans="1:14" s="61" customFormat="1" ht="127.5" customHeight="1">
      <c r="A25" s="198"/>
      <c r="B25" s="161">
        <f t="shared" si="6"/>
        <v>40069</v>
      </c>
      <c r="C25" s="162">
        <f>(68+QUOTIENT((H4-1),2))</f>
        <v>68</v>
      </c>
      <c r="D25" s="153" t="str">
        <f t="shared" si="0"/>
        <v>44</v>
      </c>
      <c r="E25" s="163">
        <v>3</v>
      </c>
      <c r="F25" s="163">
        <v>1</v>
      </c>
      <c r="G25" s="163">
        <f t="shared" ref="G25:G49" si="7">F25*2</f>
        <v>2</v>
      </c>
      <c r="H25" s="164" t="s">
        <v>364</v>
      </c>
      <c r="I25" s="165" t="s">
        <v>154</v>
      </c>
      <c r="J25" s="166"/>
      <c r="K25" s="167" t="s">
        <v>130</v>
      </c>
      <c r="L25" s="167" t="s">
        <v>84</v>
      </c>
      <c r="M25" s="168" t="s">
        <v>365</v>
      </c>
      <c r="N25" s="169"/>
    </row>
    <row r="26" spans="1:14" s="61" customFormat="1" ht="82.5" customHeight="1" thickBot="1">
      <c r="A26" s="198"/>
      <c r="B26" s="152">
        <f t="shared" si="6"/>
        <v>40189</v>
      </c>
      <c r="C26" s="153">
        <f>(188+QUOTIENT((H4-1),2))</f>
        <v>188</v>
      </c>
      <c r="D26" s="153" t="str">
        <f t="shared" si="0"/>
        <v>BC</v>
      </c>
      <c r="E26" s="163">
        <v>3</v>
      </c>
      <c r="F26" s="163">
        <v>1</v>
      </c>
      <c r="G26" s="163">
        <f t="shared" si="7"/>
        <v>2</v>
      </c>
      <c r="H26" s="164" t="s">
        <v>366</v>
      </c>
      <c r="I26" s="167" t="s">
        <v>79</v>
      </c>
      <c r="J26" s="163"/>
      <c r="K26" s="167" t="s">
        <v>130</v>
      </c>
      <c r="L26" s="167" t="s">
        <v>84</v>
      </c>
      <c r="M26" s="168" t="s">
        <v>450</v>
      </c>
      <c r="N26" s="143" t="s">
        <v>342</v>
      </c>
    </row>
    <row r="27" spans="1:14" s="61" customFormat="1" ht="52.5" customHeight="1">
      <c r="A27" s="197" t="s">
        <v>367</v>
      </c>
      <c r="B27" s="104">
        <f t="shared" si="6"/>
        <v>40441</v>
      </c>
      <c r="C27" s="105">
        <f>(400+(H4-1)*40)</f>
        <v>440</v>
      </c>
      <c r="D27" s="105" t="str">
        <f t="shared" si="0"/>
        <v>1B8</v>
      </c>
      <c r="E27" s="98">
        <v>16</v>
      </c>
      <c r="F27" s="98">
        <v>1</v>
      </c>
      <c r="G27" s="98">
        <f t="shared" si="7"/>
        <v>2</v>
      </c>
      <c r="H27" s="146" t="s">
        <v>368</v>
      </c>
      <c r="I27" s="102" t="s">
        <v>369</v>
      </c>
      <c r="J27" s="98">
        <v>120</v>
      </c>
      <c r="K27" s="102" t="s">
        <v>28</v>
      </c>
      <c r="L27" s="102" t="s">
        <v>29</v>
      </c>
      <c r="M27" s="159" t="s">
        <v>370</v>
      </c>
      <c r="N27" s="148" t="s">
        <v>342</v>
      </c>
    </row>
    <row r="28" spans="1:14" s="61" customFormat="1" ht="37.5" customHeight="1">
      <c r="A28" s="198"/>
      <c r="B28" s="127">
        <f t="shared" si="6"/>
        <v>40442</v>
      </c>
      <c r="C28" s="106">
        <f>C27+F27</f>
        <v>441</v>
      </c>
      <c r="D28" s="106" t="str">
        <f t="shared" si="0"/>
        <v>1B9</v>
      </c>
      <c r="E28" s="108">
        <v>16</v>
      </c>
      <c r="F28" s="108">
        <v>1</v>
      </c>
      <c r="G28" s="108">
        <f t="shared" si="7"/>
        <v>2</v>
      </c>
      <c r="H28" s="141" t="s">
        <v>371</v>
      </c>
      <c r="I28" s="110" t="s">
        <v>372</v>
      </c>
      <c r="J28" s="108">
        <v>600</v>
      </c>
      <c r="K28" s="110" t="s">
        <v>28</v>
      </c>
      <c r="L28" s="110" t="s">
        <v>29</v>
      </c>
      <c r="M28" s="168" t="s">
        <v>373</v>
      </c>
      <c r="N28" s="143" t="s">
        <v>342</v>
      </c>
    </row>
    <row r="29" spans="1:14" s="61" customFormat="1" ht="37.5" customHeight="1">
      <c r="A29" s="198"/>
      <c r="B29" s="127">
        <f t="shared" si="6"/>
        <v>40443</v>
      </c>
      <c r="C29" s="106">
        <f t="shared" ref="C29:C49" si="8">C28+F28</f>
        <v>442</v>
      </c>
      <c r="D29" s="177" t="str">
        <f>DEC2HEX(C29)</f>
        <v>1BA</v>
      </c>
      <c r="E29" s="108">
        <v>16</v>
      </c>
      <c r="F29" s="108">
        <v>2</v>
      </c>
      <c r="G29" s="108">
        <f>F29*2</f>
        <v>4</v>
      </c>
      <c r="H29" s="141" t="s">
        <v>244</v>
      </c>
      <c r="I29" s="110"/>
      <c r="J29" s="108">
        <v>0</v>
      </c>
      <c r="K29" s="110" t="s">
        <v>31</v>
      </c>
      <c r="L29" s="110" t="s">
        <v>29</v>
      </c>
      <c r="M29" s="168" t="s">
        <v>383</v>
      </c>
      <c r="N29" s="143" t="s">
        <v>342</v>
      </c>
    </row>
    <row r="30" spans="1:14" s="61" customFormat="1" ht="37.5" customHeight="1">
      <c r="A30" s="198"/>
      <c r="B30" s="127">
        <f t="shared" si="6"/>
        <v>40445</v>
      </c>
      <c r="C30" s="106">
        <f t="shared" si="8"/>
        <v>444</v>
      </c>
      <c r="D30" s="106" t="str">
        <f t="shared" si="0"/>
        <v>1BC</v>
      </c>
      <c r="E30" s="108">
        <v>16</v>
      </c>
      <c r="F30" s="108">
        <v>2</v>
      </c>
      <c r="G30" s="108">
        <f t="shared" si="7"/>
        <v>4</v>
      </c>
      <c r="H30" s="141" t="s">
        <v>310</v>
      </c>
      <c r="I30" s="122" t="s">
        <v>456</v>
      </c>
      <c r="J30" s="108">
        <v>433.92</v>
      </c>
      <c r="K30" s="110" t="s">
        <v>311</v>
      </c>
      <c r="L30" s="110" t="s">
        <v>29</v>
      </c>
      <c r="M30" s="168" t="s">
        <v>382</v>
      </c>
      <c r="N30" s="143" t="s">
        <v>342</v>
      </c>
    </row>
    <row r="31" spans="1:14" s="61" customFormat="1" ht="60" customHeight="1">
      <c r="A31" s="198"/>
      <c r="B31" s="127">
        <f t="shared" si="6"/>
        <v>40447</v>
      </c>
      <c r="C31" s="106">
        <f t="shared" si="8"/>
        <v>446</v>
      </c>
      <c r="D31" s="106" t="str">
        <f t="shared" si="0"/>
        <v>1BE</v>
      </c>
      <c r="E31" s="108">
        <v>16</v>
      </c>
      <c r="F31" s="108">
        <v>1</v>
      </c>
      <c r="G31" s="108">
        <f t="shared" si="7"/>
        <v>2</v>
      </c>
      <c r="H31" s="141" t="s">
        <v>312</v>
      </c>
      <c r="I31" s="110" t="s">
        <v>452</v>
      </c>
      <c r="J31" s="108">
        <v>15</v>
      </c>
      <c r="K31" s="110" t="s">
        <v>313</v>
      </c>
      <c r="L31" s="110" t="s">
        <v>29</v>
      </c>
      <c r="M31" s="168" t="s">
        <v>457</v>
      </c>
      <c r="N31" s="143" t="s">
        <v>342</v>
      </c>
    </row>
    <row r="32" spans="1:14" s="61" customFormat="1" ht="45" customHeight="1">
      <c r="A32" s="198"/>
      <c r="B32" s="127">
        <f t="shared" si="6"/>
        <v>40448</v>
      </c>
      <c r="C32" s="106">
        <f t="shared" si="8"/>
        <v>447</v>
      </c>
      <c r="D32" s="106" t="str">
        <f t="shared" si="0"/>
        <v>1BF</v>
      </c>
      <c r="E32" s="108">
        <v>16</v>
      </c>
      <c r="F32" s="108">
        <v>1</v>
      </c>
      <c r="G32" s="108">
        <f t="shared" si="7"/>
        <v>2</v>
      </c>
      <c r="H32" s="141" t="s">
        <v>451</v>
      </c>
      <c r="I32" s="110" t="s">
        <v>76</v>
      </c>
      <c r="J32" s="108">
        <v>0</v>
      </c>
      <c r="K32" s="110" t="s">
        <v>28</v>
      </c>
      <c r="L32" s="110" t="s">
        <v>29</v>
      </c>
      <c r="M32" s="168" t="s">
        <v>458</v>
      </c>
      <c r="N32" s="143" t="s">
        <v>342</v>
      </c>
    </row>
    <row r="33" spans="1:14" s="61" customFormat="1" ht="30" customHeight="1">
      <c r="A33" s="198"/>
      <c r="B33" s="127">
        <f t="shared" si="6"/>
        <v>40449</v>
      </c>
      <c r="C33" s="106">
        <f t="shared" si="8"/>
        <v>448</v>
      </c>
      <c r="D33" s="177" t="str">
        <f>DEC2HEX(C33)</f>
        <v>1C0</v>
      </c>
      <c r="E33" s="108">
        <v>16</v>
      </c>
      <c r="F33" s="108">
        <v>2</v>
      </c>
      <c r="G33" s="108">
        <f>F33*2</f>
        <v>4</v>
      </c>
      <c r="H33" s="141" t="s">
        <v>461</v>
      </c>
      <c r="I33" s="110"/>
      <c r="J33" s="108">
        <v>1</v>
      </c>
      <c r="K33" s="110" t="s">
        <v>311</v>
      </c>
      <c r="L33" s="110" t="s">
        <v>29</v>
      </c>
      <c r="M33" s="168" t="s">
        <v>486</v>
      </c>
      <c r="N33" s="143" t="s">
        <v>342</v>
      </c>
    </row>
    <row r="34" spans="1:14" s="61" customFormat="1" ht="30" customHeight="1">
      <c r="A34" s="198"/>
      <c r="B34" s="127">
        <f t="shared" si="6"/>
        <v>40451</v>
      </c>
      <c r="C34" s="106">
        <f t="shared" si="8"/>
        <v>450</v>
      </c>
      <c r="D34" s="177" t="str">
        <f>DEC2HEX(C34)</f>
        <v>1C2</v>
      </c>
      <c r="E34" s="108">
        <v>16</v>
      </c>
      <c r="F34" s="108">
        <v>2</v>
      </c>
      <c r="G34" s="108">
        <f>F34*2</f>
        <v>4</v>
      </c>
      <c r="H34" s="141" t="s">
        <v>462</v>
      </c>
      <c r="I34" s="110"/>
      <c r="J34" s="108">
        <v>0</v>
      </c>
      <c r="K34" s="110" t="s">
        <v>311</v>
      </c>
      <c r="L34" s="110" t="s">
        <v>29</v>
      </c>
      <c r="M34" s="168" t="s">
        <v>486</v>
      </c>
      <c r="N34" s="143" t="s">
        <v>342</v>
      </c>
    </row>
    <row r="35" spans="1:14" s="61" customFormat="1" ht="30" customHeight="1">
      <c r="A35" s="198"/>
      <c r="B35" s="127">
        <f t="shared" si="6"/>
        <v>40453</v>
      </c>
      <c r="C35" s="106">
        <f t="shared" si="8"/>
        <v>452</v>
      </c>
      <c r="D35" s="106" t="str">
        <f t="shared" si="0"/>
        <v>1C4</v>
      </c>
      <c r="E35" s="108">
        <v>16</v>
      </c>
      <c r="F35" s="108">
        <v>2</v>
      </c>
      <c r="G35" s="108">
        <f t="shared" si="7"/>
        <v>4</v>
      </c>
      <c r="H35" s="141" t="s">
        <v>463</v>
      </c>
      <c r="I35" s="110"/>
      <c r="J35" s="108">
        <v>1</v>
      </c>
      <c r="K35" s="110" t="s">
        <v>311</v>
      </c>
      <c r="L35" s="110" t="s">
        <v>29</v>
      </c>
      <c r="M35" s="168" t="s">
        <v>487</v>
      </c>
      <c r="N35" s="143" t="s">
        <v>342</v>
      </c>
    </row>
    <row r="36" spans="1:14" s="61" customFormat="1" ht="30" customHeight="1">
      <c r="A36" s="198"/>
      <c r="B36" s="127">
        <f t="shared" si="6"/>
        <v>40455</v>
      </c>
      <c r="C36" s="106">
        <f t="shared" si="8"/>
        <v>454</v>
      </c>
      <c r="D36" s="106" t="str">
        <f t="shared" si="0"/>
        <v>1C6</v>
      </c>
      <c r="E36" s="108">
        <v>16</v>
      </c>
      <c r="F36" s="108">
        <v>2</v>
      </c>
      <c r="G36" s="108">
        <f t="shared" si="7"/>
        <v>4</v>
      </c>
      <c r="H36" s="141" t="s">
        <v>464</v>
      </c>
      <c r="I36" s="110"/>
      <c r="J36" s="108">
        <v>0</v>
      </c>
      <c r="K36" s="110" t="s">
        <v>311</v>
      </c>
      <c r="L36" s="110" t="s">
        <v>29</v>
      </c>
      <c r="M36" s="168" t="s">
        <v>487</v>
      </c>
      <c r="N36" s="143" t="s">
        <v>342</v>
      </c>
    </row>
    <row r="37" spans="1:14" s="61" customFormat="1" ht="45" customHeight="1">
      <c r="A37" s="198"/>
      <c r="B37" s="127">
        <f t="shared" si="6"/>
        <v>40457</v>
      </c>
      <c r="C37" s="106">
        <f t="shared" si="8"/>
        <v>456</v>
      </c>
      <c r="D37" s="106" t="str">
        <f t="shared" si="0"/>
        <v>1C8</v>
      </c>
      <c r="E37" s="108">
        <v>16</v>
      </c>
      <c r="F37" s="108">
        <v>2</v>
      </c>
      <c r="G37" s="108">
        <f t="shared" si="7"/>
        <v>4</v>
      </c>
      <c r="H37" s="141" t="s">
        <v>384</v>
      </c>
      <c r="I37" s="110"/>
      <c r="J37" s="108">
        <v>0</v>
      </c>
      <c r="K37" s="110" t="s">
        <v>311</v>
      </c>
      <c r="L37" s="110" t="s">
        <v>29</v>
      </c>
      <c r="M37" s="168" t="s">
        <v>433</v>
      </c>
      <c r="N37" s="143" t="s">
        <v>342</v>
      </c>
    </row>
    <row r="38" spans="1:14" s="61" customFormat="1" ht="18.75" customHeight="1">
      <c r="A38" s="198"/>
      <c r="B38" s="127">
        <f t="shared" si="6"/>
        <v>40459</v>
      </c>
      <c r="C38" s="106">
        <f t="shared" si="8"/>
        <v>458</v>
      </c>
      <c r="D38" s="106" t="str">
        <f t="shared" si="0"/>
        <v>1CA</v>
      </c>
      <c r="E38" s="108">
        <v>16</v>
      </c>
      <c r="F38" s="108">
        <v>2</v>
      </c>
      <c r="G38" s="108">
        <f t="shared" si="7"/>
        <v>4</v>
      </c>
      <c r="H38" s="141" t="s">
        <v>374</v>
      </c>
      <c r="I38" s="110"/>
      <c r="J38" s="108">
        <v>0</v>
      </c>
      <c r="K38" s="110" t="s">
        <v>311</v>
      </c>
      <c r="L38" s="110" t="s">
        <v>29</v>
      </c>
      <c r="M38" s="142" t="s">
        <v>488</v>
      </c>
      <c r="N38" s="143" t="s">
        <v>342</v>
      </c>
    </row>
    <row r="39" spans="1:14" s="61" customFormat="1" ht="18.75" customHeight="1">
      <c r="A39" s="198"/>
      <c r="B39" s="127">
        <f t="shared" si="6"/>
        <v>40461</v>
      </c>
      <c r="C39" s="106">
        <f t="shared" si="8"/>
        <v>460</v>
      </c>
      <c r="D39" s="106" t="str">
        <f t="shared" si="0"/>
        <v>1CC</v>
      </c>
      <c r="E39" s="108">
        <v>16</v>
      </c>
      <c r="F39" s="108">
        <v>2</v>
      </c>
      <c r="G39" s="108">
        <f t="shared" si="7"/>
        <v>4</v>
      </c>
      <c r="H39" s="141" t="s">
        <v>376</v>
      </c>
      <c r="I39" s="110"/>
      <c r="J39" s="108">
        <v>0</v>
      </c>
      <c r="K39" s="110" t="s">
        <v>311</v>
      </c>
      <c r="L39" s="110" t="s">
        <v>29</v>
      </c>
      <c r="M39" s="142" t="s">
        <v>489</v>
      </c>
      <c r="N39" s="143" t="s">
        <v>342</v>
      </c>
    </row>
    <row r="40" spans="1:14" s="61" customFormat="1" ht="18.75" customHeight="1">
      <c r="A40" s="198"/>
      <c r="B40" s="127">
        <f t="shared" si="6"/>
        <v>40463</v>
      </c>
      <c r="C40" s="106">
        <f t="shared" si="8"/>
        <v>462</v>
      </c>
      <c r="D40" s="106" t="str">
        <f t="shared" si="0"/>
        <v>1CE</v>
      </c>
      <c r="E40" s="108">
        <v>16</v>
      </c>
      <c r="F40" s="108">
        <v>2</v>
      </c>
      <c r="G40" s="108">
        <f t="shared" si="7"/>
        <v>4</v>
      </c>
      <c r="H40" s="141" t="s">
        <v>378</v>
      </c>
      <c r="I40" s="110"/>
      <c r="J40" s="108">
        <v>0</v>
      </c>
      <c r="K40" s="110" t="s">
        <v>311</v>
      </c>
      <c r="L40" s="110" t="s">
        <v>29</v>
      </c>
      <c r="M40" s="142" t="s">
        <v>490</v>
      </c>
      <c r="N40" s="143" t="s">
        <v>342</v>
      </c>
    </row>
    <row r="41" spans="1:14" s="61" customFormat="1" ht="18.75" customHeight="1">
      <c r="A41" s="198"/>
      <c r="B41" s="127">
        <f t="shared" si="6"/>
        <v>40465</v>
      </c>
      <c r="C41" s="106">
        <f t="shared" si="8"/>
        <v>464</v>
      </c>
      <c r="D41" s="106" t="str">
        <f t="shared" si="0"/>
        <v>1D0</v>
      </c>
      <c r="E41" s="108">
        <v>16</v>
      </c>
      <c r="F41" s="108">
        <v>2</v>
      </c>
      <c r="G41" s="108">
        <f t="shared" si="7"/>
        <v>4</v>
      </c>
      <c r="H41" s="141" t="s">
        <v>380</v>
      </c>
      <c r="I41" s="110"/>
      <c r="J41" s="108">
        <v>0</v>
      </c>
      <c r="K41" s="110" t="s">
        <v>311</v>
      </c>
      <c r="L41" s="110" t="s">
        <v>29</v>
      </c>
      <c r="M41" s="142" t="s">
        <v>491</v>
      </c>
      <c r="N41" s="143" t="s">
        <v>342</v>
      </c>
    </row>
    <row r="42" spans="1:14" s="61" customFormat="1" ht="18.75" customHeight="1">
      <c r="A42" s="198"/>
      <c r="B42" s="127">
        <f t="shared" si="6"/>
        <v>40467</v>
      </c>
      <c r="C42" s="106">
        <f t="shared" si="8"/>
        <v>466</v>
      </c>
      <c r="D42" s="177" t="str">
        <f>DEC2HEX(C42)</f>
        <v>1D2</v>
      </c>
      <c r="E42" s="108">
        <v>16</v>
      </c>
      <c r="F42" s="108">
        <v>2</v>
      </c>
      <c r="G42" s="108">
        <f>F42*2</f>
        <v>4</v>
      </c>
      <c r="H42" s="14" t="s">
        <v>493</v>
      </c>
      <c r="I42" s="5" t="s">
        <v>411</v>
      </c>
      <c r="J42" s="5"/>
      <c r="K42" s="5" t="s">
        <v>31</v>
      </c>
      <c r="L42" s="110" t="s">
        <v>29</v>
      </c>
      <c r="M42" s="182" t="s">
        <v>497</v>
      </c>
      <c r="N42" s="143" t="s">
        <v>342</v>
      </c>
    </row>
    <row r="43" spans="1:14" s="61" customFormat="1" ht="18.75" customHeight="1" thickBot="1">
      <c r="A43" s="198"/>
      <c r="B43" s="127">
        <f t="shared" si="6"/>
        <v>40469</v>
      </c>
      <c r="C43" s="106">
        <f t="shared" si="8"/>
        <v>468</v>
      </c>
      <c r="D43" s="177" t="str">
        <f>DEC2HEX(C43)</f>
        <v>1D4</v>
      </c>
      <c r="E43" s="108">
        <v>16</v>
      </c>
      <c r="F43" s="108">
        <v>2</v>
      </c>
      <c r="G43" s="108">
        <f>F43*2</f>
        <v>4</v>
      </c>
      <c r="H43" s="14" t="s">
        <v>494</v>
      </c>
      <c r="I43" s="5" t="s">
        <v>411</v>
      </c>
      <c r="J43" s="5"/>
      <c r="K43" s="5" t="s">
        <v>31</v>
      </c>
      <c r="L43" s="110" t="s">
        <v>29</v>
      </c>
      <c r="M43" s="182" t="s">
        <v>498</v>
      </c>
      <c r="N43" s="143" t="s">
        <v>342</v>
      </c>
    </row>
    <row r="44" spans="1:14" s="61" customFormat="1" ht="30" hidden="1" customHeight="1">
      <c r="A44" s="198"/>
      <c r="B44" s="127">
        <f t="shared" si="6"/>
        <v>40471</v>
      </c>
      <c r="C44" s="106">
        <f t="shared" si="8"/>
        <v>470</v>
      </c>
      <c r="D44" s="106" t="str">
        <f t="shared" ref="D44:D45" si="9">DEC2HEX(C44)</f>
        <v>1D6</v>
      </c>
      <c r="E44" s="108">
        <v>16</v>
      </c>
      <c r="F44" s="108">
        <v>1</v>
      </c>
      <c r="G44" s="108">
        <f t="shared" ref="G44:G45" si="10">F44*2</f>
        <v>2</v>
      </c>
      <c r="H44" s="14" t="s">
        <v>424</v>
      </c>
      <c r="I44" s="5"/>
      <c r="J44" s="8">
        <v>90</v>
      </c>
      <c r="K44" s="5" t="s">
        <v>28</v>
      </c>
      <c r="L44" s="5" t="s">
        <v>29</v>
      </c>
      <c r="M44" s="49" t="s">
        <v>425</v>
      </c>
      <c r="N44" s="143" t="s">
        <v>342</v>
      </c>
    </row>
    <row r="45" spans="1:14" s="61" customFormat="1" ht="30" hidden="1" customHeight="1" thickBot="1">
      <c r="A45" s="198"/>
      <c r="B45" s="127">
        <f t="shared" si="6"/>
        <v>40472</v>
      </c>
      <c r="C45" s="106">
        <f t="shared" si="8"/>
        <v>471</v>
      </c>
      <c r="D45" s="106" t="str">
        <f t="shared" si="9"/>
        <v>1D7</v>
      </c>
      <c r="E45" s="108">
        <v>16</v>
      </c>
      <c r="F45" s="108">
        <v>1</v>
      </c>
      <c r="G45" s="108">
        <f t="shared" si="10"/>
        <v>2</v>
      </c>
      <c r="H45" s="14" t="s">
        <v>426</v>
      </c>
      <c r="I45" s="5"/>
      <c r="J45" s="8">
        <v>90</v>
      </c>
      <c r="K45" s="5" t="s">
        <v>28</v>
      </c>
      <c r="L45" s="5" t="s">
        <v>29</v>
      </c>
      <c r="M45" s="49" t="s">
        <v>427</v>
      </c>
      <c r="N45" s="143" t="s">
        <v>342</v>
      </c>
    </row>
    <row r="46" spans="1:14" s="61" customFormat="1" ht="18.75" hidden="1" customHeight="1">
      <c r="A46" s="198"/>
      <c r="B46" s="127">
        <f t="shared" si="6"/>
        <v>40473</v>
      </c>
      <c r="C46" s="106">
        <f t="shared" si="8"/>
        <v>472</v>
      </c>
      <c r="D46" s="106" t="str">
        <f t="shared" si="0"/>
        <v>1D8</v>
      </c>
      <c r="E46" s="108">
        <v>16</v>
      </c>
      <c r="F46" s="108">
        <v>5</v>
      </c>
      <c r="G46" s="108">
        <f t="shared" si="7"/>
        <v>10</v>
      </c>
      <c r="H46" s="141" t="s">
        <v>316</v>
      </c>
      <c r="I46" s="110"/>
      <c r="J46" s="108"/>
      <c r="K46" s="110"/>
      <c r="L46" s="110" t="s">
        <v>29</v>
      </c>
      <c r="M46" s="142" t="s">
        <v>386</v>
      </c>
      <c r="N46" s="143" t="s">
        <v>342</v>
      </c>
    </row>
    <row r="47" spans="1:14" s="61" customFormat="1" ht="52.5" hidden="1" customHeight="1">
      <c r="A47" s="198"/>
      <c r="B47" s="127">
        <f t="shared" si="6"/>
        <v>40478</v>
      </c>
      <c r="C47" s="106">
        <f t="shared" si="8"/>
        <v>477</v>
      </c>
      <c r="D47" s="106" t="str">
        <f t="shared" si="0"/>
        <v>1DD</v>
      </c>
      <c r="E47" s="108">
        <v>16</v>
      </c>
      <c r="F47" s="108">
        <v>1</v>
      </c>
      <c r="G47" s="108">
        <f t="shared" si="7"/>
        <v>2</v>
      </c>
      <c r="H47" s="141" t="s">
        <v>387</v>
      </c>
      <c r="I47" s="110"/>
      <c r="J47" s="123" t="s">
        <v>468</v>
      </c>
      <c r="K47" s="110" t="s">
        <v>388</v>
      </c>
      <c r="L47" s="110" t="s">
        <v>29</v>
      </c>
      <c r="M47" s="168" t="s">
        <v>389</v>
      </c>
      <c r="N47" s="143" t="s">
        <v>342</v>
      </c>
    </row>
    <row r="48" spans="1:14" s="61" customFormat="1" ht="18.75" hidden="1" customHeight="1">
      <c r="A48" s="198"/>
      <c r="B48" s="127">
        <f t="shared" si="6"/>
        <v>40479</v>
      </c>
      <c r="C48" s="106">
        <f t="shared" si="8"/>
        <v>478</v>
      </c>
      <c r="D48" s="106" t="str">
        <f t="shared" si="0"/>
        <v>1DE</v>
      </c>
      <c r="E48" s="108">
        <v>16</v>
      </c>
      <c r="F48" s="108">
        <v>1</v>
      </c>
      <c r="G48" s="108">
        <f t="shared" si="7"/>
        <v>2</v>
      </c>
      <c r="H48" s="141" t="s">
        <v>390</v>
      </c>
      <c r="I48" s="110"/>
      <c r="J48" s="123" t="s">
        <v>469</v>
      </c>
      <c r="K48" s="110" t="s">
        <v>388</v>
      </c>
      <c r="L48" s="110" t="s">
        <v>29</v>
      </c>
      <c r="M48" s="142" t="s">
        <v>391</v>
      </c>
      <c r="N48" s="143" t="s">
        <v>342</v>
      </c>
    </row>
    <row r="49" spans="1:14" s="61" customFormat="1" ht="18.75" hidden="1" customHeight="1" thickBot="1">
      <c r="A49" s="199"/>
      <c r="B49" s="127">
        <f t="shared" si="6"/>
        <v>40480</v>
      </c>
      <c r="C49" s="106">
        <f t="shared" si="8"/>
        <v>479</v>
      </c>
      <c r="D49" s="112" t="str">
        <f t="shared" si="0"/>
        <v>1DF</v>
      </c>
      <c r="E49" s="128">
        <v>16</v>
      </c>
      <c r="F49" s="128">
        <v>1</v>
      </c>
      <c r="G49" s="128">
        <f t="shared" si="7"/>
        <v>2</v>
      </c>
      <c r="H49" s="170" t="s">
        <v>392</v>
      </c>
      <c r="I49" s="130"/>
      <c r="J49" s="123" t="s">
        <v>470</v>
      </c>
      <c r="K49" s="130" t="s">
        <v>388</v>
      </c>
      <c r="L49" s="130" t="s">
        <v>29</v>
      </c>
      <c r="M49" s="142" t="s">
        <v>391</v>
      </c>
      <c r="N49" s="143" t="s">
        <v>342</v>
      </c>
    </row>
    <row r="50" spans="1:14" ht="18.75">
      <c r="A50" s="54"/>
      <c r="B50" s="42"/>
      <c r="C50" s="42"/>
      <c r="D50" s="42"/>
      <c r="E50" s="7"/>
      <c r="F50" s="7"/>
      <c r="G50" s="7"/>
      <c r="H50" s="4"/>
      <c r="I50" s="4"/>
      <c r="J50" s="7"/>
      <c r="K50" s="4"/>
      <c r="L50" s="4"/>
      <c r="M50" s="46"/>
      <c r="N50" s="4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ht="18.75">
      <c r="B53" s="16"/>
      <c r="C53" s="16"/>
      <c r="D53" s="16"/>
    </row>
    <row r="54" spans="1:14" ht="18.75">
      <c r="B54" s="16"/>
      <c r="C54" s="16"/>
      <c r="D54" s="1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  <row r="62" spans="1:14" s="3" customFormat="1" ht="18.75">
      <c r="A62" s="1"/>
      <c r="B62" s="16"/>
      <c r="C62" s="16"/>
      <c r="D62" s="16"/>
      <c r="H62" s="6"/>
      <c r="I62" s="6"/>
      <c r="K62" s="6"/>
      <c r="L62" s="6"/>
      <c r="M62" s="2"/>
      <c r="N62" s="6"/>
    </row>
    <row r="63" spans="1:14" s="3" customFormat="1" ht="18.75">
      <c r="A63" s="1"/>
      <c r="B63" s="16"/>
      <c r="C63" s="16"/>
      <c r="D63" s="16"/>
      <c r="H63" s="6"/>
      <c r="I63" s="6"/>
      <c r="K63" s="6"/>
      <c r="L63" s="6"/>
      <c r="M63" s="2"/>
      <c r="N63" s="6"/>
    </row>
  </sheetData>
  <sheetProtection algorithmName="SHA-512" hashValue="/22e4rBfjKw8oR1VbS7cSjvEfAG23qZbiuYkN9vP3b61Hln/hNqFimR6nRIqH2zHatPMHz+FDH6bGNO0neaQWA==" saltValue="Xd70diGPG48WBksfssijrA==" spinCount="100000" sheet="1" objects="1" scenarios="1"/>
  <mergeCells count="3">
    <mergeCell ref="A9:A23"/>
    <mergeCell ref="A24:A26"/>
    <mergeCell ref="A27:A49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="70" zoomScaleNormal="70" workbookViewId="0">
      <selection activeCell="E51" sqref="E51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492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7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410</v>
      </c>
      <c r="I10" s="5" t="s">
        <v>411</v>
      </c>
      <c r="J10" s="5"/>
      <c r="K10" s="5" t="s">
        <v>31</v>
      </c>
      <c r="L10" s="5" t="s">
        <v>84</v>
      </c>
      <c r="M10" s="47" t="s">
        <v>412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" t="s">
        <v>413</v>
      </c>
      <c r="I12" s="5" t="s">
        <v>411</v>
      </c>
      <c r="J12" s="5"/>
      <c r="K12" s="5" t="s">
        <v>31</v>
      </c>
      <c r="L12" s="5" t="s">
        <v>84</v>
      </c>
      <c r="M12" s="47" t="s">
        <v>414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415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416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417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418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419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420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421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422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423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7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7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5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50" t="s">
        <v>486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50" t="s">
        <v>486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50" t="s">
        <v>487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50" t="s">
        <v>487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81" t="s">
        <v>488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81" t="s">
        <v>489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81" t="s">
        <v>490</v>
      </c>
      <c r="N38" s="143" t="s">
        <v>342</v>
      </c>
    </row>
    <row r="39" spans="1:14" s="61" customFormat="1" ht="18.75" customHeigh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81" t="s">
        <v>491</v>
      </c>
      <c r="N39" s="143" t="s">
        <v>342</v>
      </c>
    </row>
    <row r="40" spans="1:14" s="61" customFormat="1" ht="18.75" customHeight="1">
      <c r="A40" s="198"/>
      <c r="B40" s="127">
        <f t="shared" si="4"/>
        <v>40427</v>
      </c>
      <c r="C40" s="106">
        <f t="shared" si="6"/>
        <v>426</v>
      </c>
      <c r="D40" s="177" t="str">
        <f>DEC2HEX(C40)</f>
        <v>1AA</v>
      </c>
      <c r="E40" s="108">
        <v>16</v>
      </c>
      <c r="F40" s="108">
        <v>2</v>
      </c>
      <c r="G40" s="108">
        <f>F40*2</f>
        <v>4</v>
      </c>
      <c r="H40" s="14" t="s">
        <v>493</v>
      </c>
      <c r="I40" s="5" t="s">
        <v>411</v>
      </c>
      <c r="J40" s="5"/>
      <c r="K40" s="5" t="s">
        <v>31</v>
      </c>
      <c r="L40" s="110" t="s">
        <v>29</v>
      </c>
      <c r="M40" s="182" t="s">
        <v>495</v>
      </c>
      <c r="N40" s="143" t="s">
        <v>342</v>
      </c>
    </row>
    <row r="41" spans="1:14" s="61" customFormat="1" ht="18.75" customHeight="1" thickBot="1">
      <c r="A41" s="198"/>
      <c r="B41" s="127">
        <f t="shared" si="4"/>
        <v>40429</v>
      </c>
      <c r="C41" s="106">
        <f t="shared" si="6"/>
        <v>428</v>
      </c>
      <c r="D41" s="177" t="str">
        <f>DEC2HEX(C41)</f>
        <v>1AC</v>
      </c>
      <c r="E41" s="108">
        <v>16</v>
      </c>
      <c r="F41" s="108">
        <v>2</v>
      </c>
      <c r="G41" s="108">
        <f>F41*2</f>
        <v>4</v>
      </c>
      <c r="H41" s="14" t="s">
        <v>494</v>
      </c>
      <c r="I41" s="5" t="s">
        <v>411</v>
      </c>
      <c r="J41" s="5"/>
      <c r="K41" s="5" t="s">
        <v>31</v>
      </c>
      <c r="L41" s="110" t="s">
        <v>29</v>
      </c>
      <c r="M41" s="182" t="s">
        <v>496</v>
      </c>
      <c r="N41" s="143" t="s">
        <v>342</v>
      </c>
    </row>
    <row r="42" spans="1:14" s="61" customFormat="1" ht="30" hidden="1" customHeight="1">
      <c r="A42" s="198"/>
      <c r="B42" s="127">
        <f t="shared" si="4"/>
        <v>40431</v>
      </c>
      <c r="C42" s="106">
        <f t="shared" si="6"/>
        <v>430</v>
      </c>
      <c r="D42" s="106" t="str">
        <f t="shared" si="0"/>
        <v>1AE</v>
      </c>
      <c r="E42" s="108">
        <v>16</v>
      </c>
      <c r="F42" s="108">
        <v>1</v>
      </c>
      <c r="G42" s="108">
        <f t="shared" si="5"/>
        <v>2</v>
      </c>
      <c r="H42" s="14" t="s">
        <v>424</v>
      </c>
      <c r="I42" s="5"/>
      <c r="J42" s="8">
        <v>90</v>
      </c>
      <c r="K42" s="5" t="s">
        <v>28</v>
      </c>
      <c r="L42" s="5" t="s">
        <v>29</v>
      </c>
      <c r="M42" s="49" t="s">
        <v>425</v>
      </c>
      <c r="N42" s="143" t="s">
        <v>342</v>
      </c>
    </row>
    <row r="43" spans="1:14" s="61" customFormat="1" ht="30" hidden="1" customHeight="1" thickBot="1">
      <c r="A43" s="198"/>
      <c r="B43" s="127">
        <f t="shared" si="4"/>
        <v>40432</v>
      </c>
      <c r="C43" s="106">
        <f t="shared" si="6"/>
        <v>431</v>
      </c>
      <c r="D43" s="106" t="str">
        <f t="shared" si="0"/>
        <v>1AF</v>
      </c>
      <c r="E43" s="108">
        <v>16</v>
      </c>
      <c r="F43" s="108">
        <v>1</v>
      </c>
      <c r="G43" s="108">
        <f t="shared" si="5"/>
        <v>2</v>
      </c>
      <c r="H43" s="14" t="s">
        <v>426</v>
      </c>
      <c r="I43" s="5"/>
      <c r="J43" s="8">
        <v>90</v>
      </c>
      <c r="K43" s="5" t="s">
        <v>28</v>
      </c>
      <c r="L43" s="5" t="s">
        <v>29</v>
      </c>
      <c r="M43" s="49" t="s">
        <v>427</v>
      </c>
      <c r="N43" s="143" t="s">
        <v>342</v>
      </c>
    </row>
    <row r="44" spans="1:14" s="61" customFormat="1" ht="18.75" hidden="1" customHeight="1">
      <c r="A44" s="198"/>
      <c r="B44" s="127">
        <f t="shared" si="4"/>
        <v>40433</v>
      </c>
      <c r="C44" s="106">
        <f t="shared" si="6"/>
        <v>432</v>
      </c>
      <c r="D44" s="106" t="str">
        <f t="shared" si="0"/>
        <v>1B0</v>
      </c>
      <c r="E44" s="108">
        <v>16</v>
      </c>
      <c r="F44" s="108">
        <v>5</v>
      </c>
      <c r="G44" s="108">
        <f t="shared" si="5"/>
        <v>10</v>
      </c>
      <c r="H44" s="141" t="s">
        <v>316</v>
      </c>
      <c r="I44" s="110"/>
      <c r="J44" s="108"/>
      <c r="K44" s="110"/>
      <c r="L44" s="110" t="s">
        <v>29</v>
      </c>
      <c r="M44" s="142" t="s">
        <v>386</v>
      </c>
      <c r="N44" s="143" t="s">
        <v>342</v>
      </c>
    </row>
    <row r="45" spans="1:14" s="61" customFormat="1" ht="52.5" hidden="1" customHeight="1">
      <c r="A45" s="198"/>
      <c r="B45" s="127">
        <f t="shared" si="4"/>
        <v>40438</v>
      </c>
      <c r="C45" s="106">
        <f t="shared" si="6"/>
        <v>437</v>
      </c>
      <c r="D45" s="106" t="str">
        <f t="shared" si="0"/>
        <v>1B5</v>
      </c>
      <c r="E45" s="108">
        <v>16</v>
      </c>
      <c r="F45" s="108">
        <v>1</v>
      </c>
      <c r="G45" s="108">
        <f t="shared" si="5"/>
        <v>2</v>
      </c>
      <c r="H45" s="141" t="s">
        <v>387</v>
      </c>
      <c r="I45" s="110"/>
      <c r="J45" s="123" t="s">
        <v>468</v>
      </c>
      <c r="K45" s="110" t="s">
        <v>388</v>
      </c>
      <c r="L45" s="110" t="s">
        <v>29</v>
      </c>
      <c r="M45" s="168" t="s">
        <v>389</v>
      </c>
      <c r="N45" s="143" t="s">
        <v>342</v>
      </c>
    </row>
    <row r="46" spans="1:14" s="61" customFormat="1" ht="18.75" hidden="1" customHeight="1">
      <c r="A46" s="198"/>
      <c r="B46" s="127">
        <f t="shared" si="4"/>
        <v>40439</v>
      </c>
      <c r="C46" s="106">
        <f t="shared" ref="C46:C47" si="7">C45+F45</f>
        <v>438</v>
      </c>
      <c r="D46" s="106" t="str">
        <f t="shared" si="0"/>
        <v>1B6</v>
      </c>
      <c r="E46" s="108">
        <v>16</v>
      </c>
      <c r="F46" s="108">
        <v>1</v>
      </c>
      <c r="G46" s="108">
        <f t="shared" si="5"/>
        <v>2</v>
      </c>
      <c r="H46" s="141" t="s">
        <v>390</v>
      </c>
      <c r="I46" s="110"/>
      <c r="J46" s="123" t="s">
        <v>469</v>
      </c>
      <c r="K46" s="110" t="s">
        <v>388</v>
      </c>
      <c r="L46" s="110" t="s">
        <v>29</v>
      </c>
      <c r="M46" s="142" t="s">
        <v>391</v>
      </c>
      <c r="N46" s="143" t="s">
        <v>342</v>
      </c>
    </row>
    <row r="47" spans="1:14" s="61" customFormat="1" ht="18.75" hidden="1" customHeight="1" thickBot="1">
      <c r="A47" s="199"/>
      <c r="B47" s="127">
        <f t="shared" si="4"/>
        <v>40440</v>
      </c>
      <c r="C47" s="106">
        <f t="shared" si="7"/>
        <v>439</v>
      </c>
      <c r="D47" s="112" t="str">
        <f t="shared" si="0"/>
        <v>1B7</v>
      </c>
      <c r="E47" s="128">
        <v>16</v>
      </c>
      <c r="F47" s="128">
        <v>1</v>
      </c>
      <c r="G47" s="128">
        <f t="shared" si="5"/>
        <v>2</v>
      </c>
      <c r="H47" s="170" t="s">
        <v>392</v>
      </c>
      <c r="I47" s="130"/>
      <c r="J47" s="123" t="s">
        <v>470</v>
      </c>
      <c r="K47" s="130" t="s">
        <v>388</v>
      </c>
      <c r="L47" s="130" t="s">
        <v>29</v>
      </c>
      <c r="M47" s="142" t="s">
        <v>391</v>
      </c>
      <c r="N47" s="143" t="s">
        <v>342</v>
      </c>
    </row>
    <row r="48" spans="1:14" ht="18.75">
      <c r="A48" s="54"/>
      <c r="B48" s="42"/>
      <c r="C48" s="42"/>
      <c r="D48" s="42"/>
      <c r="E48" s="7"/>
      <c r="F48" s="7"/>
      <c r="G48" s="7"/>
      <c r="H48" s="4"/>
      <c r="I48" s="4"/>
      <c r="J48" s="7"/>
      <c r="K48" s="4"/>
      <c r="L48" s="4"/>
      <c r="M48" s="46"/>
      <c r="N48" s="4"/>
    </row>
    <row r="49" spans="1:14" ht="18.75">
      <c r="B49" s="16"/>
      <c r="C49" s="16"/>
      <c r="D49" s="16"/>
    </row>
    <row r="50" spans="1:14" ht="18.75">
      <c r="B50" s="16"/>
      <c r="C50" s="16"/>
      <c r="D50" s="16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s="3" customFormat="1" ht="18.75">
      <c r="A53" s="1"/>
      <c r="B53" s="16"/>
      <c r="C53" s="16"/>
      <c r="D53" s="16"/>
      <c r="H53" s="6"/>
      <c r="I53" s="6"/>
      <c r="K53" s="6"/>
      <c r="L53" s="6"/>
      <c r="M53" s="2"/>
      <c r="N53" s="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</sheetData>
  <sheetProtection algorithmName="SHA-512" hashValue="4L87kiKxlDB3T1TuN3zGFWXDpsf/vwDuCvzlyZk6v111SOSRWRc12rjpRHDImbRFX1pD65hrbwiX/bzSI2/ftg==" saltValue="Yciin72odJJkbdjAT3zKWA==" spinCount="100000" sheet="1" objects="1" scenarios="1"/>
  <mergeCells count="3">
    <mergeCell ref="A9:A21"/>
    <mergeCell ref="A22:A24"/>
    <mergeCell ref="A25:A47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opLeftCell="A4" zoomScale="70" zoomScaleNormal="70" workbookViewId="0">
      <selection activeCell="E33" sqref="E33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505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27" customFormat="1" ht="30" customHeight="1">
      <c r="A9" s="200" t="s">
        <v>436</v>
      </c>
      <c r="B9" s="15">
        <f>C9+40001</f>
        <v>42001</v>
      </c>
      <c r="C9" s="45">
        <f>((H4-1)*8)+2000</f>
        <v>2000</v>
      </c>
      <c r="D9" s="45" t="str">
        <f>DEC2HEX(C9)</f>
        <v>7D0</v>
      </c>
      <c r="E9" s="7">
        <v>16</v>
      </c>
      <c r="F9" s="7">
        <v>1</v>
      </c>
      <c r="G9" s="7">
        <f>F9*2</f>
        <v>2</v>
      </c>
      <c r="H9" s="13" t="s">
        <v>437</v>
      </c>
      <c r="I9" s="4" t="s">
        <v>76</v>
      </c>
      <c r="J9" s="4" t="s">
        <v>438</v>
      </c>
      <c r="K9" s="4" t="s">
        <v>28</v>
      </c>
      <c r="L9" s="4" t="s">
        <v>84</v>
      </c>
      <c r="M9" s="46" t="s">
        <v>439</v>
      </c>
      <c r="N9" s="50"/>
    </row>
    <row r="10" spans="1:14" s="27" customFormat="1" ht="30" customHeight="1">
      <c r="A10" s="201"/>
      <c r="B10" s="55">
        <f>B9+F9</f>
        <v>42002</v>
      </c>
      <c r="C10" s="53">
        <f>C9+F9</f>
        <v>2001</v>
      </c>
      <c r="D10" s="53" t="str">
        <f>DEC2HEX(C10)</f>
        <v>7D1</v>
      </c>
      <c r="E10" s="43">
        <v>16</v>
      </c>
      <c r="F10" s="8">
        <v>1</v>
      </c>
      <c r="G10" s="8">
        <f>F10*2</f>
        <v>2</v>
      </c>
      <c r="H10" s="14" t="s">
        <v>440</v>
      </c>
      <c r="I10" s="5" t="s">
        <v>76</v>
      </c>
      <c r="J10" s="5" t="s">
        <v>438</v>
      </c>
      <c r="K10" s="5" t="s">
        <v>28</v>
      </c>
      <c r="L10" s="5" t="s">
        <v>84</v>
      </c>
      <c r="M10" s="47" t="s">
        <v>441</v>
      </c>
      <c r="N10" s="52"/>
    </row>
    <row r="11" spans="1:14" s="27" customFormat="1" ht="30" customHeight="1">
      <c r="A11" s="201"/>
      <c r="B11" s="55">
        <f t="shared" ref="B11:B13" si="0">B10+F10</f>
        <v>42003</v>
      </c>
      <c r="C11" s="53">
        <f t="shared" ref="C11:C13" si="1">C10+F10</f>
        <v>2002</v>
      </c>
      <c r="D11" s="53" t="str">
        <f>DEC2HEX(C11)</f>
        <v>7D2</v>
      </c>
      <c r="E11" s="43">
        <v>16</v>
      </c>
      <c r="F11" s="8">
        <v>1</v>
      </c>
      <c r="G11" s="8">
        <f>F11*2</f>
        <v>2</v>
      </c>
      <c r="H11" s="14" t="s">
        <v>442</v>
      </c>
      <c r="I11" s="5" t="s">
        <v>76</v>
      </c>
      <c r="J11" s="5" t="s">
        <v>438</v>
      </c>
      <c r="K11" s="5" t="s">
        <v>28</v>
      </c>
      <c r="L11" s="5" t="s">
        <v>84</v>
      </c>
      <c r="M11" s="47" t="s">
        <v>443</v>
      </c>
      <c r="N11" s="52"/>
    </row>
    <row r="12" spans="1:14" s="27" customFormat="1" ht="30" customHeight="1">
      <c r="A12" s="201"/>
      <c r="B12" s="55">
        <f t="shared" si="0"/>
        <v>42004</v>
      </c>
      <c r="C12" s="53">
        <f t="shared" si="1"/>
        <v>2003</v>
      </c>
      <c r="D12" s="53" t="str">
        <f>DEC2HEX(C12)</f>
        <v>7D3</v>
      </c>
      <c r="E12" s="43">
        <v>16</v>
      </c>
      <c r="F12" s="8">
        <v>1</v>
      </c>
      <c r="G12" s="8">
        <f>F12*2</f>
        <v>2</v>
      </c>
      <c r="H12" s="14" t="s">
        <v>444</v>
      </c>
      <c r="I12" s="5" t="s">
        <v>76</v>
      </c>
      <c r="J12" s="5" t="s">
        <v>438</v>
      </c>
      <c r="K12" s="5" t="s">
        <v>28</v>
      </c>
      <c r="L12" s="5" t="s">
        <v>84</v>
      </c>
      <c r="M12" s="47" t="s">
        <v>445</v>
      </c>
      <c r="N12" s="52"/>
    </row>
    <row r="13" spans="1:14" s="27" customFormat="1" ht="30" customHeight="1" thickBot="1">
      <c r="A13" s="201"/>
      <c r="B13" s="55">
        <f t="shared" si="0"/>
        <v>42005</v>
      </c>
      <c r="C13" s="53">
        <f t="shared" si="1"/>
        <v>2004</v>
      </c>
      <c r="D13" s="53" t="str">
        <f>DEC2HEX(C13)</f>
        <v>7D4</v>
      </c>
      <c r="E13" s="43">
        <v>16</v>
      </c>
      <c r="F13" s="8">
        <v>4</v>
      </c>
      <c r="G13" s="8">
        <f>F13*2</f>
        <v>8</v>
      </c>
      <c r="H13" s="14" t="s">
        <v>316</v>
      </c>
      <c r="I13" s="5"/>
      <c r="J13" s="5"/>
      <c r="K13" s="5"/>
      <c r="L13" s="5" t="s">
        <v>84</v>
      </c>
      <c r="M13" s="47" t="s">
        <v>386</v>
      </c>
      <c r="N13" s="52"/>
    </row>
    <row r="14" spans="1:14" s="61" customFormat="1" ht="18.75" customHeight="1">
      <c r="A14" s="197" t="s">
        <v>332</v>
      </c>
      <c r="B14" s="144">
        <f>C14+30001</f>
        <v>30001</v>
      </c>
      <c r="C14" s="145">
        <f>((H4-1)*32)</f>
        <v>0</v>
      </c>
      <c r="D14" s="145" t="str">
        <f t="shared" ref="D14:D54" si="2">DEC2HEX(C14)</f>
        <v>0</v>
      </c>
      <c r="E14" s="98">
        <v>4</v>
      </c>
      <c r="F14" s="98">
        <v>1</v>
      </c>
      <c r="G14" s="98">
        <f t="shared" ref="G14:G28" si="3">F14*2</f>
        <v>2</v>
      </c>
      <c r="H14" s="146" t="s">
        <v>333</v>
      </c>
      <c r="I14" s="102" t="s">
        <v>334</v>
      </c>
      <c r="J14" s="102"/>
      <c r="K14" s="102" t="s">
        <v>28</v>
      </c>
      <c r="L14" s="102" t="s">
        <v>84</v>
      </c>
      <c r="M14" s="147" t="s">
        <v>510</v>
      </c>
      <c r="N14" s="148"/>
    </row>
    <row r="15" spans="1:14" s="61" customFormat="1" ht="18.75" customHeight="1">
      <c r="A15" s="198"/>
      <c r="B15" s="175">
        <f>B14+F14</f>
        <v>30002</v>
      </c>
      <c r="C15" s="106">
        <f>C14+F14</f>
        <v>1</v>
      </c>
      <c r="D15" s="106" t="str">
        <f t="shared" si="2"/>
        <v>1</v>
      </c>
      <c r="E15" s="108">
        <v>4</v>
      </c>
      <c r="F15" s="8">
        <v>1</v>
      </c>
      <c r="G15" s="8">
        <f>F15*2</f>
        <v>2</v>
      </c>
      <c r="H15" s="14" t="s">
        <v>446</v>
      </c>
      <c r="I15" s="5"/>
      <c r="J15" s="5"/>
      <c r="K15" s="5" t="s">
        <v>28</v>
      </c>
      <c r="L15" s="5" t="s">
        <v>84</v>
      </c>
      <c r="M15" s="47" t="s">
        <v>506</v>
      </c>
      <c r="N15" s="52"/>
    </row>
    <row r="16" spans="1:14" s="61" customFormat="1" ht="18.75" customHeight="1">
      <c r="A16" s="198"/>
      <c r="B16" s="149">
        <f>C16+30001</f>
        <v>30003</v>
      </c>
      <c r="C16" s="106">
        <f t="shared" ref="C16:C28" si="4">C15+F15</f>
        <v>2</v>
      </c>
      <c r="D16" s="174" t="str">
        <f>DEC2HEX(C16)</f>
        <v>2</v>
      </c>
      <c r="E16" s="108">
        <v>4</v>
      </c>
      <c r="F16" s="8">
        <v>1</v>
      </c>
      <c r="G16" s="8">
        <f t="shared" ref="G16" si="5">F16*2</f>
        <v>2</v>
      </c>
      <c r="H16" s="14" t="s">
        <v>447</v>
      </c>
      <c r="I16" s="5"/>
      <c r="J16" s="5"/>
      <c r="K16" s="5" t="s">
        <v>28</v>
      </c>
      <c r="L16" s="5" t="s">
        <v>84</v>
      </c>
      <c r="M16" s="47" t="s">
        <v>507</v>
      </c>
      <c r="N16" s="51"/>
    </row>
    <row r="17" spans="1:14" s="61" customFormat="1" ht="366" customHeight="1">
      <c r="A17" s="198"/>
      <c r="B17" s="149">
        <f t="shared" ref="B17:B28" si="6">C17+30001</f>
        <v>30004</v>
      </c>
      <c r="C17" s="106">
        <f t="shared" si="4"/>
        <v>3</v>
      </c>
      <c r="D17" s="106" t="str">
        <f t="shared" si="2"/>
        <v>3</v>
      </c>
      <c r="E17" s="108">
        <v>4</v>
      </c>
      <c r="F17" s="108">
        <v>1</v>
      </c>
      <c r="G17" s="108">
        <f t="shared" si="3"/>
        <v>2</v>
      </c>
      <c r="H17" s="141" t="s">
        <v>339</v>
      </c>
      <c r="I17" s="110"/>
      <c r="J17" s="110"/>
      <c r="K17" s="110" t="s">
        <v>28</v>
      </c>
      <c r="L17" s="110" t="s">
        <v>84</v>
      </c>
      <c r="M17" s="150" t="s">
        <v>504</v>
      </c>
      <c r="N17" s="143"/>
    </row>
    <row r="18" spans="1:14" s="61" customFormat="1" ht="18.75" customHeight="1">
      <c r="A18" s="198"/>
      <c r="B18" s="175">
        <f>B17+F17</f>
        <v>30005</v>
      </c>
      <c r="C18" s="106">
        <f t="shared" si="4"/>
        <v>4</v>
      </c>
      <c r="D18" s="106" t="str">
        <f t="shared" si="2"/>
        <v>4</v>
      </c>
      <c r="E18" s="108">
        <v>4</v>
      </c>
      <c r="F18" s="108">
        <v>1</v>
      </c>
      <c r="G18" s="108">
        <f t="shared" si="3"/>
        <v>2</v>
      </c>
      <c r="H18" s="14" t="s">
        <v>448</v>
      </c>
      <c r="I18" s="5"/>
      <c r="J18" s="5"/>
      <c r="K18" s="5" t="s">
        <v>28</v>
      </c>
      <c r="L18" s="5" t="s">
        <v>84</v>
      </c>
      <c r="M18" s="47" t="s">
        <v>508</v>
      </c>
      <c r="N18" s="172"/>
    </row>
    <row r="19" spans="1:14" s="61" customFormat="1" ht="18.75" customHeight="1">
      <c r="A19" s="198"/>
      <c r="B19" s="149">
        <f t="shared" si="6"/>
        <v>30006</v>
      </c>
      <c r="C19" s="106">
        <f t="shared" si="4"/>
        <v>5</v>
      </c>
      <c r="D19" s="174" t="str">
        <f>DEC2HEX(C19)</f>
        <v>5</v>
      </c>
      <c r="E19" s="108">
        <v>4</v>
      </c>
      <c r="F19" s="108">
        <v>1</v>
      </c>
      <c r="G19" s="108">
        <f>F19*2</f>
        <v>2</v>
      </c>
      <c r="H19" s="14" t="s">
        <v>449</v>
      </c>
      <c r="I19" s="5"/>
      <c r="J19" s="5"/>
      <c r="K19" s="5" t="s">
        <v>28</v>
      </c>
      <c r="L19" s="5" t="s">
        <v>84</v>
      </c>
      <c r="M19" s="47" t="s">
        <v>509</v>
      </c>
      <c r="N19" s="143" t="s">
        <v>342</v>
      </c>
    </row>
    <row r="20" spans="1:14" s="61" customFormat="1" ht="142.5" customHeight="1">
      <c r="A20" s="198"/>
      <c r="B20" s="149">
        <f t="shared" si="6"/>
        <v>30007</v>
      </c>
      <c r="C20" s="106">
        <f t="shared" si="4"/>
        <v>6</v>
      </c>
      <c r="D20" s="106" t="str">
        <f t="shared" si="2"/>
        <v>6</v>
      </c>
      <c r="E20" s="108">
        <v>4</v>
      </c>
      <c r="F20" s="108">
        <v>1</v>
      </c>
      <c r="G20" s="108">
        <f t="shared" si="3"/>
        <v>2</v>
      </c>
      <c r="H20" s="141" t="s">
        <v>343</v>
      </c>
      <c r="I20" s="110"/>
      <c r="J20" s="110"/>
      <c r="K20" s="110" t="s">
        <v>28</v>
      </c>
      <c r="L20" s="110" t="s">
        <v>84</v>
      </c>
      <c r="M20" s="150" t="s">
        <v>415</v>
      </c>
      <c r="N20" s="143" t="s">
        <v>342</v>
      </c>
    </row>
    <row r="21" spans="1:14" s="61" customFormat="1" ht="18.75" customHeight="1">
      <c r="A21" s="198"/>
      <c r="B21" s="149">
        <f t="shared" si="6"/>
        <v>30008</v>
      </c>
      <c r="C21" s="106">
        <f t="shared" si="4"/>
        <v>7</v>
      </c>
      <c r="D21" s="106" t="str">
        <f t="shared" si="2"/>
        <v>7</v>
      </c>
      <c r="E21" s="108">
        <v>4</v>
      </c>
      <c r="F21" s="108">
        <v>2</v>
      </c>
      <c r="G21" s="108">
        <f t="shared" si="3"/>
        <v>4</v>
      </c>
      <c r="H21" s="141" t="s">
        <v>345</v>
      </c>
      <c r="I21" s="110"/>
      <c r="J21" s="110"/>
      <c r="K21" s="110" t="s">
        <v>31</v>
      </c>
      <c r="L21" s="110" t="s">
        <v>84</v>
      </c>
      <c r="M21" s="150" t="s">
        <v>416</v>
      </c>
      <c r="N21" s="143" t="s">
        <v>342</v>
      </c>
    </row>
    <row r="22" spans="1:14" s="61" customFormat="1" ht="18.75" customHeight="1">
      <c r="A22" s="198"/>
      <c r="B22" s="149">
        <f t="shared" si="6"/>
        <v>30010</v>
      </c>
      <c r="C22" s="106">
        <f t="shared" si="4"/>
        <v>9</v>
      </c>
      <c r="D22" s="106" t="str">
        <f t="shared" si="2"/>
        <v>9</v>
      </c>
      <c r="E22" s="108">
        <v>4</v>
      </c>
      <c r="F22" s="108">
        <v>2</v>
      </c>
      <c r="G22" s="108">
        <f t="shared" si="3"/>
        <v>4</v>
      </c>
      <c r="H22" s="141" t="s">
        <v>347</v>
      </c>
      <c r="I22" s="110"/>
      <c r="J22" s="110"/>
      <c r="K22" s="110" t="s">
        <v>31</v>
      </c>
      <c r="L22" s="110" t="s">
        <v>84</v>
      </c>
      <c r="M22" s="150" t="s">
        <v>417</v>
      </c>
      <c r="N22" s="143" t="s">
        <v>342</v>
      </c>
    </row>
    <row r="23" spans="1:14" s="61" customFormat="1" ht="18.75" customHeight="1">
      <c r="A23" s="198"/>
      <c r="B23" s="149">
        <f t="shared" si="6"/>
        <v>30012</v>
      </c>
      <c r="C23" s="106">
        <f t="shared" si="4"/>
        <v>11</v>
      </c>
      <c r="D23" s="106" t="str">
        <f t="shared" si="2"/>
        <v>B</v>
      </c>
      <c r="E23" s="108">
        <v>4</v>
      </c>
      <c r="F23" s="108">
        <v>2</v>
      </c>
      <c r="G23" s="108">
        <f t="shared" si="3"/>
        <v>4</v>
      </c>
      <c r="H23" s="141" t="s">
        <v>349</v>
      </c>
      <c r="I23" s="110"/>
      <c r="J23" s="110"/>
      <c r="K23" s="110" t="s">
        <v>31</v>
      </c>
      <c r="L23" s="110" t="s">
        <v>84</v>
      </c>
      <c r="M23" s="150" t="s">
        <v>418</v>
      </c>
      <c r="N23" s="143" t="s">
        <v>342</v>
      </c>
    </row>
    <row r="24" spans="1:14" s="61" customFormat="1" ht="18.75" customHeight="1">
      <c r="A24" s="198"/>
      <c r="B24" s="149">
        <f t="shared" si="6"/>
        <v>30014</v>
      </c>
      <c r="C24" s="106">
        <f t="shared" si="4"/>
        <v>13</v>
      </c>
      <c r="D24" s="106" t="str">
        <f t="shared" si="2"/>
        <v>D</v>
      </c>
      <c r="E24" s="108">
        <v>4</v>
      </c>
      <c r="F24" s="108">
        <v>2</v>
      </c>
      <c r="G24" s="108">
        <f t="shared" si="3"/>
        <v>4</v>
      </c>
      <c r="H24" s="141" t="s">
        <v>351</v>
      </c>
      <c r="I24" s="110"/>
      <c r="J24" s="110"/>
      <c r="K24" s="110" t="s">
        <v>31</v>
      </c>
      <c r="L24" s="110" t="s">
        <v>84</v>
      </c>
      <c r="M24" s="150" t="s">
        <v>419</v>
      </c>
      <c r="N24" s="143" t="s">
        <v>342</v>
      </c>
    </row>
    <row r="25" spans="1:14" s="61" customFormat="1" ht="18.75" customHeight="1">
      <c r="A25" s="198"/>
      <c r="B25" s="149">
        <f t="shared" si="6"/>
        <v>30016</v>
      </c>
      <c r="C25" s="106">
        <f t="shared" si="4"/>
        <v>15</v>
      </c>
      <c r="D25" s="106" t="str">
        <f t="shared" si="2"/>
        <v>F</v>
      </c>
      <c r="E25" s="108">
        <v>4</v>
      </c>
      <c r="F25" s="108">
        <v>2</v>
      </c>
      <c r="G25" s="108">
        <f t="shared" si="3"/>
        <v>4</v>
      </c>
      <c r="H25" s="141" t="s">
        <v>353</v>
      </c>
      <c r="I25" s="110"/>
      <c r="J25" s="110"/>
      <c r="K25" s="110" t="s">
        <v>31</v>
      </c>
      <c r="L25" s="110" t="s">
        <v>84</v>
      </c>
      <c r="M25" s="150" t="s">
        <v>420</v>
      </c>
      <c r="N25" s="143" t="s">
        <v>342</v>
      </c>
    </row>
    <row r="26" spans="1:14" s="61" customFormat="1" ht="18.75" customHeight="1">
      <c r="A26" s="198"/>
      <c r="B26" s="149">
        <f t="shared" si="6"/>
        <v>30018</v>
      </c>
      <c r="C26" s="106">
        <f t="shared" si="4"/>
        <v>17</v>
      </c>
      <c r="D26" s="106" t="str">
        <f t="shared" si="2"/>
        <v>11</v>
      </c>
      <c r="E26" s="108">
        <v>4</v>
      </c>
      <c r="F26" s="108">
        <v>2</v>
      </c>
      <c r="G26" s="108">
        <f t="shared" si="3"/>
        <v>4</v>
      </c>
      <c r="H26" s="141" t="s">
        <v>355</v>
      </c>
      <c r="I26" s="110"/>
      <c r="J26" s="110"/>
      <c r="K26" s="110" t="s">
        <v>31</v>
      </c>
      <c r="L26" s="110" t="s">
        <v>84</v>
      </c>
      <c r="M26" s="150" t="s">
        <v>421</v>
      </c>
      <c r="N26" s="143" t="s">
        <v>342</v>
      </c>
    </row>
    <row r="27" spans="1:14" s="61" customFormat="1" ht="18.75" customHeight="1">
      <c r="A27" s="198"/>
      <c r="B27" s="149">
        <f t="shared" si="6"/>
        <v>30020</v>
      </c>
      <c r="C27" s="106">
        <f t="shared" si="4"/>
        <v>19</v>
      </c>
      <c r="D27" s="106" t="str">
        <f t="shared" si="2"/>
        <v>13</v>
      </c>
      <c r="E27" s="108">
        <v>4</v>
      </c>
      <c r="F27" s="108">
        <v>2</v>
      </c>
      <c r="G27" s="108">
        <f t="shared" si="3"/>
        <v>4</v>
      </c>
      <c r="H27" s="141" t="s">
        <v>357</v>
      </c>
      <c r="I27" s="110"/>
      <c r="J27" s="110"/>
      <c r="K27" s="110" t="s">
        <v>31</v>
      </c>
      <c r="L27" s="110" t="s">
        <v>84</v>
      </c>
      <c r="M27" s="150" t="s">
        <v>422</v>
      </c>
      <c r="N27" s="143" t="s">
        <v>342</v>
      </c>
    </row>
    <row r="28" spans="1:14" s="61" customFormat="1" ht="18.75" customHeight="1" thickBot="1">
      <c r="A28" s="199"/>
      <c r="B28" s="151">
        <f t="shared" si="6"/>
        <v>30022</v>
      </c>
      <c r="C28" s="112">
        <f t="shared" si="4"/>
        <v>21</v>
      </c>
      <c r="D28" s="112" t="str">
        <f t="shared" si="2"/>
        <v>15</v>
      </c>
      <c r="E28" s="108">
        <v>4</v>
      </c>
      <c r="F28" s="108">
        <v>2</v>
      </c>
      <c r="G28" s="108">
        <f t="shared" si="3"/>
        <v>4</v>
      </c>
      <c r="H28" s="141" t="s">
        <v>359</v>
      </c>
      <c r="I28" s="110"/>
      <c r="J28" s="110"/>
      <c r="K28" s="110" t="s">
        <v>31</v>
      </c>
      <c r="L28" s="110" t="s">
        <v>84</v>
      </c>
      <c r="M28" s="150" t="s">
        <v>423</v>
      </c>
      <c r="N28" s="143" t="s">
        <v>342</v>
      </c>
    </row>
    <row r="29" spans="1:14" s="61" customFormat="1" ht="225" customHeight="1">
      <c r="A29" s="197" t="s">
        <v>361</v>
      </c>
      <c r="B29" s="152">
        <f t="shared" ref="B29:B54" si="7">C29+40001</f>
        <v>40029</v>
      </c>
      <c r="C29" s="153">
        <f>(28+QUOTIENT((H4-1),2))</f>
        <v>28</v>
      </c>
      <c r="D29" s="153" t="str">
        <f t="shared" si="2"/>
        <v>1C</v>
      </c>
      <c r="E29" s="154">
        <v>3</v>
      </c>
      <c r="F29" s="154">
        <v>1</v>
      </c>
      <c r="G29" s="154">
        <v>2</v>
      </c>
      <c r="H29" s="155" t="s">
        <v>362</v>
      </c>
      <c r="I29" s="156" t="s">
        <v>129</v>
      </c>
      <c r="J29" s="157"/>
      <c r="K29" s="158" t="s">
        <v>130</v>
      </c>
      <c r="L29" s="158" t="s">
        <v>84</v>
      </c>
      <c r="M29" s="159" t="s">
        <v>363</v>
      </c>
      <c r="N29" s="160"/>
    </row>
    <row r="30" spans="1:14" s="61" customFormat="1" ht="127.5" customHeight="1">
      <c r="A30" s="198"/>
      <c r="B30" s="161">
        <f t="shared" si="7"/>
        <v>40069</v>
      </c>
      <c r="C30" s="162">
        <f>(68+QUOTIENT((H4-1),2))</f>
        <v>68</v>
      </c>
      <c r="D30" s="153" t="str">
        <f t="shared" si="2"/>
        <v>44</v>
      </c>
      <c r="E30" s="163">
        <v>3</v>
      </c>
      <c r="F30" s="163">
        <v>1</v>
      </c>
      <c r="G30" s="163">
        <f t="shared" ref="G30:G54" si="8">F30*2</f>
        <v>2</v>
      </c>
      <c r="H30" s="164" t="s">
        <v>364</v>
      </c>
      <c r="I30" s="165" t="s">
        <v>154</v>
      </c>
      <c r="J30" s="166"/>
      <c r="K30" s="167" t="s">
        <v>130</v>
      </c>
      <c r="L30" s="167" t="s">
        <v>84</v>
      </c>
      <c r="M30" s="168" t="s">
        <v>365</v>
      </c>
      <c r="N30" s="169"/>
    </row>
    <row r="31" spans="1:14" s="61" customFormat="1" ht="82.5" customHeight="1" thickBot="1">
      <c r="A31" s="198"/>
      <c r="B31" s="152">
        <f t="shared" si="7"/>
        <v>40189</v>
      </c>
      <c r="C31" s="153">
        <f>(188+QUOTIENT((H4-1),2))</f>
        <v>188</v>
      </c>
      <c r="D31" s="153" t="str">
        <f t="shared" si="2"/>
        <v>BC</v>
      </c>
      <c r="E31" s="163">
        <v>3</v>
      </c>
      <c r="F31" s="163">
        <v>1</v>
      </c>
      <c r="G31" s="163">
        <f t="shared" si="8"/>
        <v>2</v>
      </c>
      <c r="H31" s="164" t="s">
        <v>366</v>
      </c>
      <c r="I31" s="167" t="s">
        <v>79</v>
      </c>
      <c r="J31" s="163"/>
      <c r="K31" s="167" t="s">
        <v>130</v>
      </c>
      <c r="L31" s="167" t="s">
        <v>84</v>
      </c>
      <c r="M31" s="168" t="s">
        <v>450</v>
      </c>
      <c r="N31" s="143" t="s">
        <v>342</v>
      </c>
    </row>
    <row r="32" spans="1:14" s="61" customFormat="1" ht="52.5" customHeight="1">
      <c r="A32" s="197" t="s">
        <v>367</v>
      </c>
      <c r="B32" s="104">
        <f t="shared" si="7"/>
        <v>40401</v>
      </c>
      <c r="C32" s="105">
        <f>(400+(H4-1)*40)</f>
        <v>400</v>
      </c>
      <c r="D32" s="105" t="str">
        <f t="shared" si="2"/>
        <v>190</v>
      </c>
      <c r="E32" s="98">
        <v>16</v>
      </c>
      <c r="F32" s="98">
        <v>1</v>
      </c>
      <c r="G32" s="98">
        <f t="shared" si="8"/>
        <v>2</v>
      </c>
      <c r="H32" s="146" t="s">
        <v>368</v>
      </c>
      <c r="I32" s="102" t="s">
        <v>369</v>
      </c>
      <c r="J32" s="98">
        <v>120</v>
      </c>
      <c r="K32" s="102" t="s">
        <v>28</v>
      </c>
      <c r="L32" s="102" t="s">
        <v>29</v>
      </c>
      <c r="M32" s="159" t="s">
        <v>370</v>
      </c>
      <c r="N32" s="148" t="s">
        <v>342</v>
      </c>
    </row>
    <row r="33" spans="1:14" s="61" customFormat="1" ht="37.5" customHeight="1">
      <c r="A33" s="198"/>
      <c r="B33" s="127">
        <f t="shared" si="7"/>
        <v>40402</v>
      </c>
      <c r="C33" s="106">
        <f>C32+F32</f>
        <v>401</v>
      </c>
      <c r="D33" s="106" t="str">
        <f t="shared" si="2"/>
        <v>191</v>
      </c>
      <c r="E33" s="108">
        <v>16</v>
      </c>
      <c r="F33" s="108">
        <v>1</v>
      </c>
      <c r="G33" s="108">
        <f t="shared" si="8"/>
        <v>2</v>
      </c>
      <c r="H33" s="141" t="s">
        <v>371</v>
      </c>
      <c r="I33" s="110" t="s">
        <v>372</v>
      </c>
      <c r="J33" s="108">
        <v>600</v>
      </c>
      <c r="K33" s="110" t="s">
        <v>28</v>
      </c>
      <c r="L33" s="110" t="s">
        <v>29</v>
      </c>
      <c r="M33" s="168" t="s">
        <v>373</v>
      </c>
      <c r="N33" s="143" t="s">
        <v>342</v>
      </c>
    </row>
    <row r="34" spans="1:14" s="61" customFormat="1" ht="37.5" customHeight="1">
      <c r="A34" s="198"/>
      <c r="B34" s="127">
        <f t="shared" si="7"/>
        <v>40403</v>
      </c>
      <c r="C34" s="106">
        <f t="shared" ref="C34:C54" si="9">C33+F33</f>
        <v>402</v>
      </c>
      <c r="D34" s="177" t="str">
        <f>DEC2HEX(C34)</f>
        <v>192</v>
      </c>
      <c r="E34" s="108">
        <v>16</v>
      </c>
      <c r="F34" s="108">
        <v>2</v>
      </c>
      <c r="G34" s="108">
        <f>F34*2</f>
        <v>4</v>
      </c>
      <c r="H34" s="141" t="s">
        <v>244</v>
      </c>
      <c r="I34" s="110"/>
      <c r="J34" s="108">
        <v>0</v>
      </c>
      <c r="K34" s="110" t="s">
        <v>31</v>
      </c>
      <c r="L34" s="110" t="s">
        <v>29</v>
      </c>
      <c r="M34" s="168" t="s">
        <v>383</v>
      </c>
      <c r="N34" s="143" t="s">
        <v>342</v>
      </c>
    </row>
    <row r="35" spans="1:14" s="61" customFormat="1" ht="37.5" customHeight="1">
      <c r="A35" s="198"/>
      <c r="B35" s="127">
        <f t="shared" si="7"/>
        <v>40405</v>
      </c>
      <c r="C35" s="106">
        <f t="shared" si="9"/>
        <v>404</v>
      </c>
      <c r="D35" s="106" t="str">
        <f t="shared" si="2"/>
        <v>194</v>
      </c>
      <c r="E35" s="108">
        <v>16</v>
      </c>
      <c r="F35" s="108">
        <v>2</v>
      </c>
      <c r="G35" s="108">
        <f t="shared" si="8"/>
        <v>4</v>
      </c>
      <c r="H35" s="141" t="s">
        <v>310</v>
      </c>
      <c r="I35" s="122" t="s">
        <v>456</v>
      </c>
      <c r="J35" s="108">
        <v>433.92</v>
      </c>
      <c r="K35" s="110" t="s">
        <v>311</v>
      </c>
      <c r="L35" s="110" t="s">
        <v>29</v>
      </c>
      <c r="M35" s="168" t="s">
        <v>382</v>
      </c>
      <c r="N35" s="143" t="s">
        <v>342</v>
      </c>
    </row>
    <row r="36" spans="1:14" s="61" customFormat="1" ht="60" customHeight="1">
      <c r="A36" s="198"/>
      <c r="B36" s="127">
        <f t="shared" si="7"/>
        <v>40407</v>
      </c>
      <c r="C36" s="106">
        <f t="shared" si="9"/>
        <v>406</v>
      </c>
      <c r="D36" s="106" t="str">
        <f t="shared" si="2"/>
        <v>196</v>
      </c>
      <c r="E36" s="108">
        <v>16</v>
      </c>
      <c r="F36" s="108">
        <v>1</v>
      </c>
      <c r="G36" s="108">
        <f t="shared" si="8"/>
        <v>2</v>
      </c>
      <c r="H36" s="141" t="s">
        <v>312</v>
      </c>
      <c r="I36" s="110" t="s">
        <v>452</v>
      </c>
      <c r="J36" s="108">
        <v>15</v>
      </c>
      <c r="K36" s="110" t="s">
        <v>313</v>
      </c>
      <c r="L36" s="110" t="s">
        <v>29</v>
      </c>
      <c r="M36" s="168" t="s">
        <v>457</v>
      </c>
      <c r="N36" s="143" t="s">
        <v>342</v>
      </c>
    </row>
    <row r="37" spans="1:14" s="61" customFormat="1" ht="45" customHeight="1">
      <c r="A37" s="198"/>
      <c r="B37" s="127">
        <f t="shared" si="7"/>
        <v>40408</v>
      </c>
      <c r="C37" s="106">
        <f t="shared" si="9"/>
        <v>407</v>
      </c>
      <c r="D37" s="106" t="str">
        <f t="shared" si="2"/>
        <v>197</v>
      </c>
      <c r="E37" s="108">
        <v>16</v>
      </c>
      <c r="F37" s="108">
        <v>1</v>
      </c>
      <c r="G37" s="108">
        <f t="shared" si="8"/>
        <v>2</v>
      </c>
      <c r="H37" s="141" t="s">
        <v>451</v>
      </c>
      <c r="I37" s="110" t="s">
        <v>76</v>
      </c>
      <c r="J37" s="108">
        <v>0</v>
      </c>
      <c r="K37" s="110" t="s">
        <v>28</v>
      </c>
      <c r="L37" s="110" t="s">
        <v>29</v>
      </c>
      <c r="M37" s="168" t="s">
        <v>458</v>
      </c>
      <c r="N37" s="143" t="s">
        <v>342</v>
      </c>
    </row>
    <row r="38" spans="1:14" s="61" customFormat="1" ht="30" customHeight="1">
      <c r="A38" s="198"/>
      <c r="B38" s="127">
        <f t="shared" si="7"/>
        <v>40409</v>
      </c>
      <c r="C38" s="106">
        <f t="shared" si="9"/>
        <v>408</v>
      </c>
      <c r="D38" s="106" t="str">
        <f t="shared" si="2"/>
        <v>198</v>
      </c>
      <c r="E38" s="176"/>
      <c r="F38" s="108">
        <v>2</v>
      </c>
      <c r="G38" s="108">
        <f>F38*2</f>
        <v>4</v>
      </c>
      <c r="H38" s="141" t="s">
        <v>461</v>
      </c>
      <c r="I38" s="110"/>
      <c r="J38" s="108">
        <v>1</v>
      </c>
      <c r="K38" s="110" t="s">
        <v>311</v>
      </c>
      <c r="L38" s="110" t="s">
        <v>29</v>
      </c>
      <c r="M38" s="168" t="s">
        <v>486</v>
      </c>
      <c r="N38" s="143" t="s">
        <v>342</v>
      </c>
    </row>
    <row r="39" spans="1:14" s="61" customFormat="1" ht="30" customHeight="1">
      <c r="A39" s="198"/>
      <c r="B39" s="127">
        <f t="shared" si="7"/>
        <v>40411</v>
      </c>
      <c r="C39" s="106">
        <f t="shared" si="9"/>
        <v>410</v>
      </c>
      <c r="D39" s="106" t="str">
        <f t="shared" si="2"/>
        <v>19A</v>
      </c>
      <c r="E39" s="176"/>
      <c r="F39" s="108">
        <v>2</v>
      </c>
      <c r="G39" s="108">
        <f>F39*2</f>
        <v>4</v>
      </c>
      <c r="H39" s="141" t="s">
        <v>462</v>
      </c>
      <c r="I39" s="110"/>
      <c r="J39" s="108">
        <v>0</v>
      </c>
      <c r="K39" s="110" t="s">
        <v>311</v>
      </c>
      <c r="L39" s="110" t="s">
        <v>29</v>
      </c>
      <c r="M39" s="168" t="s">
        <v>486</v>
      </c>
      <c r="N39" s="143" t="s">
        <v>342</v>
      </c>
    </row>
    <row r="40" spans="1:14" s="61" customFormat="1" ht="30" customHeight="1">
      <c r="A40" s="198"/>
      <c r="B40" s="127">
        <f t="shared" si="7"/>
        <v>40413</v>
      </c>
      <c r="C40" s="106">
        <f t="shared" si="9"/>
        <v>412</v>
      </c>
      <c r="D40" s="106" t="str">
        <f t="shared" si="2"/>
        <v>19C</v>
      </c>
      <c r="E40" s="108">
        <v>16</v>
      </c>
      <c r="F40" s="108">
        <v>2</v>
      </c>
      <c r="G40" s="108">
        <f t="shared" si="8"/>
        <v>4</v>
      </c>
      <c r="H40" s="141" t="s">
        <v>463</v>
      </c>
      <c r="I40" s="110"/>
      <c r="J40" s="108">
        <v>1</v>
      </c>
      <c r="K40" s="110" t="s">
        <v>311</v>
      </c>
      <c r="L40" s="110" t="s">
        <v>29</v>
      </c>
      <c r="M40" s="168" t="s">
        <v>487</v>
      </c>
      <c r="N40" s="143" t="s">
        <v>342</v>
      </c>
    </row>
    <row r="41" spans="1:14" s="61" customFormat="1" ht="30" customHeight="1">
      <c r="A41" s="198"/>
      <c r="B41" s="127">
        <f t="shared" si="7"/>
        <v>40415</v>
      </c>
      <c r="C41" s="106">
        <f t="shared" si="9"/>
        <v>414</v>
      </c>
      <c r="D41" s="106" t="str">
        <f t="shared" si="2"/>
        <v>19E</v>
      </c>
      <c r="E41" s="108">
        <v>16</v>
      </c>
      <c r="F41" s="108">
        <v>2</v>
      </c>
      <c r="G41" s="108">
        <f t="shared" si="8"/>
        <v>4</v>
      </c>
      <c r="H41" s="141" t="s">
        <v>464</v>
      </c>
      <c r="I41" s="110"/>
      <c r="J41" s="108">
        <v>0</v>
      </c>
      <c r="K41" s="110" t="s">
        <v>311</v>
      </c>
      <c r="L41" s="110" t="s">
        <v>29</v>
      </c>
      <c r="M41" s="168" t="s">
        <v>487</v>
      </c>
      <c r="N41" s="143" t="s">
        <v>342</v>
      </c>
    </row>
    <row r="42" spans="1:14" s="61" customFormat="1" ht="45" customHeight="1">
      <c r="A42" s="198"/>
      <c r="B42" s="127">
        <f t="shared" si="7"/>
        <v>40417</v>
      </c>
      <c r="C42" s="106">
        <f t="shared" si="9"/>
        <v>416</v>
      </c>
      <c r="D42" s="106" t="str">
        <f t="shared" si="2"/>
        <v>1A0</v>
      </c>
      <c r="E42" s="108">
        <v>16</v>
      </c>
      <c r="F42" s="108">
        <v>2</v>
      </c>
      <c r="G42" s="108">
        <f t="shared" si="8"/>
        <v>4</v>
      </c>
      <c r="H42" s="141" t="s">
        <v>384</v>
      </c>
      <c r="I42" s="110"/>
      <c r="J42" s="108">
        <v>0</v>
      </c>
      <c r="K42" s="110" t="s">
        <v>311</v>
      </c>
      <c r="L42" s="110" t="s">
        <v>29</v>
      </c>
      <c r="M42" s="168" t="s">
        <v>433</v>
      </c>
      <c r="N42" s="143" t="s">
        <v>342</v>
      </c>
    </row>
    <row r="43" spans="1:14" s="61" customFormat="1" ht="18.75" customHeight="1">
      <c r="A43" s="198"/>
      <c r="B43" s="127">
        <f t="shared" si="7"/>
        <v>40419</v>
      </c>
      <c r="C43" s="106">
        <f t="shared" si="9"/>
        <v>418</v>
      </c>
      <c r="D43" s="106" t="str">
        <f t="shared" si="2"/>
        <v>1A2</v>
      </c>
      <c r="E43" s="108">
        <v>16</v>
      </c>
      <c r="F43" s="108">
        <v>2</v>
      </c>
      <c r="G43" s="108">
        <f t="shared" si="8"/>
        <v>4</v>
      </c>
      <c r="H43" s="141" t="s">
        <v>374</v>
      </c>
      <c r="I43" s="110"/>
      <c r="J43" s="108">
        <v>0</v>
      </c>
      <c r="K43" s="110" t="s">
        <v>311</v>
      </c>
      <c r="L43" s="110" t="s">
        <v>29</v>
      </c>
      <c r="M43" s="142" t="s">
        <v>488</v>
      </c>
      <c r="N43" s="143" t="s">
        <v>342</v>
      </c>
    </row>
    <row r="44" spans="1:14" s="61" customFormat="1" ht="18.75" customHeight="1">
      <c r="A44" s="198"/>
      <c r="B44" s="127">
        <f t="shared" si="7"/>
        <v>40421</v>
      </c>
      <c r="C44" s="106">
        <f t="shared" si="9"/>
        <v>420</v>
      </c>
      <c r="D44" s="106" t="str">
        <f t="shared" si="2"/>
        <v>1A4</v>
      </c>
      <c r="E44" s="108">
        <v>16</v>
      </c>
      <c r="F44" s="108">
        <v>2</v>
      </c>
      <c r="G44" s="108">
        <f t="shared" si="8"/>
        <v>4</v>
      </c>
      <c r="H44" s="141" t="s">
        <v>376</v>
      </c>
      <c r="I44" s="110"/>
      <c r="J44" s="108">
        <v>0</v>
      </c>
      <c r="K44" s="110" t="s">
        <v>311</v>
      </c>
      <c r="L44" s="110" t="s">
        <v>29</v>
      </c>
      <c r="M44" s="142" t="s">
        <v>489</v>
      </c>
      <c r="N44" s="143" t="s">
        <v>342</v>
      </c>
    </row>
    <row r="45" spans="1:14" s="61" customFormat="1" ht="18.75" customHeight="1">
      <c r="A45" s="198"/>
      <c r="B45" s="127">
        <f t="shared" si="7"/>
        <v>40423</v>
      </c>
      <c r="C45" s="106">
        <f t="shared" si="9"/>
        <v>422</v>
      </c>
      <c r="D45" s="106" t="str">
        <f t="shared" si="2"/>
        <v>1A6</v>
      </c>
      <c r="E45" s="108">
        <v>16</v>
      </c>
      <c r="F45" s="108">
        <v>2</v>
      </c>
      <c r="G45" s="108">
        <f t="shared" si="8"/>
        <v>4</v>
      </c>
      <c r="H45" s="141" t="s">
        <v>378</v>
      </c>
      <c r="I45" s="110"/>
      <c r="J45" s="108">
        <v>0</v>
      </c>
      <c r="K45" s="110" t="s">
        <v>311</v>
      </c>
      <c r="L45" s="110" t="s">
        <v>29</v>
      </c>
      <c r="M45" s="142" t="s">
        <v>490</v>
      </c>
      <c r="N45" s="143" t="s">
        <v>342</v>
      </c>
    </row>
    <row r="46" spans="1:14" s="61" customFormat="1" ht="18.75" customHeight="1">
      <c r="A46" s="198"/>
      <c r="B46" s="127">
        <f t="shared" si="7"/>
        <v>40425</v>
      </c>
      <c r="C46" s="106">
        <f t="shared" si="9"/>
        <v>424</v>
      </c>
      <c r="D46" s="106" t="str">
        <f t="shared" si="2"/>
        <v>1A8</v>
      </c>
      <c r="E46" s="108">
        <v>16</v>
      </c>
      <c r="F46" s="108">
        <v>2</v>
      </c>
      <c r="G46" s="108">
        <f t="shared" si="8"/>
        <v>4</v>
      </c>
      <c r="H46" s="141" t="s">
        <v>380</v>
      </c>
      <c r="I46" s="110"/>
      <c r="J46" s="108">
        <v>0</v>
      </c>
      <c r="K46" s="110" t="s">
        <v>311</v>
      </c>
      <c r="L46" s="110" t="s">
        <v>29</v>
      </c>
      <c r="M46" s="142" t="s">
        <v>491</v>
      </c>
      <c r="N46" s="143" t="s">
        <v>342</v>
      </c>
    </row>
    <row r="47" spans="1:14" s="61" customFormat="1" ht="18.75" customHeight="1">
      <c r="A47" s="198"/>
      <c r="B47" s="127">
        <f t="shared" si="7"/>
        <v>40427</v>
      </c>
      <c r="C47" s="106">
        <f t="shared" si="9"/>
        <v>426</v>
      </c>
      <c r="D47" s="106" t="str">
        <f t="shared" si="2"/>
        <v>1AA</v>
      </c>
      <c r="E47" s="108">
        <v>16</v>
      </c>
      <c r="F47" s="108">
        <v>1</v>
      </c>
      <c r="G47" s="108">
        <f>F47*2</f>
        <v>2</v>
      </c>
      <c r="H47" s="14" t="s">
        <v>512</v>
      </c>
      <c r="I47" s="5" t="s">
        <v>79</v>
      </c>
      <c r="J47" s="5">
        <v>0</v>
      </c>
      <c r="K47" s="5" t="s">
        <v>28</v>
      </c>
      <c r="L47" s="110" t="s">
        <v>29</v>
      </c>
      <c r="M47" s="181" t="s">
        <v>511</v>
      </c>
      <c r="N47" s="143" t="s">
        <v>342</v>
      </c>
    </row>
    <row r="48" spans="1:14" s="61" customFormat="1" ht="18.75" customHeight="1">
      <c r="A48" s="198"/>
      <c r="B48" s="127">
        <f t="shared" si="7"/>
        <v>40428</v>
      </c>
      <c r="C48" s="106">
        <f t="shared" si="9"/>
        <v>427</v>
      </c>
      <c r="D48" s="106" t="str">
        <f t="shared" si="2"/>
        <v>1AB</v>
      </c>
      <c r="E48" s="108">
        <v>16</v>
      </c>
      <c r="F48" s="108">
        <v>1</v>
      </c>
      <c r="G48" s="108">
        <f>F48*2</f>
        <v>2</v>
      </c>
      <c r="H48" s="14" t="s">
        <v>513</v>
      </c>
      <c r="I48" s="5" t="s">
        <v>79</v>
      </c>
      <c r="J48" s="5">
        <v>0</v>
      </c>
      <c r="K48" s="5" t="s">
        <v>28</v>
      </c>
      <c r="L48" s="110" t="s">
        <v>29</v>
      </c>
      <c r="M48" s="181" t="s">
        <v>511</v>
      </c>
      <c r="N48" s="143" t="s">
        <v>342</v>
      </c>
    </row>
    <row r="49" spans="1:14" s="61" customFormat="1" ht="18.75" customHeight="1">
      <c r="A49" s="198"/>
      <c r="B49" s="127">
        <f t="shared" si="7"/>
        <v>40429</v>
      </c>
      <c r="C49" s="106">
        <f t="shared" si="9"/>
        <v>428</v>
      </c>
      <c r="D49" s="106" t="str">
        <f t="shared" si="2"/>
        <v>1AC</v>
      </c>
      <c r="E49" s="108">
        <v>16</v>
      </c>
      <c r="F49" s="108">
        <v>1</v>
      </c>
      <c r="G49" s="108">
        <f t="shared" ref="G49:G50" si="10">F49*2</f>
        <v>2</v>
      </c>
      <c r="H49" s="14" t="s">
        <v>514</v>
      </c>
      <c r="I49" s="5" t="s">
        <v>79</v>
      </c>
      <c r="J49" s="8">
        <v>0</v>
      </c>
      <c r="K49" s="5" t="s">
        <v>28</v>
      </c>
      <c r="L49" s="5" t="s">
        <v>29</v>
      </c>
      <c r="M49" s="181" t="s">
        <v>511</v>
      </c>
      <c r="N49" s="143" t="s">
        <v>342</v>
      </c>
    </row>
    <row r="50" spans="1:14" s="61" customFormat="1" ht="18.75" customHeight="1" thickBot="1">
      <c r="A50" s="198"/>
      <c r="B50" s="127">
        <f t="shared" si="7"/>
        <v>40430</v>
      </c>
      <c r="C50" s="106">
        <f t="shared" si="9"/>
        <v>429</v>
      </c>
      <c r="D50" s="106" t="str">
        <f t="shared" si="2"/>
        <v>1AD</v>
      </c>
      <c r="E50" s="108">
        <v>16</v>
      </c>
      <c r="F50" s="108">
        <v>1</v>
      </c>
      <c r="G50" s="108">
        <f t="shared" si="10"/>
        <v>2</v>
      </c>
      <c r="H50" s="14" t="s">
        <v>515</v>
      </c>
      <c r="I50" s="5" t="s">
        <v>79</v>
      </c>
      <c r="J50" s="8">
        <v>0</v>
      </c>
      <c r="K50" s="5" t="s">
        <v>28</v>
      </c>
      <c r="L50" s="5" t="s">
        <v>29</v>
      </c>
      <c r="M50" s="181" t="s">
        <v>511</v>
      </c>
      <c r="N50" s="143" t="s">
        <v>342</v>
      </c>
    </row>
    <row r="51" spans="1:14" s="61" customFormat="1" ht="18.75" hidden="1" customHeight="1">
      <c r="A51" s="198"/>
      <c r="B51" s="127">
        <f t="shared" si="7"/>
        <v>40431</v>
      </c>
      <c r="C51" s="106">
        <f t="shared" si="9"/>
        <v>430</v>
      </c>
      <c r="D51" s="106" t="str">
        <f t="shared" si="2"/>
        <v>1AE</v>
      </c>
      <c r="E51" s="108">
        <v>16</v>
      </c>
      <c r="F51" s="108">
        <v>7</v>
      </c>
      <c r="G51" s="108">
        <f t="shared" si="8"/>
        <v>14</v>
      </c>
      <c r="H51" s="141" t="s">
        <v>316</v>
      </c>
      <c r="I51" s="110"/>
      <c r="J51" s="108"/>
      <c r="K51" s="110"/>
      <c r="L51" s="110" t="s">
        <v>29</v>
      </c>
      <c r="M51" s="142" t="s">
        <v>386</v>
      </c>
      <c r="N51" s="143" t="s">
        <v>342</v>
      </c>
    </row>
    <row r="52" spans="1:14" s="61" customFormat="1" ht="52.5" hidden="1" customHeight="1">
      <c r="A52" s="198"/>
      <c r="B52" s="127">
        <f t="shared" si="7"/>
        <v>40438</v>
      </c>
      <c r="C52" s="106">
        <f t="shared" si="9"/>
        <v>437</v>
      </c>
      <c r="D52" s="106" t="str">
        <f t="shared" si="2"/>
        <v>1B5</v>
      </c>
      <c r="E52" s="108">
        <v>16</v>
      </c>
      <c r="F52" s="108">
        <v>1</v>
      </c>
      <c r="G52" s="108">
        <f t="shared" si="8"/>
        <v>2</v>
      </c>
      <c r="H52" s="141" t="s">
        <v>387</v>
      </c>
      <c r="I52" s="110"/>
      <c r="J52" s="123" t="s">
        <v>468</v>
      </c>
      <c r="K52" s="110" t="s">
        <v>388</v>
      </c>
      <c r="L52" s="110" t="s">
        <v>29</v>
      </c>
      <c r="M52" s="168" t="s">
        <v>389</v>
      </c>
      <c r="N52" s="143" t="s">
        <v>342</v>
      </c>
    </row>
    <row r="53" spans="1:14" s="61" customFormat="1" ht="18.75" hidden="1" customHeight="1">
      <c r="A53" s="198"/>
      <c r="B53" s="127">
        <f t="shared" si="7"/>
        <v>40439</v>
      </c>
      <c r="C53" s="106">
        <f t="shared" si="9"/>
        <v>438</v>
      </c>
      <c r="D53" s="106" t="str">
        <f t="shared" si="2"/>
        <v>1B6</v>
      </c>
      <c r="E53" s="108">
        <v>16</v>
      </c>
      <c r="F53" s="108">
        <v>1</v>
      </c>
      <c r="G53" s="108">
        <f t="shared" si="8"/>
        <v>2</v>
      </c>
      <c r="H53" s="141" t="s">
        <v>390</v>
      </c>
      <c r="I53" s="110"/>
      <c r="J53" s="123" t="s">
        <v>469</v>
      </c>
      <c r="K53" s="110" t="s">
        <v>388</v>
      </c>
      <c r="L53" s="110" t="s">
        <v>29</v>
      </c>
      <c r="M53" s="142" t="s">
        <v>391</v>
      </c>
      <c r="N53" s="143" t="s">
        <v>342</v>
      </c>
    </row>
    <row r="54" spans="1:14" s="61" customFormat="1" ht="18.75" hidden="1" customHeight="1" thickBot="1">
      <c r="A54" s="199"/>
      <c r="B54" s="127">
        <f t="shared" si="7"/>
        <v>40440</v>
      </c>
      <c r="C54" s="106">
        <f t="shared" si="9"/>
        <v>439</v>
      </c>
      <c r="D54" s="112" t="str">
        <f t="shared" si="2"/>
        <v>1B7</v>
      </c>
      <c r="E54" s="128">
        <v>16</v>
      </c>
      <c r="F54" s="128">
        <v>1</v>
      </c>
      <c r="G54" s="128">
        <f t="shared" si="8"/>
        <v>2</v>
      </c>
      <c r="H54" s="170" t="s">
        <v>392</v>
      </c>
      <c r="I54" s="130"/>
      <c r="J54" s="123" t="s">
        <v>470</v>
      </c>
      <c r="K54" s="130" t="s">
        <v>388</v>
      </c>
      <c r="L54" s="130" t="s">
        <v>29</v>
      </c>
      <c r="M54" s="142" t="s">
        <v>391</v>
      </c>
      <c r="N54" s="143" t="s">
        <v>342</v>
      </c>
    </row>
    <row r="55" spans="1:14" ht="18.75">
      <c r="A55" s="54"/>
      <c r="B55" s="42"/>
      <c r="C55" s="42"/>
      <c r="D55" s="42"/>
      <c r="E55" s="7"/>
      <c r="F55" s="7"/>
      <c r="G55" s="7"/>
      <c r="H55" s="4"/>
      <c r="I55" s="4"/>
      <c r="J55" s="7"/>
      <c r="K55" s="4"/>
      <c r="L55" s="4"/>
      <c r="M55" s="46"/>
      <c r="N55" s="4"/>
    </row>
    <row r="56" spans="1:14" ht="18.75">
      <c r="B56" s="16"/>
      <c r="C56" s="16"/>
      <c r="D56" s="16"/>
    </row>
    <row r="57" spans="1:14" ht="18.75">
      <c r="B57" s="16"/>
      <c r="C57" s="16"/>
      <c r="D57" s="16"/>
    </row>
    <row r="58" spans="1:14" ht="18.75">
      <c r="B58" s="16"/>
      <c r="C58" s="16"/>
      <c r="D58" s="16"/>
    </row>
    <row r="59" spans="1:14" ht="18.75">
      <c r="B59" s="16"/>
      <c r="C59" s="16"/>
      <c r="D59" s="1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  <row r="62" spans="1:14" s="3" customFormat="1" ht="18.75">
      <c r="A62" s="1"/>
      <c r="B62" s="16"/>
      <c r="C62" s="16"/>
      <c r="D62" s="16"/>
      <c r="H62" s="6"/>
      <c r="I62" s="6"/>
      <c r="K62" s="6"/>
      <c r="L62" s="6"/>
      <c r="M62" s="2"/>
      <c r="N62" s="6"/>
    </row>
    <row r="63" spans="1:14" s="3" customFormat="1" ht="18.75">
      <c r="A63" s="1"/>
      <c r="B63" s="16"/>
      <c r="C63" s="16"/>
      <c r="D63" s="16"/>
      <c r="H63" s="6"/>
      <c r="I63" s="6"/>
      <c r="K63" s="6"/>
      <c r="L63" s="6"/>
      <c r="M63" s="2"/>
      <c r="N63" s="6"/>
    </row>
    <row r="64" spans="1:14" s="3" customFormat="1" ht="18.75">
      <c r="A64" s="1"/>
      <c r="B64" s="16"/>
      <c r="C64" s="16"/>
      <c r="D64" s="16"/>
      <c r="H64" s="6"/>
      <c r="I64" s="6"/>
      <c r="K64" s="6"/>
      <c r="L64" s="6"/>
      <c r="M64" s="2"/>
      <c r="N64" s="6"/>
    </row>
    <row r="65" spans="1:14" s="3" customFormat="1" ht="18.75">
      <c r="A65" s="1"/>
      <c r="B65" s="16"/>
      <c r="C65" s="16"/>
      <c r="D65" s="16"/>
      <c r="H65" s="6"/>
      <c r="I65" s="6"/>
      <c r="K65" s="6"/>
      <c r="L65" s="6"/>
      <c r="M65" s="2"/>
      <c r="N65" s="6"/>
    </row>
    <row r="66" spans="1:14" s="3" customFormat="1" ht="18.75">
      <c r="A66" s="1"/>
      <c r="B66" s="16"/>
      <c r="C66" s="16"/>
      <c r="D66" s="16"/>
      <c r="H66" s="6"/>
      <c r="I66" s="6"/>
      <c r="K66" s="6"/>
      <c r="L66" s="6"/>
      <c r="M66" s="2"/>
      <c r="N66" s="6"/>
    </row>
    <row r="67" spans="1:14" s="3" customFormat="1" ht="18.75">
      <c r="A67" s="1"/>
      <c r="B67" s="16"/>
      <c r="C67" s="16"/>
      <c r="D67" s="16"/>
      <c r="H67" s="6"/>
      <c r="I67" s="6"/>
      <c r="K67" s="6"/>
      <c r="L67" s="6"/>
      <c r="M67" s="2"/>
      <c r="N67" s="6"/>
    </row>
    <row r="68" spans="1:14" s="3" customFormat="1" ht="18.75">
      <c r="A68" s="1"/>
      <c r="B68" s="16"/>
      <c r="C68" s="16"/>
      <c r="D68" s="16"/>
      <c r="H68" s="6"/>
      <c r="I68" s="6"/>
      <c r="K68" s="6"/>
      <c r="L68" s="6"/>
      <c r="M68" s="2"/>
      <c r="N68" s="6"/>
    </row>
  </sheetData>
  <sheetProtection algorithmName="SHA-512" hashValue="C4CK2Bu8HIm5QWj33tHHD6zoL9jbGUoXx3TyPyTNyssNMyPcth+SjOOAo3JigGhl4bOFj/YWntPRrhZZq72gUQ==" saltValue="6cTwbwXcwXrn65DfwhTk7w==" spinCount="100000" sheet="1" objects="1" scenarios="1"/>
  <mergeCells count="4">
    <mergeCell ref="A14:A28"/>
    <mergeCell ref="A29:A31"/>
    <mergeCell ref="A32:A54"/>
    <mergeCell ref="A9:A1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8539635EE5E748A7BEB30AE59EA28B" ma:contentTypeVersion="10" ma:contentTypeDescription="Create a new document." ma:contentTypeScope="" ma:versionID="0a83eabf1cbb4ddae4f8cc90dc2d11d7">
  <xsd:schema xmlns:xsd="http://www.w3.org/2001/XMLSchema" xmlns:xs="http://www.w3.org/2001/XMLSchema" xmlns:p="http://schemas.microsoft.com/office/2006/metadata/properties" xmlns:ns2="4f566056-1377-4c68-8b30-4b2d3ea245bb" xmlns:ns3="71fe4d25-ed97-48d7-bdd0-cc8503c9b275" targetNamespace="http://schemas.microsoft.com/office/2006/metadata/properties" ma:root="true" ma:fieldsID="84926faa259c5c73f205d6de9d43726f" ns2:_="" ns3:_="">
    <xsd:import namespace="4f566056-1377-4c68-8b30-4b2d3ea245bb"/>
    <xsd:import namespace="71fe4d25-ed97-48d7-bdd0-cc8503c9b27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66056-1377-4c68-8b30-4b2d3ea245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e4d25-ed97-48d7-bdd0-cc8503c9b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4A10BF-AA10-48A4-8164-B6205A08B9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66056-1377-4c68-8b30-4b2d3ea245bb"/>
    <ds:schemaRef ds:uri="71fe4d25-ed97-48d7-bdd0-cc8503c9b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513519-64AB-405B-A1AC-AEF5454913D6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71fe4d25-ed97-48d7-bdd0-cc8503c9b275"/>
    <ds:schemaRef ds:uri="http://purl.org/dc/terms/"/>
    <ds:schemaRef ds:uri="http://schemas.openxmlformats.org/package/2006/metadata/core-properties"/>
    <ds:schemaRef ds:uri="4f566056-1377-4c68-8b30-4b2d3ea245bb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28B5FE-A239-470D-A2B4-B46A8B6025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Modbus memmap of WR433 V1.9</vt:lpstr>
      <vt:lpstr>Memmap of WS433-M12F and ATE</vt:lpstr>
      <vt:lpstr>Memmap of WS433-M12F and ATH</vt:lpstr>
      <vt:lpstr>Memmap of WS433-M12F and PPS</vt:lpstr>
      <vt:lpstr>Memmap of WS433-M12F and ADP</vt:lpstr>
      <vt:lpstr>Memmap of WS433-AC</vt:lpstr>
      <vt:lpstr>Memmap of WS433-DI and Status</vt:lpstr>
      <vt:lpstr>Memmap of WS433-DI and Counter</vt:lpstr>
      <vt:lpstr>Memmap of WS433-RL</vt:lpstr>
      <vt:lpstr>Memmap of WS433-AI</vt:lpstr>
      <vt:lpstr>Memmap of WS433-SOIL MOISTURE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2019-11-29T04:31:06Z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0x0101004F8539635EE5E748A7BEB30AE59EA28B</vt:lpwstr>
  </property>
</Properties>
</file>