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TK Thép" sheetId="1" r:id="rId1"/>
    <sheet name="Tuong" sheetId="2" r:id="rId2"/>
    <sheet name="BT" sheetId="3" r:id="rId3"/>
  </sheets>
  <calcPr calcId="144525"/>
</workbook>
</file>

<file path=xl/calcChain.xml><?xml version="1.0" encoding="utf-8"?>
<calcChain xmlns="http://schemas.openxmlformats.org/spreadsheetml/2006/main">
  <c r="I22" i="2" l="1"/>
  <c r="H29" i="2"/>
  <c r="H28" i="2"/>
  <c r="H27" i="2"/>
  <c r="H26" i="2"/>
  <c r="J23" i="2"/>
  <c r="H25" i="2"/>
  <c r="H24" i="2"/>
  <c r="H23" i="2"/>
  <c r="J22" i="2"/>
  <c r="J10" i="2" l="1"/>
  <c r="J3" i="2"/>
  <c r="H3" i="3"/>
  <c r="H29" i="3"/>
  <c r="H30" i="3"/>
  <c r="H11" i="3"/>
  <c r="H24" i="3"/>
  <c r="H25" i="3"/>
  <c r="H26" i="3"/>
  <c r="H27" i="3"/>
  <c r="H28" i="3"/>
  <c r="H23" i="3"/>
  <c r="H6" i="3"/>
  <c r="H7" i="3"/>
  <c r="H8" i="3"/>
  <c r="H9" i="3"/>
  <c r="H10" i="3"/>
  <c r="H5" i="3"/>
  <c r="H22" i="3"/>
  <c r="H21" i="3"/>
  <c r="H20" i="3"/>
  <c r="H19" i="3"/>
  <c r="H18" i="3"/>
  <c r="H17" i="3"/>
  <c r="H16" i="3"/>
  <c r="H14" i="3"/>
  <c r="H13" i="3"/>
  <c r="H21" i="2"/>
  <c r="H20" i="2"/>
  <c r="H19" i="2"/>
  <c r="H8" i="2"/>
  <c r="H9" i="2"/>
  <c r="H16" i="2"/>
  <c r="H17" i="2"/>
  <c r="H18" i="2"/>
  <c r="H15" i="2"/>
  <c r="H13" i="2"/>
  <c r="H12" i="2"/>
  <c r="H6" i="2"/>
  <c r="H7" i="2"/>
  <c r="H5" i="2"/>
  <c r="H4" i="2" s="1"/>
  <c r="H3" i="2" s="1"/>
  <c r="I3" i="2" s="1"/>
  <c r="H4" i="3" l="1"/>
  <c r="H15" i="3"/>
  <c r="H14" i="2"/>
  <c r="H10" i="2" s="1"/>
  <c r="I10" i="2" s="1"/>
  <c r="H36" i="1"/>
  <c r="H37" i="1"/>
  <c r="H38" i="1"/>
  <c r="H39" i="1"/>
  <c r="H40" i="1"/>
  <c r="H41" i="1"/>
  <c r="H42" i="1"/>
  <c r="H43" i="1"/>
  <c r="H35" i="1"/>
  <c r="H34" i="1"/>
  <c r="G34" i="1"/>
  <c r="H33" i="1"/>
  <c r="G33" i="1"/>
  <c r="H32" i="1"/>
  <c r="H22" i="1"/>
  <c r="H23" i="1"/>
  <c r="H24" i="1"/>
  <c r="H25" i="1"/>
  <c r="H26" i="1"/>
  <c r="H27" i="1"/>
  <c r="H28" i="1"/>
  <c r="H29" i="1"/>
  <c r="H30" i="1"/>
  <c r="G30" i="1"/>
  <c r="G29" i="1"/>
  <c r="G28" i="1"/>
  <c r="G27" i="1"/>
  <c r="G24" i="1"/>
  <c r="G23" i="1"/>
  <c r="G26" i="1"/>
  <c r="H21" i="1"/>
  <c r="H13" i="1"/>
  <c r="H14" i="1"/>
  <c r="H15" i="1"/>
  <c r="H16" i="1"/>
  <c r="H17" i="1"/>
  <c r="H18" i="1"/>
  <c r="H12" i="1"/>
  <c r="H6" i="1"/>
  <c r="H7" i="1"/>
  <c r="H8" i="1"/>
  <c r="H9" i="1"/>
  <c r="H10" i="1"/>
  <c r="H5" i="1"/>
  <c r="H11" i="1" l="1"/>
  <c r="H31" i="1"/>
  <c r="J31" i="1" s="1"/>
  <c r="H20" i="1"/>
  <c r="H19" i="1" s="1"/>
  <c r="J19" i="1" s="1"/>
  <c r="H4" i="1"/>
  <c r="H3" i="1" l="1"/>
  <c r="J3" i="1" s="1"/>
</calcChain>
</file>

<file path=xl/sharedStrings.xml><?xml version="1.0" encoding="utf-8"?>
<sst xmlns="http://schemas.openxmlformats.org/spreadsheetml/2006/main" count="153" uniqueCount="66">
  <si>
    <t>TT</t>
  </si>
  <si>
    <t>Tên</t>
  </si>
  <si>
    <t>Thép D14</t>
  </si>
  <si>
    <t>Thép D6</t>
  </si>
  <si>
    <t>Trục A</t>
  </si>
  <si>
    <t>Trục B</t>
  </si>
  <si>
    <t>Trục D</t>
  </si>
  <si>
    <t>Trục 1</t>
  </si>
  <si>
    <t>Trục 3</t>
  </si>
  <si>
    <t>TRục 4</t>
  </si>
  <si>
    <t>Số lượng</t>
  </si>
  <si>
    <t>Móng</t>
  </si>
  <si>
    <t>Mái</t>
  </si>
  <si>
    <t>Trục 2</t>
  </si>
  <si>
    <t>Trục 4</t>
  </si>
  <si>
    <t>Khác</t>
  </si>
  <si>
    <t>Ngang</t>
  </si>
  <si>
    <t>Dọc</t>
  </si>
  <si>
    <t>Lớp trên 1100, trục D</t>
  </si>
  <si>
    <t>Lớp trên 900, trục D</t>
  </si>
  <si>
    <t>Lớp trên 1100, trục A</t>
  </si>
  <si>
    <t>Lớp trên 1100, trục B</t>
  </si>
  <si>
    <t>Lớp trên trục 1</t>
  </si>
  <si>
    <t>Lớp trên trục 2</t>
  </si>
  <si>
    <t>Lớp trên Trục 3</t>
  </si>
  <si>
    <t>Lớp trên trục 4</t>
  </si>
  <si>
    <t>Mái bếp thanh dọc</t>
  </si>
  <si>
    <t>Mái bếp thanh ngang</t>
  </si>
  <si>
    <t>Dầm mái</t>
  </si>
  <si>
    <t>Sàn mái trục A</t>
  </si>
  <si>
    <t>Sàn mái trục B</t>
  </si>
  <si>
    <t>Sàn mái trục D</t>
  </si>
  <si>
    <t>Sàn mái trục 1</t>
  </si>
  <si>
    <t>Sàn mái trục 3</t>
  </si>
  <si>
    <t>SÀn mái trục 4</t>
  </si>
  <si>
    <t xml:space="preserve">Dài </t>
  </si>
  <si>
    <t xml:space="preserve">Rộng </t>
  </si>
  <si>
    <t>Cao</t>
  </si>
  <si>
    <t>ĐT</t>
  </si>
  <si>
    <t>Tường 220</t>
  </si>
  <si>
    <t>Tầng trệt</t>
  </si>
  <si>
    <t>Tường 110</t>
  </si>
  <si>
    <t>Trục 5</t>
  </si>
  <si>
    <t>DT(m2)</t>
  </si>
  <si>
    <t>Gạch</t>
  </si>
  <si>
    <t>Trục 5 mái bếp</t>
  </si>
  <si>
    <t>Trục A mái bếp</t>
  </si>
  <si>
    <t>Trục D mái bếp</t>
  </si>
  <si>
    <t>Gạch (Viên)</t>
  </si>
  <si>
    <t>Thép D8 (cộn vằn)</t>
  </si>
  <si>
    <t>Tổng dài(m)</t>
  </si>
  <si>
    <t>BT</t>
  </si>
  <si>
    <t>TT(m3)</t>
  </si>
  <si>
    <t>Giằng tường</t>
  </si>
  <si>
    <t>Sàn mái</t>
  </si>
  <si>
    <t>Trát(m2)</t>
  </si>
  <si>
    <t>Trần</t>
  </si>
  <si>
    <t>Của chinh</t>
  </si>
  <si>
    <t>Cửa sổ</t>
  </si>
  <si>
    <t>Cửa đi</t>
  </si>
  <si>
    <t xml:space="preserve">KL </t>
  </si>
  <si>
    <t>Đơn vị</t>
  </si>
  <si>
    <t>Kg</t>
  </si>
  <si>
    <t>Bê tông</t>
  </si>
  <si>
    <t>Viên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</si>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</sst>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/>
    <xf numFmtId="167" fontId="1" fillId="0" borderId="0" xfId="1" applyNumberFormat="1" applyFont="1"/>
    <xf numFmtId="167" fontId="0" fillId="0" borderId="0" xfId="0" applyNumberFormat="1"/>
    <xf numFmtId="43" fontId="0" fillId="0" borderId="0" xfId="1" applyFont="1"/>
    <xf numFmtId="0" fontId="1" fillId="0" borderId="2" xfId="0" applyFont="1" applyBorder="1"/>
    <xf numFmtId="0" fontId="0" fillId="0" borderId="2" xfId="0" applyFont="1" applyBorder="1"/>
    <xf numFmtId="1" fontId="0" fillId="0" borderId="2" xfId="0" applyNumberFormat="1" applyFont="1" applyBorder="1"/>
    <xf numFmtId="1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Border="1"/>
    <xf numFmtId="0" fontId="0" fillId="0" borderId="2" xfId="0" applyFont="1" applyBorder="1" applyAlignment="1">
      <alignment horizontal="left" indent="1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/>
    <xf numFmtId="164" fontId="0" fillId="0" borderId="2" xfId="0" applyNumberFormat="1" applyFont="1" applyBorder="1"/>
    <xf numFmtId="2" fontId="0" fillId="0" borderId="2" xfId="0" applyNumberFormat="1" applyFont="1" applyBorder="1" applyAlignment="1">
      <alignment vertical="center"/>
    </xf>
    <xf numFmtId="0" fontId="0" fillId="0" borderId="3" xfId="0" applyBorder="1"/>
    <xf numFmtId="0" fontId="0" fillId="0" borderId="3" xfId="0" applyFont="1" applyBorder="1" applyAlignment="1"/>
    <xf numFmtId="0" fontId="0" fillId="0" borderId="3" xfId="0" applyBorder="1" applyAlignment="1">
      <alignment vertical="center"/>
    </xf>
    <xf numFmtId="0" fontId="1" fillId="0" borderId="4" xfId="0" applyFont="1" applyBorder="1"/>
    <xf numFmtId="0" fontId="0" fillId="0" borderId="4" xfId="0" applyFont="1" applyBorder="1"/>
    <xf numFmtId="1" fontId="0" fillId="0" borderId="4" xfId="0" applyNumberFormat="1" applyFont="1" applyBorder="1"/>
    <xf numFmtId="1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abSelected="1" workbookViewId="0">
      <selection activeCell="Q47" sqref="Q47"/>
    </sheetView>
  </sheetViews>
  <sheetFormatPr defaultRowHeight="15" outlineLevelRow="1" x14ac:dyDescent="0.25"/>
  <cols>
    <col min="1" max="1" width="5.5703125" customWidth="1"/>
    <col min="2" max="2" width="26.7109375" customWidth="1"/>
    <col min="3" max="6" width="7.140625" hidden="1" customWidth="1"/>
    <col min="7" max="7" width="12.28515625" hidden="1" customWidth="1"/>
    <col min="8" max="8" width="12.42578125" hidden="1" customWidth="1"/>
    <col min="9" max="9" width="9.140625" hidden="1" customWidth="1"/>
  </cols>
  <sheetData>
    <row r="2" spans="1:11" x14ac:dyDescent="0.25">
      <c r="A2" s="37" t="s">
        <v>0</v>
      </c>
      <c r="B2" s="33" t="s">
        <v>1</v>
      </c>
      <c r="C2" s="34" t="s">
        <v>35</v>
      </c>
      <c r="D2" s="34" t="s">
        <v>36</v>
      </c>
      <c r="E2" s="34" t="s">
        <v>37</v>
      </c>
      <c r="F2" s="34" t="s">
        <v>15</v>
      </c>
      <c r="G2" s="33" t="s">
        <v>10</v>
      </c>
      <c r="H2" s="33" t="s">
        <v>50</v>
      </c>
      <c r="I2" s="33" t="s">
        <v>38</v>
      </c>
      <c r="J2" s="35" t="s">
        <v>60</v>
      </c>
      <c r="K2" s="36" t="s">
        <v>61</v>
      </c>
    </row>
    <row r="3" spans="1:11" s="2" customFormat="1" x14ac:dyDescent="0.25">
      <c r="A3" s="28">
        <v>1</v>
      </c>
      <c r="B3" s="29" t="s">
        <v>2</v>
      </c>
      <c r="C3" s="29"/>
      <c r="D3" s="29"/>
      <c r="E3" s="29"/>
      <c r="F3" s="29"/>
      <c r="G3" s="29"/>
      <c r="H3" s="30">
        <f>SUBTOTAL(9,H4:H18)</f>
        <v>325.76</v>
      </c>
      <c r="I3" s="30">
        <v>1.21</v>
      </c>
      <c r="J3" s="31">
        <f>H3*I3</f>
        <v>394.1696</v>
      </c>
      <c r="K3" s="32" t="s">
        <v>62</v>
      </c>
    </row>
    <row r="4" spans="1:11" s="2" customFormat="1" hidden="1" outlineLevel="1" x14ac:dyDescent="0.25">
      <c r="A4" s="14"/>
      <c r="B4" s="15" t="s">
        <v>11</v>
      </c>
      <c r="C4" s="15"/>
      <c r="D4" s="15"/>
      <c r="E4" s="15"/>
      <c r="F4" s="15"/>
      <c r="G4" s="15"/>
      <c r="H4" s="16">
        <f>SUBTOTAL(9,H5:H10)</f>
        <v>150.11999999999998</v>
      </c>
      <c r="I4" s="16"/>
      <c r="J4" s="17"/>
      <c r="K4" s="18" t="s">
        <v>62</v>
      </c>
    </row>
    <row r="5" spans="1:11" hidden="1" outlineLevel="1" x14ac:dyDescent="0.25">
      <c r="A5" s="19"/>
      <c r="B5" s="20" t="s">
        <v>4</v>
      </c>
      <c r="C5" s="15">
        <v>4550</v>
      </c>
      <c r="D5" s="15"/>
      <c r="E5" s="15"/>
      <c r="F5" s="15">
        <v>200</v>
      </c>
      <c r="G5" s="15">
        <v>4</v>
      </c>
      <c r="H5" s="16">
        <f>(C5+F5)*G5/1000</f>
        <v>19</v>
      </c>
      <c r="I5" s="16"/>
      <c r="J5" s="17"/>
      <c r="K5" s="18" t="s">
        <v>62</v>
      </c>
    </row>
    <row r="6" spans="1:11" hidden="1" outlineLevel="1" x14ac:dyDescent="0.25">
      <c r="A6" s="19"/>
      <c r="B6" s="20" t="s">
        <v>5</v>
      </c>
      <c r="C6" s="15">
        <v>5070</v>
      </c>
      <c r="D6" s="15"/>
      <c r="E6" s="15"/>
      <c r="F6" s="15">
        <v>200</v>
      </c>
      <c r="G6" s="15">
        <v>4</v>
      </c>
      <c r="H6" s="16">
        <f t="shared" ref="H6:H18" si="0">(C6+F6)*G6/1000</f>
        <v>21.08</v>
      </c>
      <c r="I6" s="16"/>
      <c r="J6" s="17"/>
      <c r="K6" s="18" t="s">
        <v>62</v>
      </c>
    </row>
    <row r="7" spans="1:11" hidden="1" outlineLevel="1" x14ac:dyDescent="0.25">
      <c r="A7" s="19"/>
      <c r="B7" s="20" t="s">
        <v>6</v>
      </c>
      <c r="C7" s="15">
        <v>9400</v>
      </c>
      <c r="D7" s="15"/>
      <c r="E7" s="15"/>
      <c r="F7" s="15">
        <v>200</v>
      </c>
      <c r="G7" s="15">
        <v>4</v>
      </c>
      <c r="H7" s="16">
        <f t="shared" si="0"/>
        <v>38.4</v>
      </c>
      <c r="I7" s="16"/>
      <c r="J7" s="17"/>
      <c r="K7" s="18" t="s">
        <v>62</v>
      </c>
    </row>
    <row r="8" spans="1:11" hidden="1" outlineLevel="1" x14ac:dyDescent="0.25">
      <c r="A8" s="19"/>
      <c r="B8" s="20" t="s">
        <v>7</v>
      </c>
      <c r="C8" s="15">
        <v>5770</v>
      </c>
      <c r="D8" s="15"/>
      <c r="E8" s="15"/>
      <c r="F8" s="15">
        <v>200</v>
      </c>
      <c r="G8" s="15">
        <v>4</v>
      </c>
      <c r="H8" s="16">
        <f t="shared" si="0"/>
        <v>23.88</v>
      </c>
      <c r="I8" s="16"/>
      <c r="J8" s="17"/>
      <c r="K8" s="18" t="s">
        <v>62</v>
      </c>
    </row>
    <row r="9" spans="1:11" hidden="1" outlineLevel="1" x14ac:dyDescent="0.25">
      <c r="A9" s="19"/>
      <c r="B9" s="20" t="s">
        <v>8</v>
      </c>
      <c r="C9" s="15">
        <v>5770</v>
      </c>
      <c r="D9" s="15"/>
      <c r="E9" s="15"/>
      <c r="F9" s="15">
        <v>200</v>
      </c>
      <c r="G9" s="15">
        <v>4</v>
      </c>
      <c r="H9" s="16">
        <f t="shared" si="0"/>
        <v>23.88</v>
      </c>
      <c r="I9" s="16"/>
      <c r="J9" s="17"/>
      <c r="K9" s="18" t="s">
        <v>62</v>
      </c>
    </row>
    <row r="10" spans="1:11" hidden="1" outlineLevel="1" x14ac:dyDescent="0.25">
      <c r="A10" s="19"/>
      <c r="B10" s="20" t="s">
        <v>9</v>
      </c>
      <c r="C10" s="15">
        <v>5770</v>
      </c>
      <c r="D10" s="15"/>
      <c r="E10" s="15"/>
      <c r="F10" s="15">
        <v>200</v>
      </c>
      <c r="G10" s="15">
        <v>4</v>
      </c>
      <c r="H10" s="16">
        <f t="shared" si="0"/>
        <v>23.88</v>
      </c>
      <c r="I10" s="16"/>
      <c r="J10" s="17"/>
      <c r="K10" s="18" t="s">
        <v>62</v>
      </c>
    </row>
    <row r="11" spans="1:11" hidden="1" outlineLevel="1" x14ac:dyDescent="0.25">
      <c r="A11" s="19"/>
      <c r="B11" s="21" t="s">
        <v>12</v>
      </c>
      <c r="C11" s="15"/>
      <c r="D11" s="15"/>
      <c r="E11" s="15"/>
      <c r="F11" s="15"/>
      <c r="G11" s="15"/>
      <c r="H11" s="16">
        <f>SUBTOTAL(9,H12:H18)</f>
        <v>175.64000000000001</v>
      </c>
      <c r="I11" s="16"/>
      <c r="J11" s="17"/>
      <c r="K11" s="18" t="s">
        <v>62</v>
      </c>
    </row>
    <row r="12" spans="1:11" hidden="1" outlineLevel="1" x14ac:dyDescent="0.25">
      <c r="A12" s="19"/>
      <c r="B12" s="20" t="s">
        <v>4</v>
      </c>
      <c r="C12" s="15">
        <v>7960</v>
      </c>
      <c r="D12" s="15"/>
      <c r="E12" s="15"/>
      <c r="F12" s="15">
        <v>200</v>
      </c>
      <c r="G12" s="15">
        <v>4</v>
      </c>
      <c r="H12" s="16">
        <f t="shared" si="0"/>
        <v>32.64</v>
      </c>
      <c r="I12" s="16"/>
      <c r="J12" s="17"/>
      <c r="K12" s="18" t="s">
        <v>62</v>
      </c>
    </row>
    <row r="13" spans="1:11" hidden="1" outlineLevel="1" x14ac:dyDescent="0.25">
      <c r="A13" s="19"/>
      <c r="B13" s="20" t="s">
        <v>5</v>
      </c>
      <c r="C13" s="15">
        <v>5040</v>
      </c>
      <c r="D13" s="15"/>
      <c r="E13" s="15"/>
      <c r="F13" s="15">
        <v>200</v>
      </c>
      <c r="G13" s="15">
        <v>4</v>
      </c>
      <c r="H13" s="16">
        <f t="shared" si="0"/>
        <v>20.96</v>
      </c>
      <c r="I13" s="16"/>
      <c r="J13" s="17"/>
      <c r="K13" s="18" t="s">
        <v>62</v>
      </c>
    </row>
    <row r="14" spans="1:11" hidden="1" outlineLevel="1" x14ac:dyDescent="0.25">
      <c r="A14" s="19"/>
      <c r="B14" s="20" t="s">
        <v>6</v>
      </c>
      <c r="C14" s="15">
        <v>7960</v>
      </c>
      <c r="D14" s="15"/>
      <c r="E14" s="15"/>
      <c r="F14" s="15">
        <v>200</v>
      </c>
      <c r="G14" s="15">
        <v>4</v>
      </c>
      <c r="H14" s="16">
        <f t="shared" si="0"/>
        <v>32.64</v>
      </c>
      <c r="I14" s="16"/>
      <c r="J14" s="17"/>
      <c r="K14" s="18" t="s">
        <v>62</v>
      </c>
    </row>
    <row r="15" spans="1:11" hidden="1" outlineLevel="1" x14ac:dyDescent="0.25">
      <c r="A15" s="19"/>
      <c r="B15" s="20" t="s">
        <v>7</v>
      </c>
      <c r="C15" s="15">
        <v>5770</v>
      </c>
      <c r="D15" s="15"/>
      <c r="E15" s="15"/>
      <c r="F15" s="15">
        <v>200</v>
      </c>
      <c r="G15" s="15">
        <v>4</v>
      </c>
      <c r="H15" s="16">
        <f t="shared" si="0"/>
        <v>23.88</v>
      </c>
      <c r="I15" s="16"/>
      <c r="J15" s="17"/>
      <c r="K15" s="18" t="s">
        <v>62</v>
      </c>
    </row>
    <row r="16" spans="1:11" hidden="1" outlineLevel="1" x14ac:dyDescent="0.25">
      <c r="A16" s="19"/>
      <c r="B16" s="20" t="s">
        <v>13</v>
      </c>
      <c r="C16" s="15">
        <v>4240</v>
      </c>
      <c r="D16" s="15"/>
      <c r="E16" s="15"/>
      <c r="F16" s="15">
        <v>200</v>
      </c>
      <c r="G16" s="15">
        <v>4</v>
      </c>
      <c r="H16" s="16">
        <f t="shared" si="0"/>
        <v>17.760000000000002</v>
      </c>
      <c r="I16" s="16"/>
      <c r="J16" s="17"/>
      <c r="K16" s="18" t="s">
        <v>62</v>
      </c>
    </row>
    <row r="17" spans="1:11" hidden="1" outlineLevel="1" x14ac:dyDescent="0.25">
      <c r="A17" s="19"/>
      <c r="B17" s="20" t="s">
        <v>8</v>
      </c>
      <c r="C17" s="15">
        <v>5770</v>
      </c>
      <c r="D17" s="15"/>
      <c r="E17" s="15"/>
      <c r="F17" s="15">
        <v>200</v>
      </c>
      <c r="G17" s="15">
        <v>4</v>
      </c>
      <c r="H17" s="16">
        <f t="shared" si="0"/>
        <v>23.88</v>
      </c>
      <c r="I17" s="16"/>
      <c r="J17" s="17"/>
      <c r="K17" s="18" t="s">
        <v>62</v>
      </c>
    </row>
    <row r="18" spans="1:11" hidden="1" outlineLevel="1" x14ac:dyDescent="0.25">
      <c r="A18" s="19"/>
      <c r="B18" s="20" t="s">
        <v>14</v>
      </c>
      <c r="C18" s="15">
        <v>5770</v>
      </c>
      <c r="D18" s="15"/>
      <c r="E18" s="15"/>
      <c r="F18" s="15">
        <v>200</v>
      </c>
      <c r="G18" s="15">
        <v>4</v>
      </c>
      <c r="H18" s="16">
        <f t="shared" si="0"/>
        <v>23.88</v>
      </c>
      <c r="I18" s="16"/>
      <c r="J18" s="17"/>
      <c r="K18" s="18" t="s">
        <v>62</v>
      </c>
    </row>
    <row r="19" spans="1:11" s="2" customFormat="1" collapsed="1" x14ac:dyDescent="0.25">
      <c r="A19" s="14">
        <v>2</v>
      </c>
      <c r="B19" s="21" t="s">
        <v>49</v>
      </c>
      <c r="C19" s="15"/>
      <c r="D19" s="15"/>
      <c r="E19" s="15"/>
      <c r="F19" s="15"/>
      <c r="G19" s="15"/>
      <c r="H19" s="16">
        <f>SUBTOTAL(9,H20:H30)</f>
        <v>870.36666666666656</v>
      </c>
      <c r="I19" s="16">
        <v>0.44500000000000001</v>
      </c>
      <c r="J19" s="17">
        <f>H19*I19</f>
        <v>387.31316666666663</v>
      </c>
      <c r="K19" s="18" t="s">
        <v>62</v>
      </c>
    </row>
    <row r="20" spans="1:11" s="2" customFormat="1" hidden="1" outlineLevel="1" x14ac:dyDescent="0.25">
      <c r="A20" s="14"/>
      <c r="B20" s="21" t="s">
        <v>12</v>
      </c>
      <c r="C20" s="15"/>
      <c r="D20" s="15"/>
      <c r="E20" s="15"/>
      <c r="F20" s="15"/>
      <c r="G20" s="15"/>
      <c r="H20" s="16">
        <f>SUBTOTAL(9,H21:H30)</f>
        <v>870.36666666666656</v>
      </c>
      <c r="I20" s="16"/>
      <c r="J20" s="17"/>
      <c r="K20" s="18" t="s">
        <v>62</v>
      </c>
    </row>
    <row r="21" spans="1:11" hidden="1" outlineLevel="1" x14ac:dyDescent="0.25">
      <c r="A21" s="19"/>
      <c r="B21" s="20" t="s">
        <v>16</v>
      </c>
      <c r="C21" s="15">
        <v>7960</v>
      </c>
      <c r="D21" s="15"/>
      <c r="E21" s="15"/>
      <c r="F21" s="15"/>
      <c r="G21" s="16">
        <v>38</v>
      </c>
      <c r="H21" s="16">
        <f t="shared" ref="H21:H43" si="1">(C21+F21)*G21/1000</f>
        <v>302.48</v>
      </c>
      <c r="I21" s="16"/>
      <c r="J21" s="17"/>
      <c r="K21" s="18" t="s">
        <v>62</v>
      </c>
    </row>
    <row r="22" spans="1:11" hidden="1" outlineLevel="1" x14ac:dyDescent="0.25">
      <c r="A22" s="19"/>
      <c r="B22" s="20" t="s">
        <v>17</v>
      </c>
      <c r="C22" s="15">
        <v>5740</v>
      </c>
      <c r="D22" s="15"/>
      <c r="E22" s="15"/>
      <c r="F22" s="15"/>
      <c r="G22" s="16">
        <v>53</v>
      </c>
      <c r="H22" s="16">
        <f t="shared" si="1"/>
        <v>304.22000000000003</v>
      </c>
      <c r="I22" s="16"/>
      <c r="J22" s="17"/>
      <c r="K22" s="18" t="s">
        <v>62</v>
      </c>
    </row>
    <row r="23" spans="1:11" hidden="1" outlineLevel="1" x14ac:dyDescent="0.25">
      <c r="A23" s="19"/>
      <c r="B23" s="20" t="s">
        <v>20</v>
      </c>
      <c r="C23" s="15">
        <v>1100</v>
      </c>
      <c r="D23" s="15"/>
      <c r="E23" s="15"/>
      <c r="F23" s="15"/>
      <c r="G23" s="16">
        <f>2700/150</f>
        <v>18</v>
      </c>
      <c r="H23" s="16">
        <f t="shared" si="1"/>
        <v>19.8</v>
      </c>
      <c r="I23" s="16"/>
      <c r="J23" s="17"/>
      <c r="K23" s="18" t="s">
        <v>62</v>
      </c>
    </row>
    <row r="24" spans="1:11" hidden="1" outlineLevel="1" x14ac:dyDescent="0.25">
      <c r="A24" s="19"/>
      <c r="B24" s="20" t="s">
        <v>21</v>
      </c>
      <c r="C24" s="15">
        <v>1100</v>
      </c>
      <c r="D24" s="15"/>
      <c r="E24" s="15"/>
      <c r="F24" s="15"/>
      <c r="G24" s="16">
        <f>4600/150</f>
        <v>30.666666666666668</v>
      </c>
      <c r="H24" s="16">
        <f t="shared" si="1"/>
        <v>33.733333333333334</v>
      </c>
      <c r="I24" s="16"/>
      <c r="J24" s="17"/>
      <c r="K24" s="18" t="s">
        <v>62</v>
      </c>
    </row>
    <row r="25" spans="1:11" hidden="1" outlineLevel="1" x14ac:dyDescent="0.25">
      <c r="A25" s="19"/>
      <c r="B25" s="20" t="s">
        <v>18</v>
      </c>
      <c r="C25" s="15">
        <v>1100</v>
      </c>
      <c r="D25" s="15"/>
      <c r="E25" s="15"/>
      <c r="F25" s="15"/>
      <c r="G25" s="16">
        <v>18</v>
      </c>
      <c r="H25" s="16">
        <f t="shared" si="1"/>
        <v>19.8</v>
      </c>
      <c r="I25" s="16"/>
      <c r="J25" s="17"/>
      <c r="K25" s="18" t="s">
        <v>62</v>
      </c>
    </row>
    <row r="26" spans="1:11" hidden="1" outlineLevel="1" x14ac:dyDescent="0.25">
      <c r="A26" s="19"/>
      <c r="B26" s="20" t="s">
        <v>19</v>
      </c>
      <c r="C26" s="15">
        <v>900</v>
      </c>
      <c r="D26" s="15"/>
      <c r="E26" s="15"/>
      <c r="F26" s="15"/>
      <c r="G26" s="16">
        <f>4600/150</f>
        <v>30.666666666666668</v>
      </c>
      <c r="H26" s="16">
        <f t="shared" si="1"/>
        <v>27.6</v>
      </c>
      <c r="I26" s="16"/>
      <c r="J26" s="17"/>
      <c r="K26" s="18" t="s">
        <v>62</v>
      </c>
    </row>
    <row r="27" spans="1:11" hidden="1" outlineLevel="1" x14ac:dyDescent="0.25">
      <c r="A27" s="19"/>
      <c r="B27" s="20" t="s">
        <v>22</v>
      </c>
      <c r="C27" s="15">
        <v>900</v>
      </c>
      <c r="D27" s="15"/>
      <c r="E27" s="15"/>
      <c r="F27" s="15"/>
      <c r="G27" s="16">
        <f>3800/150</f>
        <v>25.333333333333332</v>
      </c>
      <c r="H27" s="16">
        <f t="shared" si="1"/>
        <v>22.8</v>
      </c>
      <c r="I27" s="16"/>
      <c r="J27" s="17"/>
      <c r="K27" s="18" t="s">
        <v>62</v>
      </c>
    </row>
    <row r="28" spans="1:11" hidden="1" outlineLevel="1" x14ac:dyDescent="0.25">
      <c r="A28" s="19"/>
      <c r="B28" s="20" t="s">
        <v>23</v>
      </c>
      <c r="C28" s="15">
        <v>1300</v>
      </c>
      <c r="D28" s="15"/>
      <c r="E28" s="15"/>
      <c r="F28" s="15"/>
      <c r="G28" s="16">
        <f>3800/150</f>
        <v>25.333333333333332</v>
      </c>
      <c r="H28" s="16">
        <f t="shared" si="1"/>
        <v>32.93333333333333</v>
      </c>
      <c r="I28" s="16"/>
      <c r="J28" s="17"/>
      <c r="K28" s="18" t="s">
        <v>62</v>
      </c>
    </row>
    <row r="29" spans="1:11" hidden="1" outlineLevel="1" x14ac:dyDescent="0.25">
      <c r="A29" s="19"/>
      <c r="B29" s="20" t="s">
        <v>24</v>
      </c>
      <c r="C29" s="15">
        <v>1700</v>
      </c>
      <c r="D29" s="15"/>
      <c r="E29" s="15"/>
      <c r="F29" s="15"/>
      <c r="G29" s="16">
        <f>5300/150</f>
        <v>35.333333333333336</v>
      </c>
      <c r="H29" s="16">
        <f t="shared" si="1"/>
        <v>60.06666666666667</v>
      </c>
      <c r="I29" s="16"/>
      <c r="J29" s="17"/>
      <c r="K29" s="18" t="s">
        <v>62</v>
      </c>
    </row>
    <row r="30" spans="1:11" hidden="1" outlineLevel="1" x14ac:dyDescent="0.25">
      <c r="A30" s="19"/>
      <c r="B30" s="20" t="s">
        <v>25</v>
      </c>
      <c r="C30" s="15">
        <v>1100</v>
      </c>
      <c r="D30" s="15"/>
      <c r="E30" s="15"/>
      <c r="F30" s="15"/>
      <c r="G30" s="16">
        <f>6400/150</f>
        <v>42.666666666666664</v>
      </c>
      <c r="H30" s="16">
        <f t="shared" si="1"/>
        <v>46.93333333333333</v>
      </c>
      <c r="I30" s="16"/>
      <c r="J30" s="17"/>
      <c r="K30" s="18" t="s">
        <v>62</v>
      </c>
    </row>
    <row r="31" spans="1:11" s="2" customFormat="1" collapsed="1" x14ac:dyDescent="0.25">
      <c r="A31" s="14">
        <v>3</v>
      </c>
      <c r="B31" s="22" t="s">
        <v>3</v>
      </c>
      <c r="C31" s="15"/>
      <c r="D31" s="15"/>
      <c r="E31" s="15"/>
      <c r="F31" s="15"/>
      <c r="G31" s="15"/>
      <c r="H31" s="16">
        <f>SUBTOTAL(9,H32:H43)</f>
        <v>876.22399999999993</v>
      </c>
      <c r="I31" s="16">
        <v>0.222</v>
      </c>
      <c r="J31" s="17">
        <f>H31*I31</f>
        <v>194.521728</v>
      </c>
      <c r="K31" s="18" t="s">
        <v>62</v>
      </c>
    </row>
    <row r="32" spans="1:11" hidden="1" outlineLevel="1" x14ac:dyDescent="0.25">
      <c r="A32" s="19"/>
      <c r="B32" s="20" t="s">
        <v>11</v>
      </c>
      <c r="C32" s="15">
        <v>1200</v>
      </c>
      <c r="D32" s="15"/>
      <c r="E32" s="15"/>
      <c r="F32" s="15"/>
      <c r="G32" s="15">
        <v>242</v>
      </c>
      <c r="H32" s="23">
        <f t="shared" si="1"/>
        <v>290.39999999999998</v>
      </c>
      <c r="I32" s="15"/>
      <c r="J32" s="18"/>
      <c r="K32" s="18"/>
    </row>
    <row r="33" spans="1:11" hidden="1" outlineLevel="1" x14ac:dyDescent="0.25">
      <c r="A33" s="19"/>
      <c r="B33" s="20" t="s">
        <v>26</v>
      </c>
      <c r="C33" s="15">
        <v>6440</v>
      </c>
      <c r="D33" s="15"/>
      <c r="E33" s="15"/>
      <c r="F33" s="15"/>
      <c r="G33" s="15">
        <f>2*(1980/200)</f>
        <v>19.8</v>
      </c>
      <c r="H33" s="23">
        <f t="shared" si="1"/>
        <v>127.512</v>
      </c>
      <c r="I33" s="15"/>
      <c r="J33" s="24"/>
      <c r="K33" s="18"/>
    </row>
    <row r="34" spans="1:11" hidden="1" outlineLevel="1" x14ac:dyDescent="0.25">
      <c r="A34" s="19"/>
      <c r="B34" s="20" t="s">
        <v>27</v>
      </c>
      <c r="C34" s="15">
        <v>1980</v>
      </c>
      <c r="D34" s="15"/>
      <c r="E34" s="15"/>
      <c r="F34" s="15"/>
      <c r="G34" s="15">
        <f>2*(6440/200)</f>
        <v>64.400000000000006</v>
      </c>
      <c r="H34" s="23">
        <f t="shared" si="1"/>
        <v>127.51200000000001</v>
      </c>
      <c r="I34" s="15"/>
      <c r="J34" s="18"/>
      <c r="K34" s="18"/>
    </row>
    <row r="35" spans="1:11" hidden="1" outlineLevel="1" x14ac:dyDescent="0.25">
      <c r="A35" s="19"/>
      <c r="B35" s="20" t="s">
        <v>28</v>
      </c>
      <c r="C35" s="15">
        <v>940</v>
      </c>
      <c r="D35" s="15"/>
      <c r="E35" s="15"/>
      <c r="F35" s="15"/>
      <c r="G35" s="15">
        <v>212</v>
      </c>
      <c r="H35" s="23">
        <f t="shared" si="1"/>
        <v>199.28</v>
      </c>
      <c r="I35" s="15"/>
      <c r="J35" s="18"/>
      <c r="K35" s="18"/>
    </row>
    <row r="36" spans="1:11" hidden="1" outlineLevel="1" x14ac:dyDescent="0.25">
      <c r="A36" s="19"/>
      <c r="B36" s="20" t="s">
        <v>29</v>
      </c>
      <c r="C36" s="15">
        <v>3100</v>
      </c>
      <c r="D36" s="15"/>
      <c r="E36" s="15"/>
      <c r="F36" s="15"/>
      <c r="G36" s="15">
        <v>3</v>
      </c>
      <c r="H36" s="23">
        <f t="shared" si="1"/>
        <v>9.3000000000000007</v>
      </c>
      <c r="I36" s="15"/>
      <c r="J36" s="18"/>
      <c r="K36" s="18"/>
    </row>
    <row r="37" spans="1:11" hidden="1" outlineLevel="1" x14ac:dyDescent="0.25">
      <c r="A37" s="19"/>
      <c r="B37" s="20" t="s">
        <v>30</v>
      </c>
      <c r="C37" s="15">
        <v>5000</v>
      </c>
      <c r="D37" s="15"/>
      <c r="E37" s="15"/>
      <c r="F37" s="15"/>
      <c r="G37" s="15">
        <v>3</v>
      </c>
      <c r="H37" s="23">
        <f t="shared" si="1"/>
        <v>15</v>
      </c>
      <c r="I37" s="15"/>
      <c r="J37" s="18"/>
      <c r="K37" s="18"/>
    </row>
    <row r="38" spans="1:11" hidden="1" outlineLevel="1" x14ac:dyDescent="0.25">
      <c r="A38" s="19"/>
      <c r="B38" s="20" t="s">
        <v>31</v>
      </c>
      <c r="C38" s="15">
        <v>3100</v>
      </c>
      <c r="D38" s="15"/>
      <c r="E38" s="15"/>
      <c r="F38" s="15"/>
      <c r="G38" s="15">
        <v>3</v>
      </c>
      <c r="H38" s="23">
        <f t="shared" si="1"/>
        <v>9.3000000000000007</v>
      </c>
      <c r="I38" s="15"/>
      <c r="J38" s="18"/>
      <c r="K38" s="18"/>
    </row>
    <row r="39" spans="1:11" hidden="1" outlineLevel="1" x14ac:dyDescent="0.25">
      <c r="A39" s="19"/>
      <c r="B39" s="20" t="s">
        <v>31</v>
      </c>
      <c r="C39" s="15">
        <v>5000</v>
      </c>
      <c r="D39" s="15"/>
      <c r="E39" s="15"/>
      <c r="F39" s="15"/>
      <c r="G39" s="15">
        <v>3</v>
      </c>
      <c r="H39" s="23">
        <f t="shared" si="1"/>
        <v>15</v>
      </c>
      <c r="I39" s="15"/>
      <c r="J39" s="18"/>
      <c r="K39" s="18"/>
    </row>
    <row r="40" spans="1:11" hidden="1" outlineLevel="1" x14ac:dyDescent="0.25">
      <c r="A40" s="19"/>
      <c r="B40" s="20" t="s">
        <v>32</v>
      </c>
      <c r="C40" s="15">
        <v>4200</v>
      </c>
      <c r="D40" s="15"/>
      <c r="E40" s="15"/>
      <c r="F40" s="15"/>
      <c r="G40" s="15">
        <v>3</v>
      </c>
      <c r="H40" s="23">
        <f t="shared" si="1"/>
        <v>12.6</v>
      </c>
      <c r="I40" s="15"/>
      <c r="J40" s="18"/>
      <c r="K40" s="18"/>
    </row>
    <row r="41" spans="1:11" hidden="1" outlineLevel="1" x14ac:dyDescent="0.25">
      <c r="A41" s="19"/>
      <c r="B41" s="20" t="s">
        <v>33</v>
      </c>
      <c r="C41" s="15">
        <v>4200</v>
      </c>
      <c r="D41" s="15"/>
      <c r="E41" s="15"/>
      <c r="F41" s="15"/>
      <c r="G41" s="15">
        <v>4</v>
      </c>
      <c r="H41" s="23">
        <f t="shared" si="1"/>
        <v>16.8</v>
      </c>
      <c r="I41" s="15"/>
      <c r="J41" s="18"/>
      <c r="K41" s="18"/>
    </row>
    <row r="42" spans="1:11" hidden="1" outlineLevel="1" x14ac:dyDescent="0.25">
      <c r="A42" s="19"/>
      <c r="B42" s="20" t="s">
        <v>33</v>
      </c>
      <c r="C42" s="15">
        <v>5700</v>
      </c>
      <c r="D42" s="15"/>
      <c r="E42" s="15"/>
      <c r="F42" s="15"/>
      <c r="G42" s="15">
        <v>6</v>
      </c>
      <c r="H42" s="23">
        <f t="shared" si="1"/>
        <v>34.200000000000003</v>
      </c>
      <c r="I42" s="15"/>
      <c r="J42" s="18"/>
      <c r="K42" s="18"/>
    </row>
    <row r="43" spans="1:11" hidden="1" outlineLevel="1" x14ac:dyDescent="0.25">
      <c r="A43" s="19"/>
      <c r="B43" s="20" t="s">
        <v>34</v>
      </c>
      <c r="C43" s="15">
        <v>6440</v>
      </c>
      <c r="D43" s="15"/>
      <c r="E43" s="15"/>
      <c r="F43" s="15"/>
      <c r="G43" s="15">
        <v>3</v>
      </c>
      <c r="H43" s="23">
        <f t="shared" si="1"/>
        <v>19.32</v>
      </c>
      <c r="I43" s="15"/>
      <c r="J43" s="18"/>
      <c r="K43" s="18"/>
    </row>
    <row r="44" spans="1:11" collapsed="1" x14ac:dyDescent="0.25">
      <c r="A44" s="19">
        <v>4</v>
      </c>
      <c r="B44" s="22" t="s">
        <v>44</v>
      </c>
      <c r="C44" s="15"/>
      <c r="D44" s="15"/>
      <c r="E44" s="15"/>
      <c r="F44" s="15"/>
      <c r="G44" s="15"/>
      <c r="H44" s="15"/>
      <c r="I44" s="15"/>
      <c r="J44" s="18">
        <v>16730</v>
      </c>
      <c r="K44" s="18" t="s">
        <v>64</v>
      </c>
    </row>
    <row r="45" spans="1:11" x14ac:dyDescent="0.25">
      <c r="A45" s="25">
        <v>5</v>
      </c>
      <c r="B45" s="26" t="s">
        <v>63</v>
      </c>
      <c r="C45" s="25"/>
      <c r="D45" s="25"/>
      <c r="E45" s="25"/>
      <c r="F45" s="25"/>
      <c r="G45" s="25"/>
      <c r="H45" s="25"/>
      <c r="I45" s="25"/>
      <c r="J45" s="27">
        <v>13</v>
      </c>
      <c r="K45" s="27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workbookViewId="0">
      <selection activeCell="I22" sqref="I22"/>
    </sheetView>
  </sheetViews>
  <sheetFormatPr defaultRowHeight="15" outlineLevelRow="1" x14ac:dyDescent="0.25"/>
  <cols>
    <col min="1" max="1" width="5.5703125" customWidth="1"/>
    <col min="2" max="2" width="26.7109375" customWidth="1"/>
    <col min="3" max="6" width="7.140625" customWidth="1"/>
    <col min="7" max="7" width="12.28515625" customWidth="1"/>
    <col min="9" max="9" width="14" customWidth="1"/>
    <col min="10" max="10" width="10.140625" customWidth="1"/>
    <col min="12" max="12" width="14.28515625" bestFit="1" customWidth="1"/>
  </cols>
  <sheetData>
    <row r="2" spans="1:10" x14ac:dyDescent="0.25">
      <c r="A2" s="8" t="s">
        <v>0</v>
      </c>
      <c r="B2" s="8" t="s">
        <v>1</v>
      </c>
      <c r="C2" s="9" t="s">
        <v>35</v>
      </c>
      <c r="D2" s="9" t="s">
        <v>36</v>
      </c>
      <c r="E2" s="9" t="s">
        <v>37</v>
      </c>
      <c r="F2" s="9" t="s">
        <v>15</v>
      </c>
      <c r="G2" s="8" t="s">
        <v>10</v>
      </c>
      <c r="H2" s="8" t="s">
        <v>43</v>
      </c>
      <c r="I2" s="8" t="s">
        <v>48</v>
      </c>
      <c r="J2" s="8" t="s">
        <v>55</v>
      </c>
    </row>
    <row r="3" spans="1:10" s="2" customFormat="1" x14ac:dyDescent="0.25">
      <c r="B3" s="2" t="s">
        <v>39</v>
      </c>
      <c r="H3" s="5">
        <f>SUBTOTAL(9,H4:H9)</f>
        <v>108.94659999999999</v>
      </c>
      <c r="I3" s="11">
        <f>H3*124</f>
        <v>13509.378399999998</v>
      </c>
      <c r="J3" s="6">
        <f>H3*2</f>
        <v>217.89319999999998</v>
      </c>
    </row>
    <row r="4" spans="1:10" s="2" customFormat="1" hidden="1" outlineLevel="1" x14ac:dyDescent="0.25">
      <c r="B4" s="2" t="s">
        <v>40</v>
      </c>
      <c r="H4" s="5">
        <f>SUBTOTAL(9,H5:H9)</f>
        <v>108.94659999999999</v>
      </c>
    </row>
    <row r="5" spans="1:10" hidden="1" outlineLevel="1" x14ac:dyDescent="0.25">
      <c r="B5" s="1" t="s">
        <v>4</v>
      </c>
      <c r="C5">
        <v>4550</v>
      </c>
      <c r="E5">
        <v>3300</v>
      </c>
      <c r="H5" s="3">
        <f>C5*E5/1000000</f>
        <v>15.015000000000001</v>
      </c>
      <c r="J5" s="2"/>
    </row>
    <row r="6" spans="1:10" hidden="1" outlineLevel="1" x14ac:dyDescent="0.25">
      <c r="B6" s="1" t="s">
        <v>5</v>
      </c>
      <c r="C6">
        <v>4820</v>
      </c>
      <c r="E6">
        <v>3300</v>
      </c>
      <c r="H6" s="3">
        <f t="shared" ref="H6:H9" si="0">C6*E6/1000000</f>
        <v>15.906000000000001</v>
      </c>
      <c r="J6" s="2"/>
    </row>
    <row r="7" spans="1:10" hidden="1" outlineLevel="1" x14ac:dyDescent="0.25">
      <c r="B7" s="1" t="s">
        <v>6</v>
      </c>
      <c r="C7">
        <v>9400</v>
      </c>
      <c r="E7">
        <v>3300</v>
      </c>
      <c r="H7" s="3">
        <f t="shared" si="0"/>
        <v>31.02</v>
      </c>
      <c r="J7" s="2"/>
    </row>
    <row r="8" spans="1:10" hidden="1" outlineLevel="1" x14ac:dyDescent="0.25">
      <c r="B8" s="1" t="s">
        <v>7</v>
      </c>
      <c r="C8">
        <v>4260</v>
      </c>
      <c r="E8">
        <v>3300</v>
      </c>
      <c r="H8" s="3">
        <f t="shared" si="0"/>
        <v>14.058</v>
      </c>
      <c r="J8" s="2"/>
    </row>
    <row r="9" spans="1:10" hidden="1" outlineLevel="1" x14ac:dyDescent="0.25">
      <c r="B9" s="1" t="s">
        <v>8</v>
      </c>
      <c r="C9">
        <v>5740</v>
      </c>
      <c r="E9">
        <v>5740</v>
      </c>
      <c r="H9" s="3">
        <f t="shared" si="0"/>
        <v>32.947600000000001</v>
      </c>
      <c r="J9" s="2"/>
    </row>
    <row r="10" spans="1:10" outlineLevel="1" x14ac:dyDescent="0.25">
      <c r="B10" s="4" t="s">
        <v>41</v>
      </c>
      <c r="H10" s="5">
        <f>SUBTOTAL(9,H11:H21)</f>
        <v>51.771999999999998</v>
      </c>
      <c r="I10" s="11">
        <f>H10*62</f>
        <v>3209.864</v>
      </c>
      <c r="J10" s="2">
        <f>H10*2</f>
        <v>103.544</v>
      </c>
    </row>
    <row r="11" spans="1:10" hidden="1" outlineLevel="1" x14ac:dyDescent="0.25">
      <c r="B11" s="4" t="s">
        <v>40</v>
      </c>
      <c r="H11" s="5"/>
      <c r="J11" s="2"/>
    </row>
    <row r="12" spans="1:10" hidden="1" outlineLevel="1" x14ac:dyDescent="0.25">
      <c r="B12" s="1" t="s">
        <v>5</v>
      </c>
      <c r="C12">
        <v>4440</v>
      </c>
      <c r="E12">
        <v>3300</v>
      </c>
      <c r="H12" s="3">
        <f t="shared" ref="H12:H21" si="1">C12*E12/1000000</f>
        <v>14.651999999999999</v>
      </c>
      <c r="J12" s="2"/>
    </row>
    <row r="13" spans="1:10" hidden="1" outlineLevel="1" x14ac:dyDescent="0.25">
      <c r="B13" s="1" t="s">
        <v>42</v>
      </c>
      <c r="C13">
        <v>5840</v>
      </c>
      <c r="E13">
        <v>3300</v>
      </c>
      <c r="H13" s="3">
        <f t="shared" si="1"/>
        <v>19.271999999999998</v>
      </c>
      <c r="J13" s="2"/>
    </row>
    <row r="14" spans="1:10" hidden="1" x14ac:dyDescent="0.25">
      <c r="B14" s="10" t="s">
        <v>12</v>
      </c>
      <c r="H14">
        <f>SUBTOTAL(9,H15:H18)</f>
        <v>16.700000000000003</v>
      </c>
      <c r="J14" s="2"/>
    </row>
    <row r="15" spans="1:10" hidden="1" x14ac:dyDescent="0.25">
      <c r="B15" t="s">
        <v>4</v>
      </c>
      <c r="C15">
        <v>7960</v>
      </c>
      <c r="E15">
        <v>400</v>
      </c>
      <c r="H15" s="3">
        <f t="shared" si="1"/>
        <v>3.1840000000000002</v>
      </c>
      <c r="J15" s="2"/>
    </row>
    <row r="16" spans="1:10" hidden="1" x14ac:dyDescent="0.25">
      <c r="B16" t="s">
        <v>6</v>
      </c>
      <c r="C16">
        <v>7960</v>
      </c>
      <c r="E16">
        <v>400</v>
      </c>
      <c r="H16" s="3">
        <f t="shared" si="1"/>
        <v>3.1840000000000002</v>
      </c>
      <c r="J16" s="2"/>
    </row>
    <row r="17" spans="2:12" hidden="1" x14ac:dyDescent="0.25">
      <c r="B17" t="s">
        <v>7</v>
      </c>
      <c r="C17">
        <v>5740</v>
      </c>
      <c r="E17">
        <v>900</v>
      </c>
      <c r="H17" s="3">
        <f t="shared" si="1"/>
        <v>5.1660000000000004</v>
      </c>
      <c r="J17" s="2"/>
    </row>
    <row r="18" spans="2:12" hidden="1" x14ac:dyDescent="0.25">
      <c r="B18" t="s">
        <v>14</v>
      </c>
      <c r="C18">
        <v>5740</v>
      </c>
      <c r="E18">
        <v>900</v>
      </c>
      <c r="H18" s="3">
        <f t="shared" si="1"/>
        <v>5.1660000000000004</v>
      </c>
      <c r="J18" s="2"/>
    </row>
    <row r="19" spans="2:12" hidden="1" x14ac:dyDescent="0.25">
      <c r="B19" t="s">
        <v>45</v>
      </c>
      <c r="C19">
        <v>7960</v>
      </c>
      <c r="E19">
        <v>100</v>
      </c>
      <c r="H19" s="3">
        <f t="shared" si="1"/>
        <v>0.79600000000000004</v>
      </c>
      <c r="J19" s="2"/>
    </row>
    <row r="20" spans="2:12" hidden="1" x14ac:dyDescent="0.25">
      <c r="B20" t="s">
        <v>46</v>
      </c>
      <c r="C20">
        <v>1760</v>
      </c>
      <c r="E20">
        <v>100</v>
      </c>
      <c r="H20" s="3">
        <f t="shared" si="1"/>
        <v>0.17599999999999999</v>
      </c>
      <c r="J20" s="2"/>
    </row>
    <row r="21" spans="2:12" hidden="1" x14ac:dyDescent="0.25">
      <c r="B21" t="s">
        <v>47</v>
      </c>
      <c r="C21">
        <v>1760</v>
      </c>
      <c r="E21">
        <v>100</v>
      </c>
      <c r="H21" s="3">
        <f t="shared" si="1"/>
        <v>0.17599999999999999</v>
      </c>
      <c r="J21" s="2"/>
    </row>
    <row r="22" spans="2:12" x14ac:dyDescent="0.25">
      <c r="B22" s="2" t="s">
        <v>56</v>
      </c>
      <c r="I22" s="12">
        <f>I3+I10</f>
        <v>16719.242399999999</v>
      </c>
      <c r="J22" s="2">
        <f>9720*6440/1000000</f>
        <v>62.596800000000002</v>
      </c>
      <c r="L22" s="13"/>
    </row>
    <row r="23" spans="2:12" x14ac:dyDescent="0.25">
      <c r="H23" s="3">
        <f>H3/5</f>
        <v>21.789319999999996</v>
      </c>
      <c r="J23" s="7">
        <f>J3+J10+J22</f>
        <v>384.03399999999999</v>
      </c>
    </row>
    <row r="24" spans="2:12" x14ac:dyDescent="0.25">
      <c r="H24">
        <f>H10/10</f>
        <v>5.1772</v>
      </c>
    </row>
    <row r="25" spans="2:12" x14ac:dyDescent="0.25">
      <c r="H25" s="3">
        <f>H23+H24</f>
        <v>26.966519999999996</v>
      </c>
    </row>
    <row r="26" spans="2:12" x14ac:dyDescent="0.25">
      <c r="B26" t="s">
        <v>57</v>
      </c>
      <c r="D26">
        <v>1650</v>
      </c>
      <c r="E26">
        <v>2650</v>
      </c>
      <c r="H26">
        <f>D26*E26/1000000</f>
        <v>4.3724999999999996</v>
      </c>
    </row>
    <row r="27" spans="2:12" x14ac:dyDescent="0.25">
      <c r="B27" t="s">
        <v>59</v>
      </c>
      <c r="D27">
        <v>800</v>
      </c>
      <c r="E27">
        <v>2400</v>
      </c>
      <c r="G27">
        <v>5</v>
      </c>
      <c r="H27">
        <f>D27*E27*G27/1000000</f>
        <v>9.6</v>
      </c>
    </row>
    <row r="28" spans="2:12" x14ac:dyDescent="0.25">
      <c r="B28" t="s">
        <v>58</v>
      </c>
      <c r="D28">
        <v>1770</v>
      </c>
      <c r="E28">
        <v>1150</v>
      </c>
      <c r="G28">
        <v>4</v>
      </c>
      <c r="H28">
        <f>D28*E28*G28/1000000</f>
        <v>8.1419999999999995</v>
      </c>
    </row>
    <row r="29" spans="2:12" x14ac:dyDescent="0.25">
      <c r="H29">
        <f>H26+H27</f>
        <v>13.9725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H3" sqref="H3"/>
    </sheetView>
  </sheetViews>
  <sheetFormatPr defaultRowHeight="15" outlineLevelRow="1" x14ac:dyDescent="0.25"/>
  <cols>
    <col min="1" max="1" width="5.5703125" customWidth="1"/>
    <col min="2" max="2" width="26.7109375" customWidth="1"/>
    <col min="3" max="6" width="7.140625" customWidth="1"/>
    <col min="7" max="7" width="12.28515625" customWidth="1"/>
    <col min="9" max="9" width="14" customWidth="1"/>
    <col min="10" max="10" width="18.85546875" customWidth="1"/>
  </cols>
  <sheetData>
    <row r="2" spans="1:10" x14ac:dyDescent="0.25">
      <c r="A2" s="8" t="s">
        <v>0</v>
      </c>
      <c r="B2" s="8" t="s">
        <v>1</v>
      </c>
      <c r="C2" s="9" t="s">
        <v>35</v>
      </c>
      <c r="D2" s="9" t="s">
        <v>36</v>
      </c>
      <c r="E2" s="9" t="s">
        <v>37</v>
      </c>
      <c r="F2" s="9" t="s">
        <v>15</v>
      </c>
      <c r="G2" s="8" t="s">
        <v>10</v>
      </c>
      <c r="H2" s="8" t="s">
        <v>52</v>
      </c>
      <c r="I2" s="8"/>
      <c r="J2" s="8"/>
    </row>
    <row r="3" spans="1:10" s="2" customFormat="1" x14ac:dyDescent="0.25">
      <c r="B3" s="2" t="s">
        <v>51</v>
      </c>
      <c r="H3" s="5">
        <f>H4+H11+H29</f>
        <v>12.063560000000001</v>
      </c>
      <c r="I3" s="11"/>
      <c r="J3" s="6"/>
    </row>
    <row r="4" spans="1:10" s="2" customFormat="1" outlineLevel="1" x14ac:dyDescent="0.25">
      <c r="B4" s="2" t="s">
        <v>11</v>
      </c>
      <c r="H4" s="5">
        <f>SUBTOTAL(9,H5:H9)</f>
        <v>3.0529999999999999</v>
      </c>
    </row>
    <row r="5" spans="1:10" outlineLevel="1" x14ac:dyDescent="0.25">
      <c r="B5" s="1" t="s">
        <v>4</v>
      </c>
      <c r="C5">
        <v>4580</v>
      </c>
      <c r="D5">
        <v>250</v>
      </c>
      <c r="E5">
        <v>400</v>
      </c>
      <c r="H5" s="3">
        <f>C5*D5*E5/1000000000</f>
        <v>0.45800000000000002</v>
      </c>
    </row>
    <row r="6" spans="1:10" outlineLevel="1" x14ac:dyDescent="0.25">
      <c r="B6" s="1" t="s">
        <v>5</v>
      </c>
      <c r="C6">
        <v>5070</v>
      </c>
      <c r="D6">
        <v>250</v>
      </c>
      <c r="E6">
        <v>400</v>
      </c>
      <c r="H6" s="3">
        <f t="shared" ref="H6:H10" si="0">C6*D6*E6/1000000000</f>
        <v>0.50700000000000001</v>
      </c>
    </row>
    <row r="7" spans="1:10" outlineLevel="1" x14ac:dyDescent="0.25">
      <c r="B7" s="1" t="s">
        <v>6</v>
      </c>
      <c r="C7">
        <v>9400</v>
      </c>
      <c r="D7">
        <v>250</v>
      </c>
      <c r="E7">
        <v>400</v>
      </c>
      <c r="H7" s="3">
        <f t="shared" si="0"/>
        <v>0.94</v>
      </c>
    </row>
    <row r="8" spans="1:10" outlineLevel="1" x14ac:dyDescent="0.25">
      <c r="B8" s="1" t="s">
        <v>7</v>
      </c>
      <c r="C8">
        <v>5740</v>
      </c>
      <c r="D8">
        <v>250</v>
      </c>
      <c r="E8">
        <v>400</v>
      </c>
      <c r="H8" s="3">
        <f t="shared" si="0"/>
        <v>0.57399999999999995</v>
      </c>
    </row>
    <row r="9" spans="1:10" outlineLevel="1" x14ac:dyDescent="0.25">
      <c r="B9" s="1" t="s">
        <v>8</v>
      </c>
      <c r="C9">
        <v>5740</v>
      </c>
      <c r="D9">
        <v>250</v>
      </c>
      <c r="E9">
        <v>400</v>
      </c>
      <c r="H9" s="3">
        <f t="shared" si="0"/>
        <v>0.57399999999999995</v>
      </c>
    </row>
    <row r="10" spans="1:10" outlineLevel="1" x14ac:dyDescent="0.25">
      <c r="B10" s="1" t="s">
        <v>14</v>
      </c>
      <c r="C10">
        <v>5740</v>
      </c>
      <c r="D10">
        <v>250</v>
      </c>
      <c r="E10">
        <v>400</v>
      </c>
      <c r="H10" s="3">
        <f t="shared" si="0"/>
        <v>0.57399999999999995</v>
      </c>
    </row>
    <row r="11" spans="1:10" outlineLevel="1" x14ac:dyDescent="0.25">
      <c r="B11" s="4" t="s">
        <v>53</v>
      </c>
      <c r="H11" s="5">
        <f>SUBTOTAL(9,H23:H28)</f>
        <v>2.7508800000000004</v>
      </c>
      <c r="I11" s="11"/>
    </row>
    <row r="12" spans="1:10" hidden="1" outlineLevel="1" x14ac:dyDescent="0.25">
      <c r="B12" s="4" t="s">
        <v>40</v>
      </c>
      <c r="H12" s="5"/>
    </row>
    <row r="13" spans="1:10" hidden="1" outlineLevel="1" x14ac:dyDescent="0.25">
      <c r="B13" s="1" t="s">
        <v>5</v>
      </c>
      <c r="C13">
        <v>4440</v>
      </c>
      <c r="E13">
        <v>3300</v>
      </c>
      <c r="H13" s="3">
        <f t="shared" ref="H13:H23" si="1">C13*E13/1000000</f>
        <v>14.651999999999999</v>
      </c>
    </row>
    <row r="14" spans="1:10" hidden="1" outlineLevel="1" x14ac:dyDescent="0.25">
      <c r="B14" s="1" t="s">
        <v>42</v>
      </c>
      <c r="C14">
        <v>5840</v>
      </c>
      <c r="E14">
        <v>3300</v>
      </c>
      <c r="H14" s="3">
        <f t="shared" si="1"/>
        <v>19.271999999999998</v>
      </c>
    </row>
    <row r="15" spans="1:10" hidden="1" x14ac:dyDescent="0.25">
      <c r="B15" s="10" t="s">
        <v>12</v>
      </c>
      <c r="H15">
        <f>SUBTOTAL(9,H16:H19)</f>
        <v>16.700000000000003</v>
      </c>
    </row>
    <row r="16" spans="1:10" hidden="1" x14ac:dyDescent="0.25">
      <c r="B16" t="s">
        <v>4</v>
      </c>
      <c r="C16">
        <v>7960</v>
      </c>
      <c r="E16">
        <v>400</v>
      </c>
      <c r="H16" s="3">
        <f t="shared" si="1"/>
        <v>3.1840000000000002</v>
      </c>
    </row>
    <row r="17" spans="2:8" hidden="1" x14ac:dyDescent="0.25">
      <c r="B17" t="s">
        <v>6</v>
      </c>
      <c r="C17">
        <v>7960</v>
      </c>
      <c r="E17">
        <v>400</v>
      </c>
      <c r="H17" s="3">
        <f t="shared" si="1"/>
        <v>3.1840000000000002</v>
      </c>
    </row>
    <row r="18" spans="2:8" hidden="1" x14ac:dyDescent="0.25">
      <c r="B18" t="s">
        <v>7</v>
      </c>
      <c r="C18">
        <v>5740</v>
      </c>
      <c r="E18">
        <v>900</v>
      </c>
      <c r="H18" s="3">
        <f t="shared" si="1"/>
        <v>5.1660000000000004</v>
      </c>
    </row>
    <row r="19" spans="2:8" hidden="1" x14ac:dyDescent="0.25">
      <c r="B19" t="s">
        <v>14</v>
      </c>
      <c r="C19">
        <v>5740</v>
      </c>
      <c r="E19">
        <v>900</v>
      </c>
      <c r="H19" s="3">
        <f t="shared" si="1"/>
        <v>5.1660000000000004</v>
      </c>
    </row>
    <row r="20" spans="2:8" hidden="1" x14ac:dyDescent="0.25">
      <c r="B20" t="s">
        <v>45</v>
      </c>
      <c r="C20">
        <v>7960</v>
      </c>
      <c r="E20">
        <v>100</v>
      </c>
      <c r="H20" s="3">
        <f t="shared" si="1"/>
        <v>0.79600000000000004</v>
      </c>
    </row>
    <row r="21" spans="2:8" hidden="1" x14ac:dyDescent="0.25">
      <c r="B21" t="s">
        <v>46</v>
      </c>
      <c r="C21">
        <v>1760</v>
      </c>
      <c r="E21">
        <v>100</v>
      </c>
      <c r="H21" s="3">
        <f t="shared" si="1"/>
        <v>0.17599999999999999</v>
      </c>
    </row>
    <row r="22" spans="2:8" hidden="1" x14ac:dyDescent="0.25">
      <c r="B22" t="s">
        <v>47</v>
      </c>
      <c r="C22">
        <v>1760</v>
      </c>
      <c r="E22">
        <v>100</v>
      </c>
      <c r="H22" s="3">
        <f t="shared" si="1"/>
        <v>0.17599999999999999</v>
      </c>
    </row>
    <row r="23" spans="2:8" x14ac:dyDescent="0.25">
      <c r="B23" t="s">
        <v>4</v>
      </c>
      <c r="C23">
        <v>7960</v>
      </c>
      <c r="D23">
        <v>220</v>
      </c>
      <c r="E23">
        <v>300</v>
      </c>
      <c r="H23" s="3">
        <f t="shared" ref="H23:H30" si="2">C23*D23*E23/1000000000</f>
        <v>0.52536000000000005</v>
      </c>
    </row>
    <row r="24" spans="2:8" x14ac:dyDescent="0.25">
      <c r="B24" t="s">
        <v>6</v>
      </c>
      <c r="C24">
        <v>7960</v>
      </c>
      <c r="D24">
        <v>220</v>
      </c>
      <c r="E24">
        <v>300</v>
      </c>
      <c r="H24" s="3">
        <f t="shared" si="2"/>
        <v>0.52536000000000005</v>
      </c>
    </row>
    <row r="25" spans="2:8" x14ac:dyDescent="0.25">
      <c r="B25" t="s">
        <v>7</v>
      </c>
      <c r="C25">
        <v>6440</v>
      </c>
      <c r="D25">
        <v>220</v>
      </c>
      <c r="E25">
        <v>300</v>
      </c>
      <c r="H25" s="3">
        <f t="shared" si="2"/>
        <v>0.42503999999999997</v>
      </c>
    </row>
    <row r="26" spans="2:8" x14ac:dyDescent="0.25">
      <c r="B26" t="s">
        <v>13</v>
      </c>
      <c r="C26">
        <v>6440</v>
      </c>
      <c r="D26">
        <v>220</v>
      </c>
      <c r="E26">
        <v>300</v>
      </c>
      <c r="H26" s="3">
        <f t="shared" si="2"/>
        <v>0.42503999999999997</v>
      </c>
    </row>
    <row r="27" spans="2:8" x14ac:dyDescent="0.25">
      <c r="B27" t="s">
        <v>8</v>
      </c>
      <c r="C27">
        <v>6440</v>
      </c>
      <c r="D27">
        <v>220</v>
      </c>
      <c r="E27">
        <v>300</v>
      </c>
      <c r="H27" s="3">
        <f t="shared" si="2"/>
        <v>0.42503999999999997</v>
      </c>
    </row>
    <row r="28" spans="2:8" x14ac:dyDescent="0.25">
      <c r="B28" t="s">
        <v>14</v>
      </c>
      <c r="C28">
        <v>6440</v>
      </c>
      <c r="D28">
        <v>220</v>
      </c>
      <c r="E28">
        <v>300</v>
      </c>
      <c r="H28" s="3">
        <f t="shared" si="2"/>
        <v>0.42503999999999997</v>
      </c>
    </row>
    <row r="29" spans="2:8" x14ac:dyDescent="0.25">
      <c r="B29" s="2" t="s">
        <v>54</v>
      </c>
      <c r="H29" s="5">
        <f>H30</f>
        <v>6.2596800000000004</v>
      </c>
    </row>
    <row r="30" spans="2:8" x14ac:dyDescent="0.25">
      <c r="C30">
        <v>9720</v>
      </c>
      <c r="D30">
        <v>6440</v>
      </c>
      <c r="E30">
        <v>100</v>
      </c>
      <c r="H30" s="3">
        <f t="shared" si="2"/>
        <v>6.2596800000000004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TK Thép</vt:lpstr>
      <vt:lpstr>Tuong</vt:lpstr>
      <vt:lpstr>BT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dcterms:created xsi:type="dcterms:W3CDTF">2017-03-01T21:07:51Z</dcterms:created>
  <dcterms:modified xsi:type="dcterms:W3CDTF">2017-03-08T03:19:00Z</dcterms:modified>
</cp:coreProperties>
</file>